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Planilhas Site\"/>
    </mc:Choice>
  </mc:AlternateContent>
  <bookViews>
    <workbookView xWindow="0" yWindow="0" windowWidth="24000" windowHeight="9135" tabRatio="846"/>
  </bookViews>
  <sheets>
    <sheet name="Info" sheetId="32" r:id="rId1"/>
    <sheet name="TOTAL" sheetId="29" r:id="rId2"/>
    <sheet name="Demografia_Estadual" sheetId="30" r:id="rId3"/>
    <sheet name="RJ" sheetId="16" r:id="rId4"/>
    <sheet name="SP" sheetId="17" r:id="rId5"/>
    <sheet name="MG" sheetId="18" r:id="rId6"/>
    <sheet name="ES" sheetId="19" r:id="rId7"/>
    <sheet name="RS" sheetId="1" r:id="rId8"/>
    <sheet name="SC" sheetId="2" r:id="rId9"/>
    <sheet name="PR" sheetId="3" r:id="rId10"/>
    <sheet name="MS" sheetId="5" r:id="rId11"/>
    <sheet name="MT" sheetId="6" r:id="rId12"/>
    <sheet name="GO" sheetId="7" r:id="rId13"/>
    <sheet name="DF" sheetId="8" r:id="rId14"/>
    <sheet name="TO" sheetId="9" r:id="rId15"/>
    <sheet name="PA" sheetId="10" r:id="rId16"/>
    <sheet name="AP" sheetId="11" r:id="rId17"/>
    <sheet name="RR" sheetId="12" r:id="rId18"/>
    <sheet name="RO" sheetId="13" r:id="rId19"/>
    <sheet name="AM" sheetId="14" r:id="rId20"/>
    <sheet name="AC" sheetId="15" r:id="rId21"/>
    <sheet name="BA" sheetId="20" r:id="rId22"/>
    <sheet name="RN" sheetId="21" r:id="rId23"/>
    <sheet name="AL" sheetId="22" r:id="rId24"/>
    <sheet name="PB" sheetId="23" r:id="rId25"/>
    <sheet name="CE" sheetId="24" r:id="rId26"/>
    <sheet name="PE" sheetId="25" r:id="rId27"/>
    <sheet name="PI" sheetId="26" r:id="rId28"/>
    <sheet name="MA" sheetId="27" r:id="rId29"/>
    <sheet name="SE" sheetId="28" r:id="rId30"/>
    <sheet name="DTP" sheetId="33" r:id="rId31"/>
    <sheet name="Endividamento" sheetId="34" r:id="rId32"/>
  </sheets>
  <externalReferences>
    <externalReference r:id="rId33"/>
    <externalReference r:id="rId34"/>
    <externalReference r:id="rId3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6" i="34" l="1"/>
  <c r="B101" i="34" s="1"/>
  <c r="U65" i="34"/>
  <c r="T65" i="34"/>
  <c r="S65" i="34"/>
  <c r="R65" i="34"/>
  <c r="Q65" i="34"/>
  <c r="P65" i="34"/>
  <c r="O65" i="34"/>
  <c r="N65" i="34"/>
  <c r="M65" i="34"/>
  <c r="L65" i="34"/>
  <c r="K65" i="34"/>
  <c r="J65" i="34"/>
  <c r="I65" i="34"/>
  <c r="H65" i="34"/>
  <c r="G65" i="34"/>
  <c r="F65" i="34"/>
  <c r="E65" i="34"/>
  <c r="D65" i="34"/>
  <c r="C65" i="34"/>
  <c r="U64" i="34"/>
  <c r="T64" i="34"/>
  <c r="S64" i="34"/>
  <c r="R64" i="34"/>
  <c r="Q64" i="34"/>
  <c r="P64" i="34"/>
  <c r="O64" i="34"/>
  <c r="N64" i="34"/>
  <c r="M64" i="34"/>
  <c r="L64" i="34"/>
  <c r="K64" i="34"/>
  <c r="J64" i="34"/>
  <c r="I64" i="34"/>
  <c r="H64" i="34"/>
  <c r="G64" i="34"/>
  <c r="F64" i="34"/>
  <c r="E64" i="34"/>
  <c r="D64" i="34"/>
  <c r="C64" i="34"/>
  <c r="U63" i="34"/>
  <c r="T63" i="34"/>
  <c r="S63" i="34"/>
  <c r="R63" i="34"/>
  <c r="Q63" i="34"/>
  <c r="P63" i="34"/>
  <c r="O63" i="34"/>
  <c r="N63" i="34"/>
  <c r="M63" i="34"/>
  <c r="L63" i="34"/>
  <c r="K63" i="34"/>
  <c r="J63" i="34"/>
  <c r="I63" i="34"/>
  <c r="H63" i="34"/>
  <c r="G63" i="34"/>
  <c r="F63" i="34"/>
  <c r="E63" i="34"/>
  <c r="D63" i="34"/>
  <c r="C63" i="34"/>
  <c r="U62" i="34"/>
  <c r="T62" i="34"/>
  <c r="S62" i="34"/>
  <c r="R62" i="34"/>
  <c r="Q62" i="34"/>
  <c r="P62" i="34"/>
  <c r="O62" i="34"/>
  <c r="N62" i="34"/>
  <c r="M62" i="34"/>
  <c r="L62" i="34"/>
  <c r="K62" i="34"/>
  <c r="J62" i="34"/>
  <c r="I62" i="34"/>
  <c r="H62" i="34"/>
  <c r="G62" i="34"/>
  <c r="F62" i="34"/>
  <c r="E62" i="34"/>
  <c r="D62" i="34"/>
  <c r="C62" i="34"/>
  <c r="U61" i="34"/>
  <c r="T61" i="34"/>
  <c r="S61" i="34"/>
  <c r="R61" i="34"/>
  <c r="Q61" i="34"/>
  <c r="P61" i="34"/>
  <c r="O61" i="34"/>
  <c r="N61" i="34"/>
  <c r="M61" i="34"/>
  <c r="L61" i="34"/>
  <c r="K61" i="34"/>
  <c r="J61" i="34"/>
  <c r="I61" i="34"/>
  <c r="H61" i="34"/>
  <c r="G61" i="34"/>
  <c r="F61" i="34"/>
  <c r="E61" i="34"/>
  <c r="D61" i="34"/>
  <c r="C61" i="34"/>
  <c r="U60" i="34"/>
  <c r="T60" i="34"/>
  <c r="S60" i="34"/>
  <c r="R60" i="34"/>
  <c r="Q60" i="34"/>
  <c r="P60" i="34"/>
  <c r="O60" i="34"/>
  <c r="N60" i="34"/>
  <c r="M60" i="34"/>
  <c r="L60" i="34"/>
  <c r="K60" i="34"/>
  <c r="J60" i="34"/>
  <c r="I60" i="34"/>
  <c r="H60" i="34"/>
  <c r="G60" i="34"/>
  <c r="F60" i="34"/>
  <c r="E60" i="34"/>
  <c r="D60" i="34"/>
  <c r="C60" i="34"/>
  <c r="U59" i="34"/>
  <c r="T59" i="34"/>
  <c r="S59" i="34"/>
  <c r="R59" i="34"/>
  <c r="Q59" i="34"/>
  <c r="P59" i="34"/>
  <c r="O59" i="34"/>
  <c r="N59" i="34"/>
  <c r="M59" i="34"/>
  <c r="L59" i="34"/>
  <c r="K59" i="34"/>
  <c r="J59" i="34"/>
  <c r="I59" i="34"/>
  <c r="H59" i="34"/>
  <c r="G59" i="34"/>
  <c r="F59" i="34"/>
  <c r="E59" i="34"/>
  <c r="D59" i="34"/>
  <c r="C59" i="34"/>
  <c r="U58" i="34"/>
  <c r="T58" i="34"/>
  <c r="S58" i="34"/>
  <c r="R58" i="34"/>
  <c r="Q58" i="34"/>
  <c r="P58" i="34"/>
  <c r="O58" i="34"/>
  <c r="N58" i="34"/>
  <c r="M58" i="34"/>
  <c r="L58" i="34"/>
  <c r="K58" i="34"/>
  <c r="J58" i="34"/>
  <c r="I58" i="34"/>
  <c r="H58" i="34"/>
  <c r="G58" i="34"/>
  <c r="F58" i="34"/>
  <c r="E58" i="34"/>
  <c r="D58" i="34"/>
  <c r="C58" i="34"/>
  <c r="U57" i="34"/>
  <c r="T57" i="34"/>
  <c r="S57" i="34"/>
  <c r="R57" i="34"/>
  <c r="Q57" i="34"/>
  <c r="P57" i="34"/>
  <c r="O57" i="34"/>
  <c r="N57" i="34"/>
  <c r="M57" i="34"/>
  <c r="L57" i="34"/>
  <c r="K57" i="34"/>
  <c r="J57" i="34"/>
  <c r="I57" i="34"/>
  <c r="H57" i="34"/>
  <c r="G57" i="34"/>
  <c r="F57" i="34"/>
  <c r="E57" i="34"/>
  <c r="D57" i="34"/>
  <c r="C57" i="34"/>
  <c r="U56" i="34"/>
  <c r="T56" i="34"/>
  <c r="S56" i="34"/>
  <c r="R56" i="34"/>
  <c r="Q56" i="34"/>
  <c r="P56" i="34"/>
  <c r="O56" i="34"/>
  <c r="N56" i="34"/>
  <c r="M56" i="34"/>
  <c r="L56" i="34"/>
  <c r="K56" i="34"/>
  <c r="J56" i="34"/>
  <c r="I56" i="34"/>
  <c r="H56" i="34"/>
  <c r="G56" i="34"/>
  <c r="F56" i="34"/>
  <c r="E56" i="34"/>
  <c r="D56" i="34"/>
  <c r="C56" i="34"/>
  <c r="U55" i="34"/>
  <c r="T55" i="34"/>
  <c r="S55" i="34"/>
  <c r="R55" i="34"/>
  <c r="Q55" i="34"/>
  <c r="P55" i="34"/>
  <c r="O55" i="34"/>
  <c r="N55" i="34"/>
  <c r="M55" i="34"/>
  <c r="L55" i="34"/>
  <c r="K55" i="34"/>
  <c r="J55" i="34"/>
  <c r="I55" i="34"/>
  <c r="H55" i="34"/>
  <c r="G55" i="34"/>
  <c r="F55" i="34"/>
  <c r="E55" i="34"/>
  <c r="D55" i="34"/>
  <c r="C55" i="34"/>
  <c r="U54" i="34"/>
  <c r="T54" i="34"/>
  <c r="S54" i="34"/>
  <c r="R54" i="34"/>
  <c r="Q54" i="34"/>
  <c r="P54" i="34"/>
  <c r="O54" i="34"/>
  <c r="N54" i="34"/>
  <c r="M54" i="34"/>
  <c r="L54" i="34"/>
  <c r="K54" i="34"/>
  <c r="J54" i="34"/>
  <c r="I54" i="34"/>
  <c r="H54" i="34"/>
  <c r="G54" i="34"/>
  <c r="F54" i="34"/>
  <c r="E54" i="34"/>
  <c r="D54" i="34"/>
  <c r="C54" i="34"/>
  <c r="U53" i="34"/>
  <c r="T53" i="34"/>
  <c r="S53" i="34"/>
  <c r="R53" i="34"/>
  <c r="Q53" i="34"/>
  <c r="P53" i="34"/>
  <c r="O53" i="34"/>
  <c r="N53" i="34"/>
  <c r="M53" i="34"/>
  <c r="L53" i="34"/>
  <c r="K53" i="34"/>
  <c r="J53" i="34"/>
  <c r="I53" i="34"/>
  <c r="H53" i="34"/>
  <c r="G53" i="34"/>
  <c r="F53" i="34"/>
  <c r="E53" i="34"/>
  <c r="D53" i="34"/>
  <c r="C53" i="34"/>
  <c r="U52" i="34"/>
  <c r="T52" i="34"/>
  <c r="S52" i="34"/>
  <c r="R52" i="34"/>
  <c r="Q52" i="34"/>
  <c r="P52" i="34"/>
  <c r="O52" i="34"/>
  <c r="N52" i="34"/>
  <c r="M52" i="34"/>
  <c r="L52" i="34"/>
  <c r="K52" i="34"/>
  <c r="J52" i="34"/>
  <c r="I52" i="34"/>
  <c r="H52" i="34"/>
  <c r="G52" i="34"/>
  <c r="F52" i="34"/>
  <c r="E52" i="34"/>
  <c r="D52" i="34"/>
  <c r="C52" i="34"/>
  <c r="U51" i="34"/>
  <c r="T51" i="34"/>
  <c r="S51" i="34"/>
  <c r="R51" i="34"/>
  <c r="Q51" i="34"/>
  <c r="P51" i="34"/>
  <c r="O51" i="34"/>
  <c r="N51" i="34"/>
  <c r="M51" i="34"/>
  <c r="L51" i="34"/>
  <c r="K51" i="34"/>
  <c r="J51" i="34"/>
  <c r="I51" i="34"/>
  <c r="H51" i="34"/>
  <c r="G51" i="34"/>
  <c r="F51" i="34"/>
  <c r="E51" i="34"/>
  <c r="D51" i="34"/>
  <c r="C51" i="34"/>
  <c r="U50" i="34"/>
  <c r="T50" i="34"/>
  <c r="S50" i="34"/>
  <c r="R50" i="34"/>
  <c r="Q50" i="34"/>
  <c r="P50" i="34"/>
  <c r="O50" i="34"/>
  <c r="N50" i="34"/>
  <c r="M50" i="34"/>
  <c r="L50" i="34"/>
  <c r="K50" i="34"/>
  <c r="J50" i="34"/>
  <c r="I50" i="34"/>
  <c r="H50" i="34"/>
  <c r="G50" i="34"/>
  <c r="F50" i="34"/>
  <c r="E50" i="34"/>
  <c r="D50" i="34"/>
  <c r="C50" i="34"/>
  <c r="U49" i="34"/>
  <c r="T49" i="34"/>
  <c r="S49" i="34"/>
  <c r="R49" i="34"/>
  <c r="Q49" i="34"/>
  <c r="P49" i="34"/>
  <c r="O49" i="34"/>
  <c r="N49" i="34"/>
  <c r="M49" i="34"/>
  <c r="L49" i="34"/>
  <c r="K49" i="34"/>
  <c r="J49" i="34"/>
  <c r="I49" i="34"/>
  <c r="H49" i="34"/>
  <c r="G49" i="34"/>
  <c r="F49" i="34"/>
  <c r="E49" i="34"/>
  <c r="D49" i="34"/>
  <c r="C49" i="34"/>
  <c r="U48" i="34"/>
  <c r="T48" i="34"/>
  <c r="S48" i="34"/>
  <c r="R48" i="34"/>
  <c r="Q48" i="34"/>
  <c r="P48" i="34"/>
  <c r="O48" i="34"/>
  <c r="N48" i="34"/>
  <c r="M48" i="34"/>
  <c r="L48" i="34"/>
  <c r="K48" i="34"/>
  <c r="J48" i="34"/>
  <c r="I48" i="34"/>
  <c r="H48" i="34"/>
  <c r="G48" i="34"/>
  <c r="F48" i="34"/>
  <c r="E48" i="34"/>
  <c r="D48" i="34"/>
  <c r="C48" i="34"/>
  <c r="U47" i="34"/>
  <c r="T47" i="34"/>
  <c r="S47" i="34"/>
  <c r="R47" i="34"/>
  <c r="Q47" i="34"/>
  <c r="P47" i="34"/>
  <c r="O47" i="34"/>
  <c r="N47" i="34"/>
  <c r="M47" i="34"/>
  <c r="L47" i="34"/>
  <c r="K47" i="34"/>
  <c r="J47" i="34"/>
  <c r="I47" i="34"/>
  <c r="H47" i="34"/>
  <c r="G47" i="34"/>
  <c r="F47" i="34"/>
  <c r="E47" i="34"/>
  <c r="D47" i="34"/>
  <c r="C47" i="34"/>
  <c r="U46" i="34"/>
  <c r="T46" i="34"/>
  <c r="S46" i="34"/>
  <c r="R46" i="34"/>
  <c r="Q46" i="34"/>
  <c r="P46" i="34"/>
  <c r="O46" i="34"/>
  <c r="N46" i="34"/>
  <c r="M46" i="34"/>
  <c r="L46" i="34"/>
  <c r="K46" i="34"/>
  <c r="J46" i="34"/>
  <c r="I46" i="34"/>
  <c r="H46" i="34"/>
  <c r="G46" i="34"/>
  <c r="F46" i="34"/>
  <c r="E46" i="34"/>
  <c r="D46" i="34"/>
  <c r="C46" i="34"/>
  <c r="U45" i="34"/>
  <c r="T45" i="34"/>
  <c r="S45" i="34"/>
  <c r="R45" i="34"/>
  <c r="Q45" i="34"/>
  <c r="P45" i="34"/>
  <c r="O45" i="34"/>
  <c r="N45" i="34"/>
  <c r="M45" i="34"/>
  <c r="L45" i="34"/>
  <c r="K45" i="34"/>
  <c r="J45" i="34"/>
  <c r="I45" i="34"/>
  <c r="H45" i="34"/>
  <c r="G45" i="34"/>
  <c r="F45" i="34"/>
  <c r="E45" i="34"/>
  <c r="D45" i="34"/>
  <c r="C45" i="34"/>
  <c r="U44" i="34"/>
  <c r="T44" i="34"/>
  <c r="S44" i="34"/>
  <c r="R44" i="34"/>
  <c r="Q44" i="34"/>
  <c r="P44" i="34"/>
  <c r="O44" i="34"/>
  <c r="N44" i="34"/>
  <c r="M44" i="34"/>
  <c r="L44" i="34"/>
  <c r="K44" i="34"/>
  <c r="J44" i="34"/>
  <c r="I44" i="34"/>
  <c r="H44" i="34"/>
  <c r="G44" i="34"/>
  <c r="F44" i="34"/>
  <c r="E44" i="34"/>
  <c r="D44" i="34"/>
  <c r="C44" i="34"/>
  <c r="U43" i="34"/>
  <c r="T43" i="34"/>
  <c r="S43" i="34"/>
  <c r="R43" i="34"/>
  <c r="Q43" i="34"/>
  <c r="P43" i="34"/>
  <c r="O43" i="34"/>
  <c r="N43" i="34"/>
  <c r="M43" i="34"/>
  <c r="L43" i="34"/>
  <c r="K43" i="34"/>
  <c r="J43" i="34"/>
  <c r="I43" i="34"/>
  <c r="H43" i="34"/>
  <c r="G43" i="34"/>
  <c r="F43" i="34"/>
  <c r="E43" i="34"/>
  <c r="D43" i="34"/>
  <c r="C43" i="34"/>
  <c r="U42" i="34"/>
  <c r="T42" i="34"/>
  <c r="S42" i="34"/>
  <c r="R42" i="34"/>
  <c r="Q42" i="34"/>
  <c r="P42" i="34"/>
  <c r="O42" i="34"/>
  <c r="N42" i="34"/>
  <c r="M42" i="34"/>
  <c r="L42" i="34"/>
  <c r="K42" i="34"/>
  <c r="J42" i="34"/>
  <c r="I42" i="34"/>
  <c r="H42" i="34"/>
  <c r="G42" i="34"/>
  <c r="F42" i="34"/>
  <c r="E42" i="34"/>
  <c r="D42" i="34"/>
  <c r="C42" i="34"/>
  <c r="U41" i="34"/>
  <c r="T41" i="34"/>
  <c r="S41" i="34"/>
  <c r="R41" i="34"/>
  <c r="Q41" i="34"/>
  <c r="P41" i="34"/>
  <c r="O41" i="34"/>
  <c r="N41" i="34"/>
  <c r="M41" i="34"/>
  <c r="L41" i="34"/>
  <c r="K41" i="34"/>
  <c r="J41" i="34"/>
  <c r="I41" i="34"/>
  <c r="H41" i="34"/>
  <c r="G41" i="34"/>
  <c r="F41" i="34"/>
  <c r="E41" i="34"/>
  <c r="D41" i="34"/>
  <c r="C41" i="34"/>
  <c r="U40" i="34"/>
  <c r="T40" i="34"/>
  <c r="S40" i="34"/>
  <c r="R40" i="34"/>
  <c r="Q40" i="34"/>
  <c r="P40" i="34"/>
  <c r="O40" i="34"/>
  <c r="N40" i="34"/>
  <c r="M40" i="34"/>
  <c r="L40" i="34"/>
  <c r="K40" i="34"/>
  <c r="J40" i="34"/>
  <c r="I40" i="34"/>
  <c r="H40" i="34"/>
  <c r="G40" i="34"/>
  <c r="F40" i="34"/>
  <c r="E40" i="34"/>
  <c r="D40" i="34"/>
  <c r="C40" i="34"/>
  <c r="U39" i="34"/>
  <c r="T39" i="34"/>
  <c r="S39" i="34"/>
  <c r="R39" i="34"/>
  <c r="Q39" i="34"/>
  <c r="P39" i="34"/>
  <c r="O39" i="34"/>
  <c r="N39" i="34"/>
  <c r="M39" i="34"/>
  <c r="L39" i="34"/>
  <c r="L68" i="34" s="1"/>
  <c r="K39" i="34"/>
  <c r="J39" i="34"/>
  <c r="I39" i="34"/>
  <c r="H39" i="34"/>
  <c r="H69" i="34" s="1"/>
  <c r="G39" i="34"/>
  <c r="F39" i="34"/>
  <c r="E39" i="34"/>
  <c r="E70" i="34" s="1"/>
  <c r="D39" i="34"/>
  <c r="D70" i="34" s="1"/>
  <c r="C39" i="34"/>
  <c r="U38" i="34"/>
  <c r="U73" i="34" s="1"/>
  <c r="C38" i="34"/>
  <c r="C73" i="34" s="1"/>
  <c r="Q37" i="34"/>
  <c r="Q72" i="34" s="1"/>
  <c r="C37" i="34"/>
  <c r="C72" i="34" s="1"/>
  <c r="B35" i="34"/>
  <c r="B70" i="34" s="1"/>
  <c r="B105" i="34" s="1"/>
  <c r="B34" i="34"/>
  <c r="B69" i="34" s="1"/>
  <c r="B104" i="34" s="1"/>
  <c r="B33" i="34"/>
  <c r="B68" i="34" s="1"/>
  <c r="B103" i="34" s="1"/>
  <c r="B32" i="34"/>
  <c r="B67" i="34" s="1"/>
  <c r="B102" i="34" s="1"/>
  <c r="J31" i="34"/>
  <c r="U30" i="34"/>
  <c r="U100" i="34" s="1"/>
  <c r="T30" i="34"/>
  <c r="T100" i="34" s="1"/>
  <c r="S30" i="34"/>
  <c r="S100" i="34" s="1"/>
  <c r="R30" i="34"/>
  <c r="R100" i="34" s="1"/>
  <c r="Q30" i="34"/>
  <c r="Q100" i="34" s="1"/>
  <c r="P30" i="34"/>
  <c r="P100" i="34" s="1"/>
  <c r="O30" i="34"/>
  <c r="O100" i="34" s="1"/>
  <c r="N30" i="34"/>
  <c r="N100" i="34" s="1"/>
  <c r="M30" i="34"/>
  <c r="M100" i="34" s="1"/>
  <c r="L30" i="34"/>
  <c r="L100" i="34" s="1"/>
  <c r="K30" i="34"/>
  <c r="K100" i="34" s="1"/>
  <c r="J30" i="34"/>
  <c r="J100" i="34" s="1"/>
  <c r="I30" i="34"/>
  <c r="I100" i="34" s="1"/>
  <c r="H30" i="34"/>
  <c r="H100" i="34" s="1"/>
  <c r="G30" i="34"/>
  <c r="G100" i="34" s="1"/>
  <c r="F30" i="34"/>
  <c r="F100" i="34" s="1"/>
  <c r="E30" i="34"/>
  <c r="E100" i="34" s="1"/>
  <c r="D30" i="34"/>
  <c r="D100" i="34" s="1"/>
  <c r="C30" i="34"/>
  <c r="C100" i="34" s="1"/>
  <c r="B30" i="34"/>
  <c r="B65" i="34" s="1"/>
  <c r="B100" i="34" s="1"/>
  <c r="U29" i="34"/>
  <c r="U99" i="34" s="1"/>
  <c r="T29" i="34"/>
  <c r="T99" i="34" s="1"/>
  <c r="S29" i="34"/>
  <c r="S99" i="34" s="1"/>
  <c r="R29" i="34"/>
  <c r="Q29" i="34"/>
  <c r="Q99" i="34" s="1"/>
  <c r="P29" i="34"/>
  <c r="P99" i="34" s="1"/>
  <c r="O29" i="34"/>
  <c r="O99" i="34" s="1"/>
  <c r="N29" i="34"/>
  <c r="M29" i="34"/>
  <c r="M99" i="34" s="1"/>
  <c r="L29" i="34"/>
  <c r="L99" i="34" s="1"/>
  <c r="K29" i="34"/>
  <c r="K99" i="34" s="1"/>
  <c r="J29" i="34"/>
  <c r="I29" i="34"/>
  <c r="I99" i="34" s="1"/>
  <c r="H29" i="34"/>
  <c r="H99" i="34" s="1"/>
  <c r="G29" i="34"/>
  <c r="G99" i="34" s="1"/>
  <c r="F29" i="34"/>
  <c r="E29" i="34"/>
  <c r="E99" i="34" s="1"/>
  <c r="D29" i="34"/>
  <c r="D99" i="34" s="1"/>
  <c r="C29" i="34"/>
  <c r="C99" i="34" s="1"/>
  <c r="B29" i="34"/>
  <c r="B64" i="34" s="1"/>
  <c r="B99" i="34" s="1"/>
  <c r="U28" i="34"/>
  <c r="T28" i="34"/>
  <c r="T98" i="34" s="1"/>
  <c r="S28" i="34"/>
  <c r="S98" i="34" s="1"/>
  <c r="R28" i="34"/>
  <c r="R98" i="34" s="1"/>
  <c r="Q28" i="34"/>
  <c r="P28" i="34"/>
  <c r="P98" i="34" s="1"/>
  <c r="O28" i="34"/>
  <c r="O98" i="34" s="1"/>
  <c r="N28" i="34"/>
  <c r="N98" i="34" s="1"/>
  <c r="M28" i="34"/>
  <c r="L28" i="34"/>
  <c r="L98" i="34" s="1"/>
  <c r="K28" i="34"/>
  <c r="K98" i="34" s="1"/>
  <c r="J28" i="34"/>
  <c r="J98" i="34" s="1"/>
  <c r="I28" i="34"/>
  <c r="H28" i="34"/>
  <c r="H98" i="34" s="1"/>
  <c r="G28" i="34"/>
  <c r="G98" i="34" s="1"/>
  <c r="F28" i="34"/>
  <c r="F98" i="34" s="1"/>
  <c r="E28" i="34"/>
  <c r="D28" i="34"/>
  <c r="D98" i="34" s="1"/>
  <c r="C28" i="34"/>
  <c r="C98" i="34" s="1"/>
  <c r="B28" i="34"/>
  <c r="B63" i="34" s="1"/>
  <c r="B98" i="34" s="1"/>
  <c r="U27" i="34"/>
  <c r="U97" i="34" s="1"/>
  <c r="T27" i="34"/>
  <c r="T97" i="34" s="1"/>
  <c r="S27" i="34"/>
  <c r="S97" i="34" s="1"/>
  <c r="R27" i="34"/>
  <c r="R97" i="34" s="1"/>
  <c r="Q27" i="34"/>
  <c r="Q97" i="34" s="1"/>
  <c r="P27" i="34"/>
  <c r="P97" i="34" s="1"/>
  <c r="O27" i="34"/>
  <c r="O97" i="34" s="1"/>
  <c r="N27" i="34"/>
  <c r="N97" i="34" s="1"/>
  <c r="M27" i="34"/>
  <c r="M97" i="34" s="1"/>
  <c r="L27" i="34"/>
  <c r="L97" i="34" s="1"/>
  <c r="K27" i="34"/>
  <c r="K97" i="34" s="1"/>
  <c r="J27" i="34"/>
  <c r="J97" i="34" s="1"/>
  <c r="I27" i="34"/>
  <c r="I97" i="34" s="1"/>
  <c r="H27" i="34"/>
  <c r="H97" i="34" s="1"/>
  <c r="G27" i="34"/>
  <c r="G97" i="34" s="1"/>
  <c r="F27" i="34"/>
  <c r="F97" i="34" s="1"/>
  <c r="E27" i="34"/>
  <c r="E97" i="34" s="1"/>
  <c r="D27" i="34"/>
  <c r="D97" i="34" s="1"/>
  <c r="C27" i="34"/>
  <c r="C97" i="34" s="1"/>
  <c r="B27" i="34"/>
  <c r="B62" i="34" s="1"/>
  <c r="B97" i="34" s="1"/>
  <c r="U26" i="34"/>
  <c r="U96" i="34" s="1"/>
  <c r="T26" i="34"/>
  <c r="T96" i="34" s="1"/>
  <c r="S26" i="34"/>
  <c r="S96" i="34" s="1"/>
  <c r="R26" i="34"/>
  <c r="R96" i="34" s="1"/>
  <c r="Q26" i="34"/>
  <c r="Q96" i="34" s="1"/>
  <c r="P26" i="34"/>
  <c r="P96" i="34" s="1"/>
  <c r="O26" i="34"/>
  <c r="O96" i="34" s="1"/>
  <c r="N26" i="34"/>
  <c r="N96" i="34" s="1"/>
  <c r="M26" i="34"/>
  <c r="M96" i="34" s="1"/>
  <c r="L26" i="34"/>
  <c r="L96" i="34" s="1"/>
  <c r="K26" i="34"/>
  <c r="K96" i="34" s="1"/>
  <c r="J26" i="34"/>
  <c r="J96" i="34" s="1"/>
  <c r="I26" i="34"/>
  <c r="I96" i="34" s="1"/>
  <c r="H26" i="34"/>
  <c r="H96" i="34" s="1"/>
  <c r="G26" i="34"/>
  <c r="G96" i="34" s="1"/>
  <c r="F26" i="34"/>
  <c r="F96" i="34" s="1"/>
  <c r="E26" i="34"/>
  <c r="E96" i="34" s="1"/>
  <c r="D26" i="34"/>
  <c r="D96" i="34" s="1"/>
  <c r="C26" i="34"/>
  <c r="C96" i="34" s="1"/>
  <c r="B26" i="34"/>
  <c r="B61" i="34" s="1"/>
  <c r="B96" i="34" s="1"/>
  <c r="U25" i="34"/>
  <c r="T25" i="34"/>
  <c r="T95" i="34" s="1"/>
  <c r="S25" i="34"/>
  <c r="S95" i="34" s="1"/>
  <c r="R25" i="34"/>
  <c r="Q25" i="34"/>
  <c r="Q95" i="34" s="1"/>
  <c r="P25" i="34"/>
  <c r="P95" i="34" s="1"/>
  <c r="O25" i="34"/>
  <c r="O95" i="34" s="1"/>
  <c r="N25" i="34"/>
  <c r="M25" i="34"/>
  <c r="M95" i="34" s="1"/>
  <c r="L25" i="34"/>
  <c r="L95" i="34" s="1"/>
  <c r="K25" i="34"/>
  <c r="K95" i="34" s="1"/>
  <c r="J25" i="34"/>
  <c r="I25" i="34"/>
  <c r="I95" i="34" s="1"/>
  <c r="H25" i="34"/>
  <c r="H95" i="34" s="1"/>
  <c r="G25" i="34"/>
  <c r="G95" i="34" s="1"/>
  <c r="F25" i="34"/>
  <c r="E25" i="34"/>
  <c r="E95" i="34" s="1"/>
  <c r="D25" i="34"/>
  <c r="D95" i="34" s="1"/>
  <c r="C25" i="34"/>
  <c r="C95" i="34" s="1"/>
  <c r="B25" i="34"/>
  <c r="B60" i="34" s="1"/>
  <c r="B95" i="34" s="1"/>
  <c r="U24" i="34"/>
  <c r="T24" i="34"/>
  <c r="T94" i="34" s="1"/>
  <c r="S24" i="34"/>
  <c r="S94" i="34" s="1"/>
  <c r="R24" i="34"/>
  <c r="R94" i="34" s="1"/>
  <c r="Q24" i="34"/>
  <c r="P24" i="34"/>
  <c r="P94" i="34" s="1"/>
  <c r="O24" i="34"/>
  <c r="O94" i="34" s="1"/>
  <c r="N24" i="34"/>
  <c r="N94" i="34" s="1"/>
  <c r="M24" i="34"/>
  <c r="L24" i="34"/>
  <c r="L94" i="34" s="1"/>
  <c r="K24" i="34"/>
  <c r="K94" i="34" s="1"/>
  <c r="J24" i="34"/>
  <c r="J94" i="34" s="1"/>
  <c r="I24" i="34"/>
  <c r="H24" i="34"/>
  <c r="H94" i="34" s="1"/>
  <c r="G24" i="34"/>
  <c r="G94" i="34" s="1"/>
  <c r="F24" i="34"/>
  <c r="F94" i="34" s="1"/>
  <c r="E24" i="34"/>
  <c r="D24" i="34"/>
  <c r="D94" i="34" s="1"/>
  <c r="C24" i="34"/>
  <c r="C94" i="34" s="1"/>
  <c r="B24" i="34"/>
  <c r="B59" i="34" s="1"/>
  <c r="B94" i="34" s="1"/>
  <c r="U23" i="34"/>
  <c r="T23" i="34"/>
  <c r="T93" i="34" s="1"/>
  <c r="S23" i="34"/>
  <c r="S93" i="34" s="1"/>
  <c r="R23" i="34"/>
  <c r="R93" i="34" s="1"/>
  <c r="Q23" i="34"/>
  <c r="Q93" i="34" s="1"/>
  <c r="P23" i="34"/>
  <c r="P93" i="34" s="1"/>
  <c r="O23" i="34"/>
  <c r="O93" i="34" s="1"/>
  <c r="N23" i="34"/>
  <c r="N93" i="34" s="1"/>
  <c r="M23" i="34"/>
  <c r="M93" i="34" s="1"/>
  <c r="L23" i="34"/>
  <c r="L93" i="34" s="1"/>
  <c r="K23" i="34"/>
  <c r="K93" i="34" s="1"/>
  <c r="J23" i="34"/>
  <c r="J93" i="34" s="1"/>
  <c r="I23" i="34"/>
  <c r="I93" i="34" s="1"/>
  <c r="H23" i="34"/>
  <c r="H93" i="34" s="1"/>
  <c r="G23" i="34"/>
  <c r="G93" i="34" s="1"/>
  <c r="F23" i="34"/>
  <c r="F93" i="34" s="1"/>
  <c r="E23" i="34"/>
  <c r="E93" i="34" s="1"/>
  <c r="D23" i="34"/>
  <c r="D93" i="34" s="1"/>
  <c r="C23" i="34"/>
  <c r="C93" i="34" s="1"/>
  <c r="B23" i="34"/>
  <c r="B58" i="34" s="1"/>
  <c r="B93" i="34" s="1"/>
  <c r="U22" i="34"/>
  <c r="U92" i="34" s="1"/>
  <c r="T22" i="34"/>
  <c r="T92" i="34" s="1"/>
  <c r="S22" i="34"/>
  <c r="S92" i="34" s="1"/>
  <c r="R22" i="34"/>
  <c r="R92" i="34" s="1"/>
  <c r="Q22" i="34"/>
  <c r="Q92" i="34" s="1"/>
  <c r="P22" i="34"/>
  <c r="P92" i="34" s="1"/>
  <c r="O22" i="34"/>
  <c r="O92" i="34" s="1"/>
  <c r="N22" i="34"/>
  <c r="N92" i="34" s="1"/>
  <c r="M22" i="34"/>
  <c r="M92" i="34" s="1"/>
  <c r="L22" i="34"/>
  <c r="L92" i="34" s="1"/>
  <c r="K22" i="34"/>
  <c r="K92" i="34" s="1"/>
  <c r="J22" i="34"/>
  <c r="J92" i="34" s="1"/>
  <c r="I22" i="34"/>
  <c r="I92" i="34" s="1"/>
  <c r="H22" i="34"/>
  <c r="H92" i="34" s="1"/>
  <c r="G22" i="34"/>
  <c r="G92" i="34" s="1"/>
  <c r="F22" i="34"/>
  <c r="F92" i="34" s="1"/>
  <c r="E22" i="34"/>
  <c r="E92" i="34" s="1"/>
  <c r="D22" i="34"/>
  <c r="D92" i="34" s="1"/>
  <c r="C22" i="34"/>
  <c r="C92" i="34" s="1"/>
  <c r="B22" i="34"/>
  <c r="B57" i="34" s="1"/>
  <c r="B92" i="34" s="1"/>
  <c r="U21" i="34"/>
  <c r="U91" i="34" s="1"/>
  <c r="T21" i="34"/>
  <c r="T91" i="34" s="1"/>
  <c r="S21" i="34"/>
  <c r="S91" i="34" s="1"/>
  <c r="R21" i="34"/>
  <c r="Q21" i="34"/>
  <c r="Q91" i="34" s="1"/>
  <c r="P21" i="34"/>
  <c r="P91" i="34" s="1"/>
  <c r="O21" i="34"/>
  <c r="O91" i="34" s="1"/>
  <c r="N21" i="34"/>
  <c r="M21" i="34"/>
  <c r="M91" i="34" s="1"/>
  <c r="L21" i="34"/>
  <c r="L91" i="34" s="1"/>
  <c r="K21" i="34"/>
  <c r="K91" i="34" s="1"/>
  <c r="J21" i="34"/>
  <c r="I21" i="34"/>
  <c r="I91" i="34" s="1"/>
  <c r="H21" i="34"/>
  <c r="H91" i="34" s="1"/>
  <c r="G21" i="34"/>
  <c r="G91" i="34" s="1"/>
  <c r="F21" i="34"/>
  <c r="E21" i="34"/>
  <c r="E91" i="34" s="1"/>
  <c r="D21" i="34"/>
  <c r="D91" i="34" s="1"/>
  <c r="C21" i="34"/>
  <c r="C91" i="34" s="1"/>
  <c r="B21" i="34"/>
  <c r="B56" i="34" s="1"/>
  <c r="B91" i="34" s="1"/>
  <c r="U20" i="34"/>
  <c r="T20" i="34"/>
  <c r="T90" i="34" s="1"/>
  <c r="S20" i="34"/>
  <c r="R20" i="34"/>
  <c r="R90" i="34" s="1"/>
  <c r="Q20" i="34"/>
  <c r="P20" i="34"/>
  <c r="P90" i="34" s="1"/>
  <c r="O20" i="34"/>
  <c r="N20" i="34"/>
  <c r="N90" i="34" s="1"/>
  <c r="M20" i="34"/>
  <c r="L20" i="34"/>
  <c r="L90" i="34" s="1"/>
  <c r="K20" i="34"/>
  <c r="J20" i="34"/>
  <c r="J90" i="34" s="1"/>
  <c r="I20" i="34"/>
  <c r="H20" i="34"/>
  <c r="H90" i="34" s="1"/>
  <c r="G20" i="34"/>
  <c r="F20" i="34"/>
  <c r="F90" i="34" s="1"/>
  <c r="E20" i="34"/>
  <c r="D20" i="34"/>
  <c r="D90" i="34" s="1"/>
  <c r="C20" i="34"/>
  <c r="B20" i="34"/>
  <c r="B55" i="34" s="1"/>
  <c r="B90" i="34" s="1"/>
  <c r="U19" i="34"/>
  <c r="U89" i="34" s="1"/>
  <c r="T19" i="34"/>
  <c r="T89" i="34" s="1"/>
  <c r="S19" i="34"/>
  <c r="S89" i="34" s="1"/>
  <c r="R19" i="34"/>
  <c r="R89" i="34" s="1"/>
  <c r="Q19" i="34"/>
  <c r="Q89" i="34" s="1"/>
  <c r="P19" i="34"/>
  <c r="P89" i="34" s="1"/>
  <c r="O19" i="34"/>
  <c r="O89" i="34" s="1"/>
  <c r="N19" i="34"/>
  <c r="N89" i="34" s="1"/>
  <c r="M19" i="34"/>
  <c r="M89" i="34" s="1"/>
  <c r="L19" i="34"/>
  <c r="L89" i="34" s="1"/>
  <c r="K19" i="34"/>
  <c r="K89" i="34" s="1"/>
  <c r="J19" i="34"/>
  <c r="J89" i="34" s="1"/>
  <c r="I19" i="34"/>
  <c r="I89" i="34" s="1"/>
  <c r="H19" i="34"/>
  <c r="H89" i="34" s="1"/>
  <c r="G19" i="34"/>
  <c r="G89" i="34" s="1"/>
  <c r="F19" i="34"/>
  <c r="F89" i="34" s="1"/>
  <c r="E19" i="34"/>
  <c r="E89" i="34" s="1"/>
  <c r="D19" i="34"/>
  <c r="D89" i="34" s="1"/>
  <c r="C19" i="34"/>
  <c r="C89" i="34" s="1"/>
  <c r="B19" i="34"/>
  <c r="B54" i="34" s="1"/>
  <c r="B89" i="34" s="1"/>
  <c r="U18" i="34"/>
  <c r="U88" i="34" s="1"/>
  <c r="T18" i="34"/>
  <c r="T88" i="34" s="1"/>
  <c r="S18" i="34"/>
  <c r="S88" i="34" s="1"/>
  <c r="R18" i="34"/>
  <c r="R88" i="34" s="1"/>
  <c r="Q18" i="34"/>
  <c r="Q88" i="34" s="1"/>
  <c r="P18" i="34"/>
  <c r="P88" i="34" s="1"/>
  <c r="O18" i="34"/>
  <c r="O88" i="34" s="1"/>
  <c r="N18" i="34"/>
  <c r="N88" i="34" s="1"/>
  <c r="M18" i="34"/>
  <c r="M88" i="34" s="1"/>
  <c r="L18" i="34"/>
  <c r="L88" i="34" s="1"/>
  <c r="K18" i="34"/>
  <c r="K88" i="34" s="1"/>
  <c r="J18" i="34"/>
  <c r="J88" i="34" s="1"/>
  <c r="I18" i="34"/>
  <c r="I88" i="34" s="1"/>
  <c r="H18" i="34"/>
  <c r="H88" i="34" s="1"/>
  <c r="G18" i="34"/>
  <c r="G88" i="34" s="1"/>
  <c r="F18" i="34"/>
  <c r="F88" i="34" s="1"/>
  <c r="E18" i="34"/>
  <c r="E88" i="34" s="1"/>
  <c r="D18" i="34"/>
  <c r="D88" i="34" s="1"/>
  <c r="C18" i="34"/>
  <c r="C88" i="34" s="1"/>
  <c r="B18" i="34"/>
  <c r="B53" i="34" s="1"/>
  <c r="B88" i="34" s="1"/>
  <c r="U17" i="34"/>
  <c r="U87" i="34" s="1"/>
  <c r="T17" i="34"/>
  <c r="T87" i="34" s="1"/>
  <c r="S17" i="34"/>
  <c r="S87" i="34" s="1"/>
  <c r="R17" i="34"/>
  <c r="Q17" i="34"/>
  <c r="Q87" i="34" s="1"/>
  <c r="P17" i="34"/>
  <c r="P87" i="34" s="1"/>
  <c r="O17" i="34"/>
  <c r="O87" i="34" s="1"/>
  <c r="N17" i="34"/>
  <c r="M17" i="34"/>
  <c r="M87" i="34" s="1"/>
  <c r="L17" i="34"/>
  <c r="L87" i="34" s="1"/>
  <c r="K17" i="34"/>
  <c r="K87" i="34" s="1"/>
  <c r="J17" i="34"/>
  <c r="I17" i="34"/>
  <c r="I87" i="34" s="1"/>
  <c r="H17" i="34"/>
  <c r="H87" i="34" s="1"/>
  <c r="G17" i="34"/>
  <c r="G87" i="34" s="1"/>
  <c r="F17" i="34"/>
  <c r="E17" i="34"/>
  <c r="E87" i="34" s="1"/>
  <c r="D17" i="34"/>
  <c r="D87" i="34" s="1"/>
  <c r="C17" i="34"/>
  <c r="C87" i="34" s="1"/>
  <c r="B17" i="34"/>
  <c r="B52" i="34" s="1"/>
  <c r="B87" i="34" s="1"/>
  <c r="U16" i="34"/>
  <c r="U86" i="34" s="1"/>
  <c r="T16" i="34"/>
  <c r="T86" i="34" s="1"/>
  <c r="S16" i="34"/>
  <c r="R16" i="34"/>
  <c r="R86" i="34" s="1"/>
  <c r="Q16" i="34"/>
  <c r="Q86" i="34" s="1"/>
  <c r="P16" i="34"/>
  <c r="P86" i="34" s="1"/>
  <c r="O16" i="34"/>
  <c r="N16" i="34"/>
  <c r="N86" i="34" s="1"/>
  <c r="M16" i="34"/>
  <c r="M86" i="34" s="1"/>
  <c r="L16" i="34"/>
  <c r="L86" i="34" s="1"/>
  <c r="K16" i="34"/>
  <c r="J16" i="34"/>
  <c r="J86" i="34" s="1"/>
  <c r="I16" i="34"/>
  <c r="I86" i="34" s="1"/>
  <c r="H16" i="34"/>
  <c r="H86" i="34" s="1"/>
  <c r="G16" i="34"/>
  <c r="F16" i="34"/>
  <c r="F86" i="34" s="1"/>
  <c r="E16" i="34"/>
  <c r="E86" i="34" s="1"/>
  <c r="D16" i="34"/>
  <c r="D86" i="34" s="1"/>
  <c r="C16" i="34"/>
  <c r="B16" i="34"/>
  <c r="B51" i="34" s="1"/>
  <c r="B86" i="34" s="1"/>
  <c r="U15" i="34"/>
  <c r="U85" i="34" s="1"/>
  <c r="T15" i="34"/>
  <c r="T85" i="34" s="1"/>
  <c r="S15" i="34"/>
  <c r="S85" i="34" s="1"/>
  <c r="R15" i="34"/>
  <c r="R85" i="34" s="1"/>
  <c r="Q15" i="34"/>
  <c r="Q85" i="34" s="1"/>
  <c r="P15" i="34"/>
  <c r="P85" i="34" s="1"/>
  <c r="O15" i="34"/>
  <c r="O85" i="34" s="1"/>
  <c r="N15" i="34"/>
  <c r="N85" i="34" s="1"/>
  <c r="M15" i="34"/>
  <c r="M85" i="34" s="1"/>
  <c r="L15" i="34"/>
  <c r="L85" i="34" s="1"/>
  <c r="K15" i="34"/>
  <c r="K85" i="34" s="1"/>
  <c r="J15" i="34"/>
  <c r="J85" i="34" s="1"/>
  <c r="I15" i="34"/>
  <c r="I85" i="34" s="1"/>
  <c r="H15" i="34"/>
  <c r="H85" i="34" s="1"/>
  <c r="G15" i="34"/>
  <c r="G85" i="34" s="1"/>
  <c r="F15" i="34"/>
  <c r="F85" i="34" s="1"/>
  <c r="E15" i="34"/>
  <c r="E85" i="34" s="1"/>
  <c r="D15" i="34"/>
  <c r="D85" i="34" s="1"/>
  <c r="C15" i="34"/>
  <c r="C85" i="34" s="1"/>
  <c r="B15" i="34"/>
  <c r="B50" i="34" s="1"/>
  <c r="B85" i="34" s="1"/>
  <c r="U14" i="34"/>
  <c r="U84" i="34" s="1"/>
  <c r="T14" i="34"/>
  <c r="T84" i="34" s="1"/>
  <c r="S14" i="34"/>
  <c r="S84" i="34" s="1"/>
  <c r="R14" i="34"/>
  <c r="R84" i="34" s="1"/>
  <c r="Q14" i="34"/>
  <c r="Q84" i="34" s="1"/>
  <c r="P14" i="34"/>
  <c r="P84" i="34" s="1"/>
  <c r="O14" i="34"/>
  <c r="O84" i="34" s="1"/>
  <c r="N14" i="34"/>
  <c r="N84" i="34" s="1"/>
  <c r="M14" i="34"/>
  <c r="M84" i="34" s="1"/>
  <c r="L14" i="34"/>
  <c r="L84" i="34" s="1"/>
  <c r="K14" i="34"/>
  <c r="K84" i="34" s="1"/>
  <c r="J14" i="34"/>
  <c r="J84" i="34" s="1"/>
  <c r="I14" i="34"/>
  <c r="I84" i="34" s="1"/>
  <c r="H14" i="34"/>
  <c r="H84" i="34" s="1"/>
  <c r="G14" i="34"/>
  <c r="G84" i="34" s="1"/>
  <c r="F14" i="34"/>
  <c r="F84" i="34" s="1"/>
  <c r="E14" i="34"/>
  <c r="E84" i="34" s="1"/>
  <c r="D14" i="34"/>
  <c r="D84" i="34" s="1"/>
  <c r="C14" i="34"/>
  <c r="C84" i="34" s="1"/>
  <c r="B14" i="34"/>
  <c r="B49" i="34" s="1"/>
  <c r="B84" i="34" s="1"/>
  <c r="U13" i="34"/>
  <c r="U83" i="34" s="1"/>
  <c r="T13" i="34"/>
  <c r="T83" i="34" s="1"/>
  <c r="S13" i="34"/>
  <c r="S83" i="34" s="1"/>
  <c r="R13" i="34"/>
  <c r="R83" i="34" s="1"/>
  <c r="Q13" i="34"/>
  <c r="Q83" i="34" s="1"/>
  <c r="P13" i="34"/>
  <c r="P83" i="34" s="1"/>
  <c r="O13" i="34"/>
  <c r="O83" i="34" s="1"/>
  <c r="N13" i="34"/>
  <c r="N83" i="34" s="1"/>
  <c r="M13" i="34"/>
  <c r="M83" i="34" s="1"/>
  <c r="L13" i="34"/>
  <c r="L83" i="34" s="1"/>
  <c r="K13" i="34"/>
  <c r="K83" i="34" s="1"/>
  <c r="J13" i="34"/>
  <c r="J83" i="34" s="1"/>
  <c r="I13" i="34"/>
  <c r="I83" i="34" s="1"/>
  <c r="H13" i="34"/>
  <c r="H83" i="34" s="1"/>
  <c r="G13" i="34"/>
  <c r="G83" i="34" s="1"/>
  <c r="F13" i="34"/>
  <c r="F83" i="34" s="1"/>
  <c r="E13" i="34"/>
  <c r="E83" i="34" s="1"/>
  <c r="D13" i="34"/>
  <c r="D83" i="34" s="1"/>
  <c r="C13" i="34"/>
  <c r="C83" i="34" s="1"/>
  <c r="B13" i="34"/>
  <c r="B48" i="34" s="1"/>
  <c r="B83" i="34" s="1"/>
  <c r="U12" i="34"/>
  <c r="U82" i="34" s="1"/>
  <c r="T12" i="34"/>
  <c r="T82" i="34" s="1"/>
  <c r="S12" i="34"/>
  <c r="S82" i="34" s="1"/>
  <c r="R12" i="34"/>
  <c r="R82" i="34" s="1"/>
  <c r="Q12" i="34"/>
  <c r="Q82" i="34" s="1"/>
  <c r="P12" i="34"/>
  <c r="P82" i="34" s="1"/>
  <c r="O12" i="34"/>
  <c r="O82" i="34" s="1"/>
  <c r="N12" i="34"/>
  <c r="N82" i="34" s="1"/>
  <c r="M12" i="34"/>
  <c r="M82" i="34" s="1"/>
  <c r="L12" i="34"/>
  <c r="L82" i="34" s="1"/>
  <c r="K12" i="34"/>
  <c r="K82" i="34" s="1"/>
  <c r="J12" i="34"/>
  <c r="J82" i="34" s="1"/>
  <c r="I12" i="34"/>
  <c r="I82" i="34" s="1"/>
  <c r="H12" i="34"/>
  <c r="H82" i="34" s="1"/>
  <c r="G12" i="34"/>
  <c r="G82" i="34" s="1"/>
  <c r="F12" i="34"/>
  <c r="F82" i="34" s="1"/>
  <c r="E12" i="34"/>
  <c r="E82" i="34" s="1"/>
  <c r="D12" i="34"/>
  <c r="D82" i="34" s="1"/>
  <c r="C12" i="34"/>
  <c r="C82" i="34" s="1"/>
  <c r="B12" i="34"/>
  <c r="B47" i="34" s="1"/>
  <c r="B82" i="34" s="1"/>
  <c r="U11" i="34"/>
  <c r="U81" i="34" s="1"/>
  <c r="T11" i="34"/>
  <c r="T81" i="34" s="1"/>
  <c r="S11" i="34"/>
  <c r="S81" i="34" s="1"/>
  <c r="R11" i="34"/>
  <c r="R81" i="34" s="1"/>
  <c r="Q11" i="34"/>
  <c r="Q81" i="34" s="1"/>
  <c r="P11" i="34"/>
  <c r="P81" i="34" s="1"/>
  <c r="O11" i="34"/>
  <c r="O81" i="34" s="1"/>
  <c r="N11" i="34"/>
  <c r="N81" i="34" s="1"/>
  <c r="M11" i="34"/>
  <c r="M81" i="34" s="1"/>
  <c r="L11" i="34"/>
  <c r="L81" i="34" s="1"/>
  <c r="K11" i="34"/>
  <c r="K81" i="34" s="1"/>
  <c r="J11" i="34"/>
  <c r="J81" i="34" s="1"/>
  <c r="I11" i="34"/>
  <c r="I81" i="34" s="1"/>
  <c r="H11" i="34"/>
  <c r="H81" i="34" s="1"/>
  <c r="G11" i="34"/>
  <c r="G81" i="34" s="1"/>
  <c r="F11" i="34"/>
  <c r="F81" i="34" s="1"/>
  <c r="E11" i="34"/>
  <c r="E81" i="34" s="1"/>
  <c r="D11" i="34"/>
  <c r="D81" i="34" s="1"/>
  <c r="C11" i="34"/>
  <c r="C81" i="34" s="1"/>
  <c r="B11" i="34"/>
  <c r="B46" i="34" s="1"/>
  <c r="B81" i="34" s="1"/>
  <c r="U10" i="34"/>
  <c r="U80" i="34" s="1"/>
  <c r="T10" i="34"/>
  <c r="T80" i="34" s="1"/>
  <c r="S10" i="34"/>
  <c r="S80" i="34" s="1"/>
  <c r="R10" i="34"/>
  <c r="R80" i="34" s="1"/>
  <c r="Q10" i="34"/>
  <c r="Q80" i="34" s="1"/>
  <c r="P10" i="34"/>
  <c r="P80" i="34" s="1"/>
  <c r="O10" i="34"/>
  <c r="O80" i="34" s="1"/>
  <c r="N10" i="34"/>
  <c r="N80" i="34" s="1"/>
  <c r="M10" i="34"/>
  <c r="M80" i="34" s="1"/>
  <c r="L10" i="34"/>
  <c r="L80" i="34" s="1"/>
  <c r="K10" i="34"/>
  <c r="K80" i="34" s="1"/>
  <c r="J10" i="34"/>
  <c r="J80" i="34" s="1"/>
  <c r="I10" i="34"/>
  <c r="I80" i="34" s="1"/>
  <c r="H10" i="34"/>
  <c r="H80" i="34" s="1"/>
  <c r="G10" i="34"/>
  <c r="G80" i="34" s="1"/>
  <c r="F10" i="34"/>
  <c r="F80" i="34" s="1"/>
  <c r="E10" i="34"/>
  <c r="E80" i="34" s="1"/>
  <c r="D10" i="34"/>
  <c r="D80" i="34" s="1"/>
  <c r="C10" i="34"/>
  <c r="C80" i="34" s="1"/>
  <c r="B10" i="34"/>
  <c r="B45" i="34" s="1"/>
  <c r="B80" i="34" s="1"/>
  <c r="U9" i="34"/>
  <c r="U79" i="34" s="1"/>
  <c r="T9" i="34"/>
  <c r="T79" i="34" s="1"/>
  <c r="S9" i="34"/>
  <c r="S79" i="34" s="1"/>
  <c r="R9" i="34"/>
  <c r="R79" i="34" s="1"/>
  <c r="Q9" i="34"/>
  <c r="Q79" i="34" s="1"/>
  <c r="P9" i="34"/>
  <c r="P79" i="34" s="1"/>
  <c r="O9" i="34"/>
  <c r="O79" i="34" s="1"/>
  <c r="N9" i="34"/>
  <c r="N79" i="34" s="1"/>
  <c r="M9" i="34"/>
  <c r="M79" i="34" s="1"/>
  <c r="L9" i="34"/>
  <c r="L79" i="34" s="1"/>
  <c r="K9" i="34"/>
  <c r="K79" i="34" s="1"/>
  <c r="J9" i="34"/>
  <c r="J79" i="34" s="1"/>
  <c r="I9" i="34"/>
  <c r="I79" i="34" s="1"/>
  <c r="H9" i="34"/>
  <c r="H79" i="34" s="1"/>
  <c r="G9" i="34"/>
  <c r="G79" i="34" s="1"/>
  <c r="F9" i="34"/>
  <c r="F79" i="34" s="1"/>
  <c r="E9" i="34"/>
  <c r="E79" i="34" s="1"/>
  <c r="D9" i="34"/>
  <c r="D79" i="34" s="1"/>
  <c r="C9" i="34"/>
  <c r="C79" i="34" s="1"/>
  <c r="B9" i="34"/>
  <c r="B44" i="34" s="1"/>
  <c r="B79" i="34" s="1"/>
  <c r="U8" i="34"/>
  <c r="U78" i="34" s="1"/>
  <c r="T8" i="34"/>
  <c r="T78" i="34" s="1"/>
  <c r="S8" i="34"/>
  <c r="S78" i="34" s="1"/>
  <c r="R8" i="34"/>
  <c r="R78" i="34" s="1"/>
  <c r="Q8" i="34"/>
  <c r="Q78" i="34" s="1"/>
  <c r="P8" i="34"/>
  <c r="P78" i="34" s="1"/>
  <c r="O8" i="34"/>
  <c r="O78" i="34" s="1"/>
  <c r="N8" i="34"/>
  <c r="N78" i="34" s="1"/>
  <c r="M8" i="34"/>
  <c r="M78" i="34" s="1"/>
  <c r="L8" i="34"/>
  <c r="L78" i="34" s="1"/>
  <c r="K8" i="34"/>
  <c r="K78" i="34" s="1"/>
  <c r="J8" i="34"/>
  <c r="J78" i="34" s="1"/>
  <c r="I8" i="34"/>
  <c r="I78" i="34" s="1"/>
  <c r="H8" i="34"/>
  <c r="H78" i="34" s="1"/>
  <c r="G8" i="34"/>
  <c r="G78" i="34" s="1"/>
  <c r="F8" i="34"/>
  <c r="F78" i="34" s="1"/>
  <c r="E8" i="34"/>
  <c r="E78" i="34" s="1"/>
  <c r="D8" i="34"/>
  <c r="D78" i="34" s="1"/>
  <c r="C8" i="34"/>
  <c r="C78" i="34" s="1"/>
  <c r="B8" i="34"/>
  <c r="B43" i="34" s="1"/>
  <c r="B78" i="34" s="1"/>
  <c r="U7" i="34"/>
  <c r="U77" i="34" s="1"/>
  <c r="T7" i="34"/>
  <c r="T77" i="34" s="1"/>
  <c r="S7" i="34"/>
  <c r="S77" i="34" s="1"/>
  <c r="R7" i="34"/>
  <c r="R77" i="34" s="1"/>
  <c r="Q7" i="34"/>
  <c r="Q77" i="34" s="1"/>
  <c r="P7" i="34"/>
  <c r="P77" i="34" s="1"/>
  <c r="O7" i="34"/>
  <c r="O77" i="34" s="1"/>
  <c r="N7" i="34"/>
  <c r="N77" i="34" s="1"/>
  <c r="M7" i="34"/>
  <c r="M77" i="34" s="1"/>
  <c r="L7" i="34"/>
  <c r="L77" i="34" s="1"/>
  <c r="K7" i="34"/>
  <c r="K77" i="34" s="1"/>
  <c r="J7" i="34"/>
  <c r="J77" i="34" s="1"/>
  <c r="I7" i="34"/>
  <c r="I77" i="34" s="1"/>
  <c r="H7" i="34"/>
  <c r="H77" i="34" s="1"/>
  <c r="G7" i="34"/>
  <c r="G77" i="34" s="1"/>
  <c r="F7" i="34"/>
  <c r="F77" i="34" s="1"/>
  <c r="E7" i="34"/>
  <c r="E77" i="34" s="1"/>
  <c r="D7" i="34"/>
  <c r="D77" i="34" s="1"/>
  <c r="C7" i="34"/>
  <c r="C77" i="34" s="1"/>
  <c r="B7" i="34"/>
  <c r="B42" i="34" s="1"/>
  <c r="B77" i="34" s="1"/>
  <c r="U6" i="34"/>
  <c r="U76" i="34" s="1"/>
  <c r="T6" i="34"/>
  <c r="T76" i="34" s="1"/>
  <c r="S6" i="34"/>
  <c r="S76" i="34" s="1"/>
  <c r="R6" i="34"/>
  <c r="R76" i="34" s="1"/>
  <c r="Q6" i="34"/>
  <c r="Q76" i="34" s="1"/>
  <c r="P6" i="34"/>
  <c r="P76" i="34" s="1"/>
  <c r="O6" i="34"/>
  <c r="O76" i="34" s="1"/>
  <c r="N6" i="34"/>
  <c r="N76" i="34" s="1"/>
  <c r="M6" i="34"/>
  <c r="M76" i="34" s="1"/>
  <c r="L6" i="34"/>
  <c r="L76" i="34" s="1"/>
  <c r="K6" i="34"/>
  <c r="K76" i="34" s="1"/>
  <c r="J6" i="34"/>
  <c r="J76" i="34" s="1"/>
  <c r="I6" i="34"/>
  <c r="I76" i="34" s="1"/>
  <c r="H6" i="34"/>
  <c r="H76" i="34" s="1"/>
  <c r="G6" i="34"/>
  <c r="G76" i="34" s="1"/>
  <c r="F6" i="34"/>
  <c r="F76" i="34" s="1"/>
  <c r="E6" i="34"/>
  <c r="E76" i="34" s="1"/>
  <c r="D6" i="34"/>
  <c r="D76" i="34" s="1"/>
  <c r="C6" i="34"/>
  <c r="C76" i="34" s="1"/>
  <c r="B6" i="34"/>
  <c r="B41" i="34" s="1"/>
  <c r="B76" i="34" s="1"/>
  <c r="U5" i="34"/>
  <c r="U75" i="34" s="1"/>
  <c r="T5" i="34"/>
  <c r="T75" i="34" s="1"/>
  <c r="S5" i="34"/>
  <c r="S75" i="34" s="1"/>
  <c r="R5" i="34"/>
  <c r="R75" i="34" s="1"/>
  <c r="Q5" i="34"/>
  <c r="Q75" i="34" s="1"/>
  <c r="P5" i="34"/>
  <c r="P75" i="34" s="1"/>
  <c r="O5" i="34"/>
  <c r="O75" i="34" s="1"/>
  <c r="N5" i="34"/>
  <c r="N75" i="34" s="1"/>
  <c r="M5" i="34"/>
  <c r="M75" i="34" s="1"/>
  <c r="L5" i="34"/>
  <c r="L75" i="34" s="1"/>
  <c r="K5" i="34"/>
  <c r="K75" i="34" s="1"/>
  <c r="J5" i="34"/>
  <c r="J75" i="34" s="1"/>
  <c r="I5" i="34"/>
  <c r="I75" i="34" s="1"/>
  <c r="H5" i="34"/>
  <c r="H75" i="34" s="1"/>
  <c r="G5" i="34"/>
  <c r="G75" i="34" s="1"/>
  <c r="F5" i="34"/>
  <c r="F75" i="34" s="1"/>
  <c r="E5" i="34"/>
  <c r="E75" i="34" s="1"/>
  <c r="D5" i="34"/>
  <c r="D75" i="34" s="1"/>
  <c r="C5" i="34"/>
  <c r="C75" i="34" s="1"/>
  <c r="B5" i="34"/>
  <c r="B40" i="34" s="1"/>
  <c r="B75" i="34" s="1"/>
  <c r="U4" i="34"/>
  <c r="T4" i="34"/>
  <c r="T74" i="34" s="1"/>
  <c r="S4" i="34"/>
  <c r="R4" i="34"/>
  <c r="R31" i="34" s="1"/>
  <c r="Q4" i="34"/>
  <c r="Q32" i="34" s="1"/>
  <c r="P4" i="34"/>
  <c r="P74" i="34" s="1"/>
  <c r="O4" i="34"/>
  <c r="O32" i="34" s="1"/>
  <c r="N4" i="34"/>
  <c r="N31" i="34" s="1"/>
  <c r="M4" i="34"/>
  <c r="M33" i="34" s="1"/>
  <c r="L4" i="34"/>
  <c r="K4" i="34"/>
  <c r="K32" i="34" s="1"/>
  <c r="J4" i="34"/>
  <c r="I4" i="34"/>
  <c r="I34" i="34" s="1"/>
  <c r="H4" i="34"/>
  <c r="G4" i="34"/>
  <c r="F4" i="34"/>
  <c r="F31" i="34" s="1"/>
  <c r="E4" i="34"/>
  <c r="E74" i="34" s="1"/>
  <c r="D4" i="34"/>
  <c r="C4" i="34"/>
  <c r="C33" i="34" s="1"/>
  <c r="B4" i="34"/>
  <c r="B39" i="34" s="1"/>
  <c r="B74" i="34" s="1"/>
  <c r="D3" i="34"/>
  <c r="D38" i="34" s="1"/>
  <c r="D73" i="34" s="1"/>
  <c r="D74" i="34" l="1"/>
  <c r="L74" i="34"/>
  <c r="E90" i="34"/>
  <c r="E102" i="34" s="1"/>
  <c r="I90" i="34"/>
  <c r="M90" i="34"/>
  <c r="Q90" i="34"/>
  <c r="U90" i="34"/>
  <c r="E94" i="34"/>
  <c r="I94" i="34"/>
  <c r="M94" i="34"/>
  <c r="Q94" i="34"/>
  <c r="U94" i="34"/>
  <c r="E98" i="34"/>
  <c r="I98" i="34"/>
  <c r="M98" i="34"/>
  <c r="Q98" i="34"/>
  <c r="U98" i="34"/>
  <c r="F69" i="34"/>
  <c r="J70" i="34"/>
  <c r="N69" i="34"/>
  <c r="R69" i="34"/>
  <c r="G33" i="34"/>
  <c r="S32" i="34"/>
  <c r="H74" i="34"/>
  <c r="F87" i="34"/>
  <c r="J87" i="34"/>
  <c r="N87" i="34"/>
  <c r="R87" i="34"/>
  <c r="F91" i="34"/>
  <c r="J91" i="34"/>
  <c r="N91" i="34"/>
  <c r="R91" i="34"/>
  <c r="F95" i="34"/>
  <c r="J95" i="34"/>
  <c r="N95" i="34"/>
  <c r="R95" i="34"/>
  <c r="F99" i="34"/>
  <c r="J99" i="34"/>
  <c r="N99" i="34"/>
  <c r="R99" i="34"/>
  <c r="P68" i="34"/>
  <c r="T70" i="34"/>
  <c r="E105" i="34"/>
  <c r="E103" i="34"/>
  <c r="U35" i="34"/>
  <c r="U74" i="34"/>
  <c r="E3" i="34"/>
  <c r="F74" i="34"/>
  <c r="F35" i="34"/>
  <c r="F34" i="34"/>
  <c r="J74" i="34"/>
  <c r="J35" i="34"/>
  <c r="J34" i="34"/>
  <c r="N74" i="34"/>
  <c r="N35" i="34"/>
  <c r="N34" i="34"/>
  <c r="R74" i="34"/>
  <c r="R35" i="34"/>
  <c r="R34" i="34"/>
  <c r="C31" i="34"/>
  <c r="G31" i="34"/>
  <c r="K31" i="34"/>
  <c r="O31" i="34"/>
  <c r="S31" i="34"/>
  <c r="C32" i="34"/>
  <c r="G32" i="34"/>
  <c r="L33" i="34"/>
  <c r="Q33" i="34"/>
  <c r="Q34" i="34"/>
  <c r="D35" i="34"/>
  <c r="P35" i="34"/>
  <c r="I35" i="34"/>
  <c r="I74" i="34"/>
  <c r="C74" i="34"/>
  <c r="C35" i="34"/>
  <c r="C34" i="34"/>
  <c r="G35" i="34"/>
  <c r="G34" i="34"/>
  <c r="G74" i="34"/>
  <c r="K74" i="34"/>
  <c r="K35" i="34"/>
  <c r="K34" i="34"/>
  <c r="K33" i="34"/>
  <c r="O74" i="34"/>
  <c r="O35" i="34"/>
  <c r="O34" i="34"/>
  <c r="O33" i="34"/>
  <c r="S74" i="34"/>
  <c r="S35" i="34"/>
  <c r="S34" i="34"/>
  <c r="S33" i="34"/>
  <c r="C86" i="34"/>
  <c r="G86" i="34"/>
  <c r="K86" i="34"/>
  <c r="O86" i="34"/>
  <c r="S86" i="34"/>
  <c r="C90" i="34"/>
  <c r="G90" i="34"/>
  <c r="K90" i="34"/>
  <c r="O90" i="34"/>
  <c r="S90" i="34"/>
  <c r="D31" i="34"/>
  <c r="H31" i="34"/>
  <c r="L31" i="34"/>
  <c r="P31" i="34"/>
  <c r="T31" i="34"/>
  <c r="D32" i="34"/>
  <c r="H32" i="34"/>
  <c r="L32" i="34"/>
  <c r="P32" i="34"/>
  <c r="T32" i="34"/>
  <c r="D33" i="34"/>
  <c r="H33" i="34"/>
  <c r="R33" i="34"/>
  <c r="D34" i="34"/>
  <c r="L34" i="34"/>
  <c r="T34" i="34"/>
  <c r="E35" i="34"/>
  <c r="T35" i="34"/>
  <c r="M35" i="34"/>
  <c r="M74" i="34"/>
  <c r="D105" i="34"/>
  <c r="D104" i="34"/>
  <c r="D103" i="34"/>
  <c r="D102" i="34"/>
  <c r="H105" i="34"/>
  <c r="H104" i="34"/>
  <c r="H103" i="34"/>
  <c r="H102" i="34"/>
  <c r="L105" i="34"/>
  <c r="L104" i="34"/>
  <c r="L103" i="34"/>
  <c r="L102" i="34"/>
  <c r="P105" i="34"/>
  <c r="P104" i="34"/>
  <c r="P103" i="34"/>
  <c r="P102" i="34"/>
  <c r="T105" i="34"/>
  <c r="T104" i="34"/>
  <c r="T103" i="34"/>
  <c r="T102" i="34"/>
  <c r="E31" i="34"/>
  <c r="I31" i="34"/>
  <c r="M31" i="34"/>
  <c r="Q31" i="34"/>
  <c r="U31" i="34"/>
  <c r="E32" i="34"/>
  <c r="I32" i="34"/>
  <c r="M32" i="34"/>
  <c r="U32" i="34"/>
  <c r="E33" i="34"/>
  <c r="I33" i="34"/>
  <c r="N33" i="34"/>
  <c r="T33" i="34"/>
  <c r="E34" i="34"/>
  <c r="M34" i="34"/>
  <c r="U34" i="34"/>
  <c r="H35" i="34"/>
  <c r="C70" i="34"/>
  <c r="C69" i="34"/>
  <c r="C68" i="34"/>
  <c r="C67" i="34"/>
  <c r="C66" i="34"/>
  <c r="G69" i="34"/>
  <c r="G68" i="34"/>
  <c r="G67" i="34"/>
  <c r="G66" i="34"/>
  <c r="G70" i="34"/>
  <c r="K68" i="34"/>
  <c r="K67" i="34"/>
  <c r="K66" i="34"/>
  <c r="K69" i="34"/>
  <c r="K70" i="34"/>
  <c r="O70" i="34"/>
  <c r="O68" i="34"/>
  <c r="O67" i="34"/>
  <c r="O66" i="34"/>
  <c r="O69" i="34"/>
  <c r="S69" i="34"/>
  <c r="S70" i="34"/>
  <c r="S68" i="34"/>
  <c r="S67" i="34"/>
  <c r="S66" i="34"/>
  <c r="Q74" i="34"/>
  <c r="Q35" i="34"/>
  <c r="F32" i="34"/>
  <c r="J32" i="34"/>
  <c r="N32" i="34"/>
  <c r="R32" i="34"/>
  <c r="F33" i="34"/>
  <c r="J33" i="34"/>
  <c r="P33" i="34"/>
  <c r="U33" i="34"/>
  <c r="H34" i="34"/>
  <c r="P34" i="34"/>
  <c r="L35" i="34"/>
  <c r="I70" i="34"/>
  <c r="I69" i="34"/>
  <c r="M70" i="34"/>
  <c r="M69" i="34"/>
  <c r="Q70" i="34"/>
  <c r="Q69" i="34"/>
  <c r="U70" i="34"/>
  <c r="U69" i="34"/>
  <c r="E66" i="34"/>
  <c r="I66" i="34"/>
  <c r="M66" i="34"/>
  <c r="Q66" i="34"/>
  <c r="U66" i="34"/>
  <c r="E67" i="34"/>
  <c r="I67" i="34"/>
  <c r="M67" i="34"/>
  <c r="Q67" i="34"/>
  <c r="U67" i="34"/>
  <c r="E68" i="34"/>
  <c r="I68" i="34"/>
  <c r="M68" i="34"/>
  <c r="Q68" i="34"/>
  <c r="U68" i="34"/>
  <c r="E69" i="34"/>
  <c r="J69" i="34"/>
  <c r="T69" i="34"/>
  <c r="F70" i="34"/>
  <c r="P70" i="34"/>
  <c r="F66" i="34"/>
  <c r="F101" i="34" s="1"/>
  <c r="J66" i="34"/>
  <c r="J101" i="34" s="1"/>
  <c r="N66" i="34"/>
  <c r="N101" i="34" s="1"/>
  <c r="R66" i="34"/>
  <c r="R101" i="34" s="1"/>
  <c r="F67" i="34"/>
  <c r="J67" i="34"/>
  <c r="N67" i="34"/>
  <c r="R67" i="34"/>
  <c r="F68" i="34"/>
  <c r="J68" i="34"/>
  <c r="N68" i="34"/>
  <c r="R68" i="34"/>
  <c r="P69" i="34"/>
  <c r="L70" i="34"/>
  <c r="R70" i="34"/>
  <c r="L69" i="34"/>
  <c r="H70" i="34"/>
  <c r="N70" i="34"/>
  <c r="D66" i="34"/>
  <c r="H66" i="34"/>
  <c r="L66" i="34"/>
  <c r="P66" i="34"/>
  <c r="T66" i="34"/>
  <c r="D67" i="34"/>
  <c r="H67" i="34"/>
  <c r="L67" i="34"/>
  <c r="P67" i="34"/>
  <c r="T67" i="34"/>
  <c r="D68" i="34"/>
  <c r="H68" i="34"/>
  <c r="T68" i="34"/>
  <c r="D69" i="34"/>
  <c r="E104" i="34" l="1"/>
  <c r="M101" i="34"/>
  <c r="I101" i="34"/>
  <c r="H101" i="34"/>
  <c r="G105" i="34"/>
  <c r="G104" i="34"/>
  <c r="G103" i="34"/>
  <c r="G102" i="34"/>
  <c r="O101" i="34"/>
  <c r="J105" i="34"/>
  <c r="J104" i="34"/>
  <c r="J103" i="34"/>
  <c r="J102" i="34"/>
  <c r="E38" i="34"/>
  <c r="E73" i="34" s="1"/>
  <c r="F3" i="34"/>
  <c r="Q105" i="34"/>
  <c r="Q104" i="34"/>
  <c r="Q103" i="34"/>
  <c r="Q102" i="34"/>
  <c r="U101" i="34"/>
  <c r="E101" i="34"/>
  <c r="T101" i="34"/>
  <c r="D101" i="34"/>
  <c r="C105" i="34"/>
  <c r="C104" i="34"/>
  <c r="C103" i="34"/>
  <c r="C102" i="34"/>
  <c r="K101" i="34"/>
  <c r="N105" i="34"/>
  <c r="N104" i="34"/>
  <c r="N103" i="34"/>
  <c r="N102" i="34"/>
  <c r="Q101" i="34"/>
  <c r="M105" i="34"/>
  <c r="M104" i="34"/>
  <c r="M102" i="34"/>
  <c r="M103" i="34"/>
  <c r="P101" i="34"/>
  <c r="I105" i="34"/>
  <c r="I104" i="34"/>
  <c r="I103" i="34"/>
  <c r="I102" i="34"/>
  <c r="G101" i="34"/>
  <c r="R105" i="34"/>
  <c r="R104" i="34"/>
  <c r="R103" i="34"/>
  <c r="R102" i="34"/>
  <c r="U105" i="34"/>
  <c r="U104" i="34"/>
  <c r="U103" i="34"/>
  <c r="U102" i="34"/>
  <c r="L101" i="34"/>
  <c r="S105" i="34"/>
  <c r="S104" i="34"/>
  <c r="S103" i="34"/>
  <c r="S102" i="34"/>
  <c r="O105" i="34"/>
  <c r="O104" i="34"/>
  <c r="O103" i="34"/>
  <c r="O102" i="34"/>
  <c r="K105" i="34"/>
  <c r="K104" i="34"/>
  <c r="K103" i="34"/>
  <c r="K102" i="34"/>
  <c r="S101" i="34"/>
  <c r="C101" i="34"/>
  <c r="F105" i="34"/>
  <c r="F104" i="34"/>
  <c r="F103" i="34"/>
  <c r="F102" i="34"/>
  <c r="F38" i="34" l="1"/>
  <c r="F73" i="34" s="1"/>
  <c r="G3" i="34"/>
  <c r="G38" i="34" l="1"/>
  <c r="G73" i="34" s="1"/>
  <c r="H3" i="34"/>
  <c r="H38" i="34" l="1"/>
  <c r="H73" i="34" s="1"/>
  <c r="I3" i="34"/>
  <c r="I38" i="34" l="1"/>
  <c r="I73" i="34" s="1"/>
  <c r="J3" i="34"/>
  <c r="J38" i="34" l="1"/>
  <c r="J73" i="34" s="1"/>
  <c r="K3" i="34"/>
  <c r="K38" i="34" l="1"/>
  <c r="K73" i="34" s="1"/>
  <c r="L3" i="34"/>
  <c r="L38" i="34" l="1"/>
  <c r="L73" i="34" s="1"/>
  <c r="M3" i="34"/>
  <c r="M38" i="34" l="1"/>
  <c r="M73" i="34" s="1"/>
  <c r="N3" i="34"/>
  <c r="N38" i="34" l="1"/>
  <c r="N73" i="34" s="1"/>
  <c r="O3" i="34"/>
  <c r="O38" i="34" l="1"/>
  <c r="O73" i="34" s="1"/>
  <c r="P3" i="34"/>
  <c r="P38" i="34" l="1"/>
  <c r="P73" i="34" s="1"/>
  <c r="Q3" i="34"/>
  <c r="Q38" i="34" l="1"/>
  <c r="Q73" i="34" s="1"/>
  <c r="R3" i="34"/>
  <c r="R38" i="34" l="1"/>
  <c r="R73" i="34" s="1"/>
  <c r="S3" i="34"/>
  <c r="T3" i="34" l="1"/>
  <c r="T38" i="34" s="1"/>
  <c r="T73" i="34" s="1"/>
  <c r="S38" i="34"/>
  <c r="S73" i="34" s="1"/>
  <c r="M52" i="19" l="1"/>
  <c r="L52" i="19"/>
  <c r="K52" i="19"/>
  <c r="J52" i="19"/>
  <c r="I52" i="19"/>
  <c r="H52" i="19"/>
  <c r="G52" i="19"/>
  <c r="F52" i="19"/>
  <c r="E52" i="19"/>
  <c r="D52" i="19"/>
  <c r="C52" i="19"/>
  <c r="L52" i="1"/>
  <c r="K52" i="1"/>
  <c r="J52" i="1"/>
  <c r="I52" i="1"/>
  <c r="H52" i="1"/>
  <c r="G52" i="1"/>
  <c r="F52" i="1"/>
  <c r="E52" i="1"/>
  <c r="D52" i="1"/>
  <c r="C52" i="1"/>
  <c r="M52" i="2"/>
  <c r="L52" i="2"/>
  <c r="K52" i="2"/>
  <c r="J52" i="2"/>
  <c r="I52" i="2"/>
  <c r="H52" i="2"/>
  <c r="G52" i="2"/>
  <c r="F52" i="2"/>
  <c r="E52" i="2"/>
  <c r="D52" i="2"/>
  <c r="C52" i="2"/>
  <c r="M52" i="3"/>
  <c r="L52" i="3"/>
  <c r="K52" i="3"/>
  <c r="J52" i="3"/>
  <c r="I52" i="3"/>
  <c r="H52" i="3"/>
  <c r="G52" i="3"/>
  <c r="F52" i="3"/>
  <c r="E52" i="3"/>
  <c r="D52" i="3"/>
  <c r="C52" i="3"/>
  <c r="M52" i="5"/>
  <c r="L52" i="5"/>
  <c r="K52" i="5"/>
  <c r="J52" i="5"/>
  <c r="I52" i="5"/>
  <c r="H52" i="5"/>
  <c r="G52" i="5"/>
  <c r="F52" i="5"/>
  <c r="E52" i="5"/>
  <c r="D52" i="5"/>
  <c r="C52" i="5"/>
  <c r="M52" i="6"/>
  <c r="L52" i="6"/>
  <c r="K52" i="6"/>
  <c r="J52" i="6"/>
  <c r="I52" i="6"/>
  <c r="H52" i="6"/>
  <c r="G52" i="6"/>
  <c r="F52" i="6"/>
  <c r="E52" i="6"/>
  <c r="D52" i="6"/>
  <c r="C52" i="6"/>
  <c r="M52" i="7"/>
  <c r="L52" i="7"/>
  <c r="K52" i="7"/>
  <c r="J52" i="7"/>
  <c r="I52" i="7"/>
  <c r="H52" i="7"/>
  <c r="G52" i="7"/>
  <c r="F52" i="7"/>
  <c r="E52" i="7"/>
  <c r="D52" i="7"/>
  <c r="C52" i="7"/>
  <c r="M52" i="8"/>
  <c r="L52" i="8"/>
  <c r="K52" i="8"/>
  <c r="J52" i="8"/>
  <c r="I52" i="8"/>
  <c r="H52" i="8"/>
  <c r="G52" i="8"/>
  <c r="F52" i="8"/>
  <c r="E52" i="8"/>
  <c r="D52" i="8"/>
  <c r="C52" i="8"/>
  <c r="M52" i="9"/>
  <c r="L52" i="9"/>
  <c r="K52" i="9"/>
  <c r="J52" i="9"/>
  <c r="I52" i="9"/>
  <c r="H52" i="9"/>
  <c r="G52" i="9"/>
  <c r="F52" i="9"/>
  <c r="E52" i="9"/>
  <c r="D52" i="9"/>
  <c r="C52" i="9"/>
  <c r="M52" i="10"/>
  <c r="L52" i="10"/>
  <c r="K52" i="10"/>
  <c r="J52" i="10"/>
  <c r="I52" i="10"/>
  <c r="H52" i="10"/>
  <c r="G52" i="10"/>
  <c r="F52" i="10"/>
  <c r="E52" i="10"/>
  <c r="D52" i="10"/>
  <c r="C52" i="10"/>
  <c r="M52" i="11"/>
  <c r="L52" i="11"/>
  <c r="K52" i="11"/>
  <c r="J52" i="11"/>
  <c r="I52" i="11"/>
  <c r="H52" i="11"/>
  <c r="G52" i="11"/>
  <c r="F52" i="11"/>
  <c r="E52" i="11"/>
  <c r="D52" i="11"/>
  <c r="C52" i="11"/>
  <c r="L52" i="12"/>
  <c r="K52" i="12"/>
  <c r="J52" i="12"/>
  <c r="I52" i="12"/>
  <c r="H52" i="12"/>
  <c r="G52" i="12"/>
  <c r="F52" i="12"/>
  <c r="E52" i="12"/>
  <c r="D52" i="12"/>
  <c r="C52" i="12"/>
  <c r="M52" i="13"/>
  <c r="L52" i="13"/>
  <c r="K52" i="13"/>
  <c r="J52" i="13"/>
  <c r="I52" i="13"/>
  <c r="H52" i="13"/>
  <c r="G52" i="13"/>
  <c r="F52" i="13"/>
  <c r="E52" i="13"/>
  <c r="D52" i="13"/>
  <c r="C52" i="13"/>
  <c r="M52" i="14"/>
  <c r="L52" i="14"/>
  <c r="K52" i="14"/>
  <c r="J52" i="14"/>
  <c r="I52" i="14"/>
  <c r="H52" i="14"/>
  <c r="G52" i="14"/>
  <c r="F52" i="14"/>
  <c r="E52" i="14"/>
  <c r="D52" i="14"/>
  <c r="C52" i="14"/>
  <c r="M52" i="15"/>
  <c r="L52" i="15"/>
  <c r="K52" i="15"/>
  <c r="J52" i="15"/>
  <c r="I52" i="15"/>
  <c r="H52" i="15"/>
  <c r="G52" i="15"/>
  <c r="F52" i="15"/>
  <c r="E52" i="15"/>
  <c r="D52" i="15"/>
  <c r="C52" i="15"/>
  <c r="M52" i="20"/>
  <c r="L52" i="20"/>
  <c r="K52" i="20"/>
  <c r="J52" i="20"/>
  <c r="I52" i="20"/>
  <c r="H52" i="20"/>
  <c r="G52" i="20"/>
  <c r="F52" i="20"/>
  <c r="E52" i="20"/>
  <c r="D52" i="20"/>
  <c r="C52" i="20"/>
  <c r="L52" i="21"/>
  <c r="K52" i="21"/>
  <c r="J52" i="21"/>
  <c r="I52" i="21"/>
  <c r="H52" i="21"/>
  <c r="G52" i="21"/>
  <c r="F52" i="21"/>
  <c r="E52" i="21"/>
  <c r="D52" i="21"/>
  <c r="C52" i="21"/>
  <c r="M52" i="22"/>
  <c r="L52" i="22"/>
  <c r="K52" i="22"/>
  <c r="J52" i="22"/>
  <c r="I52" i="22"/>
  <c r="H52" i="22"/>
  <c r="G52" i="22"/>
  <c r="F52" i="22"/>
  <c r="E52" i="22"/>
  <c r="D52" i="22"/>
  <c r="C52" i="22"/>
  <c r="M52" i="23"/>
  <c r="L52" i="23"/>
  <c r="K52" i="23"/>
  <c r="J52" i="23"/>
  <c r="I52" i="23"/>
  <c r="H52" i="23"/>
  <c r="G52" i="23"/>
  <c r="F52" i="23"/>
  <c r="E52" i="23"/>
  <c r="D52" i="23"/>
  <c r="C52" i="23"/>
  <c r="M52" i="24"/>
  <c r="L52" i="24"/>
  <c r="K52" i="24"/>
  <c r="J52" i="24"/>
  <c r="I52" i="24"/>
  <c r="H52" i="24"/>
  <c r="G52" i="24"/>
  <c r="F52" i="24"/>
  <c r="E52" i="24"/>
  <c r="D52" i="24"/>
  <c r="C52" i="24"/>
  <c r="M52" i="25"/>
  <c r="L52" i="25"/>
  <c r="K52" i="25"/>
  <c r="J52" i="25"/>
  <c r="I52" i="25"/>
  <c r="H52" i="25"/>
  <c r="G52" i="25"/>
  <c r="F52" i="25"/>
  <c r="E52" i="25"/>
  <c r="D52" i="25"/>
  <c r="C52" i="25"/>
  <c r="M52" i="26"/>
  <c r="L52" i="26"/>
  <c r="K52" i="26"/>
  <c r="J52" i="26"/>
  <c r="I52" i="26"/>
  <c r="H52" i="26"/>
  <c r="G52" i="26"/>
  <c r="F52" i="26"/>
  <c r="E52" i="26"/>
  <c r="D52" i="26"/>
  <c r="C52" i="26"/>
  <c r="M52" i="27"/>
  <c r="L52" i="27"/>
  <c r="K52" i="27"/>
  <c r="J52" i="27"/>
  <c r="I52" i="27"/>
  <c r="H52" i="27"/>
  <c r="G52" i="27"/>
  <c r="F52" i="27"/>
  <c r="E52" i="27"/>
  <c r="D52" i="27"/>
  <c r="C52" i="27"/>
  <c r="M52" i="28"/>
  <c r="L52" i="28"/>
  <c r="K52" i="28"/>
  <c r="J52" i="28"/>
  <c r="I52" i="28"/>
  <c r="H52" i="28"/>
  <c r="G52" i="28"/>
  <c r="F52" i="28"/>
  <c r="E52" i="28"/>
  <c r="D52" i="28"/>
  <c r="C52" i="28"/>
  <c r="M52" i="18"/>
  <c r="L52" i="18"/>
  <c r="K52" i="18"/>
  <c r="J52" i="18"/>
  <c r="I52" i="18"/>
  <c r="H52" i="18"/>
  <c r="G52" i="18"/>
  <c r="F52" i="18"/>
  <c r="E52" i="18"/>
  <c r="D52" i="18"/>
  <c r="C52" i="18"/>
  <c r="M52" i="16"/>
  <c r="L52" i="16"/>
  <c r="K52" i="16"/>
  <c r="J52" i="16"/>
  <c r="I52" i="16"/>
  <c r="H52" i="16"/>
  <c r="G52" i="16"/>
  <c r="F52" i="16"/>
  <c r="E52" i="16"/>
  <c r="D52" i="16"/>
  <c r="C52" i="16"/>
  <c r="L52" i="17"/>
  <c r="K52" i="17"/>
  <c r="J52" i="17"/>
  <c r="I52" i="17"/>
  <c r="H52" i="17"/>
  <c r="G52" i="17"/>
  <c r="F52" i="17"/>
  <c r="E52" i="17"/>
  <c r="D52" i="17"/>
  <c r="C52" i="17"/>
  <c r="M52" i="17"/>
  <c r="J29" i="29" l="1"/>
  <c r="BF71" i="30" l="1"/>
  <c r="BD71" i="30"/>
  <c r="BF70" i="30"/>
  <c r="BD70" i="30"/>
  <c r="BF69" i="30"/>
  <c r="BD69" i="30"/>
  <c r="BF68" i="30"/>
  <c r="BD68" i="30"/>
  <c r="BF67" i="30"/>
  <c r="BD67" i="30"/>
  <c r="BF66" i="30"/>
  <c r="BD66" i="30"/>
  <c r="BF65" i="30"/>
  <c r="BD65" i="30"/>
  <c r="BF64" i="30"/>
  <c r="BD64" i="30"/>
  <c r="BF63" i="30"/>
  <c r="BD63" i="30"/>
  <c r="BF62" i="30"/>
  <c r="BD62" i="30"/>
  <c r="BF61" i="30"/>
  <c r="BD61" i="30"/>
  <c r="BF60" i="30"/>
  <c r="BD60" i="30"/>
  <c r="BF59" i="30"/>
  <c r="BD59" i="30"/>
  <c r="BF58" i="30"/>
  <c r="BD58" i="30"/>
  <c r="BF57" i="30"/>
  <c r="BD57" i="30"/>
  <c r="BF56" i="30"/>
  <c r="BD56" i="30"/>
  <c r="BF55" i="30"/>
  <c r="BD55" i="30"/>
  <c r="BF54" i="30"/>
  <c r="BD54" i="30"/>
  <c r="BF53" i="30"/>
  <c r="BD53" i="30"/>
  <c r="BF52" i="30"/>
  <c r="BD52" i="30"/>
  <c r="BF51" i="30"/>
  <c r="BD51" i="30"/>
  <c r="BF50" i="30"/>
  <c r="BD50" i="30"/>
  <c r="BF49" i="30"/>
  <c r="BD49" i="30"/>
  <c r="BF48" i="30"/>
  <c r="BD48" i="30"/>
  <c r="BF47" i="30"/>
  <c r="BD47" i="30"/>
  <c r="BF46" i="30"/>
  <c r="BD46" i="30"/>
  <c r="BF45" i="30"/>
  <c r="BD45" i="30"/>
  <c r="BF44" i="30"/>
  <c r="BD44" i="30"/>
  <c r="BF43" i="30"/>
  <c r="BD43" i="30"/>
  <c r="BD42" i="30"/>
  <c r="BF42" i="30"/>
  <c r="BD41" i="30"/>
  <c r="BF41" i="30"/>
  <c r="BD40" i="30"/>
  <c r="BF40" i="30"/>
  <c r="BD39" i="30"/>
  <c r="BF39" i="30"/>
  <c r="D38" i="30"/>
  <c r="E38" i="30" s="1"/>
  <c r="F38" i="30" s="1"/>
  <c r="G38" i="30" s="1"/>
  <c r="H38" i="30" s="1"/>
  <c r="I38" i="30" s="1"/>
  <c r="J38" i="30" s="1"/>
  <c r="K38" i="30" s="1"/>
  <c r="L38" i="30" s="1"/>
  <c r="M38" i="30" s="1"/>
  <c r="N38" i="30" s="1"/>
  <c r="O38" i="30" s="1"/>
  <c r="P38" i="30" s="1"/>
  <c r="Q38" i="30" s="1"/>
  <c r="R38" i="30" s="1"/>
  <c r="S38" i="30" s="1"/>
  <c r="T38" i="30" s="1"/>
  <c r="U38" i="30" s="1"/>
  <c r="V38" i="30" s="1"/>
  <c r="W38" i="30" s="1"/>
  <c r="X38" i="30" s="1"/>
  <c r="Y38" i="30" s="1"/>
  <c r="Z38" i="30" s="1"/>
  <c r="AA38" i="30" s="1"/>
  <c r="AB38" i="30" s="1"/>
  <c r="AC38" i="30" s="1"/>
  <c r="AD38" i="30" s="1"/>
  <c r="AE38" i="30" s="1"/>
  <c r="AF38" i="30" s="1"/>
  <c r="AG38" i="30" s="1"/>
  <c r="AH38" i="30" s="1"/>
  <c r="AI38" i="30" s="1"/>
  <c r="AJ38" i="30" s="1"/>
  <c r="AK38" i="30" s="1"/>
  <c r="AL38" i="30" s="1"/>
  <c r="AM38" i="30" s="1"/>
  <c r="AN38" i="30" s="1"/>
  <c r="AO38" i="30" s="1"/>
  <c r="AP38" i="30" s="1"/>
  <c r="AQ38" i="30" s="1"/>
  <c r="AR38" i="30" s="1"/>
  <c r="AS38" i="30" s="1"/>
  <c r="AT38" i="30" s="1"/>
  <c r="AU38" i="30" s="1"/>
  <c r="AV38" i="30" s="1"/>
  <c r="AW38" i="30" s="1"/>
  <c r="AX38" i="30" s="1"/>
  <c r="AY38" i="30" s="1"/>
  <c r="AZ38" i="30" s="1"/>
  <c r="BA38" i="30" s="1"/>
  <c r="BF35" i="30"/>
  <c r="BD35" i="30"/>
  <c r="BF34" i="30"/>
  <c r="BD34" i="30"/>
  <c r="BF33" i="30"/>
  <c r="BD33" i="30"/>
  <c r="BF32" i="30"/>
  <c r="BD32" i="30"/>
  <c r="BG31" i="30"/>
  <c r="BE31" i="30"/>
  <c r="BC31" i="30"/>
  <c r="BG30" i="30"/>
  <c r="BE30" i="30"/>
  <c r="BC30" i="30"/>
  <c r="BD29" i="30"/>
  <c r="BD28" i="30"/>
  <c r="BG27" i="30"/>
  <c r="BE27" i="30"/>
  <c r="BC27" i="30"/>
  <c r="BG26" i="30"/>
  <c r="BC26" i="30"/>
  <c r="BG25" i="30"/>
  <c r="BE25" i="30"/>
  <c r="BC25" i="30"/>
  <c r="BG24" i="30"/>
  <c r="BE24" i="30"/>
  <c r="BC24" i="30"/>
  <c r="BG23" i="30"/>
  <c r="BE23" i="30"/>
  <c r="BC23" i="30"/>
  <c r="BG22" i="30"/>
  <c r="BE22" i="30"/>
  <c r="BC22" i="30"/>
  <c r="BG21" i="30"/>
  <c r="BE21" i="30"/>
  <c r="BC21" i="30"/>
  <c r="BG20" i="30"/>
  <c r="BE20" i="30"/>
  <c r="BC20" i="30"/>
  <c r="BG19" i="30"/>
  <c r="BE19" i="30"/>
  <c r="BC19" i="30"/>
  <c r="BG18" i="30"/>
  <c r="BE18" i="30"/>
  <c r="BC18" i="30"/>
  <c r="BG17" i="30"/>
  <c r="BE17" i="30"/>
  <c r="BC17" i="30"/>
  <c r="BG16" i="30"/>
  <c r="BE16" i="30"/>
  <c r="BC16" i="30"/>
  <c r="BG15" i="30"/>
  <c r="BE15" i="30"/>
  <c r="BC15" i="30"/>
  <c r="BD14" i="30"/>
  <c r="BD13" i="30"/>
  <c r="BG12" i="30"/>
  <c r="BE12" i="30"/>
  <c r="BC12" i="30"/>
  <c r="BG11" i="30"/>
  <c r="BE11" i="30"/>
  <c r="BC11" i="30"/>
  <c r="BD10" i="30"/>
  <c r="BD9" i="30"/>
  <c r="BG8" i="30"/>
  <c r="BE8" i="30"/>
  <c r="BC8" i="30"/>
  <c r="BG7" i="30"/>
  <c r="BE7" i="30"/>
  <c r="BC7" i="30"/>
  <c r="BD6" i="30"/>
  <c r="BD5" i="30"/>
  <c r="BG4" i="30"/>
  <c r="BE4" i="30"/>
  <c r="BC4" i="30"/>
  <c r="BG3" i="30"/>
  <c r="BE3" i="30"/>
  <c r="BC3" i="30"/>
  <c r="D2" i="30"/>
  <c r="E2" i="30" s="1"/>
  <c r="F2" i="30" s="1"/>
  <c r="G2" i="30" s="1"/>
  <c r="H2" i="30" s="1"/>
  <c r="I2" i="30" s="1"/>
  <c r="J2" i="30" s="1"/>
  <c r="K2" i="30" s="1"/>
  <c r="L2" i="30" s="1"/>
  <c r="M2" i="30" s="1"/>
  <c r="N2" i="30" s="1"/>
  <c r="O2" i="30" s="1"/>
  <c r="P2" i="30" s="1"/>
  <c r="Q2" i="30" s="1"/>
  <c r="R2" i="30" s="1"/>
  <c r="S2" i="30" s="1"/>
  <c r="T2" i="30" s="1"/>
  <c r="U2" i="30" s="1"/>
  <c r="V2" i="30" s="1"/>
  <c r="W2" i="30" s="1"/>
  <c r="X2" i="30" s="1"/>
  <c r="Y2" i="30" s="1"/>
  <c r="Z2" i="30" s="1"/>
  <c r="AA2" i="30" s="1"/>
  <c r="AB2" i="30" s="1"/>
  <c r="AC2" i="30" s="1"/>
  <c r="AD2" i="30" s="1"/>
  <c r="AE2" i="30" s="1"/>
  <c r="AF2" i="30" s="1"/>
  <c r="AG2" i="30" s="1"/>
  <c r="AH2" i="30" s="1"/>
  <c r="AI2" i="30" s="1"/>
  <c r="AJ2" i="30" s="1"/>
  <c r="AK2" i="30" s="1"/>
  <c r="AL2" i="30" s="1"/>
  <c r="AM2" i="30" s="1"/>
  <c r="AN2" i="30" s="1"/>
  <c r="AO2" i="30" s="1"/>
  <c r="AP2" i="30" s="1"/>
  <c r="AQ2" i="30" s="1"/>
  <c r="AR2" i="30" s="1"/>
  <c r="AS2" i="30" s="1"/>
  <c r="AT2" i="30" s="1"/>
  <c r="AU2" i="30" s="1"/>
  <c r="AV2" i="30" s="1"/>
  <c r="AW2" i="30" s="1"/>
  <c r="AX2" i="30" s="1"/>
  <c r="AY2" i="30" s="1"/>
  <c r="AZ2" i="30" s="1"/>
  <c r="BA2" i="30" s="1"/>
  <c r="BD4" i="30" l="1"/>
  <c r="BC6" i="30"/>
  <c r="BE6" i="30"/>
  <c r="BG6" i="30"/>
  <c r="BD8" i="30"/>
  <c r="BC10" i="30"/>
  <c r="BE10" i="30"/>
  <c r="BG10" i="30"/>
  <c r="BD12" i="30"/>
  <c r="BC14" i="30"/>
  <c r="BE14" i="30"/>
  <c r="BG14" i="30"/>
  <c r="BF15" i="30"/>
  <c r="BF16" i="30"/>
  <c r="BF17" i="30"/>
  <c r="BF18" i="30"/>
  <c r="BF19" i="30"/>
  <c r="BF20" i="30"/>
  <c r="BF21" i="30"/>
  <c r="BF22" i="30"/>
  <c r="BF23" i="30"/>
  <c r="BF24" i="30"/>
  <c r="BF25" i="30"/>
  <c r="BD27" i="30"/>
  <c r="BC29" i="30"/>
  <c r="BE29" i="30"/>
  <c r="BG29" i="30"/>
  <c r="BD31" i="30"/>
  <c r="BE33" i="30"/>
  <c r="BG33" i="30"/>
  <c r="BC34" i="30"/>
  <c r="BE34" i="30"/>
  <c r="BG34" i="30"/>
  <c r="BC35" i="30"/>
  <c r="BE35" i="30"/>
  <c r="BG35" i="30"/>
  <c r="BD3" i="30"/>
  <c r="BC5" i="30"/>
  <c r="BE5" i="30"/>
  <c r="BG5" i="30"/>
  <c r="BD7" i="30"/>
  <c r="BC9" i="30"/>
  <c r="BE9" i="30"/>
  <c r="BG9" i="30"/>
  <c r="BD11" i="30"/>
  <c r="BC13" i="30"/>
  <c r="BE13" i="30"/>
  <c r="BG13" i="30"/>
  <c r="BD15" i="30"/>
  <c r="BD16" i="30"/>
  <c r="BD17" i="30"/>
  <c r="BD18" i="30"/>
  <c r="BD19" i="30"/>
  <c r="BD20" i="30"/>
  <c r="BD21" i="30"/>
  <c r="BD22" i="30"/>
  <c r="BD23" i="30"/>
  <c r="BD24" i="30"/>
  <c r="BD25" i="30"/>
  <c r="BD26" i="30"/>
  <c r="BC28" i="30"/>
  <c r="BE28" i="30"/>
  <c r="BG28" i="30"/>
  <c r="BD30" i="30"/>
  <c r="BC32" i="30"/>
  <c r="BE32" i="30"/>
  <c r="BG32" i="30"/>
  <c r="BC39" i="30"/>
  <c r="BE39" i="30"/>
  <c r="BG39" i="30"/>
  <c r="BC40" i="30"/>
  <c r="BE40" i="30"/>
  <c r="BG40" i="30"/>
  <c r="BC41" i="30"/>
  <c r="BE41" i="30"/>
  <c r="BG41" i="30"/>
  <c r="BC42" i="30"/>
  <c r="BE42" i="30"/>
  <c r="BG42" i="30"/>
  <c r="BC43" i="30"/>
  <c r="BE43" i="30"/>
  <c r="BG43" i="30"/>
  <c r="BC44" i="30"/>
  <c r="BE44" i="30"/>
  <c r="BG44" i="30"/>
  <c r="BC45" i="30"/>
  <c r="BE45" i="30"/>
  <c r="BG45" i="30"/>
  <c r="BC46" i="30"/>
  <c r="BE46" i="30"/>
  <c r="BG46" i="30"/>
  <c r="BC47" i="30"/>
  <c r="BE47" i="30"/>
  <c r="BG47" i="30"/>
  <c r="BC48" i="30"/>
  <c r="BE48" i="30"/>
  <c r="BG48" i="30"/>
  <c r="BC49" i="30"/>
  <c r="BE49" i="30"/>
  <c r="BG49" i="30"/>
  <c r="BC50" i="30"/>
  <c r="BE50" i="30"/>
  <c r="BG50" i="30"/>
  <c r="BC51" i="30"/>
  <c r="BE51" i="30"/>
  <c r="BG51" i="30"/>
  <c r="BC52" i="30"/>
  <c r="BE52" i="30"/>
  <c r="BG52" i="30"/>
  <c r="BC53" i="30"/>
  <c r="BE53" i="30"/>
  <c r="BG53" i="30"/>
  <c r="BC54" i="30"/>
  <c r="BE54" i="30"/>
  <c r="BG54" i="30"/>
  <c r="BC55" i="30"/>
  <c r="BE55" i="30"/>
  <c r="BG55" i="30"/>
  <c r="BC56" i="30"/>
  <c r="BE56" i="30"/>
  <c r="BG56" i="30"/>
  <c r="BC57" i="30"/>
  <c r="BE57" i="30"/>
  <c r="BG57" i="30"/>
  <c r="BC58" i="30"/>
  <c r="BE58" i="30"/>
  <c r="BG58" i="30"/>
  <c r="BC59" i="30"/>
  <c r="BE59" i="30"/>
  <c r="BG59" i="30"/>
  <c r="BC60" i="30"/>
  <c r="BE60" i="30"/>
  <c r="BG60" i="30"/>
  <c r="BC61" i="30"/>
  <c r="BE61" i="30"/>
  <c r="BG61" i="30"/>
  <c r="BC62" i="30"/>
  <c r="BE62" i="30"/>
  <c r="BG62" i="30"/>
  <c r="BC63" i="30"/>
  <c r="BE63" i="30"/>
  <c r="BG63" i="30"/>
  <c r="BC64" i="30"/>
  <c r="BE64" i="30"/>
  <c r="BG64" i="30"/>
  <c r="BC65" i="30"/>
  <c r="BE65" i="30"/>
  <c r="BG65" i="30"/>
  <c r="BC66" i="30"/>
  <c r="BE66" i="30"/>
  <c r="BG66" i="30"/>
  <c r="BC67" i="30"/>
  <c r="BE67" i="30"/>
  <c r="BG67" i="30"/>
  <c r="BC68" i="30"/>
  <c r="BE68" i="30"/>
  <c r="BG68" i="30"/>
  <c r="BC69" i="30"/>
  <c r="BE69" i="30"/>
  <c r="BG69" i="30"/>
  <c r="BC70" i="30"/>
  <c r="BE70" i="30"/>
  <c r="BG70" i="30"/>
  <c r="BC71" i="30"/>
  <c r="BE71" i="30"/>
  <c r="BG71" i="30"/>
  <c r="BE26" i="30"/>
  <c r="BF26" i="30"/>
  <c r="BF3" i="30"/>
  <c r="BF4" i="30"/>
  <c r="BF5" i="30"/>
  <c r="BF6" i="30"/>
  <c r="BF7" i="30"/>
  <c r="BF8" i="30"/>
  <c r="BF9" i="30"/>
  <c r="BF10" i="30"/>
  <c r="BF11" i="30"/>
  <c r="BF12" i="30"/>
  <c r="BF13" i="30"/>
  <c r="BF14" i="30"/>
  <c r="BF27" i="30"/>
  <c r="BF28" i="30"/>
  <c r="BF29" i="30"/>
  <c r="BF30" i="30"/>
  <c r="BF31" i="30"/>
  <c r="BC33" i="30"/>
  <c r="M48" i="17" l="1"/>
  <c r="L48" i="17"/>
  <c r="K48" i="17"/>
  <c r="J48" i="17"/>
  <c r="I48" i="17"/>
  <c r="H48" i="17"/>
  <c r="G48" i="17"/>
  <c r="F48" i="17"/>
  <c r="E48" i="17"/>
  <c r="D48" i="17"/>
  <c r="C48" i="17"/>
  <c r="M47" i="17"/>
  <c r="L47" i="17"/>
  <c r="K47" i="17"/>
  <c r="J47" i="17"/>
  <c r="I47" i="17"/>
  <c r="H47" i="17"/>
  <c r="G47" i="17"/>
  <c r="F47" i="17"/>
  <c r="E47" i="17"/>
  <c r="D47" i="17"/>
  <c r="C47" i="17"/>
  <c r="M46" i="17"/>
  <c r="L46" i="17"/>
  <c r="K46" i="17"/>
  <c r="J46" i="17"/>
  <c r="I46" i="17"/>
  <c r="H46" i="17"/>
  <c r="G46" i="17"/>
  <c r="F46" i="17"/>
  <c r="E46" i="17"/>
  <c r="D46" i="17"/>
  <c r="C46" i="17"/>
  <c r="M45" i="17"/>
  <c r="L45" i="17"/>
  <c r="K45" i="17"/>
  <c r="J45" i="17"/>
  <c r="I45" i="17"/>
  <c r="H45" i="17"/>
  <c r="G45" i="17"/>
  <c r="F45" i="17"/>
  <c r="E45" i="17"/>
  <c r="D45" i="17"/>
  <c r="C45" i="17"/>
  <c r="M44" i="17"/>
  <c r="L44" i="17"/>
  <c r="K44" i="17"/>
  <c r="J44" i="17"/>
  <c r="I44" i="17"/>
  <c r="H44" i="17"/>
  <c r="G44" i="17"/>
  <c r="F44" i="17"/>
  <c r="E44" i="17"/>
  <c r="D44" i="17"/>
  <c r="C44" i="17"/>
  <c r="M43" i="17"/>
  <c r="L43" i="17"/>
  <c r="K43" i="17"/>
  <c r="J43" i="17"/>
  <c r="I43" i="17"/>
  <c r="H43" i="17"/>
  <c r="G43" i="17"/>
  <c r="F43" i="17"/>
  <c r="E43" i="17"/>
  <c r="D43" i="17"/>
  <c r="C43" i="17"/>
  <c r="M42" i="17"/>
  <c r="L42" i="17"/>
  <c r="K42" i="17"/>
  <c r="J42" i="17"/>
  <c r="I42" i="17"/>
  <c r="H42" i="17"/>
  <c r="G42" i="17"/>
  <c r="F42" i="17"/>
  <c r="E42" i="17"/>
  <c r="D42" i="17"/>
  <c r="C42" i="17"/>
  <c r="M41" i="17"/>
  <c r="L41" i="17"/>
  <c r="K41" i="17"/>
  <c r="J41" i="17"/>
  <c r="I41" i="17"/>
  <c r="H41" i="17"/>
  <c r="G41" i="17"/>
  <c r="F41" i="17"/>
  <c r="E41" i="17"/>
  <c r="D41" i="17"/>
  <c r="C41" i="17"/>
  <c r="M48" i="18"/>
  <c r="L48" i="18"/>
  <c r="K48" i="18"/>
  <c r="J48" i="18"/>
  <c r="I48" i="18"/>
  <c r="H48" i="18"/>
  <c r="G48" i="18"/>
  <c r="F48" i="18"/>
  <c r="E48" i="18"/>
  <c r="D48" i="18"/>
  <c r="C48" i="18"/>
  <c r="M47" i="18"/>
  <c r="L47" i="18"/>
  <c r="K47" i="18"/>
  <c r="J47" i="18"/>
  <c r="I47" i="18"/>
  <c r="H47" i="18"/>
  <c r="G47" i="18"/>
  <c r="F47" i="18"/>
  <c r="E47" i="18"/>
  <c r="D47" i="18"/>
  <c r="C47" i="18"/>
  <c r="M46" i="18"/>
  <c r="L46" i="18"/>
  <c r="K46" i="18"/>
  <c r="J46" i="18"/>
  <c r="I46" i="18"/>
  <c r="H46" i="18"/>
  <c r="G46" i="18"/>
  <c r="F46" i="18"/>
  <c r="E46" i="18"/>
  <c r="D46" i="18"/>
  <c r="C46" i="18"/>
  <c r="M45" i="18"/>
  <c r="L45" i="18"/>
  <c r="K45" i="18"/>
  <c r="J45" i="18"/>
  <c r="I45" i="18"/>
  <c r="H45" i="18"/>
  <c r="G45" i="18"/>
  <c r="F45" i="18"/>
  <c r="E45" i="18"/>
  <c r="D45" i="18"/>
  <c r="C45" i="18"/>
  <c r="M44" i="18"/>
  <c r="L44" i="18"/>
  <c r="K44" i="18"/>
  <c r="J44" i="18"/>
  <c r="I44" i="18"/>
  <c r="H44" i="18"/>
  <c r="G44" i="18"/>
  <c r="F44" i="18"/>
  <c r="E44" i="18"/>
  <c r="D44" i="18"/>
  <c r="C44" i="18"/>
  <c r="M43" i="18"/>
  <c r="L43" i="18"/>
  <c r="K43" i="18"/>
  <c r="J43" i="18"/>
  <c r="I43" i="18"/>
  <c r="H43" i="18"/>
  <c r="G43" i="18"/>
  <c r="F43" i="18"/>
  <c r="E43" i="18"/>
  <c r="D43" i="18"/>
  <c r="C43" i="18"/>
  <c r="M42" i="18"/>
  <c r="L42" i="18"/>
  <c r="K42" i="18"/>
  <c r="J42" i="18"/>
  <c r="I42" i="18"/>
  <c r="H42" i="18"/>
  <c r="G42" i="18"/>
  <c r="F42" i="18"/>
  <c r="E42" i="18"/>
  <c r="D42" i="18"/>
  <c r="C42" i="18"/>
  <c r="M41" i="18"/>
  <c r="L41" i="18"/>
  <c r="K41" i="18"/>
  <c r="J41" i="18"/>
  <c r="I41" i="18"/>
  <c r="H41" i="18"/>
  <c r="G41" i="18"/>
  <c r="F41" i="18"/>
  <c r="E41" i="18"/>
  <c r="D41" i="18"/>
  <c r="C41" i="18"/>
  <c r="M48" i="19"/>
  <c r="L48" i="19"/>
  <c r="K48" i="19"/>
  <c r="J48" i="19"/>
  <c r="I48" i="19"/>
  <c r="H48" i="19"/>
  <c r="G48" i="19"/>
  <c r="F48" i="19"/>
  <c r="E48" i="19"/>
  <c r="D48" i="19"/>
  <c r="C48" i="19"/>
  <c r="M47" i="19"/>
  <c r="L47" i="19"/>
  <c r="K47" i="19"/>
  <c r="J47" i="19"/>
  <c r="I47" i="19"/>
  <c r="H47" i="19"/>
  <c r="G47" i="19"/>
  <c r="F47" i="19"/>
  <c r="E47" i="19"/>
  <c r="D47" i="19"/>
  <c r="C47" i="19"/>
  <c r="M46" i="19"/>
  <c r="L46" i="19"/>
  <c r="K46" i="19"/>
  <c r="J46" i="19"/>
  <c r="I46" i="19"/>
  <c r="H46" i="19"/>
  <c r="G46" i="19"/>
  <c r="F46" i="19"/>
  <c r="E46" i="19"/>
  <c r="D46" i="19"/>
  <c r="C46" i="19"/>
  <c r="M45" i="19"/>
  <c r="L45" i="19"/>
  <c r="K45" i="19"/>
  <c r="J45" i="19"/>
  <c r="I45" i="19"/>
  <c r="H45" i="19"/>
  <c r="G45" i="19"/>
  <c r="F45" i="19"/>
  <c r="E45" i="19"/>
  <c r="D45" i="19"/>
  <c r="C45" i="19"/>
  <c r="M44" i="19"/>
  <c r="L44" i="19"/>
  <c r="K44" i="19"/>
  <c r="J44" i="19"/>
  <c r="I44" i="19"/>
  <c r="H44" i="19"/>
  <c r="G44" i="19"/>
  <c r="F44" i="19"/>
  <c r="E44" i="19"/>
  <c r="D44" i="19"/>
  <c r="C44" i="19"/>
  <c r="M43" i="19"/>
  <c r="L43" i="19"/>
  <c r="K43" i="19"/>
  <c r="J43" i="19"/>
  <c r="I43" i="19"/>
  <c r="H43" i="19"/>
  <c r="G43" i="19"/>
  <c r="F43" i="19"/>
  <c r="E43" i="19"/>
  <c r="D43" i="19"/>
  <c r="C43" i="19"/>
  <c r="M42" i="19"/>
  <c r="L42" i="19"/>
  <c r="K42" i="19"/>
  <c r="J42" i="19"/>
  <c r="I42" i="19"/>
  <c r="H42" i="19"/>
  <c r="G42" i="19"/>
  <c r="F42" i="19"/>
  <c r="E42" i="19"/>
  <c r="D42" i="19"/>
  <c r="C42" i="19"/>
  <c r="M41" i="19"/>
  <c r="L41" i="19"/>
  <c r="K41" i="19"/>
  <c r="J41" i="19"/>
  <c r="I41" i="19"/>
  <c r="H41" i="19"/>
  <c r="G41" i="19"/>
  <c r="F41" i="19"/>
  <c r="E41" i="19"/>
  <c r="D41" i="19"/>
  <c r="C41" i="19"/>
  <c r="L48" i="1"/>
  <c r="K48" i="1"/>
  <c r="J48" i="1"/>
  <c r="I48" i="1"/>
  <c r="H48" i="1"/>
  <c r="G48" i="1"/>
  <c r="F48" i="1"/>
  <c r="E48" i="1"/>
  <c r="D48" i="1"/>
  <c r="C48" i="1"/>
  <c r="L47" i="1"/>
  <c r="K47" i="1"/>
  <c r="J47" i="1"/>
  <c r="I47" i="1"/>
  <c r="H47" i="1"/>
  <c r="G47" i="1"/>
  <c r="F47" i="1"/>
  <c r="E47" i="1"/>
  <c r="D47" i="1"/>
  <c r="C47" i="1"/>
  <c r="L46" i="1"/>
  <c r="K46" i="1"/>
  <c r="J46" i="1"/>
  <c r="I46" i="1"/>
  <c r="H46" i="1"/>
  <c r="G46" i="1"/>
  <c r="F46" i="1"/>
  <c r="E46" i="1"/>
  <c r="D46" i="1"/>
  <c r="C46" i="1"/>
  <c r="L45" i="1"/>
  <c r="K45" i="1"/>
  <c r="J45" i="1"/>
  <c r="I45" i="1"/>
  <c r="H45" i="1"/>
  <c r="G45" i="1"/>
  <c r="F45" i="1"/>
  <c r="E45" i="1"/>
  <c r="D45" i="1"/>
  <c r="C45" i="1"/>
  <c r="L44" i="1"/>
  <c r="K44" i="1"/>
  <c r="J44" i="1"/>
  <c r="I44" i="1"/>
  <c r="H44" i="1"/>
  <c r="G44" i="1"/>
  <c r="F44" i="1"/>
  <c r="E44" i="1"/>
  <c r="D44" i="1"/>
  <c r="C44" i="1"/>
  <c r="L43" i="1"/>
  <c r="K43" i="1"/>
  <c r="J43" i="1"/>
  <c r="I43" i="1"/>
  <c r="H43" i="1"/>
  <c r="G43" i="1"/>
  <c r="F43" i="1"/>
  <c r="E43" i="1"/>
  <c r="D43" i="1"/>
  <c r="C43" i="1"/>
  <c r="L42" i="1"/>
  <c r="K42" i="1"/>
  <c r="J42" i="1"/>
  <c r="I42" i="1"/>
  <c r="H42" i="1"/>
  <c r="G42" i="1"/>
  <c r="F42" i="1"/>
  <c r="E42" i="1"/>
  <c r="D42" i="1"/>
  <c r="C42" i="1"/>
  <c r="L41" i="1"/>
  <c r="K41" i="1"/>
  <c r="J41" i="1"/>
  <c r="I41" i="1"/>
  <c r="H41" i="1"/>
  <c r="G41" i="1"/>
  <c r="F41" i="1"/>
  <c r="E41" i="1"/>
  <c r="D41" i="1"/>
  <c r="C41" i="1"/>
  <c r="M48" i="2"/>
  <c r="L48" i="2"/>
  <c r="K48" i="2"/>
  <c r="J48" i="2"/>
  <c r="I48" i="2"/>
  <c r="H48" i="2"/>
  <c r="G48" i="2"/>
  <c r="F48" i="2"/>
  <c r="E48" i="2"/>
  <c r="D48" i="2"/>
  <c r="C48" i="2"/>
  <c r="M47" i="2"/>
  <c r="L47" i="2"/>
  <c r="K47" i="2"/>
  <c r="J47" i="2"/>
  <c r="I47" i="2"/>
  <c r="H47" i="2"/>
  <c r="G47" i="2"/>
  <c r="F47" i="2"/>
  <c r="E47" i="2"/>
  <c r="D47" i="2"/>
  <c r="C47" i="2"/>
  <c r="M46" i="2"/>
  <c r="L46" i="2"/>
  <c r="K46" i="2"/>
  <c r="J46" i="2"/>
  <c r="I46" i="2"/>
  <c r="H46" i="2"/>
  <c r="G46" i="2"/>
  <c r="F46" i="2"/>
  <c r="E46" i="2"/>
  <c r="D46" i="2"/>
  <c r="C46" i="2"/>
  <c r="M45" i="2"/>
  <c r="L45" i="2"/>
  <c r="K45" i="2"/>
  <c r="J45" i="2"/>
  <c r="I45" i="2"/>
  <c r="H45" i="2"/>
  <c r="G45" i="2"/>
  <c r="F45" i="2"/>
  <c r="E45" i="2"/>
  <c r="D45" i="2"/>
  <c r="C45" i="2"/>
  <c r="M44" i="2"/>
  <c r="L44" i="2"/>
  <c r="K44" i="2"/>
  <c r="J44" i="2"/>
  <c r="I44" i="2"/>
  <c r="H44" i="2"/>
  <c r="G44" i="2"/>
  <c r="F44" i="2"/>
  <c r="E44" i="2"/>
  <c r="D44" i="2"/>
  <c r="C44" i="2"/>
  <c r="M43" i="2"/>
  <c r="L43" i="2"/>
  <c r="K43" i="2"/>
  <c r="J43" i="2"/>
  <c r="I43" i="2"/>
  <c r="H43" i="2"/>
  <c r="G43" i="2"/>
  <c r="F43" i="2"/>
  <c r="E43" i="2"/>
  <c r="D43" i="2"/>
  <c r="C43" i="2"/>
  <c r="M42" i="2"/>
  <c r="L42" i="2"/>
  <c r="K42" i="2"/>
  <c r="J42" i="2"/>
  <c r="I42" i="2"/>
  <c r="H42" i="2"/>
  <c r="G42" i="2"/>
  <c r="F42" i="2"/>
  <c r="E42" i="2"/>
  <c r="D42" i="2"/>
  <c r="C42" i="2"/>
  <c r="M41" i="2"/>
  <c r="L41" i="2"/>
  <c r="K41" i="2"/>
  <c r="J41" i="2"/>
  <c r="I41" i="2"/>
  <c r="H41" i="2"/>
  <c r="G41" i="2"/>
  <c r="F41" i="2"/>
  <c r="E41" i="2"/>
  <c r="D41" i="2"/>
  <c r="C41" i="2"/>
  <c r="M48" i="3"/>
  <c r="L48" i="3"/>
  <c r="K48" i="3"/>
  <c r="J48" i="3"/>
  <c r="I48" i="3"/>
  <c r="H48" i="3"/>
  <c r="G48" i="3"/>
  <c r="F48" i="3"/>
  <c r="E48" i="3"/>
  <c r="D48" i="3"/>
  <c r="C48" i="3"/>
  <c r="M47" i="3"/>
  <c r="L47" i="3"/>
  <c r="K47" i="3"/>
  <c r="J47" i="3"/>
  <c r="I47" i="3"/>
  <c r="H47" i="3"/>
  <c r="G47" i="3"/>
  <c r="F47" i="3"/>
  <c r="E47" i="3"/>
  <c r="D47" i="3"/>
  <c r="C47" i="3"/>
  <c r="M46" i="3"/>
  <c r="L46" i="3"/>
  <c r="K46" i="3"/>
  <c r="J46" i="3"/>
  <c r="I46" i="3"/>
  <c r="H46" i="3"/>
  <c r="G46" i="3"/>
  <c r="F46" i="3"/>
  <c r="E46" i="3"/>
  <c r="D46" i="3"/>
  <c r="C46" i="3"/>
  <c r="M45" i="3"/>
  <c r="L45" i="3"/>
  <c r="K45" i="3"/>
  <c r="J45" i="3"/>
  <c r="I45" i="3"/>
  <c r="H45" i="3"/>
  <c r="G45" i="3"/>
  <c r="F45" i="3"/>
  <c r="E45" i="3"/>
  <c r="D45" i="3"/>
  <c r="C45" i="3"/>
  <c r="M44" i="3"/>
  <c r="L44" i="3"/>
  <c r="K44" i="3"/>
  <c r="J44" i="3"/>
  <c r="I44" i="3"/>
  <c r="H44" i="3"/>
  <c r="G44" i="3"/>
  <c r="F44" i="3"/>
  <c r="E44" i="3"/>
  <c r="D44" i="3"/>
  <c r="C44" i="3"/>
  <c r="M43" i="3"/>
  <c r="L43" i="3"/>
  <c r="K43" i="3"/>
  <c r="J43" i="3"/>
  <c r="I43" i="3"/>
  <c r="H43" i="3"/>
  <c r="G43" i="3"/>
  <c r="F43" i="3"/>
  <c r="E43" i="3"/>
  <c r="D43" i="3"/>
  <c r="C43" i="3"/>
  <c r="M42" i="3"/>
  <c r="L42" i="3"/>
  <c r="K42" i="3"/>
  <c r="J42" i="3"/>
  <c r="I42" i="3"/>
  <c r="H42" i="3"/>
  <c r="G42" i="3"/>
  <c r="F42" i="3"/>
  <c r="E42" i="3"/>
  <c r="D42" i="3"/>
  <c r="C42" i="3"/>
  <c r="M41" i="3"/>
  <c r="L41" i="3"/>
  <c r="K41" i="3"/>
  <c r="J41" i="3"/>
  <c r="I41" i="3"/>
  <c r="H41" i="3"/>
  <c r="G41" i="3"/>
  <c r="F41" i="3"/>
  <c r="E41" i="3"/>
  <c r="D41" i="3"/>
  <c r="C41" i="3"/>
  <c r="M48" i="5"/>
  <c r="L48" i="5"/>
  <c r="K48" i="5"/>
  <c r="J48" i="5"/>
  <c r="I48" i="5"/>
  <c r="H48" i="5"/>
  <c r="G48" i="5"/>
  <c r="F48" i="5"/>
  <c r="E48" i="5"/>
  <c r="D48" i="5"/>
  <c r="C48" i="5"/>
  <c r="M47" i="5"/>
  <c r="L47" i="5"/>
  <c r="K47" i="5"/>
  <c r="J47" i="5"/>
  <c r="I47" i="5"/>
  <c r="H47" i="5"/>
  <c r="G47" i="5"/>
  <c r="F47" i="5"/>
  <c r="E47" i="5"/>
  <c r="D47" i="5"/>
  <c r="C47" i="5"/>
  <c r="M46" i="5"/>
  <c r="L46" i="5"/>
  <c r="K46" i="5"/>
  <c r="J46" i="5"/>
  <c r="I46" i="5"/>
  <c r="H46" i="5"/>
  <c r="G46" i="5"/>
  <c r="F46" i="5"/>
  <c r="E46" i="5"/>
  <c r="D46" i="5"/>
  <c r="C46" i="5"/>
  <c r="M45" i="5"/>
  <c r="L45" i="5"/>
  <c r="K45" i="5"/>
  <c r="J45" i="5"/>
  <c r="I45" i="5"/>
  <c r="H45" i="5"/>
  <c r="G45" i="5"/>
  <c r="F45" i="5"/>
  <c r="E45" i="5"/>
  <c r="D45" i="5"/>
  <c r="C45" i="5"/>
  <c r="M44" i="5"/>
  <c r="L44" i="5"/>
  <c r="K44" i="5"/>
  <c r="J44" i="5"/>
  <c r="I44" i="5"/>
  <c r="H44" i="5"/>
  <c r="G44" i="5"/>
  <c r="F44" i="5"/>
  <c r="E44" i="5"/>
  <c r="D44" i="5"/>
  <c r="C44" i="5"/>
  <c r="M43" i="5"/>
  <c r="L43" i="5"/>
  <c r="K43" i="5"/>
  <c r="J43" i="5"/>
  <c r="I43" i="5"/>
  <c r="H43" i="5"/>
  <c r="G43" i="5"/>
  <c r="F43" i="5"/>
  <c r="E43" i="5"/>
  <c r="D43" i="5"/>
  <c r="C43" i="5"/>
  <c r="M42" i="5"/>
  <c r="L42" i="5"/>
  <c r="K42" i="5"/>
  <c r="J42" i="5"/>
  <c r="I42" i="5"/>
  <c r="H42" i="5"/>
  <c r="G42" i="5"/>
  <c r="F42" i="5"/>
  <c r="E42" i="5"/>
  <c r="D42" i="5"/>
  <c r="C42" i="5"/>
  <c r="M41" i="5"/>
  <c r="L41" i="5"/>
  <c r="K41" i="5"/>
  <c r="J41" i="5"/>
  <c r="I41" i="5"/>
  <c r="H41" i="5"/>
  <c r="G41" i="5"/>
  <c r="F41" i="5"/>
  <c r="E41" i="5"/>
  <c r="D41" i="5"/>
  <c r="C41" i="5"/>
  <c r="M48" i="6"/>
  <c r="L48" i="6"/>
  <c r="K48" i="6"/>
  <c r="J48" i="6"/>
  <c r="I48" i="6"/>
  <c r="H48" i="6"/>
  <c r="G48" i="6"/>
  <c r="F48" i="6"/>
  <c r="E48" i="6"/>
  <c r="D48" i="6"/>
  <c r="C48" i="6"/>
  <c r="M47" i="6"/>
  <c r="L47" i="6"/>
  <c r="K47" i="6"/>
  <c r="J47" i="6"/>
  <c r="I47" i="6"/>
  <c r="H47" i="6"/>
  <c r="G47" i="6"/>
  <c r="F47" i="6"/>
  <c r="E47" i="6"/>
  <c r="D47" i="6"/>
  <c r="C47" i="6"/>
  <c r="M46" i="6"/>
  <c r="L46" i="6"/>
  <c r="K46" i="6"/>
  <c r="J46" i="6"/>
  <c r="I46" i="6"/>
  <c r="H46" i="6"/>
  <c r="G46" i="6"/>
  <c r="F46" i="6"/>
  <c r="E46" i="6"/>
  <c r="D46" i="6"/>
  <c r="C46" i="6"/>
  <c r="M45" i="6"/>
  <c r="L45" i="6"/>
  <c r="K45" i="6"/>
  <c r="J45" i="6"/>
  <c r="I45" i="6"/>
  <c r="H45" i="6"/>
  <c r="G45" i="6"/>
  <c r="F45" i="6"/>
  <c r="E45" i="6"/>
  <c r="D45" i="6"/>
  <c r="C45" i="6"/>
  <c r="M44" i="6"/>
  <c r="L44" i="6"/>
  <c r="K44" i="6"/>
  <c r="J44" i="6"/>
  <c r="I44" i="6"/>
  <c r="H44" i="6"/>
  <c r="G44" i="6"/>
  <c r="F44" i="6"/>
  <c r="E44" i="6"/>
  <c r="D44" i="6"/>
  <c r="C44" i="6"/>
  <c r="M43" i="6"/>
  <c r="L43" i="6"/>
  <c r="K43" i="6"/>
  <c r="J43" i="6"/>
  <c r="I43" i="6"/>
  <c r="H43" i="6"/>
  <c r="G43" i="6"/>
  <c r="F43" i="6"/>
  <c r="E43" i="6"/>
  <c r="D43" i="6"/>
  <c r="C43" i="6"/>
  <c r="M42" i="6"/>
  <c r="L42" i="6"/>
  <c r="K42" i="6"/>
  <c r="J42" i="6"/>
  <c r="I42" i="6"/>
  <c r="H42" i="6"/>
  <c r="G42" i="6"/>
  <c r="F42" i="6"/>
  <c r="E42" i="6"/>
  <c r="D42" i="6"/>
  <c r="C42" i="6"/>
  <c r="M41" i="6"/>
  <c r="L41" i="6"/>
  <c r="K41" i="6"/>
  <c r="J41" i="6"/>
  <c r="I41" i="6"/>
  <c r="H41" i="6"/>
  <c r="G41" i="6"/>
  <c r="F41" i="6"/>
  <c r="E41" i="6"/>
  <c r="D41" i="6"/>
  <c r="C41" i="6"/>
  <c r="M48" i="7"/>
  <c r="L48" i="7"/>
  <c r="K48" i="7"/>
  <c r="J48" i="7"/>
  <c r="I48" i="7"/>
  <c r="H48" i="7"/>
  <c r="G48" i="7"/>
  <c r="F48" i="7"/>
  <c r="E48" i="7"/>
  <c r="D48" i="7"/>
  <c r="C48" i="7"/>
  <c r="M47" i="7"/>
  <c r="L47" i="7"/>
  <c r="K47" i="7"/>
  <c r="J47" i="7"/>
  <c r="I47" i="7"/>
  <c r="H47" i="7"/>
  <c r="G47" i="7"/>
  <c r="F47" i="7"/>
  <c r="E47" i="7"/>
  <c r="D47" i="7"/>
  <c r="C47" i="7"/>
  <c r="M46" i="7"/>
  <c r="L46" i="7"/>
  <c r="K46" i="7"/>
  <c r="J46" i="7"/>
  <c r="I46" i="7"/>
  <c r="H46" i="7"/>
  <c r="G46" i="7"/>
  <c r="F46" i="7"/>
  <c r="E46" i="7"/>
  <c r="D46" i="7"/>
  <c r="C46" i="7"/>
  <c r="M45" i="7"/>
  <c r="L45" i="7"/>
  <c r="K45" i="7"/>
  <c r="J45" i="7"/>
  <c r="I45" i="7"/>
  <c r="H45" i="7"/>
  <c r="G45" i="7"/>
  <c r="F45" i="7"/>
  <c r="E45" i="7"/>
  <c r="D45" i="7"/>
  <c r="C45" i="7"/>
  <c r="M44" i="7"/>
  <c r="L44" i="7"/>
  <c r="K44" i="7"/>
  <c r="J44" i="7"/>
  <c r="I44" i="7"/>
  <c r="H44" i="7"/>
  <c r="G44" i="7"/>
  <c r="F44" i="7"/>
  <c r="E44" i="7"/>
  <c r="D44" i="7"/>
  <c r="C44" i="7"/>
  <c r="M43" i="7"/>
  <c r="L43" i="7"/>
  <c r="K43" i="7"/>
  <c r="J43" i="7"/>
  <c r="I43" i="7"/>
  <c r="H43" i="7"/>
  <c r="G43" i="7"/>
  <c r="F43" i="7"/>
  <c r="E43" i="7"/>
  <c r="D43" i="7"/>
  <c r="C43" i="7"/>
  <c r="M42" i="7"/>
  <c r="L42" i="7"/>
  <c r="K42" i="7"/>
  <c r="J42" i="7"/>
  <c r="I42" i="7"/>
  <c r="H42" i="7"/>
  <c r="G42" i="7"/>
  <c r="F42" i="7"/>
  <c r="E42" i="7"/>
  <c r="D42" i="7"/>
  <c r="C42" i="7"/>
  <c r="M41" i="7"/>
  <c r="L41" i="7"/>
  <c r="K41" i="7"/>
  <c r="J41" i="7"/>
  <c r="I41" i="7"/>
  <c r="H41" i="7"/>
  <c r="G41" i="7"/>
  <c r="F41" i="7"/>
  <c r="E41" i="7"/>
  <c r="D41" i="7"/>
  <c r="C41" i="7"/>
  <c r="M48" i="8"/>
  <c r="L48" i="8"/>
  <c r="K48" i="8"/>
  <c r="J48" i="8"/>
  <c r="I48" i="8"/>
  <c r="H48" i="8"/>
  <c r="G48" i="8"/>
  <c r="F48" i="8"/>
  <c r="E48" i="8"/>
  <c r="D48" i="8"/>
  <c r="C48" i="8"/>
  <c r="M47" i="8"/>
  <c r="L47" i="8"/>
  <c r="K47" i="8"/>
  <c r="J47" i="8"/>
  <c r="I47" i="8"/>
  <c r="H47" i="8"/>
  <c r="G47" i="8"/>
  <c r="F47" i="8"/>
  <c r="E47" i="8"/>
  <c r="D47" i="8"/>
  <c r="C47" i="8"/>
  <c r="M46" i="8"/>
  <c r="L46" i="8"/>
  <c r="K46" i="8"/>
  <c r="J46" i="8"/>
  <c r="I46" i="8"/>
  <c r="H46" i="8"/>
  <c r="G46" i="8"/>
  <c r="F46" i="8"/>
  <c r="E46" i="8"/>
  <c r="D46" i="8"/>
  <c r="C46" i="8"/>
  <c r="M45" i="8"/>
  <c r="L45" i="8"/>
  <c r="K45" i="8"/>
  <c r="J45" i="8"/>
  <c r="I45" i="8"/>
  <c r="H45" i="8"/>
  <c r="G45" i="8"/>
  <c r="F45" i="8"/>
  <c r="E45" i="8"/>
  <c r="D45" i="8"/>
  <c r="C45" i="8"/>
  <c r="M44" i="8"/>
  <c r="L44" i="8"/>
  <c r="K44" i="8"/>
  <c r="J44" i="8"/>
  <c r="I44" i="8"/>
  <c r="H44" i="8"/>
  <c r="G44" i="8"/>
  <c r="F44" i="8"/>
  <c r="E44" i="8"/>
  <c r="D44" i="8"/>
  <c r="C44" i="8"/>
  <c r="M43" i="8"/>
  <c r="L43" i="8"/>
  <c r="K43" i="8"/>
  <c r="J43" i="8"/>
  <c r="I43" i="8"/>
  <c r="H43" i="8"/>
  <c r="G43" i="8"/>
  <c r="F43" i="8"/>
  <c r="E43" i="8"/>
  <c r="D43" i="8"/>
  <c r="C43" i="8"/>
  <c r="M42" i="8"/>
  <c r="L42" i="8"/>
  <c r="K42" i="8"/>
  <c r="J42" i="8"/>
  <c r="I42" i="8"/>
  <c r="H42" i="8"/>
  <c r="G42" i="8"/>
  <c r="F42" i="8"/>
  <c r="E42" i="8"/>
  <c r="D42" i="8"/>
  <c r="C42" i="8"/>
  <c r="M41" i="8"/>
  <c r="L41" i="8"/>
  <c r="K41" i="8"/>
  <c r="J41" i="8"/>
  <c r="I41" i="8"/>
  <c r="H41" i="8"/>
  <c r="G41" i="8"/>
  <c r="F41" i="8"/>
  <c r="E41" i="8"/>
  <c r="D41" i="8"/>
  <c r="C41" i="8"/>
  <c r="M48" i="9"/>
  <c r="L48" i="9"/>
  <c r="K48" i="9"/>
  <c r="J48" i="9"/>
  <c r="I48" i="9"/>
  <c r="H48" i="9"/>
  <c r="G48" i="9"/>
  <c r="F48" i="9"/>
  <c r="E48" i="9"/>
  <c r="D48" i="9"/>
  <c r="C48" i="9"/>
  <c r="M47" i="9"/>
  <c r="L47" i="9"/>
  <c r="K47" i="9"/>
  <c r="J47" i="9"/>
  <c r="I47" i="9"/>
  <c r="H47" i="9"/>
  <c r="G47" i="9"/>
  <c r="F47" i="9"/>
  <c r="E47" i="9"/>
  <c r="D47" i="9"/>
  <c r="C47" i="9"/>
  <c r="M46" i="9"/>
  <c r="L46" i="9"/>
  <c r="K46" i="9"/>
  <c r="J46" i="9"/>
  <c r="I46" i="9"/>
  <c r="H46" i="9"/>
  <c r="G46" i="9"/>
  <c r="F46" i="9"/>
  <c r="E46" i="9"/>
  <c r="D46" i="9"/>
  <c r="C46" i="9"/>
  <c r="M45" i="9"/>
  <c r="L45" i="9"/>
  <c r="K45" i="9"/>
  <c r="J45" i="9"/>
  <c r="I45" i="9"/>
  <c r="H45" i="9"/>
  <c r="G45" i="9"/>
  <c r="F45" i="9"/>
  <c r="E45" i="9"/>
  <c r="D45" i="9"/>
  <c r="C45" i="9"/>
  <c r="M44" i="9"/>
  <c r="L44" i="9"/>
  <c r="K44" i="9"/>
  <c r="J44" i="9"/>
  <c r="I44" i="9"/>
  <c r="H44" i="9"/>
  <c r="G44" i="9"/>
  <c r="F44" i="9"/>
  <c r="E44" i="9"/>
  <c r="D44" i="9"/>
  <c r="C44" i="9"/>
  <c r="M43" i="9"/>
  <c r="L43" i="9"/>
  <c r="K43" i="9"/>
  <c r="J43" i="9"/>
  <c r="I43" i="9"/>
  <c r="H43" i="9"/>
  <c r="G43" i="9"/>
  <c r="F43" i="9"/>
  <c r="E43" i="9"/>
  <c r="D43" i="9"/>
  <c r="C43" i="9"/>
  <c r="M42" i="9"/>
  <c r="L42" i="9"/>
  <c r="K42" i="9"/>
  <c r="J42" i="9"/>
  <c r="I42" i="9"/>
  <c r="H42" i="9"/>
  <c r="G42" i="9"/>
  <c r="F42" i="9"/>
  <c r="E42" i="9"/>
  <c r="D42" i="9"/>
  <c r="C42" i="9"/>
  <c r="M41" i="9"/>
  <c r="L41" i="9"/>
  <c r="K41" i="9"/>
  <c r="J41" i="9"/>
  <c r="I41" i="9"/>
  <c r="H41" i="9"/>
  <c r="G41" i="9"/>
  <c r="F41" i="9"/>
  <c r="E41" i="9"/>
  <c r="D41" i="9"/>
  <c r="C41" i="9"/>
  <c r="M48" i="10"/>
  <c r="L48" i="10"/>
  <c r="K48" i="10"/>
  <c r="J48" i="10"/>
  <c r="I48" i="10"/>
  <c r="H48" i="10"/>
  <c r="G48" i="10"/>
  <c r="F48" i="10"/>
  <c r="E48" i="10"/>
  <c r="D48" i="10"/>
  <c r="C48" i="10"/>
  <c r="M47" i="10"/>
  <c r="L47" i="10"/>
  <c r="K47" i="10"/>
  <c r="J47" i="10"/>
  <c r="I47" i="10"/>
  <c r="H47" i="10"/>
  <c r="G47" i="10"/>
  <c r="F47" i="10"/>
  <c r="E47" i="10"/>
  <c r="D47" i="10"/>
  <c r="C47" i="10"/>
  <c r="M46" i="10"/>
  <c r="L46" i="10"/>
  <c r="K46" i="10"/>
  <c r="J46" i="10"/>
  <c r="I46" i="10"/>
  <c r="H46" i="10"/>
  <c r="G46" i="10"/>
  <c r="F46" i="10"/>
  <c r="E46" i="10"/>
  <c r="D46" i="10"/>
  <c r="C46" i="10"/>
  <c r="M45" i="10"/>
  <c r="L45" i="10"/>
  <c r="K45" i="10"/>
  <c r="J45" i="10"/>
  <c r="I45" i="10"/>
  <c r="H45" i="10"/>
  <c r="G45" i="10"/>
  <c r="F45" i="10"/>
  <c r="E45" i="10"/>
  <c r="D45" i="10"/>
  <c r="C45" i="10"/>
  <c r="M44" i="10"/>
  <c r="L44" i="10"/>
  <c r="K44" i="10"/>
  <c r="J44" i="10"/>
  <c r="I44" i="10"/>
  <c r="H44" i="10"/>
  <c r="G44" i="10"/>
  <c r="F44" i="10"/>
  <c r="E44" i="10"/>
  <c r="D44" i="10"/>
  <c r="C44" i="10"/>
  <c r="M43" i="10"/>
  <c r="L43" i="10"/>
  <c r="K43" i="10"/>
  <c r="J43" i="10"/>
  <c r="I43" i="10"/>
  <c r="H43" i="10"/>
  <c r="G43" i="10"/>
  <c r="F43" i="10"/>
  <c r="E43" i="10"/>
  <c r="D43" i="10"/>
  <c r="C43" i="10"/>
  <c r="M42" i="10"/>
  <c r="L42" i="10"/>
  <c r="K42" i="10"/>
  <c r="J42" i="10"/>
  <c r="I42" i="10"/>
  <c r="H42" i="10"/>
  <c r="G42" i="10"/>
  <c r="F42" i="10"/>
  <c r="E42" i="10"/>
  <c r="D42" i="10"/>
  <c r="C42" i="10"/>
  <c r="M41" i="10"/>
  <c r="L41" i="10"/>
  <c r="K41" i="10"/>
  <c r="J41" i="10"/>
  <c r="I41" i="10"/>
  <c r="H41" i="10"/>
  <c r="G41" i="10"/>
  <c r="F41" i="10"/>
  <c r="E41" i="10"/>
  <c r="D41" i="10"/>
  <c r="C41" i="10"/>
  <c r="M48" i="11"/>
  <c r="L48" i="11"/>
  <c r="K48" i="11"/>
  <c r="J48" i="11"/>
  <c r="I48" i="11"/>
  <c r="H48" i="11"/>
  <c r="G48" i="11"/>
  <c r="F48" i="11"/>
  <c r="E48" i="11"/>
  <c r="D48" i="11"/>
  <c r="C48" i="11"/>
  <c r="M47" i="11"/>
  <c r="L47" i="11"/>
  <c r="K47" i="11"/>
  <c r="J47" i="11"/>
  <c r="I47" i="11"/>
  <c r="H47" i="11"/>
  <c r="G47" i="11"/>
  <c r="F47" i="11"/>
  <c r="E47" i="11"/>
  <c r="D47" i="11"/>
  <c r="C47" i="11"/>
  <c r="M46" i="11"/>
  <c r="L46" i="11"/>
  <c r="K46" i="11"/>
  <c r="J46" i="11"/>
  <c r="I46" i="11"/>
  <c r="H46" i="11"/>
  <c r="G46" i="11"/>
  <c r="F46" i="11"/>
  <c r="E46" i="11"/>
  <c r="D46" i="11"/>
  <c r="C46" i="11"/>
  <c r="M45" i="11"/>
  <c r="L45" i="11"/>
  <c r="K45" i="11"/>
  <c r="J45" i="11"/>
  <c r="I45" i="11"/>
  <c r="H45" i="11"/>
  <c r="G45" i="11"/>
  <c r="F45" i="11"/>
  <c r="E45" i="11"/>
  <c r="D45" i="11"/>
  <c r="C45" i="11"/>
  <c r="M44" i="11"/>
  <c r="L44" i="11"/>
  <c r="K44" i="11"/>
  <c r="J44" i="11"/>
  <c r="I44" i="11"/>
  <c r="H44" i="11"/>
  <c r="G44" i="11"/>
  <c r="F44" i="11"/>
  <c r="E44" i="11"/>
  <c r="D44" i="11"/>
  <c r="C44" i="11"/>
  <c r="M43" i="11"/>
  <c r="L43" i="11"/>
  <c r="K43" i="11"/>
  <c r="J43" i="11"/>
  <c r="I43" i="11"/>
  <c r="H43" i="11"/>
  <c r="G43" i="11"/>
  <c r="F43" i="11"/>
  <c r="E43" i="11"/>
  <c r="D43" i="11"/>
  <c r="C43" i="11"/>
  <c r="M42" i="11"/>
  <c r="L42" i="11"/>
  <c r="K42" i="11"/>
  <c r="J42" i="11"/>
  <c r="I42" i="11"/>
  <c r="H42" i="11"/>
  <c r="G42" i="11"/>
  <c r="F42" i="11"/>
  <c r="E42" i="11"/>
  <c r="D42" i="11"/>
  <c r="C42" i="11"/>
  <c r="M41" i="11"/>
  <c r="L41" i="11"/>
  <c r="K41" i="11"/>
  <c r="J41" i="11"/>
  <c r="I41" i="11"/>
  <c r="H41" i="11"/>
  <c r="G41" i="11"/>
  <c r="F41" i="11"/>
  <c r="E41" i="11"/>
  <c r="D41" i="11"/>
  <c r="C41" i="11"/>
  <c r="L48" i="12"/>
  <c r="K48" i="12"/>
  <c r="J48" i="12"/>
  <c r="I48" i="12"/>
  <c r="H48" i="12"/>
  <c r="G48" i="12"/>
  <c r="F48" i="12"/>
  <c r="E48" i="12"/>
  <c r="D48" i="12"/>
  <c r="C48" i="12"/>
  <c r="L47" i="12"/>
  <c r="K47" i="12"/>
  <c r="J47" i="12"/>
  <c r="I47" i="12"/>
  <c r="H47" i="12"/>
  <c r="G47" i="12"/>
  <c r="F47" i="12"/>
  <c r="E47" i="12"/>
  <c r="D47" i="12"/>
  <c r="C47" i="12"/>
  <c r="L46" i="12"/>
  <c r="K46" i="12"/>
  <c r="J46" i="12"/>
  <c r="I46" i="12"/>
  <c r="H46" i="12"/>
  <c r="G46" i="12"/>
  <c r="F46" i="12"/>
  <c r="E46" i="12"/>
  <c r="D46" i="12"/>
  <c r="C46" i="12"/>
  <c r="L45" i="12"/>
  <c r="K45" i="12"/>
  <c r="J45" i="12"/>
  <c r="I45" i="12"/>
  <c r="H45" i="12"/>
  <c r="G45" i="12"/>
  <c r="F45" i="12"/>
  <c r="E45" i="12"/>
  <c r="D45" i="12"/>
  <c r="C45" i="12"/>
  <c r="L44" i="12"/>
  <c r="K44" i="12"/>
  <c r="J44" i="12"/>
  <c r="I44" i="12"/>
  <c r="H44" i="12"/>
  <c r="G44" i="12"/>
  <c r="F44" i="12"/>
  <c r="E44" i="12"/>
  <c r="D44" i="12"/>
  <c r="C44" i="12"/>
  <c r="L43" i="12"/>
  <c r="K43" i="12"/>
  <c r="J43" i="12"/>
  <c r="I43" i="12"/>
  <c r="H43" i="12"/>
  <c r="G43" i="12"/>
  <c r="F43" i="12"/>
  <c r="E43" i="12"/>
  <c r="D43" i="12"/>
  <c r="C43" i="12"/>
  <c r="L42" i="12"/>
  <c r="K42" i="12"/>
  <c r="J42" i="12"/>
  <c r="I42" i="12"/>
  <c r="H42" i="12"/>
  <c r="G42" i="12"/>
  <c r="F42" i="12"/>
  <c r="E42" i="12"/>
  <c r="D42" i="12"/>
  <c r="C42" i="12"/>
  <c r="L41" i="12"/>
  <c r="K41" i="12"/>
  <c r="J41" i="12"/>
  <c r="I41" i="12"/>
  <c r="H41" i="12"/>
  <c r="G41" i="12"/>
  <c r="F41" i="12"/>
  <c r="E41" i="12"/>
  <c r="D41" i="12"/>
  <c r="C41" i="12"/>
  <c r="M48" i="13"/>
  <c r="L48" i="13"/>
  <c r="K48" i="13"/>
  <c r="J48" i="13"/>
  <c r="I48" i="13"/>
  <c r="H48" i="13"/>
  <c r="G48" i="13"/>
  <c r="F48" i="13"/>
  <c r="E48" i="13"/>
  <c r="D48" i="13"/>
  <c r="C48" i="13"/>
  <c r="M47" i="13"/>
  <c r="L47" i="13"/>
  <c r="K47" i="13"/>
  <c r="J47" i="13"/>
  <c r="I47" i="13"/>
  <c r="H47" i="13"/>
  <c r="G47" i="13"/>
  <c r="F47" i="13"/>
  <c r="E47" i="13"/>
  <c r="D47" i="13"/>
  <c r="C47" i="13"/>
  <c r="M46" i="13"/>
  <c r="L46" i="13"/>
  <c r="K46" i="13"/>
  <c r="J46" i="13"/>
  <c r="I46" i="13"/>
  <c r="H46" i="13"/>
  <c r="G46" i="13"/>
  <c r="F46" i="13"/>
  <c r="E46" i="13"/>
  <c r="D46" i="13"/>
  <c r="C46" i="13"/>
  <c r="M45" i="13"/>
  <c r="L45" i="13"/>
  <c r="K45" i="13"/>
  <c r="J45" i="13"/>
  <c r="I45" i="13"/>
  <c r="H45" i="13"/>
  <c r="G45" i="13"/>
  <c r="F45" i="13"/>
  <c r="E45" i="13"/>
  <c r="D45" i="13"/>
  <c r="C45" i="13"/>
  <c r="M44" i="13"/>
  <c r="L44" i="13"/>
  <c r="K44" i="13"/>
  <c r="J44" i="13"/>
  <c r="I44" i="13"/>
  <c r="H44" i="13"/>
  <c r="G44" i="13"/>
  <c r="F44" i="13"/>
  <c r="E44" i="13"/>
  <c r="D44" i="13"/>
  <c r="C44" i="13"/>
  <c r="M43" i="13"/>
  <c r="L43" i="13"/>
  <c r="K43" i="13"/>
  <c r="J43" i="13"/>
  <c r="I43" i="13"/>
  <c r="H43" i="13"/>
  <c r="G43" i="13"/>
  <c r="F43" i="13"/>
  <c r="E43" i="13"/>
  <c r="D43" i="13"/>
  <c r="C43" i="13"/>
  <c r="M42" i="13"/>
  <c r="L42" i="13"/>
  <c r="K42" i="13"/>
  <c r="J42" i="13"/>
  <c r="I42" i="13"/>
  <c r="H42" i="13"/>
  <c r="G42" i="13"/>
  <c r="F42" i="13"/>
  <c r="E42" i="13"/>
  <c r="D42" i="13"/>
  <c r="C42" i="13"/>
  <c r="M41" i="13"/>
  <c r="L41" i="13"/>
  <c r="K41" i="13"/>
  <c r="J41" i="13"/>
  <c r="I41" i="13"/>
  <c r="H41" i="13"/>
  <c r="G41" i="13"/>
  <c r="F41" i="13"/>
  <c r="E41" i="13"/>
  <c r="D41" i="13"/>
  <c r="C41" i="13"/>
  <c r="M48" i="14"/>
  <c r="L48" i="14"/>
  <c r="K48" i="14"/>
  <c r="J48" i="14"/>
  <c r="I48" i="14"/>
  <c r="H48" i="14"/>
  <c r="G48" i="14"/>
  <c r="F48" i="14"/>
  <c r="E48" i="14"/>
  <c r="D48" i="14"/>
  <c r="C48" i="14"/>
  <c r="M47" i="14"/>
  <c r="L47" i="14"/>
  <c r="K47" i="14"/>
  <c r="J47" i="14"/>
  <c r="I47" i="14"/>
  <c r="H47" i="14"/>
  <c r="G47" i="14"/>
  <c r="F47" i="14"/>
  <c r="E47" i="14"/>
  <c r="D47" i="14"/>
  <c r="C47" i="14"/>
  <c r="M46" i="14"/>
  <c r="L46" i="14"/>
  <c r="K46" i="14"/>
  <c r="J46" i="14"/>
  <c r="I46" i="14"/>
  <c r="H46" i="14"/>
  <c r="G46" i="14"/>
  <c r="F46" i="14"/>
  <c r="E46" i="14"/>
  <c r="D46" i="14"/>
  <c r="C46" i="14"/>
  <c r="M45" i="14"/>
  <c r="L45" i="14"/>
  <c r="K45" i="14"/>
  <c r="J45" i="14"/>
  <c r="I45" i="14"/>
  <c r="H45" i="14"/>
  <c r="G45" i="14"/>
  <c r="F45" i="14"/>
  <c r="E45" i="14"/>
  <c r="D45" i="14"/>
  <c r="C45" i="14"/>
  <c r="M44" i="14"/>
  <c r="L44" i="14"/>
  <c r="K44" i="14"/>
  <c r="J44" i="14"/>
  <c r="I44" i="14"/>
  <c r="H44" i="14"/>
  <c r="G44" i="14"/>
  <c r="F44" i="14"/>
  <c r="E44" i="14"/>
  <c r="D44" i="14"/>
  <c r="C44" i="14"/>
  <c r="M43" i="14"/>
  <c r="L43" i="14"/>
  <c r="K43" i="14"/>
  <c r="J43" i="14"/>
  <c r="I43" i="14"/>
  <c r="H43" i="14"/>
  <c r="G43" i="14"/>
  <c r="F43" i="14"/>
  <c r="E43" i="14"/>
  <c r="D43" i="14"/>
  <c r="C43" i="14"/>
  <c r="M42" i="14"/>
  <c r="L42" i="14"/>
  <c r="K42" i="14"/>
  <c r="J42" i="14"/>
  <c r="I42" i="14"/>
  <c r="H42" i="14"/>
  <c r="G42" i="14"/>
  <c r="F42" i="14"/>
  <c r="E42" i="14"/>
  <c r="D42" i="14"/>
  <c r="C42" i="14"/>
  <c r="M41" i="14"/>
  <c r="L41" i="14"/>
  <c r="K41" i="14"/>
  <c r="J41" i="14"/>
  <c r="I41" i="14"/>
  <c r="H41" i="14"/>
  <c r="G41" i="14"/>
  <c r="F41" i="14"/>
  <c r="E41" i="14"/>
  <c r="D41" i="14"/>
  <c r="C41" i="14"/>
  <c r="M48" i="15"/>
  <c r="L48" i="15"/>
  <c r="K48" i="15"/>
  <c r="J48" i="15"/>
  <c r="I48" i="15"/>
  <c r="H48" i="15"/>
  <c r="G48" i="15"/>
  <c r="F48" i="15"/>
  <c r="E48" i="15"/>
  <c r="D48" i="15"/>
  <c r="C48" i="15"/>
  <c r="M47" i="15"/>
  <c r="L47" i="15"/>
  <c r="K47" i="15"/>
  <c r="J47" i="15"/>
  <c r="I47" i="15"/>
  <c r="H47" i="15"/>
  <c r="G47" i="15"/>
  <c r="F47" i="15"/>
  <c r="E47" i="15"/>
  <c r="D47" i="15"/>
  <c r="C47" i="15"/>
  <c r="M46" i="15"/>
  <c r="L46" i="15"/>
  <c r="K46" i="15"/>
  <c r="J46" i="15"/>
  <c r="I46" i="15"/>
  <c r="H46" i="15"/>
  <c r="G46" i="15"/>
  <c r="F46" i="15"/>
  <c r="E46" i="15"/>
  <c r="D46" i="15"/>
  <c r="C46" i="15"/>
  <c r="M45" i="15"/>
  <c r="L45" i="15"/>
  <c r="K45" i="15"/>
  <c r="J45" i="15"/>
  <c r="I45" i="15"/>
  <c r="H45" i="15"/>
  <c r="G45" i="15"/>
  <c r="F45" i="15"/>
  <c r="E45" i="15"/>
  <c r="D45" i="15"/>
  <c r="C45" i="15"/>
  <c r="M44" i="15"/>
  <c r="L44" i="15"/>
  <c r="K44" i="15"/>
  <c r="J44" i="15"/>
  <c r="I44" i="15"/>
  <c r="H44" i="15"/>
  <c r="G44" i="15"/>
  <c r="F44" i="15"/>
  <c r="E44" i="15"/>
  <c r="D44" i="15"/>
  <c r="C44" i="15"/>
  <c r="M43" i="15"/>
  <c r="L43" i="15"/>
  <c r="K43" i="15"/>
  <c r="J43" i="15"/>
  <c r="I43" i="15"/>
  <c r="H43" i="15"/>
  <c r="G43" i="15"/>
  <c r="F43" i="15"/>
  <c r="E43" i="15"/>
  <c r="D43" i="15"/>
  <c r="C43" i="15"/>
  <c r="M42" i="15"/>
  <c r="L42" i="15"/>
  <c r="K42" i="15"/>
  <c r="J42" i="15"/>
  <c r="I42" i="15"/>
  <c r="H42" i="15"/>
  <c r="G42" i="15"/>
  <c r="F42" i="15"/>
  <c r="E42" i="15"/>
  <c r="D42" i="15"/>
  <c r="C42" i="15"/>
  <c r="M41" i="15"/>
  <c r="L41" i="15"/>
  <c r="K41" i="15"/>
  <c r="J41" i="15"/>
  <c r="I41" i="15"/>
  <c r="H41" i="15"/>
  <c r="G41" i="15"/>
  <c r="F41" i="15"/>
  <c r="E41" i="15"/>
  <c r="D41" i="15"/>
  <c r="C41" i="15"/>
  <c r="M48" i="20"/>
  <c r="L48" i="20"/>
  <c r="K48" i="20"/>
  <c r="J48" i="20"/>
  <c r="I48" i="20"/>
  <c r="H48" i="20"/>
  <c r="G48" i="20"/>
  <c r="F48" i="20"/>
  <c r="E48" i="20"/>
  <c r="D48" i="20"/>
  <c r="C48" i="20"/>
  <c r="M47" i="20"/>
  <c r="L47" i="20"/>
  <c r="K47" i="20"/>
  <c r="J47" i="20"/>
  <c r="I47" i="20"/>
  <c r="H47" i="20"/>
  <c r="G47" i="20"/>
  <c r="F47" i="20"/>
  <c r="E47" i="20"/>
  <c r="D47" i="20"/>
  <c r="C47" i="20"/>
  <c r="M46" i="20"/>
  <c r="L46" i="20"/>
  <c r="K46" i="20"/>
  <c r="J46" i="20"/>
  <c r="I46" i="20"/>
  <c r="H46" i="20"/>
  <c r="G46" i="20"/>
  <c r="F46" i="20"/>
  <c r="E46" i="20"/>
  <c r="D46" i="20"/>
  <c r="C46" i="20"/>
  <c r="M45" i="20"/>
  <c r="L45" i="20"/>
  <c r="K45" i="20"/>
  <c r="J45" i="20"/>
  <c r="I45" i="20"/>
  <c r="H45" i="20"/>
  <c r="G45" i="20"/>
  <c r="F45" i="20"/>
  <c r="E45" i="20"/>
  <c r="D45" i="20"/>
  <c r="C45" i="20"/>
  <c r="M44" i="20"/>
  <c r="L44" i="20"/>
  <c r="K44" i="20"/>
  <c r="J44" i="20"/>
  <c r="I44" i="20"/>
  <c r="H44" i="20"/>
  <c r="G44" i="20"/>
  <c r="F44" i="20"/>
  <c r="E44" i="20"/>
  <c r="D44" i="20"/>
  <c r="C44" i="20"/>
  <c r="M43" i="20"/>
  <c r="L43" i="20"/>
  <c r="K43" i="20"/>
  <c r="J43" i="20"/>
  <c r="I43" i="20"/>
  <c r="H43" i="20"/>
  <c r="G43" i="20"/>
  <c r="F43" i="20"/>
  <c r="E43" i="20"/>
  <c r="D43" i="20"/>
  <c r="C43" i="20"/>
  <c r="M42" i="20"/>
  <c r="L42" i="20"/>
  <c r="K42" i="20"/>
  <c r="J42" i="20"/>
  <c r="I42" i="20"/>
  <c r="H42" i="20"/>
  <c r="G42" i="20"/>
  <c r="F42" i="20"/>
  <c r="E42" i="20"/>
  <c r="D42" i="20"/>
  <c r="C42" i="20"/>
  <c r="M41" i="20"/>
  <c r="L41" i="20"/>
  <c r="K41" i="20"/>
  <c r="J41" i="20"/>
  <c r="I41" i="20"/>
  <c r="H41" i="20"/>
  <c r="G41" i="20"/>
  <c r="F41" i="20"/>
  <c r="E41" i="20"/>
  <c r="D41" i="20"/>
  <c r="C41" i="20"/>
  <c r="L48" i="21"/>
  <c r="K48" i="21"/>
  <c r="J48" i="21"/>
  <c r="I48" i="21"/>
  <c r="H48" i="21"/>
  <c r="G48" i="21"/>
  <c r="F48" i="21"/>
  <c r="E48" i="21"/>
  <c r="D48" i="21"/>
  <c r="C48" i="21"/>
  <c r="L47" i="21"/>
  <c r="K47" i="21"/>
  <c r="J47" i="21"/>
  <c r="I47" i="21"/>
  <c r="H47" i="21"/>
  <c r="G47" i="21"/>
  <c r="F47" i="21"/>
  <c r="E47" i="21"/>
  <c r="D47" i="21"/>
  <c r="C47" i="21"/>
  <c r="L46" i="21"/>
  <c r="K46" i="21"/>
  <c r="J46" i="21"/>
  <c r="I46" i="21"/>
  <c r="H46" i="21"/>
  <c r="G46" i="21"/>
  <c r="F46" i="21"/>
  <c r="E46" i="21"/>
  <c r="D46" i="21"/>
  <c r="C46" i="21"/>
  <c r="L45" i="21"/>
  <c r="K45" i="21"/>
  <c r="J45" i="21"/>
  <c r="I45" i="21"/>
  <c r="H45" i="21"/>
  <c r="G45" i="21"/>
  <c r="F45" i="21"/>
  <c r="E45" i="21"/>
  <c r="D45" i="21"/>
  <c r="C45" i="21"/>
  <c r="L44" i="21"/>
  <c r="K44" i="21"/>
  <c r="J44" i="21"/>
  <c r="I44" i="21"/>
  <c r="H44" i="21"/>
  <c r="G44" i="21"/>
  <c r="F44" i="21"/>
  <c r="E44" i="21"/>
  <c r="D44" i="21"/>
  <c r="C44" i="21"/>
  <c r="L43" i="21"/>
  <c r="K43" i="21"/>
  <c r="J43" i="21"/>
  <c r="I43" i="21"/>
  <c r="H43" i="21"/>
  <c r="G43" i="21"/>
  <c r="F43" i="21"/>
  <c r="E43" i="21"/>
  <c r="D43" i="21"/>
  <c r="C43" i="21"/>
  <c r="L42" i="21"/>
  <c r="K42" i="21"/>
  <c r="J42" i="21"/>
  <c r="I42" i="21"/>
  <c r="H42" i="21"/>
  <c r="G42" i="21"/>
  <c r="F42" i="21"/>
  <c r="E42" i="21"/>
  <c r="D42" i="21"/>
  <c r="C42" i="21"/>
  <c r="L41" i="21"/>
  <c r="K41" i="21"/>
  <c r="J41" i="21"/>
  <c r="I41" i="21"/>
  <c r="H41" i="21"/>
  <c r="G41" i="21"/>
  <c r="F41" i="21"/>
  <c r="E41" i="21"/>
  <c r="D41" i="21"/>
  <c r="C41" i="21"/>
  <c r="M48" i="22"/>
  <c r="L48" i="22"/>
  <c r="K48" i="22"/>
  <c r="J48" i="22"/>
  <c r="I48" i="22"/>
  <c r="H48" i="22"/>
  <c r="G48" i="22"/>
  <c r="F48" i="22"/>
  <c r="E48" i="22"/>
  <c r="D48" i="22"/>
  <c r="C48" i="22"/>
  <c r="M47" i="22"/>
  <c r="L47" i="22"/>
  <c r="K47" i="22"/>
  <c r="J47" i="22"/>
  <c r="I47" i="22"/>
  <c r="H47" i="22"/>
  <c r="G47" i="22"/>
  <c r="F47" i="22"/>
  <c r="E47" i="22"/>
  <c r="D47" i="22"/>
  <c r="C47" i="22"/>
  <c r="M46" i="22"/>
  <c r="L46" i="22"/>
  <c r="K46" i="22"/>
  <c r="J46" i="22"/>
  <c r="I46" i="22"/>
  <c r="H46" i="22"/>
  <c r="G46" i="22"/>
  <c r="F46" i="22"/>
  <c r="E46" i="22"/>
  <c r="D46" i="22"/>
  <c r="C46" i="22"/>
  <c r="M45" i="22"/>
  <c r="L45" i="22"/>
  <c r="K45" i="22"/>
  <c r="J45" i="22"/>
  <c r="I45" i="22"/>
  <c r="H45" i="22"/>
  <c r="G45" i="22"/>
  <c r="F45" i="22"/>
  <c r="E45" i="22"/>
  <c r="D45" i="22"/>
  <c r="C45" i="22"/>
  <c r="M44" i="22"/>
  <c r="L44" i="22"/>
  <c r="K44" i="22"/>
  <c r="J44" i="22"/>
  <c r="I44" i="22"/>
  <c r="H44" i="22"/>
  <c r="G44" i="22"/>
  <c r="F44" i="22"/>
  <c r="E44" i="22"/>
  <c r="D44" i="22"/>
  <c r="C44" i="22"/>
  <c r="M43" i="22"/>
  <c r="L43" i="22"/>
  <c r="K43" i="22"/>
  <c r="J43" i="22"/>
  <c r="I43" i="22"/>
  <c r="H43" i="22"/>
  <c r="G43" i="22"/>
  <c r="F43" i="22"/>
  <c r="E43" i="22"/>
  <c r="D43" i="22"/>
  <c r="C43" i="22"/>
  <c r="M42" i="22"/>
  <c r="L42" i="22"/>
  <c r="K42" i="22"/>
  <c r="J42" i="22"/>
  <c r="I42" i="22"/>
  <c r="H42" i="22"/>
  <c r="G42" i="22"/>
  <c r="F42" i="22"/>
  <c r="E42" i="22"/>
  <c r="D42" i="22"/>
  <c r="C42" i="22"/>
  <c r="M41" i="22"/>
  <c r="L41" i="22"/>
  <c r="K41" i="22"/>
  <c r="J41" i="22"/>
  <c r="I41" i="22"/>
  <c r="H41" i="22"/>
  <c r="G41" i="22"/>
  <c r="F41" i="22"/>
  <c r="E41" i="22"/>
  <c r="D41" i="22"/>
  <c r="C41" i="22"/>
  <c r="M48" i="23"/>
  <c r="L48" i="23"/>
  <c r="K48" i="23"/>
  <c r="J48" i="23"/>
  <c r="I48" i="23"/>
  <c r="H48" i="23"/>
  <c r="G48" i="23"/>
  <c r="F48" i="23"/>
  <c r="E48" i="23"/>
  <c r="D48" i="23"/>
  <c r="C48" i="23"/>
  <c r="M47" i="23"/>
  <c r="L47" i="23"/>
  <c r="K47" i="23"/>
  <c r="J47" i="23"/>
  <c r="I47" i="23"/>
  <c r="H47" i="23"/>
  <c r="G47" i="23"/>
  <c r="F47" i="23"/>
  <c r="E47" i="23"/>
  <c r="D47" i="23"/>
  <c r="C47" i="23"/>
  <c r="M46" i="23"/>
  <c r="L46" i="23"/>
  <c r="K46" i="23"/>
  <c r="J46" i="23"/>
  <c r="I46" i="23"/>
  <c r="H46" i="23"/>
  <c r="G46" i="23"/>
  <c r="F46" i="23"/>
  <c r="E46" i="23"/>
  <c r="D46" i="23"/>
  <c r="C46" i="23"/>
  <c r="M45" i="23"/>
  <c r="L45" i="23"/>
  <c r="K45" i="23"/>
  <c r="J45" i="23"/>
  <c r="I45" i="23"/>
  <c r="H45" i="23"/>
  <c r="G45" i="23"/>
  <c r="F45" i="23"/>
  <c r="E45" i="23"/>
  <c r="D45" i="23"/>
  <c r="C45" i="23"/>
  <c r="M44" i="23"/>
  <c r="L44" i="23"/>
  <c r="K44" i="23"/>
  <c r="J44" i="23"/>
  <c r="I44" i="23"/>
  <c r="H44" i="23"/>
  <c r="G44" i="23"/>
  <c r="F44" i="23"/>
  <c r="E44" i="23"/>
  <c r="D44" i="23"/>
  <c r="C44" i="23"/>
  <c r="M43" i="23"/>
  <c r="L43" i="23"/>
  <c r="K43" i="23"/>
  <c r="J43" i="23"/>
  <c r="I43" i="23"/>
  <c r="H43" i="23"/>
  <c r="G43" i="23"/>
  <c r="F43" i="23"/>
  <c r="E43" i="23"/>
  <c r="D43" i="23"/>
  <c r="C43" i="23"/>
  <c r="M42" i="23"/>
  <c r="L42" i="23"/>
  <c r="K42" i="23"/>
  <c r="J42" i="23"/>
  <c r="I42" i="23"/>
  <c r="H42" i="23"/>
  <c r="G42" i="23"/>
  <c r="F42" i="23"/>
  <c r="E42" i="23"/>
  <c r="D42" i="23"/>
  <c r="C42" i="23"/>
  <c r="M41" i="23"/>
  <c r="L41" i="23"/>
  <c r="K41" i="23"/>
  <c r="J41" i="23"/>
  <c r="I41" i="23"/>
  <c r="H41" i="23"/>
  <c r="G41" i="23"/>
  <c r="F41" i="23"/>
  <c r="E41" i="23"/>
  <c r="D41" i="23"/>
  <c r="C41" i="23"/>
  <c r="M48" i="24"/>
  <c r="L48" i="24"/>
  <c r="K48" i="24"/>
  <c r="J48" i="24"/>
  <c r="I48" i="24"/>
  <c r="H48" i="24"/>
  <c r="G48" i="24"/>
  <c r="F48" i="24"/>
  <c r="E48" i="24"/>
  <c r="D48" i="24"/>
  <c r="C48" i="24"/>
  <c r="M47" i="24"/>
  <c r="L47" i="24"/>
  <c r="K47" i="24"/>
  <c r="J47" i="24"/>
  <c r="I47" i="24"/>
  <c r="H47" i="24"/>
  <c r="G47" i="24"/>
  <c r="F47" i="24"/>
  <c r="E47" i="24"/>
  <c r="D47" i="24"/>
  <c r="C47" i="24"/>
  <c r="M46" i="24"/>
  <c r="L46" i="24"/>
  <c r="K46" i="24"/>
  <c r="J46" i="24"/>
  <c r="I46" i="24"/>
  <c r="H46" i="24"/>
  <c r="G46" i="24"/>
  <c r="F46" i="24"/>
  <c r="E46" i="24"/>
  <c r="D46" i="24"/>
  <c r="C46" i="24"/>
  <c r="M45" i="24"/>
  <c r="L45" i="24"/>
  <c r="K45" i="24"/>
  <c r="J45" i="24"/>
  <c r="I45" i="24"/>
  <c r="H45" i="24"/>
  <c r="G45" i="24"/>
  <c r="F45" i="24"/>
  <c r="E45" i="24"/>
  <c r="D45" i="24"/>
  <c r="C45" i="24"/>
  <c r="M44" i="24"/>
  <c r="L44" i="24"/>
  <c r="K44" i="24"/>
  <c r="J44" i="24"/>
  <c r="I44" i="24"/>
  <c r="H44" i="24"/>
  <c r="G44" i="24"/>
  <c r="F44" i="24"/>
  <c r="E44" i="24"/>
  <c r="D44" i="24"/>
  <c r="C44" i="24"/>
  <c r="M43" i="24"/>
  <c r="L43" i="24"/>
  <c r="K43" i="24"/>
  <c r="J43" i="24"/>
  <c r="I43" i="24"/>
  <c r="H43" i="24"/>
  <c r="G43" i="24"/>
  <c r="F43" i="24"/>
  <c r="E43" i="24"/>
  <c r="D43" i="24"/>
  <c r="C43" i="24"/>
  <c r="M42" i="24"/>
  <c r="L42" i="24"/>
  <c r="K42" i="24"/>
  <c r="J42" i="24"/>
  <c r="I42" i="24"/>
  <c r="H42" i="24"/>
  <c r="G42" i="24"/>
  <c r="F42" i="24"/>
  <c r="E42" i="24"/>
  <c r="D42" i="24"/>
  <c r="C42" i="24"/>
  <c r="M41" i="24"/>
  <c r="L41" i="24"/>
  <c r="K41" i="24"/>
  <c r="J41" i="24"/>
  <c r="I41" i="24"/>
  <c r="H41" i="24"/>
  <c r="G41" i="24"/>
  <c r="F41" i="24"/>
  <c r="E41" i="24"/>
  <c r="D41" i="24"/>
  <c r="C41" i="24"/>
  <c r="M48" i="25"/>
  <c r="L48" i="25"/>
  <c r="K48" i="25"/>
  <c r="J48" i="25"/>
  <c r="I48" i="25"/>
  <c r="H48" i="25"/>
  <c r="G48" i="25"/>
  <c r="F48" i="25"/>
  <c r="E48" i="25"/>
  <c r="D48" i="25"/>
  <c r="C48" i="25"/>
  <c r="M47" i="25"/>
  <c r="L47" i="25"/>
  <c r="K47" i="25"/>
  <c r="J47" i="25"/>
  <c r="I47" i="25"/>
  <c r="H47" i="25"/>
  <c r="G47" i="25"/>
  <c r="F47" i="25"/>
  <c r="E47" i="25"/>
  <c r="D47" i="25"/>
  <c r="C47" i="25"/>
  <c r="M46" i="25"/>
  <c r="L46" i="25"/>
  <c r="K46" i="25"/>
  <c r="J46" i="25"/>
  <c r="I46" i="25"/>
  <c r="H46" i="25"/>
  <c r="G46" i="25"/>
  <c r="F46" i="25"/>
  <c r="E46" i="25"/>
  <c r="D46" i="25"/>
  <c r="C46" i="25"/>
  <c r="M45" i="25"/>
  <c r="L45" i="25"/>
  <c r="K45" i="25"/>
  <c r="J45" i="25"/>
  <c r="I45" i="25"/>
  <c r="H45" i="25"/>
  <c r="G45" i="25"/>
  <c r="F45" i="25"/>
  <c r="E45" i="25"/>
  <c r="D45" i="25"/>
  <c r="C45" i="25"/>
  <c r="M44" i="25"/>
  <c r="L44" i="25"/>
  <c r="K44" i="25"/>
  <c r="J44" i="25"/>
  <c r="I44" i="25"/>
  <c r="H44" i="25"/>
  <c r="G44" i="25"/>
  <c r="F44" i="25"/>
  <c r="E44" i="25"/>
  <c r="D44" i="25"/>
  <c r="C44" i="25"/>
  <c r="M43" i="25"/>
  <c r="L43" i="25"/>
  <c r="K43" i="25"/>
  <c r="J43" i="25"/>
  <c r="I43" i="25"/>
  <c r="H43" i="25"/>
  <c r="G43" i="25"/>
  <c r="F43" i="25"/>
  <c r="E43" i="25"/>
  <c r="D43" i="25"/>
  <c r="C43" i="25"/>
  <c r="M42" i="25"/>
  <c r="L42" i="25"/>
  <c r="K42" i="25"/>
  <c r="J42" i="25"/>
  <c r="I42" i="25"/>
  <c r="H42" i="25"/>
  <c r="G42" i="25"/>
  <c r="F42" i="25"/>
  <c r="E42" i="25"/>
  <c r="D42" i="25"/>
  <c r="C42" i="25"/>
  <c r="M41" i="25"/>
  <c r="L41" i="25"/>
  <c r="K41" i="25"/>
  <c r="J41" i="25"/>
  <c r="I41" i="25"/>
  <c r="H41" i="25"/>
  <c r="G41" i="25"/>
  <c r="F41" i="25"/>
  <c r="E41" i="25"/>
  <c r="D41" i="25"/>
  <c r="C41" i="25"/>
  <c r="M48" i="26"/>
  <c r="L48" i="26"/>
  <c r="K48" i="26"/>
  <c r="J48" i="26"/>
  <c r="I48" i="26"/>
  <c r="H48" i="26"/>
  <c r="G48" i="26"/>
  <c r="F48" i="26"/>
  <c r="E48" i="26"/>
  <c r="D48" i="26"/>
  <c r="C48" i="26"/>
  <c r="M47" i="26"/>
  <c r="L47" i="26"/>
  <c r="K47" i="26"/>
  <c r="J47" i="26"/>
  <c r="I47" i="26"/>
  <c r="H47" i="26"/>
  <c r="G47" i="26"/>
  <c r="F47" i="26"/>
  <c r="E47" i="26"/>
  <c r="D47" i="26"/>
  <c r="C47" i="26"/>
  <c r="M46" i="26"/>
  <c r="L46" i="26"/>
  <c r="K46" i="26"/>
  <c r="J46" i="26"/>
  <c r="I46" i="26"/>
  <c r="H46" i="26"/>
  <c r="G46" i="26"/>
  <c r="F46" i="26"/>
  <c r="E46" i="26"/>
  <c r="D46" i="26"/>
  <c r="C46" i="26"/>
  <c r="M45" i="26"/>
  <c r="L45" i="26"/>
  <c r="K45" i="26"/>
  <c r="J45" i="26"/>
  <c r="I45" i="26"/>
  <c r="H45" i="26"/>
  <c r="G45" i="26"/>
  <c r="F45" i="26"/>
  <c r="E45" i="26"/>
  <c r="D45" i="26"/>
  <c r="C45" i="26"/>
  <c r="M44" i="26"/>
  <c r="L44" i="26"/>
  <c r="K44" i="26"/>
  <c r="J44" i="26"/>
  <c r="I44" i="26"/>
  <c r="H44" i="26"/>
  <c r="G44" i="26"/>
  <c r="F44" i="26"/>
  <c r="E44" i="26"/>
  <c r="D44" i="26"/>
  <c r="C44" i="26"/>
  <c r="M43" i="26"/>
  <c r="L43" i="26"/>
  <c r="K43" i="26"/>
  <c r="J43" i="26"/>
  <c r="I43" i="26"/>
  <c r="H43" i="26"/>
  <c r="G43" i="26"/>
  <c r="F43" i="26"/>
  <c r="E43" i="26"/>
  <c r="D43" i="26"/>
  <c r="C43" i="26"/>
  <c r="M42" i="26"/>
  <c r="L42" i="26"/>
  <c r="K42" i="26"/>
  <c r="J42" i="26"/>
  <c r="I42" i="26"/>
  <c r="H42" i="26"/>
  <c r="G42" i="26"/>
  <c r="F42" i="26"/>
  <c r="E42" i="26"/>
  <c r="D42" i="26"/>
  <c r="C42" i="26"/>
  <c r="M41" i="26"/>
  <c r="L41" i="26"/>
  <c r="K41" i="26"/>
  <c r="J41" i="26"/>
  <c r="I41" i="26"/>
  <c r="H41" i="26"/>
  <c r="G41" i="26"/>
  <c r="F41" i="26"/>
  <c r="E41" i="26"/>
  <c r="D41" i="26"/>
  <c r="C41" i="26"/>
  <c r="M48" i="27"/>
  <c r="L48" i="27"/>
  <c r="K48" i="27"/>
  <c r="J48" i="27"/>
  <c r="I48" i="27"/>
  <c r="H48" i="27"/>
  <c r="G48" i="27"/>
  <c r="F48" i="27"/>
  <c r="E48" i="27"/>
  <c r="D48" i="27"/>
  <c r="C48" i="27"/>
  <c r="M47" i="27"/>
  <c r="L47" i="27"/>
  <c r="K47" i="27"/>
  <c r="J47" i="27"/>
  <c r="I47" i="27"/>
  <c r="H47" i="27"/>
  <c r="G47" i="27"/>
  <c r="F47" i="27"/>
  <c r="E47" i="27"/>
  <c r="D47" i="27"/>
  <c r="C47" i="27"/>
  <c r="M46" i="27"/>
  <c r="L46" i="27"/>
  <c r="K46" i="27"/>
  <c r="J46" i="27"/>
  <c r="I46" i="27"/>
  <c r="H46" i="27"/>
  <c r="G46" i="27"/>
  <c r="F46" i="27"/>
  <c r="E46" i="27"/>
  <c r="D46" i="27"/>
  <c r="C46" i="27"/>
  <c r="M45" i="27"/>
  <c r="L45" i="27"/>
  <c r="K45" i="27"/>
  <c r="J45" i="27"/>
  <c r="I45" i="27"/>
  <c r="H45" i="27"/>
  <c r="G45" i="27"/>
  <c r="F45" i="27"/>
  <c r="E45" i="27"/>
  <c r="D45" i="27"/>
  <c r="C45" i="27"/>
  <c r="M44" i="27"/>
  <c r="L44" i="27"/>
  <c r="K44" i="27"/>
  <c r="J44" i="27"/>
  <c r="I44" i="27"/>
  <c r="H44" i="27"/>
  <c r="G44" i="27"/>
  <c r="F44" i="27"/>
  <c r="E44" i="27"/>
  <c r="D44" i="27"/>
  <c r="C44" i="27"/>
  <c r="M43" i="27"/>
  <c r="L43" i="27"/>
  <c r="K43" i="27"/>
  <c r="J43" i="27"/>
  <c r="I43" i="27"/>
  <c r="H43" i="27"/>
  <c r="G43" i="27"/>
  <c r="F43" i="27"/>
  <c r="E43" i="27"/>
  <c r="D43" i="27"/>
  <c r="C43" i="27"/>
  <c r="M42" i="27"/>
  <c r="L42" i="27"/>
  <c r="K42" i="27"/>
  <c r="J42" i="27"/>
  <c r="I42" i="27"/>
  <c r="H42" i="27"/>
  <c r="G42" i="27"/>
  <c r="F42" i="27"/>
  <c r="E42" i="27"/>
  <c r="D42" i="27"/>
  <c r="C42" i="27"/>
  <c r="M41" i="27"/>
  <c r="L41" i="27"/>
  <c r="K41" i="27"/>
  <c r="J41" i="27"/>
  <c r="I41" i="27"/>
  <c r="H41" i="27"/>
  <c r="G41" i="27"/>
  <c r="F41" i="27"/>
  <c r="E41" i="27"/>
  <c r="D41" i="27"/>
  <c r="C41" i="27"/>
  <c r="M48" i="16"/>
  <c r="L48" i="16"/>
  <c r="K48" i="16"/>
  <c r="J48" i="16"/>
  <c r="I48" i="16"/>
  <c r="H48" i="16"/>
  <c r="G48" i="16"/>
  <c r="F48" i="16"/>
  <c r="E48" i="16"/>
  <c r="D48" i="16"/>
  <c r="C48" i="16"/>
  <c r="M47" i="16"/>
  <c r="L47" i="16"/>
  <c r="K47" i="16"/>
  <c r="J47" i="16"/>
  <c r="I47" i="16"/>
  <c r="H47" i="16"/>
  <c r="G47" i="16"/>
  <c r="F47" i="16"/>
  <c r="E47" i="16"/>
  <c r="D47" i="16"/>
  <c r="C47" i="16"/>
  <c r="M46" i="16"/>
  <c r="L46" i="16"/>
  <c r="K46" i="16"/>
  <c r="J46" i="16"/>
  <c r="I46" i="16"/>
  <c r="H46" i="16"/>
  <c r="G46" i="16"/>
  <c r="F46" i="16"/>
  <c r="E46" i="16"/>
  <c r="D46" i="16"/>
  <c r="C46" i="16"/>
  <c r="M45" i="16"/>
  <c r="L45" i="16"/>
  <c r="K45" i="16"/>
  <c r="J45" i="16"/>
  <c r="I45" i="16"/>
  <c r="H45" i="16"/>
  <c r="G45" i="16"/>
  <c r="F45" i="16"/>
  <c r="E45" i="16"/>
  <c r="D45" i="16"/>
  <c r="C45" i="16"/>
  <c r="M44" i="16"/>
  <c r="L44" i="16"/>
  <c r="K44" i="16"/>
  <c r="J44" i="16"/>
  <c r="I44" i="16"/>
  <c r="H44" i="16"/>
  <c r="G44" i="16"/>
  <c r="F44" i="16"/>
  <c r="E44" i="16"/>
  <c r="D44" i="16"/>
  <c r="C44" i="16"/>
  <c r="M43" i="16"/>
  <c r="L43" i="16"/>
  <c r="K43" i="16"/>
  <c r="J43" i="16"/>
  <c r="I43" i="16"/>
  <c r="H43" i="16"/>
  <c r="G43" i="16"/>
  <c r="F43" i="16"/>
  <c r="E43" i="16"/>
  <c r="D43" i="16"/>
  <c r="C43" i="16"/>
  <c r="M42" i="16"/>
  <c r="L42" i="16"/>
  <c r="K42" i="16"/>
  <c r="J42" i="16"/>
  <c r="I42" i="16"/>
  <c r="H42" i="16"/>
  <c r="G42" i="16"/>
  <c r="F42" i="16"/>
  <c r="E42" i="16"/>
  <c r="D42" i="16"/>
  <c r="C42" i="16"/>
  <c r="M41" i="16"/>
  <c r="L41" i="16"/>
  <c r="K41" i="16"/>
  <c r="J41" i="16"/>
  <c r="I41" i="16"/>
  <c r="H41" i="16"/>
  <c r="G41" i="16"/>
  <c r="F41" i="16"/>
  <c r="E41" i="16"/>
  <c r="D41" i="16"/>
  <c r="C41" i="16"/>
  <c r="M48" i="28"/>
  <c r="L48" i="28"/>
  <c r="K48" i="28"/>
  <c r="J48" i="28"/>
  <c r="I48" i="28"/>
  <c r="H48" i="28"/>
  <c r="G48" i="28"/>
  <c r="F48" i="28"/>
  <c r="E48" i="28"/>
  <c r="D48" i="28"/>
  <c r="M47" i="28"/>
  <c r="L47" i="28"/>
  <c r="K47" i="28"/>
  <c r="J47" i="28"/>
  <c r="I47" i="28"/>
  <c r="H47" i="28"/>
  <c r="G47" i="28"/>
  <c r="F47" i="28"/>
  <c r="E47" i="28"/>
  <c r="D47" i="28"/>
  <c r="M46" i="28"/>
  <c r="L46" i="28"/>
  <c r="K46" i="28"/>
  <c r="J46" i="28"/>
  <c r="I46" i="28"/>
  <c r="H46" i="28"/>
  <c r="G46" i="28"/>
  <c r="F46" i="28"/>
  <c r="E46" i="28"/>
  <c r="D46" i="28"/>
  <c r="M45" i="28"/>
  <c r="L45" i="28"/>
  <c r="K45" i="28"/>
  <c r="J45" i="28"/>
  <c r="I45" i="28"/>
  <c r="H45" i="28"/>
  <c r="G45" i="28"/>
  <c r="F45" i="28"/>
  <c r="E45" i="28"/>
  <c r="D45" i="28"/>
  <c r="M44" i="28"/>
  <c r="L44" i="28"/>
  <c r="K44" i="28"/>
  <c r="J44" i="28"/>
  <c r="I44" i="28"/>
  <c r="H44" i="28"/>
  <c r="G44" i="28"/>
  <c r="F44" i="28"/>
  <c r="E44" i="28"/>
  <c r="D44" i="28"/>
  <c r="M43" i="28"/>
  <c r="L43" i="28"/>
  <c r="K43" i="28"/>
  <c r="J43" i="28"/>
  <c r="I43" i="28"/>
  <c r="H43" i="28"/>
  <c r="G43" i="28"/>
  <c r="F43" i="28"/>
  <c r="E43" i="28"/>
  <c r="D43" i="28"/>
  <c r="M42" i="28"/>
  <c r="L42" i="28"/>
  <c r="K42" i="28"/>
  <c r="J42" i="28"/>
  <c r="I42" i="28"/>
  <c r="H42" i="28"/>
  <c r="G42" i="28"/>
  <c r="F42" i="28"/>
  <c r="E42" i="28"/>
  <c r="D42" i="28"/>
  <c r="M41" i="28"/>
  <c r="L41" i="28"/>
  <c r="K41" i="28"/>
  <c r="J41" i="28"/>
  <c r="I41" i="28"/>
  <c r="H41" i="28"/>
  <c r="G41" i="28"/>
  <c r="F41" i="28"/>
  <c r="E41" i="28"/>
  <c r="D41" i="28"/>
  <c r="C48" i="28"/>
  <c r="C47" i="28"/>
  <c r="C46" i="28"/>
  <c r="C45" i="28"/>
  <c r="C44" i="28"/>
  <c r="C43" i="28"/>
  <c r="C42" i="28"/>
  <c r="C41" i="28"/>
  <c r="M51" i="16"/>
  <c r="L51" i="16"/>
  <c r="K51" i="16"/>
  <c r="J51" i="16"/>
  <c r="I51" i="16"/>
  <c r="H51" i="16"/>
  <c r="G51" i="16"/>
  <c r="F51" i="16"/>
  <c r="E51" i="16"/>
  <c r="D51" i="16"/>
  <c r="C51" i="16"/>
  <c r="M50" i="16"/>
  <c r="L50" i="16"/>
  <c r="K50" i="16"/>
  <c r="J50" i="16"/>
  <c r="I50" i="16"/>
  <c r="H50" i="16"/>
  <c r="G50" i="16"/>
  <c r="F50" i="16"/>
  <c r="E50" i="16"/>
  <c r="D50" i="16"/>
  <c r="C50" i="16"/>
  <c r="M51" i="17"/>
  <c r="L51" i="17"/>
  <c r="K51" i="17"/>
  <c r="J51" i="17"/>
  <c r="I51" i="17"/>
  <c r="H51" i="17"/>
  <c r="G51" i="17"/>
  <c r="F51" i="17"/>
  <c r="E51" i="17"/>
  <c r="D51" i="17"/>
  <c r="C51" i="17"/>
  <c r="M50" i="17"/>
  <c r="L50" i="17"/>
  <c r="K50" i="17"/>
  <c r="J50" i="17"/>
  <c r="I50" i="17"/>
  <c r="H50" i="17"/>
  <c r="G50" i="17"/>
  <c r="F50" i="17"/>
  <c r="E50" i="17"/>
  <c r="D50" i="17"/>
  <c r="C50" i="17"/>
  <c r="M51" i="18"/>
  <c r="L51" i="18"/>
  <c r="K51" i="18"/>
  <c r="J51" i="18"/>
  <c r="I51" i="18"/>
  <c r="H51" i="18"/>
  <c r="G51" i="18"/>
  <c r="F51" i="18"/>
  <c r="E51" i="18"/>
  <c r="D51" i="18"/>
  <c r="C51" i="18"/>
  <c r="M50" i="18"/>
  <c r="L50" i="18"/>
  <c r="K50" i="18"/>
  <c r="J50" i="18"/>
  <c r="I50" i="18"/>
  <c r="H50" i="18"/>
  <c r="G50" i="18"/>
  <c r="F50" i="18"/>
  <c r="E50" i="18"/>
  <c r="D50" i="18"/>
  <c r="C50" i="18"/>
  <c r="M51" i="19"/>
  <c r="L51" i="19"/>
  <c r="K51" i="19"/>
  <c r="J51" i="19"/>
  <c r="I51" i="19"/>
  <c r="H51" i="19"/>
  <c r="G51" i="19"/>
  <c r="F51" i="19"/>
  <c r="E51" i="19"/>
  <c r="D51" i="19"/>
  <c r="C51" i="19"/>
  <c r="M50" i="19"/>
  <c r="L50" i="19"/>
  <c r="K50" i="19"/>
  <c r="J50" i="19"/>
  <c r="I50" i="19"/>
  <c r="H50" i="19"/>
  <c r="G50" i="19"/>
  <c r="F50" i="19"/>
  <c r="E50" i="19"/>
  <c r="D50" i="19"/>
  <c r="C50" i="19"/>
  <c r="L51" i="1"/>
  <c r="K51" i="1"/>
  <c r="J51" i="1"/>
  <c r="I51" i="1"/>
  <c r="H51" i="1"/>
  <c r="G51" i="1"/>
  <c r="F51" i="1"/>
  <c r="E51" i="1"/>
  <c r="D51" i="1"/>
  <c r="C51" i="1"/>
  <c r="L50" i="1"/>
  <c r="K50" i="1"/>
  <c r="J50" i="1"/>
  <c r="I50" i="1"/>
  <c r="H50" i="1"/>
  <c r="G50" i="1"/>
  <c r="F50" i="1"/>
  <c r="E50" i="1"/>
  <c r="D50" i="1"/>
  <c r="C50" i="1"/>
  <c r="M51" i="2"/>
  <c r="L51" i="2"/>
  <c r="K51" i="2"/>
  <c r="J51" i="2"/>
  <c r="I51" i="2"/>
  <c r="H51" i="2"/>
  <c r="G51" i="2"/>
  <c r="F51" i="2"/>
  <c r="E51" i="2"/>
  <c r="D51" i="2"/>
  <c r="C51" i="2"/>
  <c r="M50" i="2"/>
  <c r="L50" i="2"/>
  <c r="K50" i="2"/>
  <c r="J50" i="2"/>
  <c r="I50" i="2"/>
  <c r="H50" i="2"/>
  <c r="G50" i="2"/>
  <c r="F50" i="2"/>
  <c r="E50" i="2"/>
  <c r="D50" i="2"/>
  <c r="C50" i="2"/>
  <c r="M51" i="3"/>
  <c r="L51" i="3"/>
  <c r="K51" i="3"/>
  <c r="J51" i="3"/>
  <c r="I51" i="3"/>
  <c r="H51" i="3"/>
  <c r="G51" i="3"/>
  <c r="F51" i="3"/>
  <c r="E51" i="3"/>
  <c r="D51" i="3"/>
  <c r="C51" i="3"/>
  <c r="M50" i="3"/>
  <c r="L50" i="3"/>
  <c r="K50" i="3"/>
  <c r="J50" i="3"/>
  <c r="I50" i="3"/>
  <c r="H50" i="3"/>
  <c r="G50" i="3"/>
  <c r="F50" i="3"/>
  <c r="E50" i="3"/>
  <c r="D50" i="3"/>
  <c r="C50" i="3"/>
  <c r="M51" i="5"/>
  <c r="L51" i="5"/>
  <c r="K51" i="5"/>
  <c r="J51" i="5"/>
  <c r="I51" i="5"/>
  <c r="H51" i="5"/>
  <c r="G51" i="5"/>
  <c r="F51" i="5"/>
  <c r="E51" i="5"/>
  <c r="D51" i="5"/>
  <c r="C51" i="5"/>
  <c r="M50" i="5"/>
  <c r="L50" i="5"/>
  <c r="K50" i="5"/>
  <c r="J50" i="5"/>
  <c r="I50" i="5"/>
  <c r="H50" i="5"/>
  <c r="G50" i="5"/>
  <c r="F50" i="5"/>
  <c r="E50" i="5"/>
  <c r="D50" i="5"/>
  <c r="C50" i="5"/>
  <c r="M51" i="6"/>
  <c r="L51" i="6"/>
  <c r="K51" i="6"/>
  <c r="J51" i="6"/>
  <c r="I51" i="6"/>
  <c r="H51" i="6"/>
  <c r="G51" i="6"/>
  <c r="F51" i="6"/>
  <c r="E51" i="6"/>
  <c r="D51" i="6"/>
  <c r="C51" i="6"/>
  <c r="M50" i="6"/>
  <c r="L50" i="6"/>
  <c r="K50" i="6"/>
  <c r="J50" i="6"/>
  <c r="I50" i="6"/>
  <c r="H50" i="6"/>
  <c r="G50" i="6"/>
  <c r="F50" i="6"/>
  <c r="E50" i="6"/>
  <c r="D50" i="6"/>
  <c r="C50" i="6"/>
  <c r="M51" i="7"/>
  <c r="L51" i="7"/>
  <c r="K51" i="7"/>
  <c r="J51" i="7"/>
  <c r="I51" i="7"/>
  <c r="H51" i="7"/>
  <c r="G51" i="7"/>
  <c r="F51" i="7"/>
  <c r="E51" i="7"/>
  <c r="D51" i="7"/>
  <c r="C51" i="7"/>
  <c r="M50" i="7"/>
  <c r="L50" i="7"/>
  <c r="K50" i="7"/>
  <c r="J50" i="7"/>
  <c r="I50" i="7"/>
  <c r="H50" i="7"/>
  <c r="G50" i="7"/>
  <c r="F50" i="7"/>
  <c r="E50" i="7"/>
  <c r="D50" i="7"/>
  <c r="C50" i="7"/>
  <c r="M51" i="8"/>
  <c r="L51" i="8"/>
  <c r="K51" i="8"/>
  <c r="J51" i="8"/>
  <c r="I51" i="8"/>
  <c r="H51" i="8"/>
  <c r="G51" i="8"/>
  <c r="F51" i="8"/>
  <c r="E51" i="8"/>
  <c r="D51" i="8"/>
  <c r="C51" i="8"/>
  <c r="M50" i="8"/>
  <c r="L50" i="8"/>
  <c r="K50" i="8"/>
  <c r="J50" i="8"/>
  <c r="I50" i="8"/>
  <c r="H50" i="8"/>
  <c r="G50" i="8"/>
  <c r="F50" i="8"/>
  <c r="E50" i="8"/>
  <c r="D50" i="8"/>
  <c r="C50" i="8"/>
  <c r="M51" i="9"/>
  <c r="L51" i="9"/>
  <c r="K51" i="9"/>
  <c r="J51" i="9"/>
  <c r="I51" i="9"/>
  <c r="H51" i="9"/>
  <c r="G51" i="9"/>
  <c r="F51" i="9"/>
  <c r="E51" i="9"/>
  <c r="D51" i="9"/>
  <c r="C51" i="9"/>
  <c r="M50" i="9"/>
  <c r="L50" i="9"/>
  <c r="K50" i="9"/>
  <c r="J50" i="9"/>
  <c r="I50" i="9"/>
  <c r="H50" i="9"/>
  <c r="G50" i="9"/>
  <c r="F50" i="9"/>
  <c r="E50" i="9"/>
  <c r="D50" i="9"/>
  <c r="C50" i="9"/>
  <c r="M51" i="10"/>
  <c r="L51" i="10"/>
  <c r="K51" i="10"/>
  <c r="J51" i="10"/>
  <c r="I51" i="10"/>
  <c r="H51" i="10"/>
  <c r="G51" i="10"/>
  <c r="F51" i="10"/>
  <c r="E51" i="10"/>
  <c r="D51" i="10"/>
  <c r="C51" i="10"/>
  <c r="M50" i="10"/>
  <c r="L50" i="10"/>
  <c r="K50" i="10"/>
  <c r="J50" i="10"/>
  <c r="I50" i="10"/>
  <c r="H50" i="10"/>
  <c r="G50" i="10"/>
  <c r="F50" i="10"/>
  <c r="E50" i="10"/>
  <c r="D50" i="10"/>
  <c r="C50" i="10"/>
  <c r="M51" i="11"/>
  <c r="L51" i="11"/>
  <c r="K51" i="11"/>
  <c r="J51" i="11"/>
  <c r="I51" i="11"/>
  <c r="H51" i="11"/>
  <c r="G51" i="11"/>
  <c r="F51" i="11"/>
  <c r="E51" i="11"/>
  <c r="D51" i="11"/>
  <c r="C51" i="11"/>
  <c r="M50" i="11"/>
  <c r="L50" i="11"/>
  <c r="K50" i="11"/>
  <c r="J50" i="11"/>
  <c r="I50" i="11"/>
  <c r="H50" i="11"/>
  <c r="G50" i="11"/>
  <c r="F50" i="11"/>
  <c r="E50" i="11"/>
  <c r="D50" i="11"/>
  <c r="C50" i="11"/>
  <c r="L51" i="12"/>
  <c r="K51" i="12"/>
  <c r="J51" i="12"/>
  <c r="I51" i="12"/>
  <c r="H51" i="12"/>
  <c r="G51" i="12"/>
  <c r="F51" i="12"/>
  <c r="E51" i="12"/>
  <c r="D51" i="12"/>
  <c r="C51" i="12"/>
  <c r="L50" i="12"/>
  <c r="K50" i="12"/>
  <c r="J50" i="12"/>
  <c r="I50" i="12"/>
  <c r="H50" i="12"/>
  <c r="G50" i="12"/>
  <c r="F50" i="12"/>
  <c r="E50" i="12"/>
  <c r="D50" i="12"/>
  <c r="C50" i="12"/>
  <c r="M51" i="13"/>
  <c r="L51" i="13"/>
  <c r="K51" i="13"/>
  <c r="J51" i="13"/>
  <c r="I51" i="13"/>
  <c r="H51" i="13"/>
  <c r="G51" i="13"/>
  <c r="F51" i="13"/>
  <c r="E51" i="13"/>
  <c r="D51" i="13"/>
  <c r="C51" i="13"/>
  <c r="M50" i="13"/>
  <c r="L50" i="13"/>
  <c r="K50" i="13"/>
  <c r="J50" i="13"/>
  <c r="I50" i="13"/>
  <c r="H50" i="13"/>
  <c r="G50" i="13"/>
  <c r="F50" i="13"/>
  <c r="E50" i="13"/>
  <c r="D50" i="13"/>
  <c r="C50" i="13"/>
  <c r="M51" i="14"/>
  <c r="L51" i="14"/>
  <c r="K51" i="14"/>
  <c r="J51" i="14"/>
  <c r="I51" i="14"/>
  <c r="H51" i="14"/>
  <c r="G51" i="14"/>
  <c r="F51" i="14"/>
  <c r="E51" i="14"/>
  <c r="D51" i="14"/>
  <c r="C51" i="14"/>
  <c r="M50" i="14"/>
  <c r="L50" i="14"/>
  <c r="K50" i="14"/>
  <c r="J50" i="14"/>
  <c r="I50" i="14"/>
  <c r="H50" i="14"/>
  <c r="G50" i="14"/>
  <c r="F50" i="14"/>
  <c r="E50" i="14"/>
  <c r="D50" i="14"/>
  <c r="C50" i="14"/>
  <c r="M51" i="15"/>
  <c r="L51" i="15"/>
  <c r="K51" i="15"/>
  <c r="J51" i="15"/>
  <c r="I51" i="15"/>
  <c r="H51" i="15"/>
  <c r="G51" i="15"/>
  <c r="F51" i="15"/>
  <c r="E51" i="15"/>
  <c r="D51" i="15"/>
  <c r="C51" i="15"/>
  <c r="M50" i="15"/>
  <c r="L50" i="15"/>
  <c r="K50" i="15"/>
  <c r="J50" i="15"/>
  <c r="I50" i="15"/>
  <c r="H50" i="15"/>
  <c r="G50" i="15"/>
  <c r="F50" i="15"/>
  <c r="E50" i="15"/>
  <c r="D50" i="15"/>
  <c r="C50" i="15"/>
  <c r="M51" i="20"/>
  <c r="L51" i="20"/>
  <c r="K51" i="20"/>
  <c r="J51" i="20"/>
  <c r="I51" i="20"/>
  <c r="H51" i="20"/>
  <c r="G51" i="20"/>
  <c r="F51" i="20"/>
  <c r="E51" i="20"/>
  <c r="D51" i="20"/>
  <c r="C51" i="20"/>
  <c r="M50" i="20"/>
  <c r="L50" i="20"/>
  <c r="K50" i="20"/>
  <c r="J50" i="20"/>
  <c r="I50" i="20"/>
  <c r="H50" i="20"/>
  <c r="G50" i="20"/>
  <c r="F50" i="20"/>
  <c r="E50" i="20"/>
  <c r="D50" i="20"/>
  <c r="C50" i="20"/>
  <c r="L51" i="21"/>
  <c r="K51" i="21"/>
  <c r="J51" i="21"/>
  <c r="I51" i="21"/>
  <c r="H51" i="21"/>
  <c r="G51" i="21"/>
  <c r="F51" i="21"/>
  <c r="E51" i="21"/>
  <c r="D51" i="21"/>
  <c r="C51" i="21"/>
  <c r="L50" i="21"/>
  <c r="K50" i="21"/>
  <c r="J50" i="21"/>
  <c r="I50" i="21"/>
  <c r="H50" i="21"/>
  <c r="G50" i="21"/>
  <c r="F50" i="21"/>
  <c r="E50" i="21"/>
  <c r="D50" i="21"/>
  <c r="C50" i="21"/>
  <c r="M51" i="22"/>
  <c r="L51" i="22"/>
  <c r="K51" i="22"/>
  <c r="J51" i="22"/>
  <c r="I51" i="22"/>
  <c r="H51" i="22"/>
  <c r="G51" i="22"/>
  <c r="F51" i="22"/>
  <c r="E51" i="22"/>
  <c r="D51" i="22"/>
  <c r="C51" i="22"/>
  <c r="M50" i="22"/>
  <c r="L50" i="22"/>
  <c r="K50" i="22"/>
  <c r="J50" i="22"/>
  <c r="I50" i="22"/>
  <c r="H50" i="22"/>
  <c r="G50" i="22"/>
  <c r="F50" i="22"/>
  <c r="E50" i="22"/>
  <c r="D50" i="22"/>
  <c r="C50" i="22"/>
  <c r="M51" i="23"/>
  <c r="L51" i="23"/>
  <c r="K51" i="23"/>
  <c r="J51" i="23"/>
  <c r="I51" i="23"/>
  <c r="H51" i="23"/>
  <c r="G51" i="23"/>
  <c r="F51" i="23"/>
  <c r="E51" i="23"/>
  <c r="D51" i="23"/>
  <c r="C51" i="23"/>
  <c r="M50" i="23"/>
  <c r="L50" i="23"/>
  <c r="K50" i="23"/>
  <c r="J50" i="23"/>
  <c r="I50" i="23"/>
  <c r="H50" i="23"/>
  <c r="G50" i="23"/>
  <c r="F50" i="23"/>
  <c r="E50" i="23"/>
  <c r="D50" i="23"/>
  <c r="C50" i="23"/>
  <c r="M51" i="24"/>
  <c r="L51" i="24"/>
  <c r="K51" i="24"/>
  <c r="J51" i="24"/>
  <c r="I51" i="24"/>
  <c r="H51" i="24"/>
  <c r="G51" i="24"/>
  <c r="F51" i="24"/>
  <c r="E51" i="24"/>
  <c r="D51" i="24"/>
  <c r="C51" i="24"/>
  <c r="M50" i="24"/>
  <c r="L50" i="24"/>
  <c r="K50" i="24"/>
  <c r="J50" i="24"/>
  <c r="I50" i="24"/>
  <c r="H50" i="24"/>
  <c r="G50" i="24"/>
  <c r="F50" i="24"/>
  <c r="E50" i="24"/>
  <c r="D50" i="24"/>
  <c r="C50" i="24"/>
  <c r="M51" i="25"/>
  <c r="L51" i="25"/>
  <c r="K51" i="25"/>
  <c r="J51" i="25"/>
  <c r="I51" i="25"/>
  <c r="H51" i="25"/>
  <c r="G51" i="25"/>
  <c r="F51" i="25"/>
  <c r="E51" i="25"/>
  <c r="D51" i="25"/>
  <c r="C51" i="25"/>
  <c r="M50" i="25"/>
  <c r="L50" i="25"/>
  <c r="K50" i="25"/>
  <c r="J50" i="25"/>
  <c r="I50" i="25"/>
  <c r="H50" i="25"/>
  <c r="G50" i="25"/>
  <c r="F50" i="25"/>
  <c r="E50" i="25"/>
  <c r="D50" i="25"/>
  <c r="C50" i="25"/>
  <c r="M51" i="26"/>
  <c r="L51" i="26"/>
  <c r="K51" i="26"/>
  <c r="J51" i="26"/>
  <c r="I51" i="26"/>
  <c r="H51" i="26"/>
  <c r="G51" i="26"/>
  <c r="F51" i="26"/>
  <c r="E51" i="26"/>
  <c r="D51" i="26"/>
  <c r="C51" i="26"/>
  <c r="M50" i="26"/>
  <c r="L50" i="26"/>
  <c r="K50" i="26"/>
  <c r="J50" i="26"/>
  <c r="I50" i="26"/>
  <c r="H50" i="26"/>
  <c r="G50" i="26"/>
  <c r="F50" i="26"/>
  <c r="E50" i="26"/>
  <c r="D50" i="26"/>
  <c r="C50" i="26"/>
  <c r="M51" i="27"/>
  <c r="L51" i="27"/>
  <c r="K51" i="27"/>
  <c r="J51" i="27"/>
  <c r="I51" i="27"/>
  <c r="H51" i="27"/>
  <c r="G51" i="27"/>
  <c r="F51" i="27"/>
  <c r="E51" i="27"/>
  <c r="D51" i="27"/>
  <c r="C51" i="27"/>
  <c r="M50" i="27"/>
  <c r="L50" i="27"/>
  <c r="K50" i="27"/>
  <c r="J50" i="27"/>
  <c r="I50" i="27"/>
  <c r="H50" i="27"/>
  <c r="G50" i="27"/>
  <c r="F50" i="27"/>
  <c r="E50" i="27"/>
  <c r="D50" i="27"/>
  <c r="C50" i="27"/>
  <c r="M51" i="28"/>
  <c r="L51" i="28"/>
  <c r="K51" i="28"/>
  <c r="J51" i="28"/>
  <c r="I51" i="28"/>
  <c r="H51" i="28"/>
  <c r="G51" i="28"/>
  <c r="F51" i="28"/>
  <c r="E51" i="28"/>
  <c r="D51" i="28"/>
  <c r="C51" i="28"/>
  <c r="M50" i="28"/>
  <c r="L50" i="28"/>
  <c r="K50" i="28"/>
  <c r="J50" i="28"/>
  <c r="I50" i="28"/>
  <c r="H50" i="28"/>
  <c r="G50" i="28"/>
  <c r="F50" i="28"/>
  <c r="E50" i="28"/>
  <c r="D50" i="28"/>
  <c r="C50" i="28"/>
  <c r="L40" i="16"/>
  <c r="K40" i="16"/>
  <c r="J40" i="16"/>
  <c r="I40" i="16"/>
  <c r="H40" i="16"/>
  <c r="G40" i="16"/>
  <c r="F40" i="16"/>
  <c r="E40" i="16"/>
  <c r="D40" i="16"/>
  <c r="C40" i="16"/>
  <c r="L39" i="16"/>
  <c r="K39" i="16"/>
  <c r="J39" i="16"/>
  <c r="I39" i="16"/>
  <c r="H39" i="16"/>
  <c r="G39" i="16"/>
  <c r="F39" i="16"/>
  <c r="E39" i="16"/>
  <c r="D39" i="16"/>
  <c r="C39" i="16"/>
  <c r="L38" i="16"/>
  <c r="K38" i="16"/>
  <c r="J38" i="16"/>
  <c r="I38" i="16"/>
  <c r="H38" i="16"/>
  <c r="G38" i="16"/>
  <c r="F38" i="16"/>
  <c r="E38" i="16"/>
  <c r="D38" i="16"/>
  <c r="C38" i="16"/>
  <c r="L37" i="16"/>
  <c r="K37" i="16"/>
  <c r="J37" i="16"/>
  <c r="I37" i="16"/>
  <c r="H37" i="16"/>
  <c r="G37" i="16"/>
  <c r="F37" i="16"/>
  <c r="E37" i="16"/>
  <c r="D37" i="16"/>
  <c r="C37" i="16"/>
  <c r="L36" i="16"/>
  <c r="K36" i="16"/>
  <c r="J36" i="16"/>
  <c r="I36" i="16"/>
  <c r="H36" i="16"/>
  <c r="G36" i="16"/>
  <c r="F36" i="16"/>
  <c r="E36" i="16"/>
  <c r="D36" i="16"/>
  <c r="C36" i="16"/>
  <c r="L40" i="17"/>
  <c r="K40" i="17"/>
  <c r="J40" i="17"/>
  <c r="I40" i="17"/>
  <c r="H40" i="17"/>
  <c r="G40" i="17"/>
  <c r="F40" i="17"/>
  <c r="E40" i="17"/>
  <c r="D40" i="17"/>
  <c r="C40" i="17"/>
  <c r="L39" i="17"/>
  <c r="K39" i="17"/>
  <c r="J39" i="17"/>
  <c r="I39" i="17"/>
  <c r="H39" i="17"/>
  <c r="G39" i="17"/>
  <c r="F39" i="17"/>
  <c r="E39" i="17"/>
  <c r="D39" i="17"/>
  <c r="C39" i="17"/>
  <c r="L38" i="17"/>
  <c r="K38" i="17"/>
  <c r="J38" i="17"/>
  <c r="I38" i="17"/>
  <c r="H38" i="17"/>
  <c r="G38" i="17"/>
  <c r="F38" i="17"/>
  <c r="E38" i="17"/>
  <c r="D38" i="17"/>
  <c r="C38" i="17"/>
  <c r="L37" i="17"/>
  <c r="K37" i="17"/>
  <c r="J37" i="17"/>
  <c r="I37" i="17"/>
  <c r="H37" i="17"/>
  <c r="G37" i="17"/>
  <c r="F37" i="17"/>
  <c r="E37" i="17"/>
  <c r="D37" i="17"/>
  <c r="C37" i="17"/>
  <c r="L36" i="17"/>
  <c r="K36" i="17"/>
  <c r="J36" i="17"/>
  <c r="I36" i="17"/>
  <c r="H36" i="17"/>
  <c r="G36" i="17"/>
  <c r="F36" i="17"/>
  <c r="E36" i="17"/>
  <c r="D36" i="17"/>
  <c r="C36" i="17"/>
  <c r="L40" i="18"/>
  <c r="K40" i="18"/>
  <c r="J40" i="18"/>
  <c r="I40" i="18"/>
  <c r="H40" i="18"/>
  <c r="G40" i="18"/>
  <c r="F40" i="18"/>
  <c r="E40" i="18"/>
  <c r="D40" i="18"/>
  <c r="C40" i="18"/>
  <c r="L39" i="18"/>
  <c r="K39" i="18"/>
  <c r="J39" i="18"/>
  <c r="I39" i="18"/>
  <c r="H39" i="18"/>
  <c r="G39" i="18"/>
  <c r="F39" i="18"/>
  <c r="E39" i="18"/>
  <c r="D39" i="18"/>
  <c r="C39" i="18"/>
  <c r="L38" i="18"/>
  <c r="K38" i="18"/>
  <c r="J38" i="18"/>
  <c r="I38" i="18"/>
  <c r="H38" i="18"/>
  <c r="G38" i="18"/>
  <c r="F38" i="18"/>
  <c r="E38" i="18"/>
  <c r="D38" i="18"/>
  <c r="C38" i="18"/>
  <c r="L37" i="18"/>
  <c r="K37" i="18"/>
  <c r="J37" i="18"/>
  <c r="I37" i="18"/>
  <c r="H37" i="18"/>
  <c r="G37" i="18"/>
  <c r="F37" i="18"/>
  <c r="E37" i="18"/>
  <c r="D37" i="18"/>
  <c r="C37" i="18"/>
  <c r="L36" i="18"/>
  <c r="K36" i="18"/>
  <c r="J36" i="18"/>
  <c r="I36" i="18"/>
  <c r="H36" i="18"/>
  <c r="G36" i="18"/>
  <c r="F36" i="18"/>
  <c r="E36" i="18"/>
  <c r="D36" i="18"/>
  <c r="C36" i="18"/>
  <c r="L40" i="19"/>
  <c r="K40" i="19"/>
  <c r="J40" i="19"/>
  <c r="I40" i="19"/>
  <c r="H40" i="19"/>
  <c r="G40" i="19"/>
  <c r="F40" i="19"/>
  <c r="E40" i="19"/>
  <c r="D40" i="19"/>
  <c r="C40" i="19"/>
  <c r="L39" i="19"/>
  <c r="K39" i="19"/>
  <c r="J39" i="19"/>
  <c r="I39" i="19"/>
  <c r="H39" i="19"/>
  <c r="G39" i="19"/>
  <c r="F39" i="19"/>
  <c r="E39" i="19"/>
  <c r="D39" i="19"/>
  <c r="C39" i="19"/>
  <c r="L38" i="19"/>
  <c r="K38" i="19"/>
  <c r="J38" i="19"/>
  <c r="I38" i="19"/>
  <c r="H38" i="19"/>
  <c r="G38" i="19"/>
  <c r="F38" i="19"/>
  <c r="E38" i="19"/>
  <c r="D38" i="19"/>
  <c r="C38" i="19"/>
  <c r="L37" i="19"/>
  <c r="K37" i="19"/>
  <c r="J37" i="19"/>
  <c r="I37" i="19"/>
  <c r="H37" i="19"/>
  <c r="G37" i="19"/>
  <c r="F37" i="19"/>
  <c r="E37" i="19"/>
  <c r="D37" i="19"/>
  <c r="C37" i="19"/>
  <c r="L36" i="19"/>
  <c r="K36" i="19"/>
  <c r="J36" i="19"/>
  <c r="I36" i="19"/>
  <c r="H36" i="19"/>
  <c r="G36" i="19"/>
  <c r="F36" i="19"/>
  <c r="E36" i="19"/>
  <c r="D36" i="19"/>
  <c r="C36" i="19"/>
  <c r="L40" i="1"/>
  <c r="K40" i="1"/>
  <c r="J40" i="1"/>
  <c r="I40" i="1"/>
  <c r="H40" i="1"/>
  <c r="G40" i="1"/>
  <c r="F40" i="1"/>
  <c r="E40" i="1"/>
  <c r="D40" i="1"/>
  <c r="C40" i="1"/>
  <c r="L39" i="1"/>
  <c r="K39" i="1"/>
  <c r="J39" i="1"/>
  <c r="I39" i="1"/>
  <c r="H39" i="1"/>
  <c r="G39" i="1"/>
  <c r="F39" i="1"/>
  <c r="E39" i="1"/>
  <c r="D39" i="1"/>
  <c r="C39" i="1"/>
  <c r="L38" i="1"/>
  <c r="K38" i="1"/>
  <c r="J38" i="1"/>
  <c r="I38" i="1"/>
  <c r="H38" i="1"/>
  <c r="G38" i="1"/>
  <c r="F38" i="1"/>
  <c r="E38" i="1"/>
  <c r="D38" i="1"/>
  <c r="C38" i="1"/>
  <c r="L37" i="1"/>
  <c r="K37" i="1"/>
  <c r="J37" i="1"/>
  <c r="I37" i="1"/>
  <c r="H37" i="1"/>
  <c r="G37" i="1"/>
  <c r="F37" i="1"/>
  <c r="E37" i="1"/>
  <c r="D37" i="1"/>
  <c r="C37" i="1"/>
  <c r="L36" i="1"/>
  <c r="K36" i="1"/>
  <c r="J36" i="1"/>
  <c r="I36" i="1"/>
  <c r="H36" i="1"/>
  <c r="G36" i="1"/>
  <c r="F36" i="1"/>
  <c r="E36" i="1"/>
  <c r="D36" i="1"/>
  <c r="C36" i="1"/>
  <c r="L40" i="2"/>
  <c r="K40" i="2"/>
  <c r="J40" i="2"/>
  <c r="I40" i="2"/>
  <c r="H40" i="2"/>
  <c r="G40" i="2"/>
  <c r="F40" i="2"/>
  <c r="E40" i="2"/>
  <c r="D40" i="2"/>
  <c r="C40" i="2"/>
  <c r="L39" i="2"/>
  <c r="K39" i="2"/>
  <c r="J39" i="2"/>
  <c r="I39" i="2"/>
  <c r="H39" i="2"/>
  <c r="G39" i="2"/>
  <c r="F39" i="2"/>
  <c r="E39" i="2"/>
  <c r="D39" i="2"/>
  <c r="C39" i="2"/>
  <c r="L38" i="2"/>
  <c r="K38" i="2"/>
  <c r="J38" i="2"/>
  <c r="I38" i="2"/>
  <c r="H38" i="2"/>
  <c r="G38" i="2"/>
  <c r="F38" i="2"/>
  <c r="E38" i="2"/>
  <c r="D38" i="2"/>
  <c r="C38" i="2"/>
  <c r="L37" i="2"/>
  <c r="K37" i="2"/>
  <c r="J37" i="2"/>
  <c r="I37" i="2"/>
  <c r="H37" i="2"/>
  <c r="G37" i="2"/>
  <c r="F37" i="2"/>
  <c r="E37" i="2"/>
  <c r="D37" i="2"/>
  <c r="C37" i="2"/>
  <c r="L36" i="2"/>
  <c r="K36" i="2"/>
  <c r="J36" i="2"/>
  <c r="I36" i="2"/>
  <c r="H36" i="2"/>
  <c r="G36" i="2"/>
  <c r="F36" i="2"/>
  <c r="E36" i="2"/>
  <c r="D36" i="2"/>
  <c r="C36" i="2"/>
  <c r="L40" i="3"/>
  <c r="K40" i="3"/>
  <c r="J40" i="3"/>
  <c r="I40" i="3"/>
  <c r="H40" i="3"/>
  <c r="G40" i="3"/>
  <c r="F40" i="3"/>
  <c r="E40" i="3"/>
  <c r="D40" i="3"/>
  <c r="C40" i="3"/>
  <c r="L39" i="3"/>
  <c r="K39" i="3"/>
  <c r="J39" i="3"/>
  <c r="I39" i="3"/>
  <c r="H39" i="3"/>
  <c r="G39" i="3"/>
  <c r="F39" i="3"/>
  <c r="E39" i="3"/>
  <c r="D39" i="3"/>
  <c r="C39" i="3"/>
  <c r="L38" i="3"/>
  <c r="K38" i="3"/>
  <c r="J38" i="3"/>
  <c r="I38" i="3"/>
  <c r="H38" i="3"/>
  <c r="G38" i="3"/>
  <c r="F38" i="3"/>
  <c r="E38" i="3"/>
  <c r="D38" i="3"/>
  <c r="C38" i="3"/>
  <c r="L37" i="3"/>
  <c r="K37" i="3"/>
  <c r="J37" i="3"/>
  <c r="I37" i="3"/>
  <c r="H37" i="3"/>
  <c r="G37" i="3"/>
  <c r="F37" i="3"/>
  <c r="E37" i="3"/>
  <c r="D37" i="3"/>
  <c r="C37" i="3"/>
  <c r="L36" i="3"/>
  <c r="K36" i="3"/>
  <c r="J36" i="3"/>
  <c r="I36" i="3"/>
  <c r="H36" i="3"/>
  <c r="G36" i="3"/>
  <c r="F36" i="3"/>
  <c r="E36" i="3"/>
  <c r="D36" i="3"/>
  <c r="C36" i="3"/>
  <c r="L40" i="5"/>
  <c r="K40" i="5"/>
  <c r="J40" i="5"/>
  <c r="I40" i="5"/>
  <c r="H40" i="5"/>
  <c r="G40" i="5"/>
  <c r="F40" i="5"/>
  <c r="E40" i="5"/>
  <c r="D40" i="5"/>
  <c r="C40" i="5"/>
  <c r="L39" i="5"/>
  <c r="K39" i="5"/>
  <c r="J39" i="5"/>
  <c r="I39" i="5"/>
  <c r="H39" i="5"/>
  <c r="G39" i="5"/>
  <c r="F39" i="5"/>
  <c r="E39" i="5"/>
  <c r="D39" i="5"/>
  <c r="C39" i="5"/>
  <c r="L38" i="5"/>
  <c r="K38" i="5"/>
  <c r="J38" i="5"/>
  <c r="I38" i="5"/>
  <c r="H38" i="5"/>
  <c r="G38" i="5"/>
  <c r="F38" i="5"/>
  <c r="E38" i="5"/>
  <c r="D38" i="5"/>
  <c r="C38" i="5"/>
  <c r="L37" i="5"/>
  <c r="K37" i="5"/>
  <c r="J37" i="5"/>
  <c r="I37" i="5"/>
  <c r="H37" i="5"/>
  <c r="G37" i="5"/>
  <c r="F37" i="5"/>
  <c r="E37" i="5"/>
  <c r="D37" i="5"/>
  <c r="C37" i="5"/>
  <c r="L36" i="5"/>
  <c r="K36" i="5"/>
  <c r="J36" i="5"/>
  <c r="I36" i="5"/>
  <c r="H36" i="5"/>
  <c r="G36" i="5"/>
  <c r="F36" i="5"/>
  <c r="E36" i="5"/>
  <c r="D36" i="5"/>
  <c r="C36" i="5"/>
  <c r="L40" i="6"/>
  <c r="K40" i="6"/>
  <c r="J40" i="6"/>
  <c r="I40" i="6"/>
  <c r="H40" i="6"/>
  <c r="G40" i="6"/>
  <c r="F40" i="6"/>
  <c r="E40" i="6"/>
  <c r="D40" i="6"/>
  <c r="C40" i="6"/>
  <c r="L39" i="6"/>
  <c r="K39" i="6"/>
  <c r="J39" i="6"/>
  <c r="I39" i="6"/>
  <c r="H39" i="6"/>
  <c r="G39" i="6"/>
  <c r="F39" i="6"/>
  <c r="E39" i="6"/>
  <c r="D39" i="6"/>
  <c r="C39" i="6"/>
  <c r="L38" i="6"/>
  <c r="K38" i="6"/>
  <c r="J38" i="6"/>
  <c r="I38" i="6"/>
  <c r="H38" i="6"/>
  <c r="G38" i="6"/>
  <c r="F38" i="6"/>
  <c r="E38" i="6"/>
  <c r="D38" i="6"/>
  <c r="C38" i="6"/>
  <c r="L37" i="6"/>
  <c r="K37" i="6"/>
  <c r="J37" i="6"/>
  <c r="I37" i="6"/>
  <c r="H37" i="6"/>
  <c r="G37" i="6"/>
  <c r="F37" i="6"/>
  <c r="E37" i="6"/>
  <c r="D37" i="6"/>
  <c r="C37" i="6"/>
  <c r="L36" i="6"/>
  <c r="K36" i="6"/>
  <c r="J36" i="6"/>
  <c r="I36" i="6"/>
  <c r="H36" i="6"/>
  <c r="G36" i="6"/>
  <c r="F36" i="6"/>
  <c r="E36" i="6"/>
  <c r="D36" i="6"/>
  <c r="C36" i="6"/>
  <c r="L40" i="7"/>
  <c r="K40" i="7"/>
  <c r="J40" i="7"/>
  <c r="I40" i="7"/>
  <c r="H40" i="7"/>
  <c r="G40" i="7"/>
  <c r="F40" i="7"/>
  <c r="E40" i="7"/>
  <c r="D40" i="7"/>
  <c r="C40" i="7"/>
  <c r="L39" i="7"/>
  <c r="K39" i="7"/>
  <c r="J39" i="7"/>
  <c r="I39" i="7"/>
  <c r="H39" i="7"/>
  <c r="G39" i="7"/>
  <c r="F39" i="7"/>
  <c r="E39" i="7"/>
  <c r="D39" i="7"/>
  <c r="C39" i="7"/>
  <c r="L38" i="7"/>
  <c r="K38" i="7"/>
  <c r="J38" i="7"/>
  <c r="I38" i="7"/>
  <c r="H38" i="7"/>
  <c r="G38" i="7"/>
  <c r="F38" i="7"/>
  <c r="E38" i="7"/>
  <c r="D38" i="7"/>
  <c r="C38" i="7"/>
  <c r="L37" i="7"/>
  <c r="K37" i="7"/>
  <c r="J37" i="7"/>
  <c r="I37" i="7"/>
  <c r="H37" i="7"/>
  <c r="G37" i="7"/>
  <c r="F37" i="7"/>
  <c r="E37" i="7"/>
  <c r="D37" i="7"/>
  <c r="C37" i="7"/>
  <c r="L36" i="7"/>
  <c r="K36" i="7"/>
  <c r="J36" i="7"/>
  <c r="I36" i="7"/>
  <c r="H36" i="7"/>
  <c r="G36" i="7"/>
  <c r="F36" i="7"/>
  <c r="E36" i="7"/>
  <c r="D36" i="7"/>
  <c r="C36" i="7"/>
  <c r="L40" i="8"/>
  <c r="K40" i="8"/>
  <c r="J40" i="8"/>
  <c r="I40" i="8"/>
  <c r="H40" i="8"/>
  <c r="G40" i="8"/>
  <c r="F40" i="8"/>
  <c r="E40" i="8"/>
  <c r="D40" i="8"/>
  <c r="C40" i="8"/>
  <c r="L39" i="8"/>
  <c r="K39" i="8"/>
  <c r="J39" i="8"/>
  <c r="I39" i="8"/>
  <c r="H39" i="8"/>
  <c r="G39" i="8"/>
  <c r="F39" i="8"/>
  <c r="E39" i="8"/>
  <c r="D39" i="8"/>
  <c r="C39" i="8"/>
  <c r="L38" i="8"/>
  <c r="K38" i="8"/>
  <c r="J38" i="8"/>
  <c r="I38" i="8"/>
  <c r="H38" i="8"/>
  <c r="G38" i="8"/>
  <c r="F38" i="8"/>
  <c r="E38" i="8"/>
  <c r="D38" i="8"/>
  <c r="C38" i="8"/>
  <c r="L37" i="8"/>
  <c r="K37" i="8"/>
  <c r="J37" i="8"/>
  <c r="I37" i="8"/>
  <c r="H37" i="8"/>
  <c r="G37" i="8"/>
  <c r="F37" i="8"/>
  <c r="E37" i="8"/>
  <c r="D37" i="8"/>
  <c r="C37" i="8"/>
  <c r="L36" i="8"/>
  <c r="K36" i="8"/>
  <c r="J36" i="8"/>
  <c r="I36" i="8"/>
  <c r="H36" i="8"/>
  <c r="G36" i="8"/>
  <c r="F36" i="8"/>
  <c r="E36" i="8"/>
  <c r="D36" i="8"/>
  <c r="C36" i="8"/>
  <c r="L40" i="9"/>
  <c r="K40" i="9"/>
  <c r="J40" i="9"/>
  <c r="I40" i="9"/>
  <c r="H40" i="9"/>
  <c r="G40" i="9"/>
  <c r="F40" i="9"/>
  <c r="E40" i="9"/>
  <c r="D40" i="9"/>
  <c r="C40" i="9"/>
  <c r="L39" i="9"/>
  <c r="K39" i="9"/>
  <c r="J39" i="9"/>
  <c r="I39" i="9"/>
  <c r="H39" i="9"/>
  <c r="G39" i="9"/>
  <c r="F39" i="9"/>
  <c r="E39" i="9"/>
  <c r="D39" i="9"/>
  <c r="C39" i="9"/>
  <c r="L38" i="9"/>
  <c r="K38" i="9"/>
  <c r="J38" i="9"/>
  <c r="I38" i="9"/>
  <c r="H38" i="9"/>
  <c r="G38" i="9"/>
  <c r="F38" i="9"/>
  <c r="E38" i="9"/>
  <c r="D38" i="9"/>
  <c r="C38" i="9"/>
  <c r="L37" i="9"/>
  <c r="K37" i="9"/>
  <c r="J37" i="9"/>
  <c r="I37" i="9"/>
  <c r="H37" i="9"/>
  <c r="G37" i="9"/>
  <c r="F37" i="9"/>
  <c r="E37" i="9"/>
  <c r="D37" i="9"/>
  <c r="C37" i="9"/>
  <c r="L36" i="9"/>
  <c r="K36" i="9"/>
  <c r="J36" i="9"/>
  <c r="I36" i="9"/>
  <c r="H36" i="9"/>
  <c r="G36" i="9"/>
  <c r="F36" i="9"/>
  <c r="E36" i="9"/>
  <c r="D36" i="9"/>
  <c r="C36" i="9"/>
  <c r="L40" i="10"/>
  <c r="K40" i="10"/>
  <c r="J40" i="10"/>
  <c r="I40" i="10"/>
  <c r="H40" i="10"/>
  <c r="G40" i="10"/>
  <c r="F40" i="10"/>
  <c r="E40" i="10"/>
  <c r="D40" i="10"/>
  <c r="C40" i="10"/>
  <c r="L39" i="10"/>
  <c r="K39" i="10"/>
  <c r="J39" i="10"/>
  <c r="I39" i="10"/>
  <c r="H39" i="10"/>
  <c r="G39" i="10"/>
  <c r="F39" i="10"/>
  <c r="E39" i="10"/>
  <c r="D39" i="10"/>
  <c r="C39" i="10"/>
  <c r="L38" i="10"/>
  <c r="K38" i="10"/>
  <c r="J38" i="10"/>
  <c r="I38" i="10"/>
  <c r="H38" i="10"/>
  <c r="G38" i="10"/>
  <c r="F38" i="10"/>
  <c r="E38" i="10"/>
  <c r="D38" i="10"/>
  <c r="C38" i="10"/>
  <c r="L37" i="10"/>
  <c r="K37" i="10"/>
  <c r="J37" i="10"/>
  <c r="I37" i="10"/>
  <c r="H37" i="10"/>
  <c r="G37" i="10"/>
  <c r="F37" i="10"/>
  <c r="E37" i="10"/>
  <c r="D37" i="10"/>
  <c r="C37" i="10"/>
  <c r="L36" i="10"/>
  <c r="K36" i="10"/>
  <c r="J36" i="10"/>
  <c r="I36" i="10"/>
  <c r="H36" i="10"/>
  <c r="G36" i="10"/>
  <c r="F36" i="10"/>
  <c r="E36" i="10"/>
  <c r="D36" i="10"/>
  <c r="C36" i="10"/>
  <c r="L40" i="11"/>
  <c r="K40" i="11"/>
  <c r="J40" i="11"/>
  <c r="I40" i="11"/>
  <c r="H40" i="11"/>
  <c r="G40" i="11"/>
  <c r="F40" i="11"/>
  <c r="E40" i="11"/>
  <c r="D40" i="11"/>
  <c r="C40" i="11"/>
  <c r="L39" i="11"/>
  <c r="K39" i="11"/>
  <c r="J39" i="11"/>
  <c r="I39" i="11"/>
  <c r="H39" i="11"/>
  <c r="G39" i="11"/>
  <c r="F39" i="11"/>
  <c r="E39" i="11"/>
  <c r="D39" i="11"/>
  <c r="C39" i="11"/>
  <c r="L38" i="11"/>
  <c r="K38" i="11"/>
  <c r="J38" i="11"/>
  <c r="I38" i="11"/>
  <c r="H38" i="11"/>
  <c r="G38" i="11"/>
  <c r="F38" i="11"/>
  <c r="E38" i="11"/>
  <c r="D38" i="11"/>
  <c r="C38" i="11"/>
  <c r="L37" i="11"/>
  <c r="K37" i="11"/>
  <c r="J37" i="11"/>
  <c r="I37" i="11"/>
  <c r="H37" i="11"/>
  <c r="G37" i="11"/>
  <c r="F37" i="11"/>
  <c r="E37" i="11"/>
  <c r="D37" i="11"/>
  <c r="C37" i="11"/>
  <c r="L36" i="11"/>
  <c r="K36" i="11"/>
  <c r="J36" i="11"/>
  <c r="I36" i="11"/>
  <c r="H36" i="11"/>
  <c r="G36" i="11"/>
  <c r="F36" i="11"/>
  <c r="E36" i="11"/>
  <c r="D36" i="11"/>
  <c r="C36" i="11"/>
  <c r="L40" i="12"/>
  <c r="K40" i="12"/>
  <c r="J40" i="12"/>
  <c r="I40" i="12"/>
  <c r="H40" i="12"/>
  <c r="G40" i="12"/>
  <c r="F40" i="12"/>
  <c r="E40" i="12"/>
  <c r="D40" i="12"/>
  <c r="C40" i="12"/>
  <c r="L39" i="12"/>
  <c r="K39" i="12"/>
  <c r="J39" i="12"/>
  <c r="I39" i="12"/>
  <c r="H39" i="12"/>
  <c r="G39" i="12"/>
  <c r="F39" i="12"/>
  <c r="E39" i="12"/>
  <c r="D39" i="12"/>
  <c r="C39" i="12"/>
  <c r="L38" i="12"/>
  <c r="K38" i="12"/>
  <c r="J38" i="12"/>
  <c r="I38" i="12"/>
  <c r="H38" i="12"/>
  <c r="G38" i="12"/>
  <c r="F38" i="12"/>
  <c r="E38" i="12"/>
  <c r="D38" i="12"/>
  <c r="C38" i="12"/>
  <c r="L37" i="12"/>
  <c r="K37" i="12"/>
  <c r="J37" i="12"/>
  <c r="I37" i="12"/>
  <c r="H37" i="12"/>
  <c r="G37" i="12"/>
  <c r="F37" i="12"/>
  <c r="E37" i="12"/>
  <c r="D37" i="12"/>
  <c r="C37" i="12"/>
  <c r="L36" i="12"/>
  <c r="K36" i="12"/>
  <c r="J36" i="12"/>
  <c r="I36" i="12"/>
  <c r="H36" i="12"/>
  <c r="G36" i="12"/>
  <c r="F36" i="12"/>
  <c r="E36" i="12"/>
  <c r="D36" i="12"/>
  <c r="C36" i="12"/>
  <c r="L40" i="13"/>
  <c r="K40" i="13"/>
  <c r="J40" i="13"/>
  <c r="I40" i="13"/>
  <c r="H40" i="13"/>
  <c r="G40" i="13"/>
  <c r="F40" i="13"/>
  <c r="E40" i="13"/>
  <c r="D40" i="13"/>
  <c r="C40" i="13"/>
  <c r="L39" i="13"/>
  <c r="K39" i="13"/>
  <c r="J39" i="13"/>
  <c r="I39" i="13"/>
  <c r="H39" i="13"/>
  <c r="G39" i="13"/>
  <c r="F39" i="13"/>
  <c r="E39" i="13"/>
  <c r="D39" i="13"/>
  <c r="C39" i="13"/>
  <c r="L38" i="13"/>
  <c r="K38" i="13"/>
  <c r="J38" i="13"/>
  <c r="I38" i="13"/>
  <c r="H38" i="13"/>
  <c r="G38" i="13"/>
  <c r="F38" i="13"/>
  <c r="E38" i="13"/>
  <c r="D38" i="13"/>
  <c r="C38" i="13"/>
  <c r="L37" i="13"/>
  <c r="K37" i="13"/>
  <c r="J37" i="13"/>
  <c r="I37" i="13"/>
  <c r="H37" i="13"/>
  <c r="G37" i="13"/>
  <c r="F37" i="13"/>
  <c r="E37" i="13"/>
  <c r="D37" i="13"/>
  <c r="C37" i="13"/>
  <c r="L36" i="13"/>
  <c r="K36" i="13"/>
  <c r="J36" i="13"/>
  <c r="I36" i="13"/>
  <c r="H36" i="13"/>
  <c r="G36" i="13"/>
  <c r="F36" i="13"/>
  <c r="E36" i="13"/>
  <c r="D36" i="13"/>
  <c r="C36" i="13"/>
  <c r="L40" i="14"/>
  <c r="K40" i="14"/>
  <c r="J40" i="14"/>
  <c r="I40" i="14"/>
  <c r="H40" i="14"/>
  <c r="G40" i="14"/>
  <c r="F40" i="14"/>
  <c r="E40" i="14"/>
  <c r="D40" i="14"/>
  <c r="C40" i="14"/>
  <c r="L39" i="14"/>
  <c r="K39" i="14"/>
  <c r="J39" i="14"/>
  <c r="I39" i="14"/>
  <c r="H39" i="14"/>
  <c r="G39" i="14"/>
  <c r="F39" i="14"/>
  <c r="E39" i="14"/>
  <c r="D39" i="14"/>
  <c r="C39" i="14"/>
  <c r="L38" i="14"/>
  <c r="K38" i="14"/>
  <c r="J38" i="14"/>
  <c r="I38" i="14"/>
  <c r="H38" i="14"/>
  <c r="G38" i="14"/>
  <c r="F38" i="14"/>
  <c r="E38" i="14"/>
  <c r="D38" i="14"/>
  <c r="C38" i="14"/>
  <c r="L37" i="14"/>
  <c r="K37" i="14"/>
  <c r="J37" i="14"/>
  <c r="I37" i="14"/>
  <c r="H37" i="14"/>
  <c r="G37" i="14"/>
  <c r="F37" i="14"/>
  <c r="E37" i="14"/>
  <c r="D37" i="14"/>
  <c r="C37" i="14"/>
  <c r="L36" i="14"/>
  <c r="K36" i="14"/>
  <c r="J36" i="14"/>
  <c r="I36" i="14"/>
  <c r="H36" i="14"/>
  <c r="G36" i="14"/>
  <c r="F36" i="14"/>
  <c r="E36" i="14"/>
  <c r="D36" i="14"/>
  <c r="C36" i="14"/>
  <c r="L40" i="15"/>
  <c r="K40" i="15"/>
  <c r="J40" i="15"/>
  <c r="I40" i="15"/>
  <c r="H40" i="15"/>
  <c r="G40" i="15"/>
  <c r="F40" i="15"/>
  <c r="E40" i="15"/>
  <c r="D40" i="15"/>
  <c r="C40" i="15"/>
  <c r="L39" i="15"/>
  <c r="K39" i="15"/>
  <c r="J39" i="15"/>
  <c r="I39" i="15"/>
  <c r="H39" i="15"/>
  <c r="G39" i="15"/>
  <c r="F39" i="15"/>
  <c r="E39" i="15"/>
  <c r="D39" i="15"/>
  <c r="C39" i="15"/>
  <c r="L38" i="15"/>
  <c r="K38" i="15"/>
  <c r="J38" i="15"/>
  <c r="I38" i="15"/>
  <c r="H38" i="15"/>
  <c r="G38" i="15"/>
  <c r="F38" i="15"/>
  <c r="E38" i="15"/>
  <c r="D38" i="15"/>
  <c r="C38" i="15"/>
  <c r="L37" i="15"/>
  <c r="K37" i="15"/>
  <c r="J37" i="15"/>
  <c r="I37" i="15"/>
  <c r="H37" i="15"/>
  <c r="G37" i="15"/>
  <c r="F37" i="15"/>
  <c r="E37" i="15"/>
  <c r="D37" i="15"/>
  <c r="C37" i="15"/>
  <c r="L36" i="15"/>
  <c r="K36" i="15"/>
  <c r="J36" i="15"/>
  <c r="I36" i="15"/>
  <c r="H36" i="15"/>
  <c r="G36" i="15"/>
  <c r="F36" i="15"/>
  <c r="E36" i="15"/>
  <c r="D36" i="15"/>
  <c r="C36" i="15"/>
  <c r="L40" i="20"/>
  <c r="K40" i="20"/>
  <c r="J40" i="20"/>
  <c r="I40" i="20"/>
  <c r="H40" i="20"/>
  <c r="G40" i="20"/>
  <c r="F40" i="20"/>
  <c r="E40" i="20"/>
  <c r="D40" i="20"/>
  <c r="C40" i="20"/>
  <c r="L39" i="20"/>
  <c r="K39" i="20"/>
  <c r="J39" i="20"/>
  <c r="I39" i="20"/>
  <c r="H39" i="20"/>
  <c r="G39" i="20"/>
  <c r="F39" i="20"/>
  <c r="E39" i="20"/>
  <c r="D39" i="20"/>
  <c r="C39" i="20"/>
  <c r="L38" i="20"/>
  <c r="K38" i="20"/>
  <c r="J38" i="20"/>
  <c r="I38" i="20"/>
  <c r="H38" i="20"/>
  <c r="G38" i="20"/>
  <c r="F38" i="20"/>
  <c r="E38" i="20"/>
  <c r="D38" i="20"/>
  <c r="C38" i="20"/>
  <c r="L37" i="20"/>
  <c r="K37" i="20"/>
  <c r="J37" i="20"/>
  <c r="I37" i="20"/>
  <c r="H37" i="20"/>
  <c r="G37" i="20"/>
  <c r="F37" i="20"/>
  <c r="E37" i="20"/>
  <c r="D37" i="20"/>
  <c r="C37" i="20"/>
  <c r="L36" i="20"/>
  <c r="K36" i="20"/>
  <c r="J36" i="20"/>
  <c r="I36" i="20"/>
  <c r="H36" i="20"/>
  <c r="G36" i="20"/>
  <c r="F36" i="20"/>
  <c r="E36" i="20"/>
  <c r="D36" i="20"/>
  <c r="C36" i="20"/>
  <c r="L40" i="21"/>
  <c r="K40" i="21"/>
  <c r="J40" i="21"/>
  <c r="I40" i="21"/>
  <c r="H40" i="21"/>
  <c r="G40" i="21"/>
  <c r="F40" i="21"/>
  <c r="E40" i="21"/>
  <c r="D40" i="21"/>
  <c r="C40" i="21"/>
  <c r="L39" i="21"/>
  <c r="K39" i="21"/>
  <c r="J39" i="21"/>
  <c r="I39" i="21"/>
  <c r="H39" i="21"/>
  <c r="G39" i="21"/>
  <c r="F39" i="21"/>
  <c r="E39" i="21"/>
  <c r="D39" i="21"/>
  <c r="C39" i="21"/>
  <c r="L38" i="21"/>
  <c r="K38" i="21"/>
  <c r="J38" i="21"/>
  <c r="I38" i="21"/>
  <c r="H38" i="21"/>
  <c r="G38" i="21"/>
  <c r="F38" i="21"/>
  <c r="E38" i="21"/>
  <c r="D38" i="21"/>
  <c r="C38" i="21"/>
  <c r="L37" i="21"/>
  <c r="K37" i="21"/>
  <c r="J37" i="21"/>
  <c r="I37" i="21"/>
  <c r="H37" i="21"/>
  <c r="G37" i="21"/>
  <c r="F37" i="21"/>
  <c r="E37" i="21"/>
  <c r="D37" i="21"/>
  <c r="C37" i="21"/>
  <c r="L36" i="21"/>
  <c r="K36" i="21"/>
  <c r="J36" i="21"/>
  <c r="I36" i="21"/>
  <c r="H36" i="21"/>
  <c r="G36" i="21"/>
  <c r="F36" i="21"/>
  <c r="E36" i="21"/>
  <c r="D36" i="21"/>
  <c r="C36" i="21"/>
  <c r="L40" i="22"/>
  <c r="K40" i="22"/>
  <c r="J40" i="22"/>
  <c r="I40" i="22"/>
  <c r="H40" i="22"/>
  <c r="G40" i="22"/>
  <c r="F40" i="22"/>
  <c r="E40" i="22"/>
  <c r="D40" i="22"/>
  <c r="C40" i="22"/>
  <c r="L39" i="22"/>
  <c r="K39" i="22"/>
  <c r="J39" i="22"/>
  <c r="I39" i="22"/>
  <c r="H39" i="22"/>
  <c r="G39" i="22"/>
  <c r="F39" i="22"/>
  <c r="E39" i="22"/>
  <c r="D39" i="22"/>
  <c r="C39" i="22"/>
  <c r="L38" i="22"/>
  <c r="K38" i="22"/>
  <c r="J38" i="22"/>
  <c r="I38" i="22"/>
  <c r="H38" i="22"/>
  <c r="G38" i="22"/>
  <c r="F38" i="22"/>
  <c r="E38" i="22"/>
  <c r="D38" i="22"/>
  <c r="C38" i="22"/>
  <c r="L37" i="22"/>
  <c r="K37" i="22"/>
  <c r="J37" i="22"/>
  <c r="I37" i="22"/>
  <c r="H37" i="22"/>
  <c r="G37" i="22"/>
  <c r="F37" i="22"/>
  <c r="E37" i="22"/>
  <c r="D37" i="22"/>
  <c r="C37" i="22"/>
  <c r="L36" i="22"/>
  <c r="K36" i="22"/>
  <c r="J36" i="22"/>
  <c r="I36" i="22"/>
  <c r="H36" i="22"/>
  <c r="G36" i="22"/>
  <c r="F36" i="22"/>
  <c r="E36" i="22"/>
  <c r="D36" i="22"/>
  <c r="C36" i="22"/>
  <c r="L40" i="23"/>
  <c r="K40" i="23"/>
  <c r="J40" i="23"/>
  <c r="I40" i="23"/>
  <c r="H40" i="23"/>
  <c r="G40" i="23"/>
  <c r="F40" i="23"/>
  <c r="E40" i="23"/>
  <c r="D40" i="23"/>
  <c r="C40" i="23"/>
  <c r="L39" i="23"/>
  <c r="K39" i="23"/>
  <c r="J39" i="23"/>
  <c r="I39" i="23"/>
  <c r="H39" i="23"/>
  <c r="G39" i="23"/>
  <c r="F39" i="23"/>
  <c r="E39" i="23"/>
  <c r="D39" i="23"/>
  <c r="C39" i="23"/>
  <c r="L38" i="23"/>
  <c r="K38" i="23"/>
  <c r="J38" i="23"/>
  <c r="I38" i="23"/>
  <c r="H38" i="23"/>
  <c r="G38" i="23"/>
  <c r="F38" i="23"/>
  <c r="E38" i="23"/>
  <c r="D38" i="23"/>
  <c r="C38" i="23"/>
  <c r="L37" i="23"/>
  <c r="K37" i="23"/>
  <c r="J37" i="23"/>
  <c r="I37" i="23"/>
  <c r="H37" i="23"/>
  <c r="G37" i="23"/>
  <c r="F37" i="23"/>
  <c r="E37" i="23"/>
  <c r="D37" i="23"/>
  <c r="C37" i="23"/>
  <c r="L36" i="23"/>
  <c r="K36" i="23"/>
  <c r="J36" i="23"/>
  <c r="I36" i="23"/>
  <c r="H36" i="23"/>
  <c r="G36" i="23"/>
  <c r="F36" i="23"/>
  <c r="E36" i="23"/>
  <c r="D36" i="23"/>
  <c r="C36" i="23"/>
  <c r="L40" i="24"/>
  <c r="K40" i="24"/>
  <c r="J40" i="24"/>
  <c r="I40" i="24"/>
  <c r="H40" i="24"/>
  <c r="G40" i="24"/>
  <c r="F40" i="24"/>
  <c r="E40" i="24"/>
  <c r="D40" i="24"/>
  <c r="C40" i="24"/>
  <c r="L39" i="24"/>
  <c r="K39" i="24"/>
  <c r="J39" i="24"/>
  <c r="I39" i="24"/>
  <c r="H39" i="24"/>
  <c r="G39" i="24"/>
  <c r="F39" i="24"/>
  <c r="E39" i="24"/>
  <c r="D39" i="24"/>
  <c r="C39" i="24"/>
  <c r="L38" i="24"/>
  <c r="K38" i="24"/>
  <c r="J38" i="24"/>
  <c r="I38" i="24"/>
  <c r="H38" i="24"/>
  <c r="G38" i="24"/>
  <c r="F38" i="24"/>
  <c r="E38" i="24"/>
  <c r="D38" i="24"/>
  <c r="C38" i="24"/>
  <c r="L37" i="24"/>
  <c r="K37" i="24"/>
  <c r="J37" i="24"/>
  <c r="I37" i="24"/>
  <c r="H37" i="24"/>
  <c r="G37" i="24"/>
  <c r="F37" i="24"/>
  <c r="E37" i="24"/>
  <c r="D37" i="24"/>
  <c r="C37" i="24"/>
  <c r="L36" i="24"/>
  <c r="K36" i="24"/>
  <c r="J36" i="24"/>
  <c r="I36" i="24"/>
  <c r="H36" i="24"/>
  <c r="G36" i="24"/>
  <c r="F36" i="24"/>
  <c r="E36" i="24"/>
  <c r="D36" i="24"/>
  <c r="C36" i="24"/>
  <c r="L40" i="25"/>
  <c r="K40" i="25"/>
  <c r="J40" i="25"/>
  <c r="I40" i="25"/>
  <c r="H40" i="25"/>
  <c r="G40" i="25"/>
  <c r="F40" i="25"/>
  <c r="E40" i="25"/>
  <c r="D40" i="25"/>
  <c r="C40" i="25"/>
  <c r="L39" i="25"/>
  <c r="K39" i="25"/>
  <c r="J39" i="25"/>
  <c r="I39" i="25"/>
  <c r="H39" i="25"/>
  <c r="G39" i="25"/>
  <c r="F39" i="25"/>
  <c r="E39" i="25"/>
  <c r="D39" i="25"/>
  <c r="C39" i="25"/>
  <c r="L38" i="25"/>
  <c r="K38" i="25"/>
  <c r="J38" i="25"/>
  <c r="I38" i="25"/>
  <c r="H38" i="25"/>
  <c r="G38" i="25"/>
  <c r="F38" i="25"/>
  <c r="E38" i="25"/>
  <c r="D38" i="25"/>
  <c r="C38" i="25"/>
  <c r="L37" i="25"/>
  <c r="K37" i="25"/>
  <c r="J37" i="25"/>
  <c r="I37" i="25"/>
  <c r="H37" i="25"/>
  <c r="G37" i="25"/>
  <c r="F37" i="25"/>
  <c r="E37" i="25"/>
  <c r="D37" i="25"/>
  <c r="C37" i="25"/>
  <c r="L36" i="25"/>
  <c r="K36" i="25"/>
  <c r="J36" i="25"/>
  <c r="I36" i="25"/>
  <c r="H36" i="25"/>
  <c r="G36" i="25"/>
  <c r="F36" i="25"/>
  <c r="E36" i="25"/>
  <c r="D36" i="25"/>
  <c r="C36" i="25"/>
  <c r="L40" i="26"/>
  <c r="K40" i="26"/>
  <c r="J40" i="26"/>
  <c r="I40" i="26"/>
  <c r="H40" i="26"/>
  <c r="G40" i="26"/>
  <c r="F40" i="26"/>
  <c r="E40" i="26"/>
  <c r="D40" i="26"/>
  <c r="C40" i="26"/>
  <c r="L39" i="26"/>
  <c r="K39" i="26"/>
  <c r="J39" i="26"/>
  <c r="I39" i="26"/>
  <c r="H39" i="26"/>
  <c r="G39" i="26"/>
  <c r="F39" i="26"/>
  <c r="E39" i="26"/>
  <c r="D39" i="26"/>
  <c r="C39" i="26"/>
  <c r="L38" i="26"/>
  <c r="K38" i="26"/>
  <c r="J38" i="26"/>
  <c r="I38" i="26"/>
  <c r="H38" i="26"/>
  <c r="G38" i="26"/>
  <c r="F38" i="26"/>
  <c r="E38" i="26"/>
  <c r="D38" i="26"/>
  <c r="C38" i="26"/>
  <c r="L37" i="26"/>
  <c r="K37" i="26"/>
  <c r="J37" i="26"/>
  <c r="I37" i="26"/>
  <c r="H37" i="26"/>
  <c r="G37" i="26"/>
  <c r="F37" i="26"/>
  <c r="E37" i="26"/>
  <c r="D37" i="26"/>
  <c r="C37" i="26"/>
  <c r="L36" i="26"/>
  <c r="K36" i="26"/>
  <c r="J36" i="26"/>
  <c r="I36" i="26"/>
  <c r="H36" i="26"/>
  <c r="G36" i="26"/>
  <c r="F36" i="26"/>
  <c r="E36" i="26"/>
  <c r="D36" i="26"/>
  <c r="C36" i="26"/>
  <c r="L40" i="27"/>
  <c r="K40" i="27"/>
  <c r="J40" i="27"/>
  <c r="I40" i="27"/>
  <c r="H40" i="27"/>
  <c r="G40" i="27"/>
  <c r="F40" i="27"/>
  <c r="E40" i="27"/>
  <c r="D40" i="27"/>
  <c r="C40" i="27"/>
  <c r="L39" i="27"/>
  <c r="K39" i="27"/>
  <c r="J39" i="27"/>
  <c r="I39" i="27"/>
  <c r="H39" i="27"/>
  <c r="G39" i="27"/>
  <c r="F39" i="27"/>
  <c r="E39" i="27"/>
  <c r="D39" i="27"/>
  <c r="C39" i="27"/>
  <c r="L38" i="27"/>
  <c r="K38" i="27"/>
  <c r="J38" i="27"/>
  <c r="I38" i="27"/>
  <c r="H38" i="27"/>
  <c r="G38" i="27"/>
  <c r="F38" i="27"/>
  <c r="E38" i="27"/>
  <c r="D38" i="27"/>
  <c r="C38" i="27"/>
  <c r="L37" i="27"/>
  <c r="K37" i="27"/>
  <c r="J37" i="27"/>
  <c r="I37" i="27"/>
  <c r="H37" i="27"/>
  <c r="G37" i="27"/>
  <c r="F37" i="27"/>
  <c r="E37" i="27"/>
  <c r="D37" i="27"/>
  <c r="C37" i="27"/>
  <c r="L36" i="27"/>
  <c r="K36" i="27"/>
  <c r="J36" i="27"/>
  <c r="I36" i="27"/>
  <c r="H36" i="27"/>
  <c r="G36" i="27"/>
  <c r="F36" i="27"/>
  <c r="E36" i="27"/>
  <c r="D36" i="27"/>
  <c r="C36" i="27"/>
  <c r="L40" i="28"/>
  <c r="K40" i="28"/>
  <c r="J40" i="28"/>
  <c r="I40" i="28"/>
  <c r="H40" i="28"/>
  <c r="G40" i="28"/>
  <c r="F40" i="28"/>
  <c r="E40" i="28"/>
  <c r="D40" i="28"/>
  <c r="C40" i="28"/>
  <c r="L39" i="28"/>
  <c r="K39" i="28"/>
  <c r="J39" i="28"/>
  <c r="I39" i="28"/>
  <c r="H39" i="28"/>
  <c r="G39" i="28"/>
  <c r="F39" i="28"/>
  <c r="E39" i="28"/>
  <c r="D39" i="28"/>
  <c r="C39" i="28"/>
  <c r="L38" i="28"/>
  <c r="K38" i="28"/>
  <c r="J38" i="28"/>
  <c r="I38" i="28"/>
  <c r="H38" i="28"/>
  <c r="G38" i="28"/>
  <c r="F38" i="28"/>
  <c r="E38" i="28"/>
  <c r="D38" i="28"/>
  <c r="C38" i="28"/>
  <c r="L37" i="28"/>
  <c r="K37" i="28"/>
  <c r="J37" i="28"/>
  <c r="I37" i="28"/>
  <c r="H37" i="28"/>
  <c r="G37" i="28"/>
  <c r="F37" i="28"/>
  <c r="E37" i="28"/>
  <c r="D37" i="28"/>
  <c r="C37" i="28"/>
  <c r="L36" i="28"/>
  <c r="K36" i="28"/>
  <c r="J36" i="28"/>
  <c r="I36" i="28"/>
  <c r="H36" i="28"/>
  <c r="G36" i="28"/>
  <c r="F36" i="28"/>
  <c r="E36" i="28"/>
  <c r="D36" i="28"/>
  <c r="C36" i="28"/>
  <c r="M40" i="16"/>
  <c r="M39" i="16"/>
  <c r="M38" i="16"/>
  <c r="M37" i="16"/>
  <c r="M36" i="16"/>
  <c r="M40" i="17"/>
  <c r="M39" i="17"/>
  <c r="M38" i="17"/>
  <c r="M37" i="17"/>
  <c r="M36" i="17"/>
  <c r="M40" i="18"/>
  <c r="M39" i="18"/>
  <c r="M38" i="18"/>
  <c r="M37" i="18"/>
  <c r="M36" i="18"/>
  <c r="M40" i="19"/>
  <c r="M39" i="19"/>
  <c r="M38" i="19"/>
  <c r="M37" i="19"/>
  <c r="M36" i="19"/>
  <c r="M40" i="2"/>
  <c r="M39" i="2"/>
  <c r="M38" i="2"/>
  <c r="M37" i="2"/>
  <c r="M36" i="2"/>
  <c r="M40" i="3"/>
  <c r="M39" i="3"/>
  <c r="M38" i="3"/>
  <c r="M37" i="3"/>
  <c r="M36" i="3"/>
  <c r="M40" i="5"/>
  <c r="M39" i="5"/>
  <c r="M38" i="5"/>
  <c r="M37" i="5"/>
  <c r="M36" i="5"/>
  <c r="M40" i="6"/>
  <c r="M39" i="6"/>
  <c r="M38" i="6"/>
  <c r="M37" i="6"/>
  <c r="M36" i="6"/>
  <c r="M40" i="7"/>
  <c r="M39" i="7"/>
  <c r="M38" i="7"/>
  <c r="M37" i="7"/>
  <c r="M36" i="7"/>
  <c r="M40" i="8"/>
  <c r="M39" i="8"/>
  <c r="M38" i="8"/>
  <c r="M37" i="8"/>
  <c r="M36" i="8"/>
  <c r="M40" i="9"/>
  <c r="M39" i="9"/>
  <c r="M38" i="9"/>
  <c r="M37" i="9"/>
  <c r="M36" i="9"/>
  <c r="M40" i="10"/>
  <c r="M39" i="10"/>
  <c r="M38" i="10"/>
  <c r="M37" i="10"/>
  <c r="M36" i="10"/>
  <c r="M40" i="11"/>
  <c r="M39" i="11"/>
  <c r="M38" i="11"/>
  <c r="M37" i="11"/>
  <c r="M36" i="11"/>
  <c r="M40" i="13"/>
  <c r="M39" i="13"/>
  <c r="M38" i="13"/>
  <c r="M37" i="13"/>
  <c r="M36" i="13"/>
  <c r="M40" i="14"/>
  <c r="M39" i="14"/>
  <c r="M38" i="14"/>
  <c r="M37" i="14"/>
  <c r="M36" i="14"/>
  <c r="M40" i="15"/>
  <c r="M39" i="15"/>
  <c r="M38" i="15"/>
  <c r="M37" i="15"/>
  <c r="M36" i="15"/>
  <c r="M40" i="20"/>
  <c r="M39" i="20"/>
  <c r="M38" i="20"/>
  <c r="M37" i="20"/>
  <c r="M36" i="20"/>
  <c r="M40" i="22"/>
  <c r="M39" i="22"/>
  <c r="M38" i="22"/>
  <c r="M37" i="22"/>
  <c r="M36" i="22"/>
  <c r="M40" i="23"/>
  <c r="M39" i="23"/>
  <c r="M38" i="23"/>
  <c r="M37" i="23"/>
  <c r="M36" i="23"/>
  <c r="M40" i="24"/>
  <c r="M39" i="24"/>
  <c r="M38" i="24"/>
  <c r="M37" i="24"/>
  <c r="M36" i="24"/>
  <c r="M40" i="25"/>
  <c r="M39" i="25"/>
  <c r="M38" i="25"/>
  <c r="M37" i="25"/>
  <c r="M36" i="25"/>
  <c r="M40" i="26"/>
  <c r="M39" i="26"/>
  <c r="M38" i="26"/>
  <c r="M37" i="26"/>
  <c r="M36" i="26"/>
  <c r="M40" i="27"/>
  <c r="M39" i="27"/>
  <c r="M38" i="27"/>
  <c r="M37" i="27"/>
  <c r="M36" i="27"/>
  <c r="M40" i="28"/>
  <c r="M39" i="28"/>
  <c r="M38" i="28"/>
  <c r="M37" i="28"/>
  <c r="M36" i="28"/>
  <c r="M49" i="29"/>
  <c r="L49" i="29"/>
  <c r="K49" i="29"/>
  <c r="J49" i="29"/>
  <c r="I49" i="29"/>
  <c r="H49" i="29"/>
  <c r="G49" i="29"/>
  <c r="F49" i="29"/>
  <c r="E49" i="29"/>
  <c r="D49" i="29"/>
  <c r="C49" i="29"/>
  <c r="M34" i="29"/>
  <c r="L34" i="29"/>
  <c r="K34" i="29"/>
  <c r="J34" i="29"/>
  <c r="I34" i="29"/>
  <c r="H34" i="29"/>
  <c r="G34" i="29"/>
  <c r="F34" i="29"/>
  <c r="E34" i="29"/>
  <c r="D34" i="29"/>
  <c r="C34" i="29"/>
  <c r="M33" i="29"/>
  <c r="L33" i="29"/>
  <c r="K33" i="29"/>
  <c r="J33" i="29"/>
  <c r="I33" i="29"/>
  <c r="H33" i="29"/>
  <c r="G33" i="29"/>
  <c r="F33" i="29"/>
  <c r="E33" i="29"/>
  <c r="D33" i="29"/>
  <c r="C33" i="29"/>
  <c r="M32" i="29"/>
  <c r="L32" i="29"/>
  <c r="K32" i="29"/>
  <c r="J32" i="29"/>
  <c r="I32" i="29"/>
  <c r="H32" i="29"/>
  <c r="G32" i="29"/>
  <c r="F32" i="29"/>
  <c r="E32" i="29"/>
  <c r="D32" i="29"/>
  <c r="C32" i="29"/>
  <c r="M31" i="29"/>
  <c r="L31" i="29"/>
  <c r="K31" i="29"/>
  <c r="J31" i="29"/>
  <c r="I31" i="29"/>
  <c r="H31" i="29"/>
  <c r="G31" i="29"/>
  <c r="F31" i="29"/>
  <c r="E31" i="29"/>
  <c r="D31" i="29"/>
  <c r="C31" i="29"/>
  <c r="M29" i="29"/>
  <c r="L29" i="29"/>
  <c r="K29" i="29"/>
  <c r="I29" i="29"/>
  <c r="H29" i="29"/>
  <c r="G29" i="29"/>
  <c r="F29" i="29"/>
  <c r="E29" i="29"/>
  <c r="D29" i="29"/>
  <c r="C29" i="29"/>
  <c r="M28" i="29"/>
  <c r="L28" i="29"/>
  <c r="K28" i="29"/>
  <c r="J28" i="29"/>
  <c r="I28" i="29"/>
  <c r="H28" i="29"/>
  <c r="G28" i="29"/>
  <c r="F28" i="29"/>
  <c r="E28" i="29"/>
  <c r="D28" i="29"/>
  <c r="C28" i="29"/>
  <c r="M27" i="29"/>
  <c r="L27" i="29"/>
  <c r="K27" i="29"/>
  <c r="J27" i="29"/>
  <c r="I27" i="29"/>
  <c r="H27" i="29"/>
  <c r="G27" i="29"/>
  <c r="F27" i="29"/>
  <c r="E27" i="29"/>
  <c r="D27" i="29"/>
  <c r="C27" i="29"/>
  <c r="M26" i="29"/>
  <c r="L26" i="29"/>
  <c r="K26" i="29"/>
  <c r="J26" i="29"/>
  <c r="I26" i="29"/>
  <c r="H26" i="29"/>
  <c r="G26" i="29"/>
  <c r="F26" i="29"/>
  <c r="E26" i="29"/>
  <c r="D26" i="29"/>
  <c r="C26" i="29"/>
  <c r="M25" i="29"/>
  <c r="L25" i="29"/>
  <c r="K25" i="29"/>
  <c r="J25" i="29"/>
  <c r="I25" i="29"/>
  <c r="H25" i="29"/>
  <c r="G25" i="29"/>
  <c r="F25" i="29"/>
  <c r="E25" i="29"/>
  <c r="D25" i="29"/>
  <c r="C25" i="29"/>
  <c r="M24" i="29"/>
  <c r="L24" i="29"/>
  <c r="K24" i="29"/>
  <c r="J24" i="29"/>
  <c r="I24" i="29"/>
  <c r="H24" i="29"/>
  <c r="G24" i="29"/>
  <c r="F24" i="29"/>
  <c r="E24" i="29"/>
  <c r="D24" i="29"/>
  <c r="C24" i="29"/>
  <c r="M23" i="29"/>
  <c r="L23" i="29"/>
  <c r="K23" i="29"/>
  <c r="J23" i="29"/>
  <c r="I23" i="29"/>
  <c r="H23" i="29"/>
  <c r="G23" i="29"/>
  <c r="F23" i="29"/>
  <c r="E23" i="29"/>
  <c r="D23" i="29"/>
  <c r="C23" i="29"/>
  <c r="M22" i="29"/>
  <c r="L22" i="29"/>
  <c r="K22" i="29"/>
  <c r="J22" i="29"/>
  <c r="I22" i="29"/>
  <c r="H22" i="29"/>
  <c r="G22" i="29"/>
  <c r="F22" i="29"/>
  <c r="E22" i="29"/>
  <c r="D22" i="29"/>
  <c r="C22" i="29"/>
  <c r="M21" i="29"/>
  <c r="L21" i="29"/>
  <c r="K21" i="29"/>
  <c r="J21" i="29"/>
  <c r="I21" i="29"/>
  <c r="H21" i="29"/>
  <c r="G21" i="29"/>
  <c r="F21" i="29"/>
  <c r="E21" i="29"/>
  <c r="D21" i="29"/>
  <c r="C21" i="29"/>
  <c r="M20" i="29"/>
  <c r="L20" i="29"/>
  <c r="K20" i="29"/>
  <c r="J20" i="29"/>
  <c r="I20" i="29"/>
  <c r="H20" i="29"/>
  <c r="G20" i="29"/>
  <c r="F20" i="29"/>
  <c r="E20" i="29"/>
  <c r="D20" i="29"/>
  <c r="C20" i="29"/>
  <c r="M19" i="29"/>
  <c r="L19" i="29"/>
  <c r="K19" i="29"/>
  <c r="J19" i="29"/>
  <c r="I19" i="29"/>
  <c r="H19" i="29"/>
  <c r="G19" i="29"/>
  <c r="F19" i="29"/>
  <c r="E19" i="29"/>
  <c r="D19" i="29"/>
  <c r="C19" i="29"/>
  <c r="M18" i="29"/>
  <c r="L18" i="29"/>
  <c r="K18" i="29"/>
  <c r="J18" i="29"/>
  <c r="I18" i="29"/>
  <c r="H18" i="29"/>
  <c r="G18" i="29"/>
  <c r="F18" i="29"/>
  <c r="E18" i="29"/>
  <c r="D18" i="29"/>
  <c r="C18" i="29"/>
  <c r="M17" i="29"/>
  <c r="L17" i="29"/>
  <c r="K17" i="29"/>
  <c r="J17" i="29"/>
  <c r="I17" i="29"/>
  <c r="H17" i="29"/>
  <c r="G17" i="29"/>
  <c r="F17" i="29"/>
  <c r="E17" i="29"/>
  <c r="D17" i="29"/>
  <c r="C17" i="29"/>
  <c r="M16" i="29"/>
  <c r="L16" i="29"/>
  <c r="K16" i="29"/>
  <c r="J16" i="29"/>
  <c r="I16" i="29"/>
  <c r="H16" i="29"/>
  <c r="G16" i="29"/>
  <c r="F16" i="29"/>
  <c r="E16" i="29"/>
  <c r="D16" i="29"/>
  <c r="C16" i="29"/>
  <c r="M15" i="29"/>
  <c r="L15" i="29"/>
  <c r="K15" i="29"/>
  <c r="J15" i="29"/>
  <c r="I15" i="29"/>
  <c r="H15" i="29"/>
  <c r="G15" i="29"/>
  <c r="F15" i="29"/>
  <c r="E15" i="29"/>
  <c r="D15" i="29"/>
  <c r="C15" i="29"/>
  <c r="M14" i="29"/>
  <c r="L14" i="29"/>
  <c r="K14" i="29"/>
  <c r="J14" i="29"/>
  <c r="I14" i="29"/>
  <c r="H14" i="29"/>
  <c r="G14" i="29"/>
  <c r="F14" i="29"/>
  <c r="E14" i="29"/>
  <c r="D14" i="29"/>
  <c r="C14" i="29"/>
  <c r="M13" i="29"/>
  <c r="L13" i="29"/>
  <c r="K13" i="29"/>
  <c r="J13" i="29"/>
  <c r="I13" i="29"/>
  <c r="H13" i="29"/>
  <c r="G13" i="29"/>
  <c r="F13" i="29"/>
  <c r="E13" i="29"/>
  <c r="D13" i="29"/>
  <c r="C13" i="29"/>
  <c r="M12" i="29"/>
  <c r="L12" i="29"/>
  <c r="K12" i="29"/>
  <c r="J12" i="29"/>
  <c r="I12" i="29"/>
  <c r="H12" i="29"/>
  <c r="G12" i="29"/>
  <c r="F12" i="29"/>
  <c r="E12" i="29"/>
  <c r="D12" i="29"/>
  <c r="C12" i="29"/>
  <c r="M11" i="29"/>
  <c r="L11" i="29"/>
  <c r="K11" i="29"/>
  <c r="J11" i="29"/>
  <c r="I11" i="29"/>
  <c r="H11" i="29"/>
  <c r="G11" i="29"/>
  <c r="F11" i="29"/>
  <c r="E11" i="29"/>
  <c r="D11" i="29"/>
  <c r="C11" i="29"/>
  <c r="M10" i="29"/>
  <c r="L10" i="29"/>
  <c r="K10" i="29"/>
  <c r="J10" i="29"/>
  <c r="I10" i="29"/>
  <c r="H10" i="29"/>
  <c r="G10" i="29"/>
  <c r="F10" i="29"/>
  <c r="E10" i="29"/>
  <c r="D10" i="29"/>
  <c r="C10" i="29"/>
  <c r="M9" i="29"/>
  <c r="L9" i="29"/>
  <c r="K9" i="29"/>
  <c r="J9" i="29"/>
  <c r="I9" i="29"/>
  <c r="H9" i="29"/>
  <c r="G9" i="29"/>
  <c r="F9" i="29"/>
  <c r="E9" i="29"/>
  <c r="D9" i="29"/>
  <c r="C9" i="29"/>
  <c r="M8" i="29"/>
  <c r="L8" i="29"/>
  <c r="K8" i="29"/>
  <c r="J8" i="29"/>
  <c r="I8" i="29"/>
  <c r="H8" i="29"/>
  <c r="G8" i="29"/>
  <c r="F8" i="29"/>
  <c r="E8" i="29"/>
  <c r="D8" i="29"/>
  <c r="C8" i="29"/>
  <c r="M7" i="29"/>
  <c r="L7" i="29"/>
  <c r="K7" i="29"/>
  <c r="J7" i="29"/>
  <c r="I7" i="29"/>
  <c r="H7" i="29"/>
  <c r="G7" i="29"/>
  <c r="F7" i="29"/>
  <c r="E7" i="29"/>
  <c r="D7" i="29"/>
  <c r="C7" i="29"/>
  <c r="M6" i="29"/>
  <c r="L6" i="29"/>
  <c r="K6" i="29"/>
  <c r="J6" i="29"/>
  <c r="I6" i="29"/>
  <c r="H6" i="29"/>
  <c r="G6" i="29"/>
  <c r="F6" i="29"/>
  <c r="E6" i="29"/>
  <c r="D6" i="29"/>
  <c r="C6" i="29"/>
  <c r="M5" i="29"/>
  <c r="L5" i="29"/>
  <c r="K5" i="29"/>
  <c r="J5" i="29"/>
  <c r="I5" i="29"/>
  <c r="H5" i="29"/>
  <c r="G5" i="29"/>
  <c r="F5" i="29"/>
  <c r="E5" i="29"/>
  <c r="D5" i="29"/>
  <c r="C5" i="29"/>
  <c r="M4" i="29"/>
  <c r="L4" i="29"/>
  <c r="K4" i="29"/>
  <c r="J4" i="29"/>
  <c r="I4" i="29"/>
  <c r="H4" i="29"/>
  <c r="G4" i="29"/>
  <c r="F4" i="29"/>
  <c r="E4" i="29"/>
  <c r="D4" i="29"/>
  <c r="C4" i="29"/>
  <c r="J38" i="29" l="1"/>
  <c r="E36" i="29"/>
  <c r="I36" i="29"/>
  <c r="M36" i="29"/>
  <c r="F39" i="29"/>
  <c r="J39" i="29"/>
  <c r="C41" i="29"/>
  <c r="G41" i="29"/>
  <c r="K41" i="29"/>
  <c r="E43" i="29"/>
  <c r="I43" i="29"/>
  <c r="M43" i="29"/>
  <c r="C45" i="29"/>
  <c r="G45" i="29"/>
  <c r="K45" i="29"/>
  <c r="E47" i="29"/>
  <c r="I47" i="29"/>
  <c r="M47" i="29"/>
  <c r="F51" i="29"/>
  <c r="J51" i="29"/>
  <c r="F50" i="29"/>
  <c r="D37" i="29"/>
  <c r="D46" i="29"/>
  <c r="L46" i="29"/>
  <c r="F36" i="29"/>
  <c r="J36" i="29"/>
  <c r="H37" i="29"/>
  <c r="L37" i="29"/>
  <c r="C39" i="29"/>
  <c r="G39" i="29"/>
  <c r="K39" i="29"/>
  <c r="D41" i="29"/>
  <c r="H41" i="29"/>
  <c r="L41" i="29"/>
  <c r="E42" i="29"/>
  <c r="I42" i="29"/>
  <c r="M42" i="29"/>
  <c r="F43" i="29"/>
  <c r="J43" i="29"/>
  <c r="C44" i="29"/>
  <c r="G44" i="29"/>
  <c r="K44" i="29"/>
  <c r="F47" i="29"/>
  <c r="J47" i="29"/>
  <c r="C48" i="29"/>
  <c r="G48" i="29"/>
  <c r="K48" i="29"/>
  <c r="H46" i="29"/>
  <c r="F38" i="29"/>
  <c r="G37" i="29"/>
  <c r="K38" i="29"/>
  <c r="D38" i="29"/>
  <c r="H38" i="29"/>
  <c r="L38" i="29"/>
  <c r="D45" i="29"/>
  <c r="H45" i="29"/>
  <c r="L45" i="29"/>
  <c r="E46" i="29"/>
  <c r="I46" i="29"/>
  <c r="M46" i="29"/>
  <c r="C51" i="29"/>
  <c r="G51" i="29"/>
  <c r="K51" i="29"/>
  <c r="C50" i="29"/>
  <c r="G50" i="29"/>
  <c r="K37" i="29"/>
  <c r="C38" i="29"/>
  <c r="C36" i="29"/>
  <c r="G36" i="29"/>
  <c r="K36" i="29"/>
  <c r="E51" i="29"/>
  <c r="I37" i="29"/>
  <c r="E38" i="29"/>
  <c r="I38" i="29"/>
  <c r="F40" i="29"/>
  <c r="D42" i="29"/>
  <c r="H39" i="29"/>
  <c r="L42" i="29"/>
  <c r="E41" i="29"/>
  <c r="I41" i="29"/>
  <c r="M41" i="29"/>
  <c r="F42" i="29"/>
  <c r="J42" i="29"/>
  <c r="C43" i="29"/>
  <c r="G43" i="29"/>
  <c r="K43" i="29"/>
  <c r="D44" i="29"/>
  <c r="H44" i="29"/>
  <c r="L44" i="29"/>
  <c r="E45" i="29"/>
  <c r="I45" i="29"/>
  <c r="M45" i="29"/>
  <c r="F46" i="29"/>
  <c r="J46" i="29"/>
  <c r="C47" i="29"/>
  <c r="G47" i="29"/>
  <c r="K47" i="29"/>
  <c r="D48" i="29"/>
  <c r="H48" i="29"/>
  <c r="L48" i="29"/>
  <c r="D51" i="29"/>
  <c r="H51" i="29"/>
  <c r="L51" i="29"/>
  <c r="D50" i="29"/>
  <c r="H50" i="29"/>
  <c r="C37" i="29"/>
  <c r="G38" i="29"/>
  <c r="D36" i="29"/>
  <c r="H36" i="29"/>
  <c r="L36" i="29"/>
  <c r="F37" i="29"/>
  <c r="J37" i="29"/>
  <c r="E40" i="29"/>
  <c r="I40" i="29"/>
  <c r="F41" i="29"/>
  <c r="J41" i="29"/>
  <c r="C42" i="29"/>
  <c r="G42" i="29"/>
  <c r="K42" i="29"/>
  <c r="D43" i="29"/>
  <c r="H43" i="29"/>
  <c r="L43" i="29"/>
  <c r="E44" i="29"/>
  <c r="I44" i="29"/>
  <c r="M44" i="29"/>
  <c r="F45" i="29"/>
  <c r="J45" i="29"/>
  <c r="C46" i="29"/>
  <c r="G46" i="29"/>
  <c r="K46" i="29"/>
  <c r="D47" i="29"/>
  <c r="H47" i="29"/>
  <c r="L47" i="29"/>
  <c r="E48" i="29"/>
  <c r="I48" i="29"/>
  <c r="M48" i="29"/>
  <c r="M51" i="29"/>
  <c r="E50" i="29"/>
  <c r="I50" i="29"/>
  <c r="M38" i="29"/>
  <c r="I51" i="29"/>
  <c r="L39" i="29"/>
  <c r="H42" i="29"/>
  <c r="F44" i="29"/>
  <c r="J44" i="29"/>
  <c r="J48" i="29"/>
  <c r="M39" i="29"/>
  <c r="L50" i="29"/>
  <c r="E37" i="29"/>
  <c r="E39" i="29"/>
  <c r="I39" i="29"/>
  <c r="C40" i="29"/>
  <c r="G40" i="29"/>
  <c r="D39" i="29"/>
  <c r="F48" i="29"/>
  <c r="D40" i="29"/>
  <c r="H40" i="29"/>
  <c r="M37" i="29"/>
  <c r="K50" i="29"/>
  <c r="J50" i="29"/>
  <c r="M50" i="29"/>
  <c r="M40" i="29"/>
  <c r="L40" i="29"/>
  <c r="K40" i="29"/>
  <c r="J40" i="29"/>
</calcChain>
</file>

<file path=xl/sharedStrings.xml><?xml version="1.0" encoding="utf-8"?>
<sst xmlns="http://schemas.openxmlformats.org/spreadsheetml/2006/main" count="1855" uniqueCount="391">
  <si>
    <t>Receita Bruta</t>
  </si>
  <si>
    <t>Receita Corrente</t>
  </si>
  <si>
    <t>Tributária</t>
  </si>
  <si>
    <t>ICMS</t>
  </si>
  <si>
    <t>IPVA</t>
  </si>
  <si>
    <t>ITCD</t>
  </si>
  <si>
    <t>IRRF</t>
  </si>
  <si>
    <t>Outras</t>
  </si>
  <si>
    <t>Transferências</t>
  </si>
  <si>
    <t>FPE</t>
  </si>
  <si>
    <t>Outras (inclusive Fundeb)</t>
  </si>
  <si>
    <t>Demais Correntes</t>
  </si>
  <si>
    <t>Receita de Capital</t>
  </si>
  <si>
    <t>Despesa Total¹</t>
  </si>
  <si>
    <t>Despesa Corrente</t>
  </si>
  <si>
    <t>Pessoal e Encargos</t>
  </si>
  <si>
    <t>Ativos</t>
  </si>
  <si>
    <t>Inativos</t>
  </si>
  <si>
    <t>d/q Aposentadorias</t>
  </si>
  <si>
    <t>d/q Reformas</t>
  </si>
  <si>
    <t>d/q Pensões</t>
  </si>
  <si>
    <t>d/q Demais</t>
  </si>
  <si>
    <t>Civil</t>
  </si>
  <si>
    <t>Militar</t>
  </si>
  <si>
    <t>Transf. Constitucionais e Legais</t>
  </si>
  <si>
    <t>Demais Despesas Correntes</t>
  </si>
  <si>
    <t>Despesa de Capital</t>
  </si>
  <si>
    <t>Investimentos</t>
  </si>
  <si>
    <t>Inversões Financeiras</t>
  </si>
  <si>
    <t>Resultado Primário</t>
  </si>
  <si>
    <t>Resultado Primário ex-acúmulo RP</t>
  </si>
  <si>
    <t>Receita Corrente Própria/ Receita Bruta</t>
  </si>
  <si>
    <t>Receita de Transferências/ Receita Bruta</t>
  </si>
  <si>
    <t>Receita de Capital/ Receita Bruta</t>
  </si>
  <si>
    <t>Pessoal/ Despesa Total</t>
  </si>
  <si>
    <t>Pessoal/ Despesa Total ex-Transf.</t>
  </si>
  <si>
    <t>Ativo/ Pessoal e Encargos</t>
  </si>
  <si>
    <t>Inativo/ Pessoal e Encargos</t>
  </si>
  <si>
    <t>d/q Aposentadorias/ Inativos</t>
  </si>
  <si>
    <t>d/q Reformas/ Inativos</t>
  </si>
  <si>
    <t>d/q Pensões/ Inativos</t>
  </si>
  <si>
    <t>d/q Demais/ Inativos</t>
  </si>
  <si>
    <t>Civil/ Inativos</t>
  </si>
  <si>
    <t>Militar/ Inativos</t>
  </si>
  <si>
    <t>Déficit Previdenciário/ Rec. Corrente Própria</t>
  </si>
  <si>
    <t>Despesa de Capital/ Rec. Corrente Própria</t>
  </si>
  <si>
    <t>2018/08</t>
  </si>
  <si>
    <t>Jovens/ Idosos</t>
  </si>
  <si>
    <t>2020 vs 2010</t>
  </si>
  <si>
    <t>2030 vs 2020</t>
  </si>
  <si>
    <t>2040 vs 2030</t>
  </si>
  <si>
    <t>2050 vs 2040</t>
  </si>
  <si>
    <t>2060 vs 2050</t>
  </si>
  <si>
    <t>Brasil</t>
  </si>
  <si>
    <t>Norte</t>
  </si>
  <si>
    <t>Rondônia</t>
  </si>
  <si>
    <t>Acre</t>
  </si>
  <si>
    <t>Amazonas</t>
  </si>
  <si>
    <t>Roraima</t>
  </si>
  <si>
    <t>Pará</t>
  </si>
  <si>
    <t>Amapá</t>
  </si>
  <si>
    <t>Tocantins</t>
  </si>
  <si>
    <t>Nordeste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</si>
  <si>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</si>
  <si>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</si>
  <si>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</si>
  <si>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</si>
  <si>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</si>
  <si>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</si>
  <si>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</si>
  <si>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</si>
  <si>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</si>
  <si>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Sudeste</t>
  </si>
  <si>
    <t>Minas Gerais</t>
  </si>
  <si>
    <t>Espírito Santo</t>
  </si>
  <si>
    <t>Rio de Janeiro</t>
  </si>
  <si>
    <t>São Paulo</t>
  </si>
  <si>
    <t>Sul</t>
  </si>
  <si>
    <t>Paraná</t>
  </si>
  <si>
    <t>Santa Catarina</t>
  </si>
  <si>
    <t>Rio Grande do Sul</t>
  </si>
  <si>
    <t>Centro-Oeste</t>
  </si>
  <si>
    <t>Mato Grosso do Sul</t>
  </si>
  <si>
    <t>Mato Grosso</t>
  </si>
  <si>
    <t>Goiás</t>
  </si>
  <si>
    <t>Distrito Federal</t>
  </si>
  <si>
    <t>Idosos/ População</t>
  </si>
  <si>
    <t>Total Estadual</t>
  </si>
  <si>
    <t>Principais Destaques</t>
  </si>
  <si>
    <t>Estados</t>
  </si>
  <si>
    <t>Despesa Total de Pessoal/ Receita Corrente Líquida (DTP/RCL)</t>
  </si>
  <si>
    <t>Poder Executivo*</t>
  </si>
  <si>
    <t>Poder Judiciário*</t>
  </si>
  <si>
    <t>Poder Legislativo</t>
  </si>
  <si>
    <t>Ministério Público</t>
  </si>
  <si>
    <t>Total</t>
  </si>
  <si>
    <t>Acre (AC)</t>
  </si>
  <si>
    <t>Alagoas (AL)</t>
  </si>
  <si>
    <t>Amazonas (AM)</t>
  </si>
  <si>
    <t>Amapá (AP)</t>
  </si>
  <si>
    <t>Bahia (BA)</t>
  </si>
  <si>
    <t>Ceará (CE)</t>
  </si>
  <si>
    <t>Distrito Federal (DF)</t>
  </si>
  <si>
    <t>Espírito Santo (ES)</t>
  </si>
  <si>
    <t>Goiás (GO)</t>
  </si>
  <si>
    <t>Maranhão (MA)</t>
  </si>
  <si>
    <t>Minas Gerais (MG)</t>
  </si>
  <si>
    <t>Mato Grosso do Sul (MS)</t>
  </si>
  <si>
    <t>Mato Grosso (MT)</t>
  </si>
  <si>
    <t>Pará (PA)</t>
  </si>
  <si>
    <t>Paraíba (PB)</t>
  </si>
  <si>
    <t>Piauí (PI)</t>
  </si>
  <si>
    <t>Paraná (PR)</t>
  </si>
  <si>
    <t>Rio de Janeiro (RJ)</t>
  </si>
  <si>
    <t>Rio Grande do Norte (RN)</t>
  </si>
  <si>
    <t>n.d</t>
  </si>
  <si>
    <t>Rondônia (RO)</t>
  </si>
  <si>
    <t>Roraima (RR)</t>
  </si>
  <si>
    <t>Rio Grande do Sul (RS)</t>
  </si>
  <si>
    <t>Santa Catarina (SC)</t>
  </si>
  <si>
    <t>Sergipe (SE)</t>
  </si>
  <si>
    <t>São Paulo (SP)</t>
  </si>
  <si>
    <t>Tocantins (TO)</t>
  </si>
  <si>
    <t>Média</t>
  </si>
  <si>
    <t>Mediana</t>
  </si>
  <si>
    <t>Máximo</t>
  </si>
  <si>
    <t>Mínimo</t>
  </si>
  <si>
    <r>
      <t xml:space="preserve">*Limite </t>
    </r>
    <r>
      <rPr>
        <sz val="11"/>
        <color rgb="FFFF0000"/>
        <rFont val="Calibri Light"/>
        <family val="2"/>
        <scheme val="major"/>
      </rPr>
      <t>máximo</t>
    </r>
    <r>
      <rPr>
        <sz val="11"/>
        <color theme="1"/>
        <rFont val="Calibri Light"/>
        <family val="2"/>
        <scheme val="major"/>
      </rPr>
      <t xml:space="preserve"> legal para o poder Executivo, definido na LRF, é de 49%, sendo: a. Limite de </t>
    </r>
    <r>
      <rPr>
        <sz val="11"/>
        <color theme="5" tint="0.59999389629810485"/>
        <rFont val="Calibri Light"/>
        <family val="2"/>
        <scheme val="major"/>
      </rPr>
      <t>alerta</t>
    </r>
    <r>
      <rPr>
        <sz val="11"/>
        <color theme="1"/>
        <rFont val="Calibri Light"/>
        <family val="2"/>
        <scheme val="major"/>
      </rPr>
      <t xml:space="preserve"> = 90% do máximo (=44,1%); b. Limite de </t>
    </r>
    <r>
      <rPr>
        <sz val="11"/>
        <color theme="5"/>
        <rFont val="Calibri Light"/>
        <family val="2"/>
        <scheme val="major"/>
      </rPr>
      <t>prudência</t>
    </r>
    <r>
      <rPr>
        <sz val="11"/>
        <color theme="1"/>
        <rFont val="Calibri Light"/>
        <family val="2"/>
        <scheme val="major"/>
      </rPr>
      <t xml:space="preserve"> = 95% do máximo (= 46,55%). </t>
    </r>
  </si>
  <si>
    <r>
      <t>Limite</t>
    </r>
    <r>
      <rPr>
        <sz val="8.8000000000000007"/>
        <color rgb="FFFF0000"/>
        <rFont val="Calibri Light"/>
        <family val="2"/>
        <scheme val="major"/>
      </rPr>
      <t xml:space="preserve"> </t>
    </r>
    <r>
      <rPr>
        <sz val="11"/>
        <color rgb="FFFF0000"/>
        <rFont val="Calibri Light"/>
        <family val="2"/>
        <scheme val="major"/>
      </rPr>
      <t>máximo</t>
    </r>
    <r>
      <rPr>
        <sz val="11"/>
        <color theme="1"/>
        <rFont val="Calibri Light"/>
        <family val="2"/>
        <scheme val="major"/>
      </rPr>
      <t xml:space="preserve"> legal para o poder Judiciário, definido na LRF, é de 6%, sendo: a. Limite de </t>
    </r>
    <r>
      <rPr>
        <sz val="11"/>
        <color theme="5" tint="0.59999389629810485"/>
        <rFont val="Calibri Light"/>
        <family val="2"/>
        <scheme val="major"/>
      </rPr>
      <t>alerta</t>
    </r>
    <r>
      <rPr>
        <sz val="11"/>
        <color theme="1"/>
        <rFont val="Calibri Light"/>
        <family val="2"/>
        <scheme val="major"/>
      </rPr>
      <t xml:space="preserve"> = 90% do máximo (= 5,4%); b. Limite de </t>
    </r>
    <r>
      <rPr>
        <sz val="11"/>
        <color theme="5"/>
        <rFont val="Calibri Light"/>
        <family val="2"/>
        <scheme val="major"/>
      </rPr>
      <t>prudência</t>
    </r>
    <r>
      <rPr>
        <sz val="11"/>
        <color theme="1"/>
        <rFont val="Calibri Light"/>
        <family val="2"/>
        <scheme val="major"/>
      </rPr>
      <t xml:space="preserve"> = 95% do máximo (= 5,7%). </t>
    </r>
  </si>
  <si>
    <r>
      <t xml:space="preserve">Limite </t>
    </r>
    <r>
      <rPr>
        <sz val="11"/>
        <color rgb="FFFF0000"/>
        <rFont val="Calibri Light"/>
        <family val="2"/>
        <scheme val="major"/>
      </rPr>
      <t>máximo</t>
    </r>
    <r>
      <rPr>
        <sz val="11"/>
        <color theme="1"/>
        <rFont val="Calibri Light"/>
        <family val="2"/>
        <scheme val="major"/>
      </rPr>
      <t xml:space="preserve"> legal para o poder Legislativo, definido na LRF, é de 3%, sendo: a. Limite de </t>
    </r>
    <r>
      <rPr>
        <sz val="11"/>
        <color theme="5" tint="0.59999389629810485"/>
        <rFont val="Calibri Light"/>
        <family val="2"/>
        <scheme val="major"/>
      </rPr>
      <t>alerta</t>
    </r>
    <r>
      <rPr>
        <sz val="11"/>
        <color theme="1"/>
        <rFont val="Calibri Light"/>
        <family val="2"/>
        <scheme val="major"/>
      </rPr>
      <t xml:space="preserve"> = 90% do máximo (= 2,7%); b. Limite de </t>
    </r>
    <r>
      <rPr>
        <sz val="11"/>
        <color theme="5"/>
        <rFont val="Calibri Light"/>
        <family val="2"/>
        <scheme val="major"/>
      </rPr>
      <t>prudência</t>
    </r>
    <r>
      <rPr>
        <sz val="11"/>
        <color theme="1"/>
        <rFont val="Calibri Light"/>
        <family val="2"/>
        <scheme val="major"/>
      </rPr>
      <t xml:space="preserve"> = 95% do máximo (= 2,85%).</t>
    </r>
  </si>
  <si>
    <r>
      <t xml:space="preserve"> Limite </t>
    </r>
    <r>
      <rPr>
        <sz val="11"/>
        <color rgb="FFFF0000"/>
        <rFont val="Calibri Light"/>
        <family val="2"/>
        <scheme val="major"/>
      </rPr>
      <t>máximo</t>
    </r>
    <r>
      <rPr>
        <sz val="11"/>
        <color theme="1"/>
        <rFont val="Calibri Light"/>
        <family val="2"/>
        <scheme val="major"/>
      </rPr>
      <t xml:space="preserve"> legal para o Ministério Público, definido na LRF, é de 2%, sendo: a. Limite de </t>
    </r>
    <r>
      <rPr>
        <sz val="11"/>
        <color theme="5" tint="0.59999389629810485"/>
        <rFont val="Calibri Light"/>
        <family val="2"/>
        <scheme val="major"/>
      </rPr>
      <t>alerta</t>
    </r>
    <r>
      <rPr>
        <sz val="11"/>
        <color theme="1"/>
        <rFont val="Calibri Light"/>
        <family val="2"/>
        <scheme val="major"/>
      </rPr>
      <t xml:space="preserve"> = 90% do máximo (= 1,8%); b. Limite de </t>
    </r>
    <r>
      <rPr>
        <sz val="11"/>
        <color theme="5"/>
        <rFont val="Calibri Light"/>
        <family val="2"/>
        <scheme val="major"/>
      </rPr>
      <t>prudência</t>
    </r>
    <r>
      <rPr>
        <sz val="11"/>
        <color theme="1"/>
        <rFont val="Calibri Light"/>
        <family val="2"/>
        <scheme val="major"/>
      </rPr>
      <t xml:space="preserve"> = 95% do máximo (= 1,9%). </t>
    </r>
  </si>
  <si>
    <r>
      <t>Limite</t>
    </r>
    <r>
      <rPr>
        <sz val="8.8000000000000007"/>
        <color rgb="FFFF0000"/>
        <rFont val="Calibri Light"/>
        <family val="2"/>
        <scheme val="major"/>
      </rPr>
      <t xml:space="preserve"> </t>
    </r>
    <r>
      <rPr>
        <sz val="11"/>
        <color rgb="FFFF0000"/>
        <rFont val="Calibri Light"/>
        <family val="2"/>
        <scheme val="major"/>
      </rPr>
      <t>máximo</t>
    </r>
    <r>
      <rPr>
        <sz val="11"/>
        <color theme="1"/>
        <rFont val="Calibri Light"/>
        <family val="2"/>
        <scheme val="major"/>
      </rPr>
      <t xml:space="preserve"> legal Total, definido na LRF, é de 60%, sendo: a. Limite de </t>
    </r>
    <r>
      <rPr>
        <sz val="11"/>
        <color theme="5" tint="0.59999389629810485"/>
        <rFont val="Calibri Light"/>
        <family val="2"/>
        <scheme val="major"/>
      </rPr>
      <t>alerta</t>
    </r>
    <r>
      <rPr>
        <sz val="11"/>
        <color theme="1"/>
        <rFont val="Calibri Light"/>
        <family val="2"/>
        <scheme val="major"/>
      </rPr>
      <t xml:space="preserve"> = 90% do máximo (= 54%); b. Limite de </t>
    </r>
    <r>
      <rPr>
        <sz val="11"/>
        <color theme="5"/>
        <rFont val="Calibri Light"/>
        <family val="2"/>
        <scheme val="major"/>
      </rPr>
      <t>prudência</t>
    </r>
    <r>
      <rPr>
        <sz val="11"/>
        <color theme="1"/>
        <rFont val="Calibri Light"/>
        <family val="2"/>
        <scheme val="major"/>
      </rPr>
      <t xml:space="preserve"> = 95% do máximo (= 57%)</t>
    </r>
  </si>
  <si>
    <t>4. Os dados desagregados para a despesa são uma aproximação e foram obtidos através do cruzamento dos Anexos nº 6 (Demonstrativo do Resultado Primário) e nº 4 (Demonstrativo das Receitas e Despesas Previdenciárias do RPPS)</t>
  </si>
  <si>
    <t>1. Para o período de 2008 a 2014, os dados foram obtidos através do site Compara Brasil, cuja fonte primária é o Sistema de Coleta de Dados Contábeis dos Entes da Federação (SISTN).</t>
  </si>
  <si>
    <t>3. Todos os dados são declaratórios por parte dos estados, de maneira que não foram feitas transformações para realização de eventuais ajustes.</t>
  </si>
  <si>
    <t>do Relatório Resumido de Execução Orçamentária (RREO).</t>
  </si>
  <si>
    <t>Informações Gerais Importantes</t>
  </si>
  <si>
    <t>considerada a despesa total e superior a 66% quando descontadas as transferências constitucionais e legais</t>
  </si>
  <si>
    <t>realizadas pelos Estados aos Municípios.</t>
  </si>
  <si>
    <t>2.De 2015 a agosto de 2018, os dados foram obtidos diretamente da fonte primária que é Sistema de Informações Contábeis e Fiscais do Seto Público Brasileiro (SICONFI).</t>
  </si>
  <si>
    <t>detalhamento, reduzindo assim a possibilidade de ocorrência de erros nos dados declatórios.</t>
  </si>
  <si>
    <t>1. Tomando dados da projeção populacional do IBGE, a relação de jovens por idosos no país deve</t>
  </si>
  <si>
    <t>experimentar uma queda de quase 25% de 2010 para 2020, de pouco mais de 9 para aproximadamente 7.</t>
  </si>
  <si>
    <t>destacam-se o Rio Grande do Sul (com cerca de 5 jovens para cada idoso), Rio de Janeiro (com menos de 6)</t>
  </si>
  <si>
    <t>3. O acelerado processo de mudança demogáfica no país afetará tanto as finanças federais quanto estaduais,</t>
  </si>
  <si>
    <t xml:space="preserve">razão pela qual a atualização das regras e critérios de elegibilidade devem ser impreterivelmente aprimoradas </t>
  </si>
  <si>
    <t>sob o risco da prestação de serviços e da máquina pública colapsar em razão da insustentabilidade fiscal.</t>
  </si>
  <si>
    <t>5. A nível dos 26 estados e do Distrito Federal, a participação de receitas com transferências mantêve-se</t>
  </si>
  <si>
    <t>6. A despesa com pessoal e encargos consome a maior parcela do gasto estadual, inferior a 60% quando</t>
  </si>
  <si>
    <t>estável em torno de 22% da receita bruta, com destaque para 2017 quando houve recuo para 19,7%. Os</t>
  </si>
  <si>
    <t>estados da região Norte e Nordeste são os maiores dependentes de transferências da União.</t>
  </si>
  <si>
    <t>7. Nos úlimos 10 anos, houve substancial avanço no comprometimento da despesa com pessoal e encargos</t>
  </si>
  <si>
    <t>própria estadual (ou R$ 32,7 bilhões) em 2015 para mais de 14% (ou R$ 50,7 bilhões) no acumulado até agosto</t>
  </si>
  <si>
    <t>deste ano. A mudança demográfica já em curso, associada às atuais regras de elegibilidade para concessão dos</t>
  </si>
  <si>
    <t>9. Nos últimos 10 anos, a despesa com investimentos experimentou importante amplitude, tendo registrado</t>
  </si>
  <si>
    <t>seu pico em 2010 quando atingiu R$ 50,5 bilhões ou quase 14,5% da receita corrente própria estadual. Após</t>
  </si>
  <si>
    <t>recuar de 2011 a 2013 e registar pontual retomada em 2014, os investimentos tem observado recuo continuado</t>
  </si>
  <si>
    <t>nos últimos 4 anos. Dados acumulados até agosto deste ano apontam que os investimentos estão no menor</t>
  </si>
  <si>
    <t xml:space="preserve">1. Parte majoritária (~90%) da receita bruta decorre de tributos arrecadados pelo próprio estado, sendo </t>
  </si>
  <si>
    <t>reduzida a participação de receitas provenientes de transferências da União.</t>
  </si>
  <si>
    <t>3. Gasto com inativos é bastante superior ao de aivos e, desde 2015, de mais da metade da folha de pessoal.</t>
  </si>
  <si>
    <t>4. Maior destaque do gasto com inativos é com aposentadorias, apesar de participação importante de inativos</t>
  </si>
  <si>
    <t>reformados e pensionistas. Outras despesas com inativos tem registrado avanço acelerado.</t>
  </si>
  <si>
    <t>5. Déficit previdenciário em torno de R$ 11 bilhões em 2016/17 é elevado e consome mais de 25% da receita</t>
  </si>
  <si>
    <t>6. Despesas com investimentos registraram seu ápice em 2014, quando atingiram quase 15% da receita corrente</t>
  </si>
  <si>
    <t>própria estadual. Desde 2015, contudo, despesa de capital tem recuado sistematicamente.</t>
  </si>
  <si>
    <t>7. Estado opera em déficit primário desde 2012. Resultado positivo até agosto deste ano deverá ser revertido em</t>
  </si>
  <si>
    <t>função dos pagamentos de benefícios previdenciários, concentrados ao final do ano.</t>
  </si>
  <si>
    <t>transferências do estado para os municípios.</t>
  </si>
  <si>
    <t>em 2008 para mais de 70% até agosto deste ano de toda a despesa do estado, quando excetuadas as</t>
  </si>
  <si>
    <t>1. Semelhante ao estado do RJ, parcela majoritária das receitas são provenientes de tributos de competência</t>
  </si>
  <si>
    <t>do próprio estado (~90%), padrão médio observado na região Sudeste.</t>
  </si>
  <si>
    <t>e Legais para Municípios, foi substancial: saiu de 36% em 2008 para pouco menos de 65% em 2017.</t>
  </si>
  <si>
    <t>3. Desde 2015, gasto com inativos tem ganho participação na despesa de pessoal, com relativa estabildiade</t>
  </si>
  <si>
    <t>4. Déficit Previdenciário é elevado e atingiu quase R$ 18 bilhões em 2017, ainda que esteja em patamar mais</t>
  </si>
  <si>
    <t>reduzido em termos relativos, quando apurado em proporção da receita corrente própria, de 9,5%. Estados da</t>
  </si>
  <si>
    <t>mesma região como RJ (27%) e MG (22%) apresentam déficit mais elevado.</t>
  </si>
  <si>
    <t>última década, com destaque para o notável recuo para o acumulado até agosto deste ano, inferior a 4%.</t>
  </si>
  <si>
    <t>Resultado Primário/ Rec. Corrente Própria</t>
  </si>
  <si>
    <t>6. Resultado primário foi, em média, de aproximadamente 4,5% da receita corrente própria obsevada na última</t>
  </si>
  <si>
    <t>década.</t>
  </si>
  <si>
    <t>1. Receita corrente própria respondeu por aproximadamente 81% da receita total estadual, patamar um</t>
  </si>
  <si>
    <t>pouco menor que os ~90% observados nos estados do RJ e SP.</t>
  </si>
  <si>
    <t xml:space="preserve">2. Ponto de partida do nível de comprometimento do gasto com pessoal em relação ao total gasto é mais </t>
  </si>
  <si>
    <t>elevado que o observado na região, de ~57% ante ~40% para 2008. Até agosto deste ano, participação do</t>
  </si>
  <si>
    <t>gasto com pessoal alcançou cerca de 80% da despesa total do estado.</t>
  </si>
  <si>
    <t>inferior apenas ao verificado no estado do RJ.</t>
  </si>
  <si>
    <t>3. Gasto com pessoal aponta elevado peso com as despesas com inativos, próximo de 45%, comprometimento</t>
  </si>
  <si>
    <r>
      <t xml:space="preserve">4. Despesa com militares </t>
    </r>
    <r>
      <rPr>
        <b/>
        <i/>
        <sz val="11"/>
        <color theme="1"/>
        <rFont val="Calibri Light"/>
        <family val="2"/>
        <scheme val="major"/>
      </rPr>
      <t>vis-à-vis</t>
    </r>
    <r>
      <rPr>
        <b/>
        <sz val="11"/>
        <color theme="1"/>
        <rFont val="Calibri Light"/>
        <family val="2"/>
        <scheme val="major"/>
      </rPr>
      <t xml:space="preserve"> civis apresenta porporcionalmente maior comprometimento do que o observado</t>
    </r>
  </si>
  <si>
    <t>nos demais estados da região Sudeste: de aproximadamente 31% ante 26%, respectivamente.</t>
  </si>
  <si>
    <t>5. Déficit previdenciário é relativamente mais elevado que o observado nos demais estados da região Sudeste, próximo</t>
  </si>
  <si>
    <t>de 15% em 2017. Em proporção da receita corrente própria, déficit é crescente e atingiu mais de 26% até agosto deste ano.</t>
  </si>
  <si>
    <t>6. Investimentos foram elevados como razão da receita corrente própria de 2008 a 2010, com recuo moderado no período</t>
  </si>
  <si>
    <t>de 2011 a 2014 e redução substancial a partir de 2015.</t>
  </si>
  <si>
    <t>7. Não obstante recuo dos investimentos no período recente, resultado primário observado apresentou tendência de queda.</t>
  </si>
  <si>
    <t>1. Relativamente as demais Ufs da região, estado é mais dependente de receitas transferidas pela União.</t>
  </si>
  <si>
    <t>2. Assim como nos demais estados da região, avanço do comprometimento do gasto com pessoal e encargos</t>
  </si>
  <si>
    <t>3. Despesa de inativos revela maior comprometimento com gasto de servidores civis, em torno de 76%, superior</t>
  </si>
  <si>
    <t>aos aproximadamente 69% observados na região Sudeste.</t>
  </si>
  <si>
    <t xml:space="preserve">6. Despesa de capital sustentou patamar elevado de 2008 a 2014, em torno de 30% da receita corrente própria. A partir </t>
  </si>
  <si>
    <t xml:space="preserve">de 2015, investimentos foram reduzidos para aproximadamente 10% da receita corrente própria, bastante inferior ao </t>
  </si>
  <si>
    <t>1. Semelhante ao estado de MG, cerca de 80% da receita total foi proveniente de recursos correntes próprios.</t>
  </si>
  <si>
    <t>nos demais estados das regiões Sudeste e Sul.</t>
  </si>
  <si>
    <t>2. Compromentimento da despesa total com pessoal ativo e inativo é elevado, assim como observado nos</t>
  </si>
  <si>
    <t>demais estados da região Sudeste e Sul.</t>
  </si>
  <si>
    <t>3. Peso da folha de pagamentos de inativos é elevado e responde por quase 40% do total da despesa de</t>
  </si>
  <si>
    <t>pessoal, com destaque para as despesas com aposentadorias e reformas.</t>
  </si>
  <si>
    <t xml:space="preserve">4. Déficit previdenciário é substancial, de aproximadamente 19% da receita corrente própria, similar ao </t>
  </si>
  <si>
    <t>verificado em MG (de 21% em 2016/17).</t>
  </si>
  <si>
    <t>da receita corrente própria. A partir de 2015, investimentos foram reduzidos para menos de 1,5%.</t>
  </si>
  <si>
    <t>1. Estado é relativamente mais dependente de transferências da União do que seus pares regionais, cuja</t>
  </si>
  <si>
    <t>receita corrente própria na última década respondeu por 73%, em média, da arrecadação total.</t>
  </si>
  <si>
    <t>avanço na participação de inativos.</t>
  </si>
  <si>
    <t xml:space="preserve">3. Déficit previdenciário em termos relativos, como proporção da receita corrente própria, é elevado e </t>
  </si>
  <si>
    <t>em torno de 20%, similar ao observado nos estados de MG (21%) e RS (19%).</t>
  </si>
  <si>
    <t>1. Estado apresenta nível intermediário de dependência de transferências da União entre seus pares regionais,</t>
  </si>
  <si>
    <t>com 22% da receita total sendo proveniente de transferências federais nos últimos 10 anos.</t>
  </si>
  <si>
    <t>2. Despesa com pessoal e encargos consome mais de 65% de toda a despesa estadual, com destaque para o</t>
  </si>
  <si>
    <t>2. Despesa com pessoal e encargos ficou relativamente estável em 66% de toda o gasto estadual, na última década,</t>
  </si>
  <si>
    <r>
      <t xml:space="preserve">com destaque para o maior gasto relativo com civis </t>
    </r>
    <r>
      <rPr>
        <b/>
        <i/>
        <sz val="11"/>
        <color theme="1"/>
        <rFont val="Calibri Light"/>
        <family val="2"/>
        <scheme val="major"/>
      </rPr>
      <t>vis-à-vis</t>
    </r>
    <r>
      <rPr>
        <b/>
        <sz val="11"/>
        <color theme="1"/>
        <rFont val="Calibri Light"/>
        <family val="2"/>
        <scheme val="major"/>
      </rPr>
      <t xml:space="preserve"> os estados da região Sudeste.</t>
    </r>
  </si>
  <si>
    <t>3. Dados declaratórios para o déficit previdenciário são reduzidos.</t>
  </si>
  <si>
    <t>4. Investimentos situaram-se, em média, em torno de 5% da receita corrente própria na última década.</t>
  </si>
  <si>
    <t>próprios do estado.</t>
  </si>
  <si>
    <t>2. Assim como na média estadual das regiões Sul e Sudeste, despesa com pessoal tem ganho continuada</t>
  </si>
  <si>
    <t>participação ao longo da última década, equivalente a cerca de 70% em 2017.</t>
  </si>
  <si>
    <t>4. Investimentos registraram importante avanço de 2008 a 2011, tendo situado-se em patamar elevado de 2012 a</t>
  </si>
  <si>
    <t>2014. Em 2015, houve recuo notável, com recuperação no biênio seguinte.</t>
  </si>
  <si>
    <t>1. Aproximadamente 72% da receita total estadual é proveniente da arrecadação de tributos correntes</t>
  </si>
  <si>
    <t>participação ao longo da última década, equivalente a cerca de 75% em 2017.</t>
  </si>
  <si>
    <t>3. Dados declaratórios para o déficit previdenciário foram de 10% da receita corrente própria em 2017,</t>
  </si>
  <si>
    <t>semelhante ao estado vizinho (MS).</t>
  </si>
  <si>
    <t>4. Investimentos foram relativamente elevados em 2008/09, tendo recuado no período de 2010 a 2012.</t>
  </si>
  <si>
    <t>1. Aproximadamente 77% da receita total estadual é proveniente da arrecadação de tributos correntes</t>
  </si>
  <si>
    <t>2. Assim como movimento observado nos demais estados, comprometimento do gasto total com pessoal</t>
  </si>
  <si>
    <t>é substancial, tendo registrado média de 68% no período de 2014 a 2017.</t>
  </si>
  <si>
    <t>3. Dados declaratórios para o déficit previdenciário foram em torno de 11% da receita corrente própria</t>
  </si>
  <si>
    <t>de 2015 a 2017.</t>
  </si>
  <si>
    <t>4. Investimento médio na última década foi de 9% da receita corrente própria, em média, com aceleração</t>
  </si>
  <si>
    <t>1. Aproximadamente 84% da receita total estadual é proveniente da arrecadação de tributos correntes</t>
  </si>
  <si>
    <t>próprios do estado, patamar superior ao verificado nas demais Ufs da região Centro-Oeste.</t>
  </si>
  <si>
    <t>2.Comprometimento do gasto total com pessoal é elevado e consumiu, em média 70% da despesa total</t>
  </si>
  <si>
    <t>3. Dados declaratórios para o déficit previdenciário apontam superávitm em 2015 e déficit nos anos posteriores.</t>
  </si>
  <si>
    <t>4. Investimento médio de 2008 a 2014 foi de 11% da receita corrente própria, com recuo importante a partir de</t>
  </si>
  <si>
    <t>2015.</t>
  </si>
  <si>
    <t>1. Na última década, em média, mais de 50% da receita total depende de transferência da União ao estado.</t>
  </si>
  <si>
    <t>2. Comprometimento do gasto total com pessoal foi gradual e continuado, tendo atingido 70%, em média,</t>
  </si>
  <si>
    <t>4. Investimento médio de 2008 a 2014 foi substancial, de 34%, em média. De 2015 a 2017, houve recuo</t>
  </si>
  <si>
    <t>para 10% da receita corrente própria, em média.</t>
  </si>
  <si>
    <t>1. Dependência estadual de recursos transferidos pela União tem recuado sistematicamente, desde 2008.</t>
  </si>
  <si>
    <t>Receita própria respondeu por pouco menos de 70% da receita total do estado em 2017.</t>
  </si>
  <si>
    <t>2. Comprometimento do gasto total com a folha do funcionalismo público é crescente: saiu de 42% em 2008</t>
  </si>
  <si>
    <t>para, em média, 66% de 2015 a 2017. Despesa com inativos responde por cerca de 26% do gasto com pessoal.</t>
  </si>
  <si>
    <t>4. Investimento apresenta longa tendência de recuo, tendo situado-se, em média, em 9,3% da receita</t>
  </si>
  <si>
    <t>corrente própria estadual de 2015 a 2017.</t>
  </si>
  <si>
    <t>1. Estado apresenta extrema dependência de recursos transferidos pela União, que representam mais de</t>
  </si>
  <si>
    <t>70% de toda a receita bruta estadual da última década.</t>
  </si>
  <si>
    <t>2. Comprometimento do gasto total com pessoal foi gradual e continuado, tendo atingido mais de 70%</t>
  </si>
  <si>
    <t>em 2017.</t>
  </si>
  <si>
    <t>3. Dados declaratórios apontam superávit previdenciário.</t>
  </si>
  <si>
    <t>4. Investimento médio de 2008 a 2015 foi substancial, de 34%, em média. Em 2016 a 2017, houve recuo</t>
  </si>
  <si>
    <t>para 12% da receita corrente própria, em média.</t>
  </si>
  <si>
    <t>em 2017. Destaque para majoritária participação do gasto com servidores ativos ante inativos.</t>
  </si>
  <si>
    <t>1. Assim como Amapá, estado apresenta extrema dependência de recursos transferidos pela União, equivalentes a</t>
  </si>
  <si>
    <t>aproximadamente 63% de toda receita bruta do estado.</t>
  </si>
  <si>
    <t>2. Comprometimento do gasto total com pessoal é elevado, pouco abaixo de 60% no biênio 2016/17, com</t>
  </si>
  <si>
    <t>destaque para quase integralidade do gasto com servidores ativos.</t>
  </si>
  <si>
    <t>1. Dependência estadual de recursos transferidos pela União tem recuado gradualmente desde 2008.</t>
  </si>
  <si>
    <t>2. Comprometimento do gasto total com pessoal é elevado, em torno de 65% no biênio 2016/17, com</t>
  </si>
  <si>
    <t>destaque para o peso majoritário do gasto com ativos.</t>
  </si>
  <si>
    <t>3. Dados declaratórios apontam superávit previdenciário, com recuo gradual desde 2015.</t>
  </si>
  <si>
    <t>capital situou-se em torno de 8% da receita corrente própria.</t>
  </si>
  <si>
    <t>3. Dados declaratórios apontam déficit previdenciário crescente, como proporção da receita corrente própria.</t>
  </si>
  <si>
    <t>4. Investimento médio de 2008 a 2014 foi elevado, em torno de 21% da receita corrente própria. A partir de 2015,</t>
  </si>
  <si>
    <t>houve recuo substancial.</t>
  </si>
  <si>
    <t>1. Dependência estadual de recursos transferidos pela União é elevado e tem situado-se em torno de 61%</t>
  </si>
  <si>
    <t>desde 2008.</t>
  </si>
  <si>
    <t>2. Comprometimento do gasto total com pessoal é elevado alcançou quase 66% em 2016/17, superior aos</t>
  </si>
  <si>
    <t>47% observados em 2008. Despesa com servidores ativos consome pouco mais de 75% da folha.</t>
  </si>
  <si>
    <t>4. Investimento médio de 2008 a 2014 foi proeminente em torno de 78% da receita corrente própria. A partir de 2015,</t>
  </si>
  <si>
    <t>1. Aproximadamente 65% da receita total estadual é proveniente da arrecadação de tributos correntes</t>
  </si>
  <si>
    <t>próprios do estado, patamar superior ao verificado nas demais Ufs da região Nordeste.</t>
  </si>
  <si>
    <t>2.Comprometimento do gasto total com pessoal manteve-se relativamente estável em torno de 58% na</t>
  </si>
  <si>
    <t>última década. A partir de 2015, contudo, tendência tem sido crescente, com destaque para o avanço do</t>
  </si>
  <si>
    <t>gasto com inativos.</t>
  </si>
  <si>
    <t>4. Investimento médio de 2008 a 2014 foi de 13% da receita corrente própria, com algum recuo a partir</t>
  </si>
  <si>
    <t>de 2015.</t>
  </si>
  <si>
    <t>2.Despesa com pessoal registrou avanço substancial, ao sair de 45% em 2008 para cerca de 80% em 2017.</t>
  </si>
  <si>
    <t>Gasto com inativos tem ganho continuada participação, com destaque para os civis.</t>
  </si>
  <si>
    <t>3. Déficit previdenciário é substancial e semelhante ao verificado no RJ, quando apurado como razão da</t>
  </si>
  <si>
    <t>4. Investimento apresentam trajetória de recuo desde 2008, com maior intensidade a partir de 2015.</t>
  </si>
  <si>
    <t>últimos 10 anos, houve recuo de quase 14 pontos de percentagem: de 51% da receita total em 2008 para 37%</t>
  </si>
  <si>
    <t>1. Estado reduziu sua dependência de recursos federais e assemelha-se a composição observada no estado</t>
  </si>
  <si>
    <t>do Rio Grande do Norte, cujas transferências respondem por cerca de 45% da receita total.</t>
  </si>
  <si>
    <t>2.Despesa com pessoal registrou maior avanço em relação ao total a partir de 2015, quando alcançou cerca</t>
  </si>
  <si>
    <t>de 63% do gasto total estadual.</t>
  </si>
  <si>
    <t>3. Déficit previdenciário é elevado e semelhante ao verificado em MG, quando apurado como razão da</t>
  </si>
  <si>
    <t>1. Estado apresentou redução gradual do nível de dependência de recursos transferidos pela União. Nos</t>
  </si>
  <si>
    <t>1. Particpação da receita corrente própria avançou na última década ao sair de 57% em 2008 para mais de</t>
  </si>
  <si>
    <t>65% da receita total em 2017.</t>
  </si>
  <si>
    <r>
      <t xml:space="preserve">2. Gasto com pessoal ficou relativamente estável </t>
    </r>
    <r>
      <rPr>
        <b/>
        <i/>
        <sz val="11"/>
        <color theme="1"/>
        <rFont val="Calibri Light"/>
        <family val="2"/>
        <scheme val="major"/>
      </rPr>
      <t>vis-à-vis</t>
    </r>
    <r>
      <rPr>
        <b/>
        <sz val="11"/>
        <color theme="1"/>
        <rFont val="Calibri Light"/>
        <family val="2"/>
        <scheme val="major"/>
      </rPr>
      <t xml:space="preserve"> despesa total, em torno de 54%, não obstante </t>
    </r>
  </si>
  <si>
    <t>tenha avançado a partir de 2015.</t>
  </si>
  <si>
    <t>3. Déficit previdenciário em torno de 9%/10% da receita corrente própria assemelha-se ao verificado no ES,</t>
  </si>
  <si>
    <t>4. Investimento avançou de 2008 a 2010, mantendo-se em patamar elevado de 2011 a 2014. A partir de 2015,</t>
  </si>
  <si>
    <t>houve recuo para patamar em torno de 16% da receita corrente própria.</t>
  </si>
  <si>
    <t>correntes próprios do estado.</t>
  </si>
  <si>
    <t>1. Aproximadamente 70% da receita total estadual em 2017 foi proveniente da arrecadação de tributos</t>
  </si>
  <si>
    <t>2. Assim como na média estadual das demais regiões, despesa com pessoal tem ganho continuada participação</t>
  </si>
  <si>
    <t>ao longo da última década ao sair de 56% para 65% da despesa total.</t>
  </si>
  <si>
    <t>3. Dados declaratórios para o déficit previdenciário foram de 11% da receita corrente própria em 2017 ou R$ 2,5 bilhões.</t>
  </si>
  <si>
    <t>4. Investimentos registraram importante avanço de 2008 a 2014, tendo registrado recuo substancial a partir de 2015.</t>
  </si>
  <si>
    <t>1. Retração na dependência de recursos transferidos pela União foi notável desde 2008, tendo saído de 60% para 47%</t>
  </si>
  <si>
    <t>da receita total. Contudo, dependência de quase metade das receitas ainda mostra-se importante.</t>
  </si>
  <si>
    <t>para cerca de 63% em 2017.</t>
  </si>
  <si>
    <t>3. Dados declaratórios para o déficit previdenciário apontam média de 10% da receita corrente própria, de 2015 a 2017.</t>
  </si>
  <si>
    <t>1. Retração na dependência de recursos transferidos pela União foi importante desde 2008, tendo saído de 55% para 45%</t>
  </si>
  <si>
    <t>2. Despesas com pessoal em relação ao gasto total apresentam avanço não desprezível ao sair de aproximadamente 56%</t>
  </si>
  <si>
    <t>em 2008 para cerca de 62% de 2015 a 2017.</t>
  </si>
  <si>
    <t>3. Dados declaratórios apontam déficit previdenciário de 13% da receita corrente própria em 2017.</t>
  </si>
  <si>
    <t xml:space="preserve">1. Retração na dependência de recursos transferidos pela União foi modesta desde 2008, tendo situado-se em torno de </t>
  </si>
  <si>
    <t>metade da receita total estadual.</t>
  </si>
  <si>
    <t>participação avançou para pouco menos de 70% da despesa total, excetuadas as transferências para os municípios.</t>
  </si>
  <si>
    <t>3. Dados declaratórios apontam substancial déficit previdenciário em 2017, de 26% da receita corrente própria.</t>
  </si>
  <si>
    <t>6. Futuramente, os dados subjacentes a composição da arrecadação serão oportunamente preenchidos para o período de 2008 a 2014. Ao término do exercício de 2018, quando disponível, os dados serão atualizados.</t>
  </si>
  <si>
    <t>7. A despesa total e a aproximação para os componentes do gasto com pessoal serão igualmente atualizados ao término do exercício de 2018.</t>
  </si>
  <si>
    <t>8. Na medida em que a Matriz de Saldos Contábeis (MSC) avança, a atualização dos dados para todo o período será oportunamente incoporada, ampliando a consistência das informações contábil-fiscais reportadas pelos Estados e seu</t>
  </si>
  <si>
    <t>5. Os dados relativos ao déficit previdenciário consideram, quando há, tanto o plano previdenciário quanto o plano financeiro.</t>
  </si>
  <si>
    <t>Outras Despesas Correntes</t>
  </si>
  <si>
    <t xml:space="preserve">2. Dentre os estados que apresentam maior envelhecimento populacional, medido pela razão jovens/idosos, </t>
  </si>
  <si>
    <t>e Minas Gerais (pouco acima de 6) em 2020.</t>
  </si>
  <si>
    <t>4. De 2020 a 2030, os estados da região Nordeste deverão experimentar acentuado processo de envelhecimento</t>
  </si>
  <si>
    <t>populacional, com a razão de jovens/ idosos aproximando-se ao verificado nas regiões mais idosas do país, o Sul</t>
  </si>
  <si>
    <t>e Sudeste. Os estados da Paraíba, Rio Grande Norte e Bahia deverão ser os mais afetados.</t>
  </si>
  <si>
    <t>em todas as regiões do país, em particular nos estados mais idosos das regiões Sul e Sudeste. A título de exemplo,</t>
  </si>
  <si>
    <t>o estado do RJ gasta mais da metade de seu orçamento de pessoal com aposentados e pensionistas do que com</t>
  </si>
  <si>
    <t>servidores ativos.</t>
  </si>
  <si>
    <t>8. O déficit previdenciário tem avançado de forma veloz ao sair de pouco menos de 6% da receita corrente</t>
  </si>
  <si>
    <t>benefícios previdenciários deve agravar o desequilíbrio previdenciário nos próximos anos.</t>
  </si>
  <si>
    <t>nível desde 2008, quando apurados como proporção da receita corrente própria estadual.</t>
  </si>
  <si>
    <t>2. Avanço das despesas com pessoal e encargos nos últimos 10 anos foi substancial: saiu de pouco menos de 30%</t>
  </si>
  <si>
    <t>corrente própria estadual, em média.</t>
  </si>
  <si>
    <t>2. Avanço da participação das despesas com pessoal no total gasto, excetuadas as transferências Constitucionais</t>
  </si>
  <si>
    <t>na participação da despesa com aposentadorias, reformas e pensões.</t>
  </si>
  <si>
    <t>5. Em média, despesa de capital como proporção da receita corrente própria foi de aproximadamente 8,5% na</t>
  </si>
  <si>
    <t>Na última década, aproximadamente 30% da receita total é proveniente de transferências federais Constitucionais e Legais.</t>
  </si>
  <si>
    <t>foi substancial, com destaque para o crescimento no peso da folha de inativos.</t>
  </si>
  <si>
    <t>4. Maior destaque da despesa com inativos é com aposentadorias. Outros gastos com inativos tem registrado recuo.</t>
  </si>
  <si>
    <t>5. Déficit previdenciário como proporção da receita corrente própria foi inferior ao observado nos estados do RJ e MG,</t>
  </si>
  <si>
    <t>sendo similar ao verificado no estado de SP.</t>
  </si>
  <si>
    <t>observado no período anterior, não obstante acima do observado para a região em igual período.</t>
  </si>
  <si>
    <t>Participação de recursos transferidos pela União tem recuado gradualmente, em linha com tendência observada</t>
  </si>
  <si>
    <t>5. Despes de capital registraram pico em 2010, apesar da média observada de 2008 a 2014 ter sido de 4%</t>
  </si>
  <si>
    <t>4. Investimentos tem registrado variação moderada e situam-se em torno de 11% da receita corrente própria.</t>
  </si>
  <si>
    <t>5. Após déficit em 2014, resultado primário se recuperou em 2015, mas não foi sustentado no biênio seguinte.</t>
  </si>
  <si>
    <t>1. Aproximadamente 70% da receita total estadual é proveniente da arrecadação de tributos correntes próprios do</t>
  </si>
  <si>
    <t>estado.</t>
  </si>
  <si>
    <t>3. Dados declaratórios para o déficit previdenciário giram em torno de 12% da receita corrente própria, assemelhando-se</t>
  </si>
  <si>
    <t>ao verificado no estado do ES, por exemplo.</t>
  </si>
  <si>
    <t>Em 2013/14 houve elevação substancial, seguida por recuo expressivo a partir de 2015.</t>
  </si>
  <si>
    <t>no período de 2012 a 2014. De 2015 a 2017, média das despesas de capital registrou de 6,3%.</t>
  </si>
  <si>
    <t>3. Dados declaratórios para o resultado previdenciário apontam recuo do superávit de 2016 para 2017,</t>
  </si>
  <si>
    <t>seguido de déficit para o acumulado até agosto deste ano.</t>
  </si>
  <si>
    <t>3. Dados declaratórios apontam déficit previdenciário em torno de 8% da receita corrente própria.</t>
  </si>
  <si>
    <t>4. Investimento médio de 2008 a 2014 foi substancial, de 42%, em média. Em 2015 a 2017, houve recuo para 10% da</t>
  </si>
  <si>
    <t>receita corrente própria, em média.</t>
  </si>
  <si>
    <t>4. Investimento médio de 2008 a 2010 alcançou quase 15%, em média. De 2011 a 2017, gasto médio de</t>
  </si>
  <si>
    <t>2. Comprometimento do gasto total com pessoal é elevado e alcançou quase 61% em 2017, superior aos</t>
  </si>
  <si>
    <t>52% observados em 2008. Despesa com servidores ativos é elevada e consome pouco menos de 80% da folha.</t>
  </si>
  <si>
    <t>houve largo recuo.</t>
  </si>
  <si>
    <t>3. Dados declaratórios apontam déficit previdenciário sistematicamente crescente.</t>
  </si>
  <si>
    <t>1. Receitas provenientes de transferências Constitucionais e Legais apresentaram recuo desde 2008, porém</t>
  </si>
  <si>
    <t>permanecem em patamar importante, em torno de 45% do total arrecadado pelo estado.</t>
  </si>
  <si>
    <t>receita corrente própria estadual, de aproximadamente 28% em 2017.</t>
  </si>
  <si>
    <t>4. Investimentos apresentam trajetória de recuo desde 2008, com maior intensidade a partir de 2015.</t>
  </si>
  <si>
    <t>3. Déficit previdenciário, quando apurado como razão da receita corrente própria estadual, gira em torno de 15%.</t>
  </si>
  <si>
    <t>receita corrente própria estadual, em torno de 22%.</t>
  </si>
  <si>
    <t>GO e MT, por exemplo.</t>
  </si>
  <si>
    <t>2. Despesas com pessoal em relação ao gasto total apresentam expressivo avanço ao sair de aproximadamente 37% em 2008</t>
  </si>
  <si>
    <t>4. Investimentos registraram importante avanço de 2008 a 2014, tendo observado recuo destacado a partir de 2015.</t>
  </si>
  <si>
    <t>2. Despesa com pessoal em relação ao gasto total apresentou relativa estabilidade até 2014, em média. A partir de 2015,</t>
  </si>
  <si>
    <t>Fonte: Planilha Excel do Tesouro Nacional</t>
  </si>
  <si>
    <t>Fonte: Siconfi/STN</t>
  </si>
  <si>
    <t>2018¹</t>
  </si>
  <si>
    <t>Total Geral</t>
  </si>
  <si>
    <t>¹ Dados até agosto de 2018</t>
  </si>
  <si>
    <t>Pernambuco (PE)</t>
  </si>
  <si>
    <t>Unidade: R$ milhões, a preços correntes</t>
  </si>
  <si>
    <r>
      <t xml:space="preserve">DCL/ RCL                                                            </t>
    </r>
    <r>
      <rPr>
        <i/>
        <sz val="11"/>
        <color theme="1"/>
        <rFont val="Calibri"/>
        <family val="2"/>
        <scheme val="minor"/>
      </rPr>
      <t>Unidade: %</t>
    </r>
  </si>
  <si>
    <r>
      <t xml:space="preserve">Dívida Consolidada Líquida (DCL)                                         </t>
    </r>
    <r>
      <rPr>
        <i/>
        <sz val="11"/>
        <color theme="1"/>
        <rFont val="Calibri"/>
        <family val="2"/>
        <scheme val="minor"/>
      </rPr>
      <t>Unidade: R$ milhões, a preços correntes</t>
    </r>
  </si>
  <si>
    <r>
      <t xml:space="preserve">Receita Corrente Líquida (RCL)                    </t>
    </r>
    <r>
      <rPr>
        <i/>
        <sz val="11"/>
        <color theme="1"/>
        <rFont val="Calibri"/>
        <family val="2"/>
        <scheme val="minor"/>
      </rPr>
      <t>Unidade: R$ milhões, a preços correntes</t>
    </r>
  </si>
  <si>
    <t>Resultado Previdenciário (R$ milhões, a preços correntes)</t>
  </si>
  <si>
    <t>Unidade: variação em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</si>
</sst>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#,##0_ ;[Red]\-#,##0\ "/>
    <numFmt numFmtId="165" formatCode="0.0"/>
    <numFmt numFmtId="166" formatCode="#,##0.0"/>
    <numFmt numFmtId="167" formatCode="[$-416]mmm\-yy;@"/>
    <numFmt numFmtId="168" formatCode="0.0%"/>
    <numFmt numFmtId="169" formatCode="_-* #,##0_-;\-* #,##0_-;_-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8"/>
      <color theme="1"/>
      <name val="Arial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 Light"/>
      <family val="2"/>
      <scheme val="major"/>
    </font>
    <font>
      <b/>
      <sz val="11"/>
      <color rgb="FF000000"/>
      <name val="Calibri Light"/>
      <family val="2"/>
      <scheme val="major"/>
    </font>
    <font>
      <sz val="8.8000000000000007"/>
      <color rgb="FFFF0000"/>
      <name val="Calibri Light"/>
      <family val="2"/>
      <scheme val="major"/>
    </font>
    <font>
      <sz val="11"/>
      <color theme="5" tint="0.59999389629810485"/>
      <name val="Calibri Light"/>
      <family val="2"/>
      <scheme val="major"/>
    </font>
    <font>
      <sz val="11"/>
      <color theme="5"/>
      <name val="Calibri Light"/>
      <family val="2"/>
      <scheme val="major"/>
    </font>
    <font>
      <sz val="11"/>
      <color rgb="FFFF0000"/>
      <name val="Calibri Light"/>
      <family val="2"/>
      <scheme val="major"/>
    </font>
    <font>
      <b/>
      <i/>
      <sz val="11"/>
      <color theme="1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i/>
      <sz val="11"/>
      <color theme="1"/>
      <name val="Cambria"/>
      <family val="1"/>
    </font>
    <font>
      <i/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theme="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0" fontId="4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50">
    <xf numFmtId="0" fontId="0" fillId="0" borderId="0" xfId="0"/>
    <xf numFmtId="0" fontId="1" fillId="0" borderId="0" xfId="0" applyFont="1"/>
    <xf numFmtId="1" fontId="2" fillId="0" borderId="0" xfId="0" applyNumberFormat="1" applyFont="1" applyAlignment="1">
      <alignment horizontal="center"/>
    </xf>
    <xf numFmtId="0" fontId="2" fillId="2" borderId="0" xfId="0" applyFont="1" applyFill="1"/>
    <xf numFmtId="3" fontId="2" fillId="2" borderId="0" xfId="0" applyNumberFormat="1" applyFont="1" applyFill="1" applyAlignment="1">
      <alignment horizontal="center"/>
    </xf>
    <xf numFmtId="0" fontId="2" fillId="3" borderId="0" xfId="0" applyFont="1" applyFill="1"/>
    <xf numFmtId="3" fontId="2" fillId="3" borderId="0" xfId="0" applyNumberFormat="1" applyFont="1" applyFill="1" applyAlignment="1">
      <alignment horizontal="center"/>
    </xf>
    <xf numFmtId="0" fontId="2" fillId="0" borderId="0" xfId="0" applyFont="1"/>
    <xf numFmtId="3" fontId="2" fillId="0" borderId="0" xfId="0" applyNumberFormat="1" applyFont="1" applyAlignment="1">
      <alignment horizontal="center"/>
    </xf>
    <xf numFmtId="0" fontId="1" fillId="0" borderId="0" xfId="0" applyFont="1" applyAlignment="1">
      <alignment horizontal="left" indent="1"/>
    </xf>
    <xf numFmtId="3" fontId="1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2" fillId="3" borderId="0" xfId="0" applyFont="1" applyFill="1" applyAlignment="1">
      <alignment horizontal="left"/>
    </xf>
    <xf numFmtId="0" fontId="2" fillId="4" borderId="0" xfId="0" applyFont="1" applyFill="1"/>
    <xf numFmtId="3" fontId="2" fillId="4" borderId="0" xfId="0" applyNumberFormat="1" applyFont="1" applyFill="1" applyAlignment="1">
      <alignment horizontal="center"/>
    </xf>
    <xf numFmtId="0" fontId="2" fillId="5" borderId="0" xfId="0" applyFont="1" applyFill="1"/>
    <xf numFmtId="3" fontId="2" fillId="5" borderId="0" xfId="0" applyNumberFormat="1" applyFont="1" applyFill="1" applyAlignment="1">
      <alignment horizontal="center"/>
    </xf>
    <xf numFmtId="0" fontId="1" fillId="6" borderId="0" xfId="0" applyFont="1" applyFill="1"/>
    <xf numFmtId="3" fontId="1" fillId="6" borderId="0" xfId="0" applyNumberFormat="1" applyFont="1" applyFill="1" applyAlignment="1">
      <alignment horizontal="center"/>
    </xf>
    <xf numFmtId="3" fontId="3" fillId="0" borderId="0" xfId="0" applyNumberFormat="1" applyFont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5" fontId="1" fillId="0" borderId="0" xfId="0" applyNumberFormat="1" applyFont="1"/>
    <xf numFmtId="0" fontId="1" fillId="0" borderId="1" xfId="0" applyFont="1" applyBorder="1"/>
    <xf numFmtId="165" fontId="1" fillId="0" borderId="2" xfId="0" applyNumberFormat="1" applyFont="1" applyBorder="1" applyAlignment="1">
      <alignment horizontal="center"/>
    </xf>
    <xf numFmtId="0" fontId="1" fillId="0" borderId="3" xfId="0" applyFont="1" applyBorder="1"/>
    <xf numFmtId="165" fontId="1" fillId="0" borderId="0" xfId="0" applyNumberFormat="1" applyFont="1" applyBorder="1" applyAlignment="1">
      <alignment horizontal="center"/>
    </xf>
    <xf numFmtId="165" fontId="1" fillId="0" borderId="1" xfId="0" applyNumberFormat="1" applyFont="1" applyBorder="1"/>
    <xf numFmtId="165" fontId="1" fillId="0" borderId="4" xfId="0" applyNumberFormat="1" applyFont="1" applyBorder="1"/>
    <xf numFmtId="165" fontId="1" fillId="0" borderId="5" xfId="0" applyNumberFormat="1" applyFont="1" applyBorder="1" applyAlignment="1">
      <alignment horizontal="center"/>
    </xf>
    <xf numFmtId="165" fontId="1" fillId="0" borderId="3" xfId="0" applyNumberFormat="1" applyFont="1" applyBorder="1"/>
    <xf numFmtId="165" fontId="1" fillId="0" borderId="3" xfId="0" applyNumberFormat="1" applyFont="1" applyBorder="1" applyAlignment="1">
      <alignment horizontal="left" indent="1"/>
    </xf>
    <xf numFmtId="165" fontId="1" fillId="0" borderId="4" xfId="0" applyNumberFormat="1" applyFont="1" applyBorder="1" applyAlignment="1">
      <alignment horizontal="left" indent="1"/>
    </xf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165" fontId="1" fillId="0" borderId="5" xfId="0" applyNumberFormat="1" applyFont="1" applyBorder="1" applyAlignment="1">
      <alignment horizontal="center" vertical="center"/>
    </xf>
    <xf numFmtId="165" fontId="1" fillId="0" borderId="6" xfId="0" applyNumberFormat="1" applyFont="1" applyBorder="1"/>
    <xf numFmtId="165" fontId="1" fillId="0" borderId="7" xfId="0" applyNumberFormat="1" applyFont="1" applyBorder="1" applyAlignment="1">
      <alignment horizontal="center"/>
    </xf>
    <xf numFmtId="165" fontId="1" fillId="0" borderId="8" xfId="0" applyNumberFormat="1" applyFont="1" applyBorder="1" applyAlignment="1">
      <alignment horizontal="center"/>
    </xf>
    <xf numFmtId="165" fontId="1" fillId="0" borderId="9" xfId="0" applyNumberFormat="1" applyFont="1" applyBorder="1" applyAlignment="1">
      <alignment horizontal="center"/>
    </xf>
    <xf numFmtId="165" fontId="1" fillId="0" borderId="10" xfId="0" applyNumberFormat="1" applyFont="1" applyBorder="1" applyAlignment="1">
      <alignment horizontal="center"/>
    </xf>
    <xf numFmtId="165" fontId="1" fillId="0" borderId="10" xfId="0" applyNumberFormat="1" applyFont="1" applyBorder="1" applyAlignment="1">
      <alignment horizontal="center" vertical="center"/>
    </xf>
    <xf numFmtId="165" fontId="1" fillId="0" borderId="11" xfId="0" applyNumberFormat="1" applyFont="1" applyBorder="1" applyAlignment="1">
      <alignment horizontal="center"/>
    </xf>
    <xf numFmtId="164" fontId="1" fillId="0" borderId="0" xfId="0" applyNumberFormat="1" applyFont="1"/>
    <xf numFmtId="3" fontId="1" fillId="0" borderId="0" xfId="0" applyNumberFormat="1" applyFont="1"/>
    <xf numFmtId="0" fontId="5" fillId="0" borderId="0" xfId="1" applyFont="1" applyAlignment="1">
      <alignment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/>
    </xf>
    <xf numFmtId="0" fontId="5" fillId="0" borderId="0" xfId="1" applyFont="1" applyAlignment="1">
      <alignment horizontal="center" wrapText="1"/>
    </xf>
    <xf numFmtId="0" fontId="6" fillId="0" borderId="0" xfId="1" applyFont="1"/>
    <xf numFmtId="0" fontId="5" fillId="0" borderId="7" xfId="1" applyFont="1" applyBorder="1"/>
    <xf numFmtId="166" fontId="5" fillId="0" borderId="7" xfId="1" applyNumberFormat="1" applyFont="1" applyBorder="1" applyAlignment="1">
      <alignment horizontal="center"/>
    </xf>
    <xf numFmtId="166" fontId="6" fillId="0" borderId="0" xfId="1" applyNumberFormat="1" applyFont="1" applyAlignment="1">
      <alignment horizontal="center"/>
    </xf>
    <xf numFmtId="0" fontId="5" fillId="0" borderId="0" xfId="1" applyFont="1"/>
    <xf numFmtId="0" fontId="5" fillId="0" borderId="0" xfId="1" applyFont="1" applyAlignment="1">
      <alignment horizontal="center"/>
    </xf>
    <xf numFmtId="0" fontId="1" fillId="0" borderId="2" xfId="0" applyFont="1" applyBorder="1"/>
    <xf numFmtId="0" fontId="1" fillId="0" borderId="8" xfId="0" applyFont="1" applyBorder="1"/>
    <xf numFmtId="2" fontId="1" fillId="0" borderId="0" xfId="0" applyNumberFormat="1" applyFont="1"/>
    <xf numFmtId="165" fontId="1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left"/>
    </xf>
    <xf numFmtId="0" fontId="1" fillId="0" borderId="0" xfId="0" applyFont="1" applyBorder="1"/>
    <xf numFmtId="0" fontId="1" fillId="0" borderId="9" xfId="0" applyFont="1" applyBorder="1"/>
    <xf numFmtId="0" fontId="1" fillId="0" borderId="5" xfId="0" applyFont="1" applyBorder="1"/>
    <xf numFmtId="0" fontId="1" fillId="0" borderId="10" xfId="0" applyFont="1" applyBorder="1"/>
    <xf numFmtId="167" fontId="2" fillId="0" borderId="6" xfId="0" applyNumberFormat="1" applyFont="1" applyBorder="1"/>
    <xf numFmtId="167" fontId="2" fillId="0" borderId="7" xfId="0" applyNumberFormat="1" applyFont="1" applyBorder="1"/>
    <xf numFmtId="167" fontId="2" fillId="0" borderId="11" xfId="0" applyNumberFormat="1" applyFont="1" applyBorder="1"/>
    <xf numFmtId="167" fontId="2" fillId="0" borderId="8" xfId="0" applyNumberFormat="1" applyFont="1" applyBorder="1"/>
    <xf numFmtId="0" fontId="1" fillId="0" borderId="1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165" fontId="8" fillId="0" borderId="0" xfId="0" applyNumberFormat="1" applyFont="1" applyFill="1" applyBorder="1" applyAlignment="1">
      <alignment horizontal="center"/>
    </xf>
    <xf numFmtId="165" fontId="8" fillId="0" borderId="9" xfId="0" applyNumberFormat="1" applyFont="1" applyFill="1" applyBorder="1" applyAlignment="1">
      <alignment horizontal="center"/>
    </xf>
    <xf numFmtId="165" fontId="8" fillId="0" borderId="8" xfId="0" applyNumberFormat="1" applyFont="1" applyFill="1" applyBorder="1" applyAlignment="1">
      <alignment horizontal="center"/>
    </xf>
    <xf numFmtId="165" fontId="8" fillId="0" borderId="2" xfId="0" applyNumberFormat="1" applyFont="1" applyFill="1" applyBorder="1" applyAlignment="1">
      <alignment horizontal="center"/>
    </xf>
    <xf numFmtId="165" fontId="8" fillId="0" borderId="3" xfId="0" applyNumberFormat="1" applyFont="1" applyFill="1" applyBorder="1" applyAlignment="1">
      <alignment horizontal="center"/>
    </xf>
    <xf numFmtId="165" fontId="8" fillId="7" borderId="9" xfId="0" applyNumberFormat="1" applyFont="1" applyFill="1" applyBorder="1" applyAlignment="1">
      <alignment horizontal="center"/>
    </xf>
    <xf numFmtId="165" fontId="8" fillId="0" borderId="5" xfId="0" applyNumberFormat="1" applyFont="1" applyFill="1" applyBorder="1" applyAlignment="1">
      <alignment horizontal="center"/>
    </xf>
    <xf numFmtId="165" fontId="8" fillId="0" borderId="10" xfId="0" applyNumberFormat="1" applyFont="1" applyFill="1" applyBorder="1" applyAlignment="1">
      <alignment horizontal="center"/>
    </xf>
    <xf numFmtId="165" fontId="9" fillId="0" borderId="1" xfId="0" applyNumberFormat="1" applyFont="1" applyFill="1" applyBorder="1" applyAlignment="1">
      <alignment horizontal="center"/>
    </xf>
    <xf numFmtId="165" fontId="9" fillId="0" borderId="2" xfId="0" applyNumberFormat="1" applyFont="1" applyFill="1" applyBorder="1" applyAlignment="1">
      <alignment horizontal="center"/>
    </xf>
    <xf numFmtId="165" fontId="9" fillId="0" borderId="8" xfId="0" applyNumberFormat="1" applyFont="1" applyFill="1" applyBorder="1" applyAlignment="1">
      <alignment horizontal="center"/>
    </xf>
    <xf numFmtId="165" fontId="9" fillId="0" borderId="3" xfId="0" applyNumberFormat="1" applyFont="1" applyFill="1" applyBorder="1" applyAlignment="1">
      <alignment horizontal="center"/>
    </xf>
    <xf numFmtId="165" fontId="9" fillId="0" borderId="0" xfId="0" applyNumberFormat="1" applyFont="1" applyFill="1" applyBorder="1" applyAlignment="1">
      <alignment horizontal="center"/>
    </xf>
    <xf numFmtId="165" fontId="9" fillId="0" borderId="9" xfId="0" applyNumberFormat="1" applyFont="1" applyFill="1" applyBorder="1" applyAlignment="1">
      <alignment horizontal="center"/>
    </xf>
    <xf numFmtId="165" fontId="9" fillId="0" borderId="4" xfId="0" applyNumberFormat="1" applyFont="1" applyFill="1" applyBorder="1" applyAlignment="1">
      <alignment horizontal="center"/>
    </xf>
    <xf numFmtId="165" fontId="9" fillId="0" borderId="5" xfId="0" applyNumberFormat="1" applyFont="1" applyFill="1" applyBorder="1" applyAlignment="1">
      <alignment horizontal="center"/>
    </xf>
    <xf numFmtId="165" fontId="9" fillId="0" borderId="10" xfId="0" applyNumberFormat="1" applyFont="1" applyFill="1" applyBorder="1" applyAlignment="1">
      <alignment horizontal="center"/>
    </xf>
    <xf numFmtId="0" fontId="2" fillId="0" borderId="3" xfId="0" applyFont="1" applyBorder="1"/>
    <xf numFmtId="0" fontId="2" fillId="0" borderId="3" xfId="0" applyFont="1" applyBorder="1" applyAlignment="1"/>
    <xf numFmtId="168" fontId="6" fillId="0" borderId="0" xfId="2" applyNumberFormat="1" applyFont="1"/>
    <xf numFmtId="0" fontId="2" fillId="0" borderId="4" xfId="0" applyFont="1" applyBorder="1"/>
    <xf numFmtId="0" fontId="2" fillId="0" borderId="0" xfId="0" applyFont="1" applyBorder="1"/>
    <xf numFmtId="0" fontId="2" fillId="0" borderId="9" xfId="0" applyFont="1" applyBorder="1"/>
    <xf numFmtId="0" fontId="2" fillId="0" borderId="3" xfId="0" applyFont="1" applyFill="1" applyBorder="1"/>
    <xf numFmtId="0" fontId="2" fillId="0" borderId="1" xfId="0" applyFont="1" applyBorder="1"/>
    <xf numFmtId="0" fontId="2" fillId="0" borderId="2" xfId="0" applyFont="1" applyBorder="1"/>
    <xf numFmtId="0" fontId="2" fillId="0" borderId="8" xfId="0" applyFont="1" applyBorder="1"/>
    <xf numFmtId="0" fontId="2" fillId="0" borderId="5" xfId="0" applyFont="1" applyBorder="1"/>
    <xf numFmtId="0" fontId="2" fillId="0" borderId="10" xfId="0" applyFont="1" applyBorder="1"/>
    <xf numFmtId="164" fontId="1" fillId="0" borderId="0" xfId="0" applyNumberFormat="1" applyFont="1" applyBorder="1" applyAlignment="1">
      <alignment horizontal="center"/>
    </xf>
    <xf numFmtId="165" fontId="1" fillId="0" borderId="0" xfId="0" applyNumberFormat="1" applyFont="1" applyBorder="1" applyAlignment="1">
      <alignment horizontal="center" vertical="center"/>
    </xf>
    <xf numFmtId="1" fontId="1" fillId="0" borderId="0" xfId="0" applyNumberFormat="1" applyFont="1"/>
    <xf numFmtId="0" fontId="1" fillId="0" borderId="6" xfId="0" applyFont="1" applyBorder="1"/>
    <xf numFmtId="0" fontId="15" fillId="0" borderId="0" xfId="0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16" fillId="0" borderId="0" xfId="0" applyNumberFormat="1" applyFont="1" applyAlignment="1">
      <alignment horizontal="center" vertical="center"/>
    </xf>
    <xf numFmtId="0" fontId="15" fillId="0" borderId="2" xfId="0" applyFont="1" applyBorder="1"/>
    <xf numFmtId="3" fontId="15" fillId="0" borderId="2" xfId="0" applyNumberFormat="1" applyFont="1" applyBorder="1" applyAlignment="1">
      <alignment horizontal="center" vertical="center"/>
    </xf>
    <xf numFmtId="0" fontId="15" fillId="0" borderId="0" xfId="0" applyFont="1" applyBorder="1"/>
    <xf numFmtId="3" fontId="15" fillId="0" borderId="0" xfId="0" applyNumberFormat="1" applyFont="1" applyBorder="1" applyAlignment="1">
      <alignment horizontal="center" vertical="center"/>
    </xf>
    <xf numFmtId="169" fontId="0" fillId="0" borderId="0" xfId="3" applyNumberFormat="1" applyFont="1" applyAlignment="1">
      <alignment horizontal="center" vertical="center"/>
    </xf>
    <xf numFmtId="1" fontId="0" fillId="0" borderId="0" xfId="3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15" fillId="0" borderId="2" xfId="0" applyNumberFormat="1" applyFont="1" applyBorder="1" applyAlignment="1">
      <alignment horizontal="center" vertical="center"/>
    </xf>
    <xf numFmtId="166" fontId="15" fillId="0" borderId="0" xfId="0" applyNumberFormat="1" applyFont="1" applyBorder="1" applyAlignment="1">
      <alignment horizontal="center" vertical="center"/>
    </xf>
    <xf numFmtId="1" fontId="18" fillId="0" borderId="0" xfId="0" applyNumberFormat="1" applyFont="1" applyAlignment="1">
      <alignment horizontal="left"/>
    </xf>
    <xf numFmtId="0" fontId="19" fillId="0" borderId="0" xfId="0" applyFont="1"/>
    <xf numFmtId="0" fontId="1" fillId="0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8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0" fillId="0" borderId="21" xfId="1" applyFont="1" applyBorder="1" applyAlignment="1">
      <alignment horizontal="center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7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</cellXfs>
  <cellStyles count="4">
    <cellStyle name="Normal" xfId="0" builtinId="0"/>
    <cellStyle name="Normal 2" xfId="1"/>
    <cellStyle name="Porcentagem" xfId="2" builtinId="5"/>
    <cellStyle name="Vírgula" xfId="3" builtinId="3"/>
  </cellStyles>
  <dxfs count="231">
    <dxf>
      <fill>
        <patternFill>
          <bgColor rgb="FFFCE4D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E4D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E4D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E4D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E4D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E4D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E4D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E4D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E4D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E4D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E4D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E4D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E4D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E4D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E4D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E4D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E4D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E4D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E4D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E4D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E4D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E4D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E4D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E4D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E4D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E4D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E4D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E4D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E4D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E4D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E4D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E4D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E4D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E4D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E4D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E4D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E4D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E4D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E4D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E4D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E4D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E4D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E4D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E4D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E4D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E4D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E4D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E4D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E4D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E4D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E4D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E4D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E4D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E4D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E4D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E4D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E4D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E4D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E4D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E4D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E4D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E4D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E4D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E4D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E4D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E4D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E4D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E4D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E4D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E4D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E4D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E4D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E4D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E4D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E4D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E4D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E4D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Jovens/Idosos</a:t>
            </a:r>
          </a:p>
        </c:rich>
      </c:tx>
      <c:layout>
        <c:manualLayout>
          <c:xMode val="edge"/>
          <c:yMode val="edge"/>
          <c:x val="0.38008415290501135"/>
          <c:y val="1.990049751243781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5483814523184598E-2"/>
          <c:y val="0.10733814523184602"/>
          <c:w val="0.88396062992125979"/>
          <c:h val="0.75644807458769159"/>
        </c:manualLayout>
      </c:layout>
      <c:lineChart>
        <c:grouping val="standard"/>
        <c:varyColors val="0"/>
        <c:ser>
          <c:idx val="0"/>
          <c:order val="0"/>
          <c:tx>
            <c:strRef>
              <c:f>Demografia_Estadual!$B$3</c:f>
              <c:strCache>
                <c:ptCount val="1"/>
                <c:pt idx="0">
                  <c:v>Brasil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Demografia_Estadual!$C$2:$BA$2</c:f>
              <c:numCache>
                <c:formatCode>General</c:formatCode>
                <c:ptCount val="6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</c:numCache>
            </c:numRef>
          </c:cat>
          <c:val>
            <c:numRef>
              <c:f>Demografia_Estadual!$C$3:$BA$3</c:f>
              <c:numCache>
                <c:formatCode>#,##0.0</c:formatCode>
                <c:ptCount val="6"/>
                <c:pt idx="0">
                  <c:v>9.2843536317659421</c:v>
                </c:pt>
                <c:pt idx="1">
                  <c:v>7.0510633824474862</c:v>
                </c:pt>
                <c:pt idx="2">
                  <c:v>4.9852295315441149</c:v>
                </c:pt>
                <c:pt idx="3">
                  <c:v>3.7799090260693307</c:v>
                </c:pt>
                <c:pt idx="4">
                  <c:v>2.8670034053784539</c:v>
                </c:pt>
                <c:pt idx="5">
                  <c:v>2.3462032971405384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Demografia_Estadual!$B$4</c:f>
              <c:strCache>
                <c:ptCount val="1"/>
                <c:pt idx="0">
                  <c:v>Norte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Demografia_Estadual!$C$2:$BA$2</c:f>
              <c:numCache>
                <c:formatCode>General</c:formatCode>
                <c:ptCount val="6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</c:numCache>
            </c:numRef>
          </c:cat>
          <c:val>
            <c:numRef>
              <c:f>Demografia_Estadual!$C$4:$BA$4</c:f>
              <c:numCache>
                <c:formatCode>#,##0.0</c:formatCode>
                <c:ptCount val="6"/>
                <c:pt idx="0">
                  <c:v>14.033957198888086</c:v>
                </c:pt>
                <c:pt idx="1">
                  <c:v>11.697824761205336</c:v>
                </c:pt>
                <c:pt idx="2">
                  <c:v>8.5630158584063185</c:v>
                </c:pt>
                <c:pt idx="3">
                  <c:v>6.1139304391121456</c:v>
                </c:pt>
                <c:pt idx="4">
                  <c:v>4.296083193727104</c:v>
                </c:pt>
                <c:pt idx="5">
                  <c:v>3.2959760787669548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Demografia_Estadual!$B$12</c:f>
              <c:strCache>
                <c:ptCount val="1"/>
                <c:pt idx="0">
                  <c:v>Nordeste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Demografia_Estadual!$C$2:$BA$2</c:f>
              <c:numCache>
                <c:formatCode>General</c:formatCode>
                <c:ptCount val="6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</c:numCache>
            </c:numRef>
          </c:cat>
          <c:val>
            <c:numRef>
              <c:f>Demografia_Estadual!$C$12:$BA$12</c:f>
              <c:numCache>
                <c:formatCode>#,##0.0</c:formatCode>
                <c:ptCount val="6"/>
                <c:pt idx="0">
                  <c:v>9.2301626963145402</c:v>
                </c:pt>
                <c:pt idx="1">
                  <c:v>7.8003042329555203</c:v>
                </c:pt>
                <c:pt idx="2">
                  <c:v>5.8162265255338141</c:v>
                </c:pt>
                <c:pt idx="3">
                  <c:v>4.2866180612341438</c:v>
                </c:pt>
                <c:pt idx="4">
                  <c:v>3.0831666248510166</c:v>
                </c:pt>
                <c:pt idx="5">
                  <c:v>2.3871989079274778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Demografia_Estadual!$B$22</c:f>
              <c:strCache>
                <c:ptCount val="1"/>
                <c:pt idx="0">
                  <c:v>Sudeste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Demografia_Estadual!$C$2:$BA$2</c:f>
              <c:numCache>
                <c:formatCode>General</c:formatCode>
                <c:ptCount val="6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</c:numCache>
            </c:numRef>
          </c:cat>
          <c:val>
            <c:numRef>
              <c:f>Demografia_Estadual!$C$22:$BA$22</c:f>
              <c:numCache>
                <c:formatCode>#,##0.0</c:formatCode>
                <c:ptCount val="6"/>
                <c:pt idx="0">
                  <c:v>8.66887439513674</c:v>
                </c:pt>
                <c:pt idx="1">
                  <c:v>6.2808191945450256</c:v>
                </c:pt>
                <c:pt idx="2">
                  <c:v>4.3499826216812192</c:v>
                </c:pt>
                <c:pt idx="3">
                  <c:v>3.3454918426479012</c:v>
                </c:pt>
                <c:pt idx="4">
                  <c:v>2.5815845375074318</c:v>
                </c:pt>
                <c:pt idx="5">
                  <c:v>2.173481060688971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Demografia_Estadual!$B$27</c:f>
              <c:strCache>
                <c:ptCount val="1"/>
                <c:pt idx="0">
                  <c:v>Sul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Demografia_Estadual!$C$2:$BA$2</c:f>
              <c:numCache>
                <c:formatCode>General</c:formatCode>
                <c:ptCount val="6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</c:numCache>
            </c:numRef>
          </c:cat>
          <c:val>
            <c:numRef>
              <c:f>Demografia_Estadual!$C$27:$BA$27</c:f>
              <c:numCache>
                <c:formatCode>#,##0.0</c:formatCode>
                <c:ptCount val="6"/>
                <c:pt idx="0">
                  <c:v>8.6544889725599106</c:v>
                </c:pt>
                <c:pt idx="1">
                  <c:v>6.0389736491114236</c:v>
                </c:pt>
                <c:pt idx="2">
                  <c:v>4.0625182808067235</c:v>
                </c:pt>
                <c:pt idx="3">
                  <c:v>3.1443254485632037</c:v>
                </c:pt>
                <c:pt idx="4">
                  <c:v>2.5169071307865449</c:v>
                </c:pt>
                <c:pt idx="5">
                  <c:v>2.0971674113274394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Demografia_Estadual!$B$31</c:f>
              <c:strCache>
                <c:ptCount val="1"/>
                <c:pt idx="0">
                  <c:v>Centro-Oeste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Demografia_Estadual!$C$2:$BA$2</c:f>
              <c:numCache>
                <c:formatCode>General</c:formatCode>
                <c:ptCount val="6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</c:numCache>
            </c:numRef>
          </c:cat>
          <c:val>
            <c:numRef>
              <c:f>Demografia_Estadual!$C$31:$BA$31</c:f>
              <c:numCache>
                <c:formatCode>#,##0.0</c:formatCode>
                <c:ptCount val="6"/>
                <c:pt idx="0">
                  <c:v>11.915298794254696</c:v>
                </c:pt>
                <c:pt idx="1">
                  <c:v>8.7729163592334025</c:v>
                </c:pt>
                <c:pt idx="2">
                  <c:v>6.0057148509665881</c:v>
                </c:pt>
                <c:pt idx="3">
                  <c:v>4.3504112501693735</c:v>
                </c:pt>
                <c:pt idx="4">
                  <c:v>3.2518230229951959</c:v>
                </c:pt>
                <c:pt idx="5">
                  <c:v>2.7027284731818337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283808"/>
        <c:axId val="193284368"/>
      </c:lineChart>
      <c:catAx>
        <c:axId val="19328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284368"/>
        <c:crosses val="autoZero"/>
        <c:auto val="1"/>
        <c:lblAlgn val="ctr"/>
        <c:lblOffset val="100"/>
        <c:noMultiLvlLbl val="0"/>
      </c:catAx>
      <c:valAx>
        <c:axId val="19328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2838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611116943715371"/>
          <c:y val="0.12094840756845693"/>
          <c:w val="0.48611116943715371"/>
          <c:h val="0.267752967446233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Idosos/População</a:t>
            </a:r>
          </a:p>
        </c:rich>
      </c:tx>
      <c:layout>
        <c:manualLayout>
          <c:xMode val="edge"/>
          <c:yMode val="edge"/>
          <c:x val="0.31603448170377302"/>
          <c:y val="2.777795632688771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5483814523184598E-2"/>
          <c:y val="0.13048629337999418"/>
          <c:w val="0.88396062992125979"/>
          <c:h val="0.75285505978419376"/>
        </c:manualLayout>
      </c:layout>
      <c:lineChart>
        <c:grouping val="standard"/>
        <c:varyColors val="0"/>
        <c:ser>
          <c:idx val="0"/>
          <c:order val="0"/>
          <c:tx>
            <c:strRef>
              <c:f>Demografia_Estadual!$B$3</c:f>
              <c:strCache>
                <c:ptCount val="1"/>
                <c:pt idx="0">
                  <c:v>Brasil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Demografia_Estadual!$C$2:$BA$2</c:f>
              <c:numCache>
                <c:formatCode>General</c:formatCode>
                <c:ptCount val="6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</c:numCache>
            </c:numRef>
          </c:cat>
          <c:val>
            <c:numRef>
              <c:f>Demografia_Estadual!$C$39:$BA$39</c:f>
              <c:numCache>
                <c:formatCode>#,##0.0</c:formatCode>
                <c:ptCount val="6"/>
                <c:pt idx="0">
                  <c:v>7.3226610187551193</c:v>
                </c:pt>
                <c:pt idx="1">
                  <c:v>9.8289442911409441</c:v>
                </c:pt>
                <c:pt idx="2">
                  <c:v>13.540744988952696</c:v>
                </c:pt>
                <c:pt idx="3">
                  <c:v>17.406028620516697</c:v>
                </c:pt>
                <c:pt idx="4">
                  <c:v>21.865774557689218</c:v>
                </c:pt>
                <c:pt idx="5">
                  <c:v>25.486381802762825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Demografia_Estadual!$B$4</c:f>
              <c:strCache>
                <c:ptCount val="1"/>
                <c:pt idx="0">
                  <c:v>Norte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Demografia_Estadual!$C$2:$BA$2</c:f>
              <c:numCache>
                <c:formatCode>General</c:formatCode>
                <c:ptCount val="6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</c:numCache>
            </c:numRef>
          </c:cat>
          <c:val>
            <c:numRef>
              <c:f>Demografia_Estadual!$C$40:$BA$40</c:f>
              <c:numCache>
                <c:formatCode>#,##0.0</c:formatCode>
                <c:ptCount val="6"/>
                <c:pt idx="0">
                  <c:v>4.5260502039562649</c:v>
                </c:pt>
                <c:pt idx="1">
                  <c:v>5.8046631021907995</c:v>
                </c:pt>
                <c:pt idx="2">
                  <c:v>8.0649704660419257</c:v>
                </c:pt>
                <c:pt idx="3">
                  <c:v>11.223296522663347</c:v>
                </c:pt>
                <c:pt idx="4">
                  <c:v>15.441877476054607</c:v>
                </c:pt>
                <c:pt idx="5">
                  <c:v>19.31842375353505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Demografia_Estadual!$B$12</c:f>
              <c:strCache>
                <c:ptCount val="1"/>
                <c:pt idx="0">
                  <c:v>Nordeste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Demografia_Estadual!$C$2:$BA$2</c:f>
              <c:numCache>
                <c:formatCode>General</c:formatCode>
                <c:ptCount val="6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</c:numCache>
            </c:numRef>
          </c:cat>
          <c:val>
            <c:numRef>
              <c:f>Demografia_Estadual!$C$48:$BA$48</c:f>
              <c:numCache>
                <c:formatCode>#,##0.0</c:formatCode>
                <c:ptCount val="6"/>
                <c:pt idx="0">
                  <c:v>7.1234925155908622</c:v>
                </c:pt>
                <c:pt idx="1">
                  <c:v>8.8386595357781008</c:v>
                </c:pt>
                <c:pt idx="2">
                  <c:v>11.772516128909187</c:v>
                </c:pt>
                <c:pt idx="3">
                  <c:v>15.632060067907219</c:v>
                </c:pt>
                <c:pt idx="4">
                  <c:v>20.662585400740006</c:v>
                </c:pt>
                <c:pt idx="5">
                  <c:v>25.192374160013486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Demografia_Estadual!$B$22</c:f>
              <c:strCache>
                <c:ptCount val="1"/>
                <c:pt idx="0">
                  <c:v>Sudeste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Demografia_Estadual!$C$2:$BA$2</c:f>
              <c:numCache>
                <c:formatCode>General</c:formatCode>
                <c:ptCount val="6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</c:numCache>
            </c:numRef>
          </c:cat>
          <c:val>
            <c:numRef>
              <c:f>Demografia_Estadual!$C$58:$BA$58</c:f>
              <c:numCache>
                <c:formatCode>#,##0.0</c:formatCode>
                <c:ptCount val="6"/>
                <c:pt idx="0">
                  <c:v>8.0265488917705472</c:v>
                </c:pt>
                <c:pt idx="1">
                  <c:v>11.087580764173556</c:v>
                </c:pt>
                <c:pt idx="2">
                  <c:v>15.380063420556175</c:v>
                </c:pt>
                <c:pt idx="3">
                  <c:v>19.385578713191901</c:v>
                </c:pt>
                <c:pt idx="4">
                  <c:v>23.830535675124651</c:v>
                </c:pt>
                <c:pt idx="5">
                  <c:v>27.073138893096232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Demografia_Estadual!$B$27</c:f>
              <c:strCache>
                <c:ptCount val="1"/>
                <c:pt idx="0">
                  <c:v>Sul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Demografia_Estadual!$C$2:$BA$2</c:f>
              <c:numCache>
                <c:formatCode>General</c:formatCode>
                <c:ptCount val="6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</c:numCache>
            </c:numRef>
          </c:cat>
          <c:val>
            <c:numRef>
              <c:f>Demografia_Estadual!$C$63:$BA$63</c:f>
              <c:numCache>
                <c:formatCode>#,##0.0</c:formatCode>
                <c:ptCount val="6"/>
                <c:pt idx="0">
                  <c:v>8.0472936514093298</c:v>
                </c:pt>
                <c:pt idx="1">
                  <c:v>11.485124608695955</c:v>
                </c:pt>
                <c:pt idx="2">
                  <c:v>16.196540559022569</c:v>
                </c:pt>
                <c:pt idx="3">
                  <c:v>20.268552576291828</c:v>
                </c:pt>
                <c:pt idx="4">
                  <c:v>24.199384136848451</c:v>
                </c:pt>
                <c:pt idx="5">
                  <c:v>27.61087636442673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Demografia_Estadual!$B$31</c:f>
              <c:strCache>
                <c:ptCount val="1"/>
                <c:pt idx="0">
                  <c:v>Centro-Oeste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Demografia_Estadual!$C$2:$BA$2</c:f>
              <c:numCache>
                <c:formatCode>General</c:formatCode>
                <c:ptCount val="6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</c:numCache>
            </c:numRef>
          </c:cat>
          <c:val>
            <c:numRef>
              <c:f>Demografia_Estadual!$C$67:$BA$67</c:f>
              <c:numCache>
                <c:formatCode>#,##0.0</c:formatCode>
                <c:ptCount val="6"/>
                <c:pt idx="0">
                  <c:v>5.8017335525229408</c:v>
                </c:pt>
                <c:pt idx="1">
                  <c:v>8.0065483528750043</c:v>
                </c:pt>
                <c:pt idx="2">
                  <c:v>11.429529902224452</c:v>
                </c:pt>
                <c:pt idx="3">
                  <c:v>15.377858806380482</c:v>
                </c:pt>
                <c:pt idx="4">
                  <c:v>19.664881141460572</c:v>
                </c:pt>
                <c:pt idx="5">
                  <c:v>22.827504979875972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289968"/>
        <c:axId val="193290528"/>
      </c:lineChart>
      <c:catAx>
        <c:axId val="1932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290528"/>
        <c:crosses val="autoZero"/>
        <c:auto val="1"/>
        <c:lblAlgn val="ctr"/>
        <c:lblOffset val="100"/>
        <c:noMultiLvlLbl val="0"/>
      </c:catAx>
      <c:valAx>
        <c:axId val="19329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2899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000001223623271"/>
          <c:y val="0.12094845287196243"/>
          <c:w val="0.48611101933936579"/>
          <c:h val="0.267752959451497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Jovens/Idosos</a:t>
            </a:r>
          </a:p>
        </c:rich>
      </c:tx>
      <c:layout>
        <c:manualLayout>
          <c:xMode val="edge"/>
          <c:yMode val="edge"/>
          <c:x val="0.4267054750451913"/>
          <c:y val="1.990049751243781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5483814523184598E-2"/>
          <c:y val="0.10733814523184602"/>
          <c:w val="0.88396062992125979"/>
          <c:h val="0.73654757707525376"/>
        </c:manualLayout>
      </c:layout>
      <c:lineChart>
        <c:grouping val="standard"/>
        <c:varyColors val="0"/>
        <c:ser>
          <c:idx val="1"/>
          <c:order val="0"/>
          <c:tx>
            <c:strRef>
              <c:f>Demografia_Estadual!$B$4</c:f>
              <c:strCache>
                <c:ptCount val="1"/>
                <c:pt idx="0">
                  <c:v>Norte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Demografia_Estadual!$C$2:$BA$2</c:f>
              <c:numCache>
                <c:formatCode>General</c:formatCode>
                <c:ptCount val="6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</c:numCache>
            </c:numRef>
          </c:cat>
          <c:val>
            <c:numRef>
              <c:f>Demografia_Estadual!$C$4:$BA$4</c:f>
              <c:numCache>
                <c:formatCode>#,##0.0</c:formatCode>
                <c:ptCount val="6"/>
                <c:pt idx="0">
                  <c:v>14.033957198888086</c:v>
                </c:pt>
                <c:pt idx="1">
                  <c:v>11.697824761205336</c:v>
                </c:pt>
                <c:pt idx="2">
                  <c:v>8.5630158584063185</c:v>
                </c:pt>
                <c:pt idx="3">
                  <c:v>6.1139304391121456</c:v>
                </c:pt>
                <c:pt idx="4">
                  <c:v>4.296083193727104</c:v>
                </c:pt>
                <c:pt idx="5">
                  <c:v>3.2959760787669548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Demografia_Estadual!$B$5</c:f>
              <c:strCache>
                <c:ptCount val="1"/>
                <c:pt idx="0">
                  <c:v>Rondônia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Demografia_Estadual!$C$2:$BA$2</c:f>
              <c:numCache>
                <c:formatCode>General</c:formatCode>
                <c:ptCount val="6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</c:numCache>
            </c:numRef>
          </c:cat>
          <c:val>
            <c:numRef>
              <c:f>Demografia_Estadual!$C$5:$BA$5</c:f>
              <c:numCache>
                <c:formatCode>#,##0.0</c:formatCode>
                <c:ptCount val="6"/>
                <c:pt idx="0">
                  <c:v>14.480740054510546</c:v>
                </c:pt>
                <c:pt idx="1">
                  <c:v>11.253944209696423</c:v>
                </c:pt>
                <c:pt idx="2">
                  <c:v>7.4172126783366474</c:v>
                </c:pt>
                <c:pt idx="3">
                  <c:v>5.224933210655256</c:v>
                </c:pt>
                <c:pt idx="4">
                  <c:v>3.7860191521446809</c:v>
                </c:pt>
                <c:pt idx="5">
                  <c:v>2.9746433486623478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Demografia_Estadual!$B$6</c:f>
              <c:strCache>
                <c:ptCount val="1"/>
                <c:pt idx="0">
                  <c:v>Acre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Demografia_Estadual!$C$2:$BA$2</c:f>
              <c:numCache>
                <c:formatCode>General</c:formatCode>
                <c:ptCount val="6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</c:numCache>
            </c:numRef>
          </c:cat>
          <c:val>
            <c:numRef>
              <c:f>Demografia_Estadual!$C$6:$BA$6</c:f>
              <c:numCache>
                <c:formatCode>#,##0.0</c:formatCode>
                <c:ptCount val="6"/>
                <c:pt idx="0">
                  <c:v>14.337236096406551</c:v>
                </c:pt>
                <c:pt idx="1">
                  <c:v>12.342037482986076</c:v>
                </c:pt>
                <c:pt idx="2">
                  <c:v>9.4205336742465455</c:v>
                </c:pt>
                <c:pt idx="3">
                  <c:v>6.725210732044566</c:v>
                </c:pt>
                <c:pt idx="4">
                  <c:v>4.6927774747831927</c:v>
                </c:pt>
                <c:pt idx="5">
                  <c:v>3.616879914390732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Demografia_Estadual!$B$7</c:f>
              <c:strCache>
                <c:ptCount val="1"/>
                <c:pt idx="0">
                  <c:v>Amazonas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Demografia_Estadual!$C$2:$BA$2</c:f>
              <c:numCache>
                <c:formatCode>General</c:formatCode>
                <c:ptCount val="6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</c:numCache>
            </c:numRef>
          </c:cat>
          <c:val>
            <c:numRef>
              <c:f>Demografia_Estadual!$C$7:$BA$7</c:f>
              <c:numCache>
                <c:formatCode>#,##0.0</c:formatCode>
                <c:ptCount val="6"/>
                <c:pt idx="0">
                  <c:v>15.548464767574094</c:v>
                </c:pt>
                <c:pt idx="1">
                  <c:v>13.142812660700217</c:v>
                </c:pt>
                <c:pt idx="2">
                  <c:v>9.6365197853690265</c:v>
                </c:pt>
                <c:pt idx="3">
                  <c:v>6.8949925476357423</c:v>
                </c:pt>
                <c:pt idx="4">
                  <c:v>4.8475712911036153</c:v>
                </c:pt>
                <c:pt idx="5">
                  <c:v>3.7521681286578783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Demografia_Estadual!$B$8</c:f>
              <c:strCache>
                <c:ptCount val="1"/>
                <c:pt idx="0">
                  <c:v>Roraima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Demografia_Estadual!$C$2:$BA$2</c:f>
              <c:numCache>
                <c:formatCode>General</c:formatCode>
                <c:ptCount val="6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</c:numCache>
            </c:numRef>
          </c:cat>
          <c:val>
            <c:numRef>
              <c:f>Demografia_Estadual!$C$8:$BA$8</c:f>
              <c:numCache>
                <c:formatCode>#,##0.0</c:formatCode>
                <c:ptCount val="6"/>
                <c:pt idx="0">
                  <c:v>18.336352695255592</c:v>
                </c:pt>
                <c:pt idx="1">
                  <c:v>15.832193524918152</c:v>
                </c:pt>
                <c:pt idx="2">
                  <c:v>10.675848880027669</c:v>
                </c:pt>
                <c:pt idx="3">
                  <c:v>7.3551556869053405</c:v>
                </c:pt>
                <c:pt idx="4">
                  <c:v>4.7992096890873306</c:v>
                </c:pt>
                <c:pt idx="5">
                  <c:v>3.4120647630391865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Demografia_Estadual!$B$9</c:f>
              <c:strCache>
                <c:ptCount val="1"/>
                <c:pt idx="0">
                  <c:v>Pará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Demografia_Estadual!$C$2:$BA$2</c:f>
              <c:numCache>
                <c:formatCode>General</c:formatCode>
                <c:ptCount val="6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</c:numCache>
            </c:numRef>
          </c:cat>
          <c:val>
            <c:numRef>
              <c:f>Demografia_Estadual!$C$9:$BA$9</c:f>
              <c:numCache>
                <c:formatCode>#,##0.0</c:formatCode>
                <c:ptCount val="6"/>
                <c:pt idx="0">
                  <c:v>13.490501184957337</c:v>
                </c:pt>
                <c:pt idx="1">
                  <c:v>11.221331929734212</c:v>
                </c:pt>
                <c:pt idx="2">
                  <c:v>8.3467835827142149</c:v>
                </c:pt>
                <c:pt idx="3">
                  <c:v>5.9484402023605272</c:v>
                </c:pt>
                <c:pt idx="4">
                  <c:v>4.1387953648750697</c:v>
                </c:pt>
                <c:pt idx="5">
                  <c:v>3.1441163149272429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Demografia_Estadual!$B$10</c:f>
              <c:strCache>
                <c:ptCount val="1"/>
                <c:pt idx="0">
                  <c:v>Amapá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Demografia_Estadual!$C$2:$BA$2</c:f>
              <c:numCache>
                <c:formatCode>General</c:formatCode>
                <c:ptCount val="6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</c:numCache>
            </c:numRef>
          </c:cat>
          <c:val>
            <c:numRef>
              <c:f>Demografia_Estadual!$C$10:$BA$10</c:f>
              <c:numCache>
                <c:formatCode>#,##0.0</c:formatCode>
                <c:ptCount val="6"/>
                <c:pt idx="0">
                  <c:v>15.548464767574094</c:v>
                </c:pt>
                <c:pt idx="1">
                  <c:v>13.142812660700217</c:v>
                </c:pt>
                <c:pt idx="2">
                  <c:v>9.6365197853690265</c:v>
                </c:pt>
                <c:pt idx="3">
                  <c:v>6.8949925476357423</c:v>
                </c:pt>
                <c:pt idx="4">
                  <c:v>4.8475712911036153</c:v>
                </c:pt>
                <c:pt idx="5">
                  <c:v>3.7521681286578783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Demografia_Estadual!$B$11</c:f>
              <c:strCache>
                <c:ptCount val="1"/>
                <c:pt idx="0">
                  <c:v>Tocantins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Demografia_Estadual!$C$2:$BA$2</c:f>
              <c:numCache>
                <c:formatCode>General</c:formatCode>
                <c:ptCount val="6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</c:numCache>
            </c:numRef>
          </c:cat>
          <c:val>
            <c:numRef>
              <c:f>Demografia_Estadual!$C$11:$BA$11</c:f>
              <c:numCache>
                <c:formatCode>#,##0.0</c:formatCode>
                <c:ptCount val="6"/>
                <c:pt idx="0">
                  <c:v>11.219748341452668</c:v>
                </c:pt>
                <c:pt idx="1">
                  <c:v>9.2825918449049816</c:v>
                </c:pt>
                <c:pt idx="2">
                  <c:v>6.9372498438331442</c:v>
                </c:pt>
                <c:pt idx="3">
                  <c:v>5.0942362773814303</c:v>
                </c:pt>
                <c:pt idx="4">
                  <c:v>3.6806825645058212</c:v>
                </c:pt>
                <c:pt idx="5">
                  <c:v>2.8909006187310249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297248"/>
        <c:axId val="193682640"/>
      </c:lineChart>
      <c:catAx>
        <c:axId val="19329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682640"/>
        <c:crosses val="autoZero"/>
        <c:auto val="1"/>
        <c:lblAlgn val="ctr"/>
        <c:lblOffset val="100"/>
        <c:noMultiLvlLbl val="0"/>
      </c:catAx>
      <c:valAx>
        <c:axId val="19368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2972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388883056284629"/>
          <c:y val="0.12094840756845693"/>
          <c:w val="0.46111122776319624"/>
          <c:h val="0.360345516511928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Razão de Dependência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5483814523184598E-2"/>
          <c:y val="0.10733814523184602"/>
          <c:w val="0.88396062992125979"/>
          <c:h val="0.77137357830271214"/>
        </c:manualLayout>
      </c:layout>
      <c:lineChart>
        <c:grouping val="standard"/>
        <c:varyColors val="0"/>
        <c:ser>
          <c:idx val="1"/>
          <c:order val="0"/>
          <c:tx>
            <c:strRef>
              <c:f>Demografia_Estadual!$B$12</c:f>
              <c:strCache>
                <c:ptCount val="1"/>
                <c:pt idx="0">
                  <c:v>Nordeste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Demografia_Estadual!$C$2:$BA$2</c:f>
              <c:numCache>
                <c:formatCode>General</c:formatCode>
                <c:ptCount val="6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</c:numCache>
            </c:numRef>
          </c:cat>
          <c:val>
            <c:numRef>
              <c:f>Demografia_Estadual!$C$12:$BA$12</c:f>
              <c:numCache>
                <c:formatCode>#,##0.0</c:formatCode>
                <c:ptCount val="6"/>
                <c:pt idx="0">
                  <c:v>9.2301626963145402</c:v>
                </c:pt>
                <c:pt idx="1">
                  <c:v>7.8003042329555203</c:v>
                </c:pt>
                <c:pt idx="2">
                  <c:v>5.8162265255338141</c:v>
                </c:pt>
                <c:pt idx="3">
                  <c:v>4.2866180612341438</c:v>
                </c:pt>
                <c:pt idx="4">
                  <c:v>3.0831666248510166</c:v>
                </c:pt>
                <c:pt idx="5">
                  <c:v>2.3871989079274778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Demografia_Estadual!$B$13</c:f>
              <c:strCache>
                <c:ptCount val="1"/>
                <c:pt idx="0">
                  <c:v>Maranhão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Demografia_Estadual!$C$2:$BA$2</c:f>
              <c:numCache>
                <c:formatCode>General</c:formatCode>
                <c:ptCount val="6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</c:numCache>
            </c:numRef>
          </c:cat>
          <c:val>
            <c:numRef>
              <c:f>Demografia_Estadual!$C$13:$BA$13</c:f>
              <c:numCache>
                <c:formatCode>#,##0.0</c:formatCode>
                <c:ptCount val="6"/>
                <c:pt idx="0">
                  <c:v>10.456747344550074</c:v>
                </c:pt>
                <c:pt idx="1">
                  <c:v>9.2056653076674984</c:v>
                </c:pt>
                <c:pt idx="2">
                  <c:v>7.3590114385471219</c:v>
                </c:pt>
                <c:pt idx="3">
                  <c:v>5.5974295651835879</c:v>
                </c:pt>
                <c:pt idx="4">
                  <c:v>3.8494722135982613</c:v>
                </c:pt>
                <c:pt idx="5">
                  <c:v>2.8273342819048377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Demografia_Estadual!$B$14</c:f>
              <c:strCache>
                <c:ptCount val="1"/>
                <c:pt idx="0">
                  <c:v>Piauí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Demografia_Estadual!$C$2:$BA$2</c:f>
              <c:numCache>
                <c:formatCode>General</c:formatCode>
                <c:ptCount val="6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</c:numCache>
            </c:numRef>
          </c:cat>
          <c:val>
            <c:numRef>
              <c:f>Demografia_Estadual!$C$14:$BA$14</c:f>
              <c:numCache>
                <c:formatCode>#,##0.0</c:formatCode>
                <c:ptCount val="6"/>
                <c:pt idx="0">
                  <c:v>8.8329773347573273</c:v>
                </c:pt>
                <c:pt idx="1">
                  <c:v>7.6907707464742154</c:v>
                </c:pt>
                <c:pt idx="2">
                  <c:v>5.8559607130428057</c:v>
                </c:pt>
                <c:pt idx="3">
                  <c:v>4.4370261992234292</c:v>
                </c:pt>
                <c:pt idx="4">
                  <c:v>3.1827677474986484</c:v>
                </c:pt>
                <c:pt idx="5">
                  <c:v>2.4484848902139262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Demografia_Estadual!$B$15</c:f>
              <c:strCache>
                <c:ptCount val="1"/>
                <c:pt idx="0">
                  <c:v>Ceará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Demografia_Estadual!$C$2:$BA$2</c:f>
              <c:numCache>
                <c:formatCode>General</c:formatCode>
                <c:ptCount val="6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</c:numCache>
            </c:numRef>
          </c:cat>
          <c:val>
            <c:numRef>
              <c:f>Demografia_Estadual!$C$15:$BA$15</c:f>
              <c:numCache>
                <c:formatCode>#,##0.0</c:formatCode>
                <c:ptCount val="6"/>
                <c:pt idx="0">
                  <c:v>8.7639534543978268</c:v>
                </c:pt>
                <c:pt idx="1">
                  <c:v>7.5951525165498968</c:v>
                </c:pt>
                <c:pt idx="2">
                  <c:v>5.7085048545707808</c:v>
                </c:pt>
                <c:pt idx="3">
                  <c:v>4.2726309739725634</c:v>
                </c:pt>
                <c:pt idx="4">
                  <c:v>3.1584096833943747</c:v>
                </c:pt>
                <c:pt idx="5">
                  <c:v>2.3630225225282135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Demografia_Estadual!$B$16</c:f>
              <c:strCache>
                <c:ptCount val="1"/>
                <c:pt idx="0">
                  <c:v>Rio Grande do Norte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Demografia_Estadual!$C$2:$BA$2</c:f>
              <c:numCache>
                <c:formatCode>General</c:formatCode>
                <c:ptCount val="6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</c:numCache>
            </c:numRef>
          </c:cat>
          <c:val>
            <c:numRef>
              <c:f>Demografia_Estadual!$C$16:$BA$16</c:f>
              <c:numCache>
                <c:formatCode>#,##0.0</c:formatCode>
                <c:ptCount val="6"/>
                <c:pt idx="0">
                  <c:v>8.9569805094359083</c:v>
                </c:pt>
                <c:pt idx="1">
                  <c:v>7.5984660792382099</c:v>
                </c:pt>
                <c:pt idx="2">
                  <c:v>5.507206687806284</c:v>
                </c:pt>
                <c:pt idx="3">
                  <c:v>4.0393516869212878</c:v>
                </c:pt>
                <c:pt idx="4">
                  <c:v>3.0014938938143647</c:v>
                </c:pt>
                <c:pt idx="5">
                  <c:v>2.3413747949830426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Demografia_Estadual!$B$17</c:f>
              <c:strCache>
                <c:ptCount val="1"/>
                <c:pt idx="0">
                  <c:v>Paraíba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Demografia_Estadual!$C$2:$BA$2</c:f>
              <c:numCache>
                <c:formatCode>General</c:formatCode>
                <c:ptCount val="6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</c:numCache>
            </c:numRef>
          </c:cat>
          <c:val>
            <c:numRef>
              <c:f>Demografia_Estadual!$C$17:$BA$17</c:f>
              <c:numCache>
                <c:formatCode>#,##0.0</c:formatCode>
                <c:ptCount val="6"/>
                <c:pt idx="0">
                  <c:v>7.7482801242788479</c:v>
                </c:pt>
                <c:pt idx="1">
                  <c:v>6.901093055110163</c:v>
                </c:pt>
                <c:pt idx="2">
                  <c:v>5.3299830648507802</c:v>
                </c:pt>
                <c:pt idx="3">
                  <c:v>3.9948776218840867</c:v>
                </c:pt>
                <c:pt idx="4">
                  <c:v>2.949471512419652</c:v>
                </c:pt>
                <c:pt idx="5">
                  <c:v>2.3331376727572044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Demografia_Estadual!$B$18</c:f>
              <c:strCache>
                <c:ptCount val="1"/>
                <c:pt idx="0">
                  <c:v>Pernambuco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Demografia_Estadual!$C$2:$BA$2</c:f>
              <c:numCache>
                <c:formatCode>General</c:formatCode>
                <c:ptCount val="6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</c:numCache>
            </c:numRef>
          </c:cat>
          <c:val>
            <c:numRef>
              <c:f>Demografia_Estadual!$C$18:$BA$18</c:f>
              <c:numCache>
                <c:formatCode>#,##0.0</c:formatCode>
                <c:ptCount val="6"/>
                <c:pt idx="0">
                  <c:v>9.0713362170473388</c:v>
                </c:pt>
                <c:pt idx="1">
                  <c:v>7.5855608662976133</c:v>
                </c:pt>
                <c:pt idx="2">
                  <c:v>5.6083338335082598</c:v>
                </c:pt>
                <c:pt idx="3">
                  <c:v>4.0905967289359255</c:v>
                </c:pt>
                <c:pt idx="4">
                  <c:v>3.0222301726301661</c:v>
                </c:pt>
                <c:pt idx="5">
                  <c:v>2.4239793593184675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Demografia_Estadual!$B$19</c:f>
              <c:strCache>
                <c:ptCount val="1"/>
                <c:pt idx="0">
                  <c:v>Alagoas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Demografia_Estadual!$C$2:$BA$2</c:f>
              <c:numCache>
                <c:formatCode>General</c:formatCode>
                <c:ptCount val="6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</c:numCache>
            </c:numRef>
          </c:cat>
          <c:val>
            <c:numRef>
              <c:f>Demografia_Estadual!$C$19:$BA$19</c:f>
              <c:numCache>
                <c:formatCode>#,##0.0</c:formatCode>
                <c:ptCount val="6"/>
                <c:pt idx="0">
                  <c:v>10.77122126014039</c:v>
                </c:pt>
                <c:pt idx="1">
                  <c:v>8.7009527999878618</c:v>
                </c:pt>
                <c:pt idx="2">
                  <c:v>6.3527299617709243</c:v>
                </c:pt>
                <c:pt idx="3">
                  <c:v>4.5105595249320247</c:v>
                </c:pt>
                <c:pt idx="4">
                  <c:v>3.2190656166744795</c:v>
                </c:pt>
                <c:pt idx="5">
                  <c:v>2.4592169186896644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Demografia_Estadual!$B$20</c:f>
              <c:strCache>
                <c:ptCount val="1"/>
                <c:pt idx="0">
                  <c:v>Sergipe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Demografia_Estadual!$C$2:$BA$2</c:f>
              <c:numCache>
                <c:formatCode>General</c:formatCode>
                <c:ptCount val="6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</c:numCache>
            </c:numRef>
          </c:cat>
          <c:val>
            <c:numRef>
              <c:f>Demografia_Estadual!$C$20:$BA$20</c:f>
              <c:numCache>
                <c:formatCode>#,##0.0</c:formatCode>
                <c:ptCount val="6"/>
                <c:pt idx="0">
                  <c:v>10.905356254663019</c:v>
                </c:pt>
                <c:pt idx="1">
                  <c:v>9.0541474074860684</c:v>
                </c:pt>
                <c:pt idx="2">
                  <c:v>6.5541777607762786</c:v>
                </c:pt>
                <c:pt idx="3">
                  <c:v>4.6673635732493866</c:v>
                </c:pt>
                <c:pt idx="4">
                  <c:v>3.3808169775990011</c:v>
                </c:pt>
                <c:pt idx="5">
                  <c:v>2.6254962664983963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Demografia_Estadual!$B$21</c:f>
              <c:strCache>
                <c:ptCount val="1"/>
                <c:pt idx="0">
                  <c:v>Bahia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Demografia_Estadual!$C$2:$BA$2</c:f>
              <c:numCache>
                <c:formatCode>General</c:formatCode>
                <c:ptCount val="6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</c:numCache>
            </c:numRef>
          </c:cat>
          <c:val>
            <c:numRef>
              <c:f>Demografia_Estadual!$C$21:$BA$21</c:f>
              <c:numCache>
                <c:formatCode>#,##0.0</c:formatCode>
                <c:ptCount val="6"/>
                <c:pt idx="0">
                  <c:v>9.2780054704584547</c:v>
                </c:pt>
                <c:pt idx="1">
                  <c:v>7.5315468694688343</c:v>
                </c:pt>
                <c:pt idx="2">
                  <c:v>5.4573710617096065</c:v>
                </c:pt>
                <c:pt idx="3">
                  <c:v>3.9632467463694527</c:v>
                </c:pt>
                <c:pt idx="4">
                  <c:v>2.7487192869700849</c:v>
                </c:pt>
                <c:pt idx="5">
                  <c:v>2.1520858713206965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690480"/>
        <c:axId val="193691040"/>
      </c:lineChart>
      <c:catAx>
        <c:axId val="19369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691040"/>
        <c:crosses val="autoZero"/>
        <c:auto val="1"/>
        <c:lblAlgn val="ctr"/>
        <c:lblOffset val="100"/>
        <c:noMultiLvlLbl val="0"/>
      </c:catAx>
      <c:valAx>
        <c:axId val="19369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6904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71666678331875189"/>
          <c:y val="1.909664277039997E-2"/>
          <c:w val="0.25833327500729075"/>
          <c:h val="0.598006032827986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Jovens/Idosos</a:t>
            </a:r>
          </a:p>
        </c:rich>
      </c:tx>
      <c:layout>
        <c:manualLayout>
          <c:xMode val="edge"/>
          <c:yMode val="edge"/>
          <c:x val="0.36711398429281944"/>
          <c:y val="9.9502487562189053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5483814523184598E-2"/>
          <c:y val="0.10733814523184602"/>
          <c:w val="0.88396062992125979"/>
          <c:h val="0.74152270145336319"/>
        </c:manualLayout>
      </c:layout>
      <c:lineChart>
        <c:grouping val="standard"/>
        <c:varyColors val="0"/>
        <c:ser>
          <c:idx val="1"/>
          <c:order val="0"/>
          <c:tx>
            <c:strRef>
              <c:f>Demografia_Estadual!$B$22</c:f>
              <c:strCache>
                <c:ptCount val="1"/>
                <c:pt idx="0">
                  <c:v>Sudeste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Demografia_Estadual!$C$2:$BA$2</c:f>
              <c:numCache>
                <c:formatCode>General</c:formatCode>
                <c:ptCount val="6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</c:numCache>
            </c:numRef>
          </c:cat>
          <c:val>
            <c:numRef>
              <c:f>Demografia_Estadual!$C$22:$BA$22</c:f>
              <c:numCache>
                <c:formatCode>#,##0.0</c:formatCode>
                <c:ptCount val="6"/>
                <c:pt idx="0">
                  <c:v>8.66887439513674</c:v>
                </c:pt>
                <c:pt idx="1">
                  <c:v>6.2808191945450256</c:v>
                </c:pt>
                <c:pt idx="2">
                  <c:v>4.3499826216812192</c:v>
                </c:pt>
                <c:pt idx="3">
                  <c:v>3.3454918426479012</c:v>
                </c:pt>
                <c:pt idx="4">
                  <c:v>2.5815845375074318</c:v>
                </c:pt>
                <c:pt idx="5">
                  <c:v>2.173481060688971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Demografia_Estadual!$B$23</c:f>
              <c:strCache>
                <c:ptCount val="1"/>
                <c:pt idx="0">
                  <c:v>Minas Gerais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Demografia_Estadual!$C$2:$BA$2</c:f>
              <c:numCache>
                <c:formatCode>General</c:formatCode>
                <c:ptCount val="6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</c:numCache>
            </c:numRef>
          </c:cat>
          <c:val>
            <c:numRef>
              <c:f>Demografia_Estadual!$C$23:$BA$23</c:f>
              <c:numCache>
                <c:formatCode>#,##0.0</c:formatCode>
                <c:ptCount val="6"/>
                <c:pt idx="0">
                  <c:v>8.530735561791186</c:v>
                </c:pt>
                <c:pt idx="1">
                  <c:v>6.2560115058523316</c:v>
                </c:pt>
                <c:pt idx="2">
                  <c:v>4.2856981868997623</c:v>
                </c:pt>
                <c:pt idx="3">
                  <c:v>3.2766077155089741</c:v>
                </c:pt>
                <c:pt idx="4">
                  <c:v>2.5098236752601548</c:v>
                </c:pt>
                <c:pt idx="5">
                  <c:v>2.0206452539851028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Demografia_Estadual!$B$24</c:f>
              <c:strCache>
                <c:ptCount val="1"/>
                <c:pt idx="0">
                  <c:v>Espírito Santo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Demografia_Estadual!$C$2:$BA$2</c:f>
              <c:numCache>
                <c:formatCode>General</c:formatCode>
                <c:ptCount val="6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</c:numCache>
            </c:numRef>
          </c:cat>
          <c:val>
            <c:numRef>
              <c:f>Demografia_Estadual!$C$24:$BA$24</c:f>
              <c:numCache>
                <c:formatCode>#,##0.0</c:formatCode>
                <c:ptCount val="6"/>
                <c:pt idx="0">
                  <c:v>9.8297888326478962</c:v>
                </c:pt>
                <c:pt idx="1">
                  <c:v>6.9935320961967236</c:v>
                </c:pt>
                <c:pt idx="2">
                  <c:v>4.7319860800081432</c:v>
                </c:pt>
                <c:pt idx="3">
                  <c:v>3.6455183955988808</c:v>
                </c:pt>
                <c:pt idx="4">
                  <c:v>2.8037947283414089</c:v>
                </c:pt>
                <c:pt idx="5">
                  <c:v>2.3646464906590867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Demografia_Estadual!$B$25</c:f>
              <c:strCache>
                <c:ptCount val="1"/>
                <c:pt idx="0">
                  <c:v>Rio de Janeiro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Demografia_Estadual!$C$2:$BA$2</c:f>
              <c:numCache>
                <c:formatCode>General</c:formatCode>
                <c:ptCount val="6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</c:numCache>
            </c:numRef>
          </c:cat>
          <c:val>
            <c:numRef>
              <c:f>Demografia_Estadual!$C$25:$BA$25</c:f>
              <c:numCache>
                <c:formatCode>#,##0.0</c:formatCode>
                <c:ptCount val="6"/>
                <c:pt idx="0">
                  <c:v>7.8303180008335156</c:v>
                </c:pt>
                <c:pt idx="1">
                  <c:v>5.7848279967805842</c:v>
                </c:pt>
                <c:pt idx="2">
                  <c:v>4.0759638917679171</c:v>
                </c:pt>
                <c:pt idx="3">
                  <c:v>3.2322357653203606</c:v>
                </c:pt>
                <c:pt idx="4">
                  <c:v>2.5647294280549993</c:v>
                </c:pt>
                <c:pt idx="5">
                  <c:v>2.2044441836669222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Demografia_Estadual!$B$26</c:f>
              <c:strCache>
                <c:ptCount val="1"/>
                <c:pt idx="0">
                  <c:v>São Paulo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Demografia_Estadual!$C$2:$BA$2</c:f>
              <c:numCache>
                <c:formatCode>General</c:formatCode>
                <c:ptCount val="6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</c:numCache>
            </c:numRef>
          </c:cat>
          <c:val>
            <c:numRef>
              <c:f>Demografia_Estadual!$C$26:$BA$26</c:f>
              <c:numCache>
                <c:formatCode>#,##0.0</c:formatCode>
                <c:ptCount val="6"/>
                <c:pt idx="0">
                  <c:v>9.0176252729493296</c:v>
                </c:pt>
                <c:pt idx="1">
                  <c:v>6.4409898496169262</c:v>
                </c:pt>
                <c:pt idx="2">
                  <c:v>4.4560574920478899</c:v>
                </c:pt>
                <c:pt idx="3">
                  <c:v>3.3934633402465315</c:v>
                </c:pt>
                <c:pt idx="4">
                  <c:v>2.5999087941983889</c:v>
                </c:pt>
                <c:pt idx="5">
                  <c:v>2.2139609353548395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696080"/>
        <c:axId val="193696640"/>
      </c:lineChart>
      <c:catAx>
        <c:axId val="19369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696640"/>
        <c:crosses val="autoZero"/>
        <c:auto val="1"/>
        <c:lblAlgn val="ctr"/>
        <c:lblOffset val="100"/>
        <c:noMultiLvlLbl val="0"/>
      </c:catAx>
      <c:valAx>
        <c:axId val="19369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6960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055549722951296"/>
          <c:y val="0.12094840756845693"/>
          <c:w val="0.48611116943715371"/>
          <c:h val="0.375783680025071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Jovens/Idosos</a:t>
            </a:r>
          </a:p>
        </c:rich>
      </c:tx>
      <c:layout>
        <c:manualLayout>
          <c:xMode val="edge"/>
          <c:yMode val="edge"/>
          <c:x val="0.41892337387787615"/>
          <c:y val="9.9502487562189053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5483814523184598E-2"/>
          <c:y val="0.10733814523184602"/>
          <c:w val="0.88396062992125979"/>
          <c:h val="0.74649782583147262"/>
        </c:manualLayout>
      </c:layout>
      <c:lineChart>
        <c:grouping val="standard"/>
        <c:varyColors val="0"/>
        <c:ser>
          <c:idx val="1"/>
          <c:order val="0"/>
          <c:tx>
            <c:strRef>
              <c:f>Demografia_Estadual!$B$27</c:f>
              <c:strCache>
                <c:ptCount val="1"/>
                <c:pt idx="0">
                  <c:v>Sul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Demografia_Estadual!$C$2:$BA$2</c:f>
              <c:numCache>
                <c:formatCode>General</c:formatCode>
                <c:ptCount val="6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</c:numCache>
            </c:numRef>
          </c:cat>
          <c:val>
            <c:numRef>
              <c:f>Demografia_Estadual!$C$27:$BA$27</c:f>
              <c:numCache>
                <c:formatCode>#,##0.0</c:formatCode>
                <c:ptCount val="6"/>
                <c:pt idx="0">
                  <c:v>8.6544889725599106</c:v>
                </c:pt>
                <c:pt idx="1">
                  <c:v>6.0389736491114236</c:v>
                </c:pt>
                <c:pt idx="2">
                  <c:v>4.0625182808067235</c:v>
                </c:pt>
                <c:pt idx="3">
                  <c:v>3.1443254485632037</c:v>
                </c:pt>
                <c:pt idx="4">
                  <c:v>2.5169071307865449</c:v>
                </c:pt>
                <c:pt idx="5">
                  <c:v>2.0971674113274394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Demografia_Estadual!$B$28</c:f>
              <c:strCache>
                <c:ptCount val="1"/>
                <c:pt idx="0">
                  <c:v>Paraná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Demografia_Estadual!$C$2:$BA$2</c:f>
              <c:numCache>
                <c:formatCode>General</c:formatCode>
                <c:ptCount val="6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</c:numCache>
            </c:numRef>
          </c:cat>
          <c:val>
            <c:numRef>
              <c:f>Demografia_Estadual!$C$28:$BA$28</c:f>
              <c:numCache>
                <c:formatCode>#,##0.0</c:formatCode>
                <c:ptCount val="6"/>
                <c:pt idx="0">
                  <c:v>9.2088604032436603</c:v>
                </c:pt>
                <c:pt idx="1">
                  <c:v>6.5020259015506374</c:v>
                </c:pt>
                <c:pt idx="2">
                  <c:v>4.3880258035898239</c:v>
                </c:pt>
                <c:pt idx="3">
                  <c:v>3.2654975752994488</c:v>
                </c:pt>
                <c:pt idx="4">
                  <c:v>2.5971257172876969</c:v>
                </c:pt>
                <c:pt idx="5">
                  <c:v>2.1539189636749736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Demografia_Estadual!$B$29</c:f>
              <c:strCache>
                <c:ptCount val="1"/>
                <c:pt idx="0">
                  <c:v>Santa Catarina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Demografia_Estadual!$C$2:$BA$2</c:f>
              <c:numCache>
                <c:formatCode>General</c:formatCode>
                <c:ptCount val="6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</c:numCache>
            </c:numRef>
          </c:cat>
          <c:val>
            <c:numRef>
              <c:f>Demografia_Estadual!$C$29:$BA$29</c:f>
              <c:numCache>
                <c:formatCode>#,##0.0</c:formatCode>
                <c:ptCount val="6"/>
                <c:pt idx="0">
                  <c:v>10.272848188907513</c:v>
                </c:pt>
                <c:pt idx="1">
                  <c:v>6.9024142058789</c:v>
                </c:pt>
                <c:pt idx="2">
                  <c:v>4.4754097539556259</c:v>
                </c:pt>
                <c:pt idx="3">
                  <c:v>3.3899414112117552</c:v>
                </c:pt>
                <c:pt idx="4">
                  <c:v>2.6590446471179066</c:v>
                </c:pt>
                <c:pt idx="5">
                  <c:v>2.19255145160353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Demografia_Estadual!$B$30</c:f>
              <c:strCache>
                <c:ptCount val="1"/>
                <c:pt idx="0">
                  <c:v>Rio Grande do Sul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Demografia_Estadual!$C$2:$BA$2</c:f>
              <c:numCache>
                <c:formatCode>General</c:formatCode>
                <c:ptCount val="6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</c:numCache>
            </c:numRef>
          </c:cat>
          <c:val>
            <c:numRef>
              <c:f>Demografia_Estadual!$C$30:$BA$30</c:f>
              <c:numCache>
                <c:formatCode>#,##0.0</c:formatCode>
                <c:ptCount val="6"/>
                <c:pt idx="0">
                  <c:v>7.5102721657827196</c:v>
                </c:pt>
                <c:pt idx="1">
                  <c:v>5.2333767692233826</c:v>
                </c:pt>
                <c:pt idx="2">
                  <c:v>3.5504483737903181</c:v>
                </c:pt>
                <c:pt idx="3">
                  <c:v>2.8717988137974091</c:v>
                </c:pt>
                <c:pt idx="4">
                  <c:v>2.3362692311753048</c:v>
                </c:pt>
                <c:pt idx="5">
                  <c:v>1.9650984612039697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380480"/>
        <c:axId val="194381040"/>
      </c:lineChart>
      <c:catAx>
        <c:axId val="19438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381040"/>
        <c:crosses val="autoZero"/>
        <c:auto val="1"/>
        <c:lblAlgn val="ctr"/>
        <c:lblOffset val="100"/>
        <c:noMultiLvlLbl val="0"/>
      </c:catAx>
      <c:valAx>
        <c:axId val="19438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3804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055549722951296"/>
          <c:y val="0.12094840756845693"/>
          <c:w val="0.48611116943715371"/>
          <c:h val="0.287820738825557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Razão de Dependência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5483814523184598E-2"/>
          <c:y val="0.10733814523184602"/>
          <c:w val="0.88396062992125979"/>
          <c:h val="0.77137357830271214"/>
        </c:manualLayout>
      </c:layout>
      <c:lineChart>
        <c:grouping val="standard"/>
        <c:varyColors val="0"/>
        <c:ser>
          <c:idx val="1"/>
          <c:order val="0"/>
          <c:tx>
            <c:strRef>
              <c:f>Demografia_Estadual!$B$31</c:f>
              <c:strCache>
                <c:ptCount val="1"/>
                <c:pt idx="0">
                  <c:v>Centro-Oeste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Demografia_Estadual!$C$2:$BA$2</c:f>
              <c:numCache>
                <c:formatCode>General</c:formatCode>
                <c:ptCount val="6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</c:numCache>
            </c:numRef>
          </c:cat>
          <c:val>
            <c:numRef>
              <c:f>Demografia_Estadual!$C$31:$BA$31</c:f>
              <c:numCache>
                <c:formatCode>#,##0.0</c:formatCode>
                <c:ptCount val="6"/>
                <c:pt idx="0">
                  <c:v>11.915298794254696</c:v>
                </c:pt>
                <c:pt idx="1">
                  <c:v>8.7729163592334025</c:v>
                </c:pt>
                <c:pt idx="2">
                  <c:v>6.0057148509665881</c:v>
                </c:pt>
                <c:pt idx="3">
                  <c:v>4.3504112501693735</c:v>
                </c:pt>
                <c:pt idx="4">
                  <c:v>3.2518230229951959</c:v>
                </c:pt>
                <c:pt idx="5">
                  <c:v>2.7027284731818337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Demografia_Estadual!$B$32</c:f>
              <c:strCache>
                <c:ptCount val="1"/>
                <c:pt idx="0">
                  <c:v>Mato Grosso do Sul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Demografia_Estadual!$C$2:$BA$2</c:f>
              <c:numCache>
                <c:formatCode>General</c:formatCode>
                <c:ptCount val="6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</c:numCache>
            </c:numRef>
          </c:cat>
          <c:val>
            <c:numRef>
              <c:f>Demografia_Estadual!$C$32:$BA$32</c:f>
              <c:numCache>
                <c:formatCode>#,##0.0</c:formatCode>
                <c:ptCount val="6"/>
                <c:pt idx="0">
                  <c:v>10.313705707165866</c:v>
                </c:pt>
                <c:pt idx="1">
                  <c:v>7.6948538836195848</c:v>
                </c:pt>
                <c:pt idx="2">
                  <c:v>5.3372778903924472</c:v>
                </c:pt>
                <c:pt idx="3">
                  <c:v>4.060274275602743</c:v>
                </c:pt>
                <c:pt idx="4">
                  <c:v>3.18159935251551</c:v>
                </c:pt>
                <c:pt idx="5">
                  <c:v>2.6753985616495481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Demografia_Estadual!$B$33</c:f>
              <c:strCache>
                <c:ptCount val="1"/>
                <c:pt idx="0">
                  <c:v>Mato Grosso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Demografia_Estadual!$C$2:$BA$2</c:f>
              <c:numCache>
                <c:formatCode>General</c:formatCode>
                <c:ptCount val="6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</c:numCache>
            </c:numRef>
          </c:cat>
          <c:val>
            <c:numRef>
              <c:f>Demografia_Estadual!$C$33:$BA$33</c:f>
              <c:numCache>
                <c:formatCode>#,##0.0</c:formatCode>
                <c:ptCount val="6"/>
                <c:pt idx="0">
                  <c:v>13.439714115996614</c:v>
                </c:pt>
                <c:pt idx="1">
                  <c:v>9.5492174862109955</c:v>
                </c:pt>
                <c:pt idx="2">
                  <c:v>6.2728949058983083</c:v>
                </c:pt>
                <c:pt idx="3">
                  <c:v>4.4861566781240327</c:v>
                </c:pt>
                <c:pt idx="4">
                  <c:v>3.3649242770455707</c:v>
                </c:pt>
                <c:pt idx="5">
                  <c:v>2.7929906277211298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Demografia_Estadual!$B$34</c:f>
              <c:strCache>
                <c:ptCount val="1"/>
                <c:pt idx="0">
                  <c:v>Goiás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Demografia_Estadual!$C$2:$BA$2</c:f>
              <c:numCache>
                <c:formatCode>General</c:formatCode>
                <c:ptCount val="6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</c:numCache>
            </c:numRef>
          </c:cat>
          <c:val>
            <c:numRef>
              <c:f>Demografia_Estadual!$C$34:$BA$34</c:f>
              <c:numCache>
                <c:formatCode>#,##0.0</c:formatCode>
                <c:ptCount val="6"/>
                <c:pt idx="0">
                  <c:v>11.140467313538325</c:v>
                </c:pt>
                <c:pt idx="1">
                  <c:v>8.5440045376422713</c:v>
                </c:pt>
                <c:pt idx="2">
                  <c:v>6.0860665224397499</c:v>
                </c:pt>
                <c:pt idx="3">
                  <c:v>4.497117893426485</c:v>
                </c:pt>
                <c:pt idx="4">
                  <c:v>3.422142684007806</c:v>
                </c:pt>
                <c:pt idx="5">
                  <c:v>2.8434023842375353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Demografia_Estadual!$B$35</c:f>
              <c:strCache>
                <c:ptCount val="1"/>
                <c:pt idx="0">
                  <c:v>Distrito Federal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Demografia_Estadual!$C$2:$BA$2</c:f>
              <c:numCache>
                <c:formatCode>General</c:formatCode>
                <c:ptCount val="6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</c:numCache>
            </c:numRef>
          </c:cat>
          <c:val>
            <c:numRef>
              <c:f>Demografia_Estadual!$C$35:$BA$35</c:f>
              <c:numCache>
                <c:formatCode>#,##0.0</c:formatCode>
                <c:ptCount val="6"/>
                <c:pt idx="0">
                  <c:v>14.368289985537846</c:v>
                </c:pt>
                <c:pt idx="1">
                  <c:v>9.6602331549871678</c:v>
                </c:pt>
                <c:pt idx="2">
                  <c:v>6.1894214342611118</c:v>
                </c:pt>
                <c:pt idx="3">
                  <c:v>4.1519278422374377</c:v>
                </c:pt>
                <c:pt idx="4">
                  <c:v>2.8567421936008262</c:v>
                </c:pt>
                <c:pt idx="5">
                  <c:v>2.3482483958919467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386080"/>
        <c:axId val="194386640"/>
      </c:lineChart>
      <c:catAx>
        <c:axId val="19438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386640"/>
        <c:crosses val="autoZero"/>
        <c:auto val="1"/>
        <c:lblAlgn val="ctr"/>
        <c:lblOffset val="100"/>
        <c:noMultiLvlLbl val="0"/>
      </c:catAx>
      <c:valAx>
        <c:axId val="19438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3860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7777777777777777"/>
          <c:y val="0.12094840756845693"/>
          <c:w val="0.58888888888888891"/>
          <c:h val="0.283191130959376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0</xdr:colOff>
      <xdr:row>2</xdr:row>
      <xdr:rowOff>28575</xdr:rowOff>
    </xdr:from>
    <xdr:to>
      <xdr:col>68</xdr:col>
      <xdr:colOff>19050</xdr:colOff>
      <xdr:row>20</xdr:row>
      <xdr:rowOff>9525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60</xdr:col>
      <xdr:colOff>219075</xdr:colOff>
      <xdr:row>42</xdr:row>
      <xdr:rowOff>28575</xdr:rowOff>
    </xdr:from>
    <xdr:to>
      <xdr:col>68</xdr:col>
      <xdr:colOff>38100</xdr:colOff>
      <xdr:row>61</xdr:row>
      <xdr:rowOff>114300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69</xdr:col>
      <xdr:colOff>104775</xdr:colOff>
      <xdr:row>2</xdr:row>
      <xdr:rowOff>19050</xdr:rowOff>
    </xdr:from>
    <xdr:to>
      <xdr:col>77</xdr:col>
      <xdr:colOff>123825</xdr:colOff>
      <xdr:row>20</xdr:row>
      <xdr:rowOff>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78</xdr:col>
      <xdr:colOff>180975</xdr:colOff>
      <xdr:row>2</xdr:row>
      <xdr:rowOff>19050</xdr:rowOff>
    </xdr:from>
    <xdr:to>
      <xdr:col>86</xdr:col>
      <xdr:colOff>200025</xdr:colOff>
      <xdr:row>20</xdr:row>
      <xdr:rowOff>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60</xdr:col>
      <xdr:colOff>85725</xdr:colOff>
      <xdr:row>22</xdr:row>
      <xdr:rowOff>123825</xdr:rowOff>
    </xdr:from>
    <xdr:to>
      <xdr:col>68</xdr:col>
      <xdr:colOff>104775</xdr:colOff>
      <xdr:row>39</xdr:row>
      <xdr:rowOff>104775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69</xdr:col>
      <xdr:colOff>266700</xdr:colOff>
      <xdr:row>22</xdr:row>
      <xdr:rowOff>104775</xdr:rowOff>
    </xdr:from>
    <xdr:to>
      <xdr:col>77</xdr:col>
      <xdr:colOff>285750</xdr:colOff>
      <xdr:row>39</xdr:row>
      <xdr:rowOff>85725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78</xdr:col>
      <xdr:colOff>266700</xdr:colOff>
      <xdr:row>22</xdr:row>
      <xdr:rowOff>104775</xdr:rowOff>
    </xdr:from>
    <xdr:to>
      <xdr:col>86</xdr:col>
      <xdr:colOff>285750</xdr:colOff>
      <xdr:row>39</xdr:row>
      <xdr:rowOff>85725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astas%20pessoais/Barros/DB/Source/STN/Siconfi/BD_Siconf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astas%20pessoais/Barros/DB/Source/STN/DCL_RCL_Estados_091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astas%20pessoais/Barros/DB/Source/STN/Siconfi/BD_Siconfi_vLuiz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_15"/>
      <sheetName val="R_16"/>
      <sheetName val="R_17"/>
      <sheetName val="R_18"/>
      <sheetName val="RFY_18"/>
      <sheetName val="Receita"/>
      <sheetName val="RS"/>
      <sheetName val="SC"/>
      <sheetName val="PR"/>
      <sheetName val="SUL"/>
      <sheetName val="MS"/>
      <sheetName val="MT"/>
      <sheetName val="GO"/>
      <sheetName val="DF"/>
      <sheetName val="CENTRO_OESTE"/>
      <sheetName val="TO"/>
      <sheetName val="PA"/>
      <sheetName val="AP"/>
      <sheetName val="RR"/>
      <sheetName val="RO"/>
      <sheetName val="AM"/>
      <sheetName val="AC"/>
      <sheetName val="NORTE"/>
      <sheetName val="RJ"/>
      <sheetName val="SP"/>
      <sheetName val="MG"/>
      <sheetName val="ES"/>
      <sheetName val="SUDESTE"/>
      <sheetName val="BA"/>
      <sheetName val="RN"/>
      <sheetName val="AL"/>
      <sheetName val="PB"/>
      <sheetName val="CE"/>
      <sheetName val="PE"/>
      <sheetName val="PI"/>
      <sheetName val="MA"/>
      <sheetName val="SE"/>
      <sheetName val="NORDESTE"/>
      <sheetName val="BRASIL"/>
      <sheetName val="Prev_15"/>
      <sheetName val="Prev_16"/>
      <sheetName val="Prev_17"/>
      <sheetName val="Prev_18"/>
      <sheetName val="Prev_FY18"/>
      <sheetName val="Prev"/>
      <sheetName val="Plan45"/>
      <sheetName val="Rest_15"/>
      <sheetName val="Rest_16"/>
      <sheetName val="Rest_17"/>
      <sheetName val="Rest_18"/>
      <sheetName val="Restos"/>
      <sheetName val="D_15"/>
      <sheetName val="D_16"/>
      <sheetName val="D_17"/>
      <sheetName val="D_18"/>
      <sheetName val="DFY_18"/>
      <sheetName val="DP"/>
      <sheetName val="DTP_Sintese"/>
      <sheetName val="DTP"/>
      <sheetName val="Plan3"/>
      <sheetName val="Pessoal_Sintese"/>
      <sheetName val="Pessoal_Dedut"/>
      <sheetName val="Pessoal"/>
      <sheetName val="Despesa"/>
      <sheetName val="Debt"/>
      <sheetName val="Plan51"/>
      <sheetName val="Compilado"/>
      <sheetName val="DCL_RCL"/>
      <sheetName val="DCL_RCL_Sintese"/>
      <sheetName val="Divid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>
        <row r="5">
          <cell r="B5" t="str">
            <v>Acre (AC)</v>
          </cell>
        </row>
        <row r="6">
          <cell r="B6" t="str">
            <v>Alagoas (AL)</v>
          </cell>
        </row>
        <row r="7">
          <cell r="B7" t="str">
            <v>Amazonas (AM)</v>
          </cell>
        </row>
        <row r="8">
          <cell r="B8" t="str">
            <v>Amapá (AP)</v>
          </cell>
        </row>
        <row r="9">
          <cell r="B9" t="str">
            <v>Bahia (BA)</v>
          </cell>
        </row>
        <row r="10">
          <cell r="B10" t="str">
            <v>Ceará (CE)</v>
          </cell>
        </row>
        <row r="11">
          <cell r="B11" t="str">
            <v>Distrito Federal (DF)</v>
          </cell>
        </row>
        <row r="12">
          <cell r="B12" t="str">
            <v>Espírito Santo (ES)</v>
          </cell>
        </row>
        <row r="13">
          <cell r="B13" t="str">
            <v>Goiás (GO)</v>
          </cell>
        </row>
        <row r="14">
          <cell r="B14" t="str">
            <v>Maranhão (MA)</v>
          </cell>
        </row>
        <row r="15">
          <cell r="B15" t="str">
            <v>Minas Gerais (MG)</v>
          </cell>
        </row>
        <row r="16">
          <cell r="B16" t="str">
            <v>Mato Grosso do Sul (MS)</v>
          </cell>
        </row>
        <row r="17">
          <cell r="B17" t="str">
            <v>Mato Grosso (MT)</v>
          </cell>
        </row>
        <row r="18">
          <cell r="B18" t="str">
            <v>Pará (PA)</v>
          </cell>
        </row>
        <row r="19">
          <cell r="B19" t="str">
            <v>Paraíba (PB)</v>
          </cell>
        </row>
        <row r="20">
          <cell r="B20" t="str">
            <v>Pernambuco (PE)</v>
          </cell>
        </row>
        <row r="21">
          <cell r="B21" t="str">
            <v>Piauí (PI)</v>
          </cell>
        </row>
        <row r="22">
          <cell r="B22" t="str">
            <v>Paraná (PR)</v>
          </cell>
        </row>
        <row r="23">
          <cell r="B23" t="str">
            <v>Rio de Janeiro (RJ)</v>
          </cell>
        </row>
        <row r="24">
          <cell r="B24" t="str">
            <v>Rio Grande do Norte (RN)</v>
          </cell>
        </row>
        <row r="25">
          <cell r="B25" t="str">
            <v>Rondônia (RO)</v>
          </cell>
        </row>
        <row r="26">
          <cell r="B26" t="str">
            <v>Roraima (RR)</v>
          </cell>
        </row>
        <row r="27">
          <cell r="B27" t="str">
            <v>Rio Grande do Sul (RS)</v>
          </cell>
        </row>
        <row r="28">
          <cell r="B28" t="str">
            <v>Santa Catarina (SC)</v>
          </cell>
        </row>
        <row r="29">
          <cell r="B29" t="str">
            <v>Sergipe (SE)</v>
          </cell>
        </row>
        <row r="30">
          <cell r="B30" t="str">
            <v>São Paulo (SP)</v>
          </cell>
        </row>
        <row r="31">
          <cell r="B31" t="str">
            <v>Tocantins (TO)</v>
          </cell>
        </row>
        <row r="32">
          <cell r="B32" t="str">
            <v>Média</v>
          </cell>
        </row>
        <row r="33">
          <cell r="B33" t="str">
            <v>Mediana</v>
          </cell>
        </row>
        <row r="34">
          <cell r="B34" t="str">
            <v>Máximo</v>
          </cell>
        </row>
        <row r="35">
          <cell r="B35" t="str">
            <v>Mínimo</v>
          </cell>
        </row>
      </sheetData>
      <sheetData sheetId="67" refreshError="1"/>
      <sheetData sheetId="68">
        <row r="8">
          <cell r="E8">
            <v>3210086863.3200002</v>
          </cell>
        </row>
        <row r="9">
          <cell r="B9">
            <v>3822957499.6199999</v>
          </cell>
          <cell r="C9">
            <v>3228313645.5799999</v>
          </cell>
          <cell r="D9">
            <v>3212204819.7800002</v>
          </cell>
        </row>
        <row r="10">
          <cell r="B10">
            <v>3153185204.8899999</v>
          </cell>
        </row>
        <row r="13">
          <cell r="E13">
            <v>6825579614.1099997</v>
          </cell>
        </row>
        <row r="14">
          <cell r="B14">
            <v>10555304801.52</v>
          </cell>
          <cell r="C14">
            <v>7863514895.1800003</v>
          </cell>
          <cell r="D14">
            <v>7000340864.1499996</v>
          </cell>
        </row>
        <row r="15">
          <cell r="B15">
            <v>9540213509.3899994</v>
          </cell>
        </row>
        <row r="18">
          <cell r="E18">
            <v>3460805265.4200001</v>
          </cell>
        </row>
        <row r="19">
          <cell r="B19">
            <v>5259411122.3199997</v>
          </cell>
          <cell r="C19">
            <v>4620464964.7600002</v>
          </cell>
          <cell r="D19">
            <v>4322557525.6199999</v>
          </cell>
        </row>
        <row r="20">
          <cell r="B20">
            <v>3267969341.5500002</v>
          </cell>
        </row>
        <row r="23">
          <cell r="E23">
            <v>-146547712.69999999</v>
          </cell>
        </row>
        <row r="24">
          <cell r="B24">
            <v>1063794174.98</v>
          </cell>
          <cell r="C24">
            <v>699597260.42999995</v>
          </cell>
          <cell r="D24">
            <v>614426883.87</v>
          </cell>
        </row>
        <row r="25">
          <cell r="B25">
            <v>1656630567</v>
          </cell>
        </row>
        <row r="28">
          <cell r="E28">
            <v>20004291324.099998</v>
          </cell>
        </row>
        <row r="29">
          <cell r="B29">
            <v>16136539853.17</v>
          </cell>
          <cell r="C29">
            <v>16015640903.799999</v>
          </cell>
          <cell r="D29">
            <v>17229303588.790001</v>
          </cell>
        </row>
        <row r="30">
          <cell r="B30">
            <v>11371115313.389999</v>
          </cell>
        </row>
        <row r="33">
          <cell r="E33">
            <v>10288136941.620001</v>
          </cell>
        </row>
        <row r="34">
          <cell r="B34">
            <v>9369812567</v>
          </cell>
          <cell r="C34">
            <v>7775059293.0200005</v>
          </cell>
          <cell r="D34">
            <v>8146084434.4499998</v>
          </cell>
        </row>
        <row r="35">
          <cell r="B35">
            <v>6084983357</v>
          </cell>
        </row>
        <row r="38">
          <cell r="E38">
            <v>6104930965.8699999</v>
          </cell>
        </row>
        <row r="39">
          <cell r="B39">
            <v>4657949946.5600004</v>
          </cell>
          <cell r="C39">
            <v>5942939878.1999998</v>
          </cell>
          <cell r="D39">
            <v>6998667548.1800003</v>
          </cell>
        </row>
        <row r="40">
          <cell r="B40">
            <v>3618924036.7199998</v>
          </cell>
        </row>
        <row r="43">
          <cell r="E43">
            <v>1165138275.1500001</v>
          </cell>
        </row>
        <row r="44">
          <cell r="B44">
            <v>3748618992.6199999</v>
          </cell>
          <cell r="C44">
            <v>3138581249.9899998</v>
          </cell>
          <cell r="D44">
            <v>2114080776.5899999</v>
          </cell>
        </row>
        <row r="45">
          <cell r="B45">
            <v>3182372702.2800002</v>
          </cell>
        </row>
        <row r="48">
          <cell r="E48">
            <v>18943378394.720001</v>
          </cell>
        </row>
        <row r="49">
          <cell r="B49">
            <v>17119934768.9</v>
          </cell>
          <cell r="C49">
            <v>18336813088.799999</v>
          </cell>
          <cell r="D49">
            <v>19357283260.049999</v>
          </cell>
        </row>
        <row r="50">
          <cell r="B50">
            <v>15844134840.280001</v>
          </cell>
        </row>
        <row r="53">
          <cell r="E53">
            <v>6164499426.5600004</v>
          </cell>
        </row>
        <row r="54">
          <cell r="B54">
            <v>6443795620.5200005</v>
          </cell>
          <cell r="C54">
            <v>5454289371.2799997</v>
          </cell>
          <cell r="D54">
            <v>5487449666.9799995</v>
          </cell>
        </row>
        <row r="55">
          <cell r="B55">
            <v>5247477190.1300001</v>
          </cell>
        </row>
        <row r="58">
          <cell r="E58">
            <v>105645713246.22</v>
          </cell>
        </row>
        <row r="59">
          <cell r="B59">
            <v>102592255535.23</v>
          </cell>
          <cell r="C59">
            <v>109124343325.83</v>
          </cell>
          <cell r="D59">
            <v>102814921151.17999</v>
          </cell>
        </row>
        <row r="60">
          <cell r="B60">
            <v>85279887534.410004</v>
          </cell>
        </row>
        <row r="63">
          <cell r="E63">
            <v>7812857594.2399998</v>
          </cell>
        </row>
        <row r="64">
          <cell r="B64">
            <v>7421093279.9300003</v>
          </cell>
          <cell r="C64">
            <v>7307325998.3800001</v>
          </cell>
          <cell r="D64">
            <v>7420698159.5299997</v>
          </cell>
        </row>
        <row r="65">
          <cell r="B65">
            <v>7992420669.3299999</v>
          </cell>
        </row>
        <row r="68">
          <cell r="E68">
            <v>4553093585.4700003</v>
          </cell>
        </row>
        <row r="69">
          <cell r="B69">
            <v>5676297274.5299997</v>
          </cell>
          <cell r="C69">
            <v>5507528446.6199999</v>
          </cell>
          <cell r="D69">
            <v>5905804006.9200001</v>
          </cell>
        </row>
        <row r="70">
          <cell r="B70">
            <v>5326273095.0299997</v>
          </cell>
        </row>
        <row r="73">
          <cell r="E73">
            <v>892460154.69000006</v>
          </cell>
        </row>
        <row r="74">
          <cell r="B74">
            <v>2020940562.3900001</v>
          </cell>
          <cell r="C74">
            <v>1665679806.45</v>
          </cell>
          <cell r="D74">
            <v>1153286257.6099999</v>
          </cell>
        </row>
        <row r="75">
          <cell r="B75">
            <v>1503962797.6099999</v>
          </cell>
        </row>
        <row r="78">
          <cell r="E78">
            <v>2232955251.5599999</v>
          </cell>
        </row>
        <row r="79">
          <cell r="B79">
            <v>3297120097.3899999</v>
          </cell>
          <cell r="C79">
            <v>2675553492.3699999</v>
          </cell>
          <cell r="D79">
            <v>2641293135.1999998</v>
          </cell>
        </row>
        <row r="80">
          <cell r="B80">
            <v>2736793745.25</v>
          </cell>
        </row>
        <row r="83">
          <cell r="E83">
            <v>13157528500.99</v>
          </cell>
        </row>
        <row r="84">
          <cell r="B84">
            <v>12215360981.530001</v>
          </cell>
          <cell r="C84">
            <v>12654082892.84</v>
          </cell>
          <cell r="D84">
            <v>13176450959.83</v>
          </cell>
        </row>
        <row r="85">
          <cell r="B85">
            <v>10695491905.469999</v>
          </cell>
        </row>
        <row r="88">
          <cell r="E88">
            <v>2555280839.6999998</v>
          </cell>
        </row>
        <row r="89">
          <cell r="B89">
            <v>3762714199.0300002</v>
          </cell>
          <cell r="C89">
            <v>3423691346.48</v>
          </cell>
          <cell r="D89">
            <v>3288148476.6199999</v>
          </cell>
        </row>
        <row r="90">
          <cell r="B90">
            <v>3776119003.6999998</v>
          </cell>
        </row>
        <row r="93">
          <cell r="E93">
            <v>9017251236.6299992</v>
          </cell>
        </row>
        <row r="94">
          <cell r="B94">
            <v>16059066976.120001</v>
          </cell>
          <cell r="C94">
            <v>13251931444.629999</v>
          </cell>
          <cell r="D94">
            <v>10742977164.379999</v>
          </cell>
        </row>
        <row r="95">
          <cell r="B95">
            <v>16474714488.17</v>
          </cell>
        </row>
        <row r="98">
          <cell r="E98">
            <v>150974832241.44</v>
          </cell>
        </row>
        <row r="99">
          <cell r="B99">
            <v>101175146334</v>
          </cell>
          <cell r="C99">
            <v>108103232139</v>
          </cell>
          <cell r="D99">
            <v>135393365028</v>
          </cell>
        </row>
        <row r="100">
          <cell r="B100">
            <v>82054789954</v>
          </cell>
        </row>
        <row r="104">
          <cell r="B104">
            <v>722653819.71000004</v>
          </cell>
          <cell r="C104">
            <v>1068411173.34</v>
          </cell>
          <cell r="D104">
            <v>1204549996.95</v>
          </cell>
        </row>
        <row r="105">
          <cell r="B105">
            <v>1285070232.96</v>
          </cell>
        </row>
        <row r="108">
          <cell r="E108">
            <v>2616095328.98</v>
          </cell>
        </row>
        <row r="109">
          <cell r="B109">
            <v>3722889163.5</v>
          </cell>
          <cell r="C109">
            <v>3254708567.1300001</v>
          </cell>
          <cell r="D109">
            <v>3151591054.27</v>
          </cell>
        </row>
        <row r="110">
          <cell r="B110">
            <v>3600685730.46</v>
          </cell>
        </row>
        <row r="114">
          <cell r="B114">
            <v>332350189.27999997</v>
          </cell>
          <cell r="C114">
            <v>1259858984.8800001</v>
          </cell>
          <cell r="D114">
            <v>1335442849.02</v>
          </cell>
        </row>
        <row r="115">
          <cell r="B115">
            <v>568287818.42999995</v>
          </cell>
        </row>
        <row r="118">
          <cell r="E118">
            <v>81459869067.850006</v>
          </cell>
        </row>
        <row r="119">
          <cell r="B119">
            <v>68486044087.209999</v>
          </cell>
          <cell r="C119">
            <v>73796963283.160004</v>
          </cell>
          <cell r="D119">
            <v>76703155009.899994</v>
          </cell>
        </row>
        <row r="120">
          <cell r="B120">
            <v>59939701992.160004</v>
          </cell>
        </row>
        <row r="123">
          <cell r="E123">
            <v>20696932742.200001</v>
          </cell>
        </row>
        <row r="124">
          <cell r="B124">
            <v>10295408629.440001</v>
          </cell>
          <cell r="C124">
            <v>10288202506.780001</v>
          </cell>
          <cell r="D124">
            <v>10797795560.469999</v>
          </cell>
        </row>
        <row r="125">
          <cell r="B125">
            <v>8051407354.4700003</v>
          </cell>
        </row>
        <row r="128">
          <cell r="E128">
            <v>4255691302.8200002</v>
          </cell>
        </row>
        <row r="129">
          <cell r="B129">
            <v>4385703603.8000002</v>
          </cell>
          <cell r="C129">
            <v>4101940899.04</v>
          </cell>
          <cell r="D129">
            <v>3992519479.4699998</v>
          </cell>
        </row>
        <row r="130">
          <cell r="B130">
            <v>3397689042.9499998</v>
          </cell>
        </row>
        <row r="133">
          <cell r="E133">
            <v>261775365240.88</v>
          </cell>
        </row>
        <row r="134">
          <cell r="B134">
            <v>235645413306.23001</v>
          </cell>
          <cell r="C134">
            <v>246434668938.48001</v>
          </cell>
          <cell r="D134">
            <v>259106333818.64001</v>
          </cell>
        </row>
        <row r="135">
          <cell r="B135">
            <v>200478761477.14999</v>
          </cell>
        </row>
        <row r="138">
          <cell r="E138">
            <v>2785766068.8000002</v>
          </cell>
        </row>
        <row r="139">
          <cell r="B139">
            <v>2523586132.8000002</v>
          </cell>
          <cell r="C139">
            <v>2410379476.46</v>
          </cell>
          <cell r="D139">
            <v>2735798547.0300002</v>
          </cell>
        </row>
        <row r="140">
          <cell r="B140">
            <v>1983736520.5799999</v>
          </cell>
        </row>
      </sheetData>
      <sheetData sheetId="6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</sheetNames>
    <sheetDataSet>
      <sheetData sheetId="0">
        <row r="5">
          <cell r="B5">
            <v>705834</v>
          </cell>
          <cell r="C5">
            <v>653786</v>
          </cell>
          <cell r="D5">
            <v>703747</v>
          </cell>
          <cell r="E5">
            <v>694081</v>
          </cell>
          <cell r="F5">
            <v>718119</v>
          </cell>
          <cell r="G5">
            <v>655895.73895000003</v>
          </cell>
          <cell r="H5">
            <v>844824.63624000002</v>
          </cell>
          <cell r="I5">
            <v>794953.26751000003</v>
          </cell>
          <cell r="J5">
            <v>632092.46031999995</v>
          </cell>
          <cell r="K5">
            <v>896477.93133000005</v>
          </cell>
          <cell r="L5">
            <v>1423021.7535699999</v>
          </cell>
          <cell r="M5">
            <v>1498774.5335299999</v>
          </cell>
          <cell r="N5">
            <v>1917188.83528</v>
          </cell>
          <cell r="O5">
            <v>2535079.9243000001</v>
          </cell>
          <cell r="T5">
            <v>677082</v>
          </cell>
          <cell r="U5">
            <v>784799</v>
          </cell>
          <cell r="V5">
            <v>970673</v>
          </cell>
          <cell r="W5">
            <v>1023480</v>
          </cell>
          <cell r="X5">
            <v>1156660</v>
          </cell>
          <cell r="Y5">
            <v>1466890.1889599999</v>
          </cell>
          <cell r="Z5">
            <v>1635875.24633</v>
          </cell>
          <cell r="AA5">
            <v>1933478.6805499999</v>
          </cell>
          <cell r="AB5">
            <v>2223256.74468</v>
          </cell>
          <cell r="AC5">
            <v>2453089.9405100001</v>
          </cell>
          <cell r="AD5">
            <v>2648933.2750500003</v>
          </cell>
          <cell r="AE5">
            <v>2975827.9334800001</v>
          </cell>
          <cell r="AF5">
            <v>3074918.79171</v>
          </cell>
          <cell r="AG5">
            <v>3146493.5469299997</v>
          </cell>
        </row>
        <row r="6">
          <cell r="B6">
            <v>2670510</v>
          </cell>
          <cell r="C6">
            <v>2451353</v>
          </cell>
          <cell r="D6">
            <v>3491788</v>
          </cell>
          <cell r="E6">
            <v>4482250</v>
          </cell>
          <cell r="F6">
            <v>5072920</v>
          </cell>
          <cell r="G6">
            <v>5487783.1270000003</v>
          </cell>
          <cell r="H6">
            <v>5927277.0800000001</v>
          </cell>
          <cell r="I6">
            <v>6218122.6994200004</v>
          </cell>
          <cell r="J6">
            <v>6955421.5889999997</v>
          </cell>
          <cell r="K6">
            <v>6509555.5076200003</v>
          </cell>
          <cell r="L6">
            <v>6798649.0253999997</v>
          </cell>
          <cell r="M6">
            <v>7099746.9498699997</v>
          </cell>
          <cell r="N6">
            <v>7599502.5726199998</v>
          </cell>
          <cell r="O6">
            <v>7998416.4959000004</v>
          </cell>
          <cell r="T6">
            <v>1195875</v>
          </cell>
          <cell r="U6">
            <v>1375355</v>
          </cell>
          <cell r="V6">
            <v>1477875</v>
          </cell>
          <cell r="W6">
            <v>1619021</v>
          </cell>
          <cell r="X6">
            <v>1918255</v>
          </cell>
          <cell r="Y6">
            <v>2442958.5060000001</v>
          </cell>
          <cell r="Z6">
            <v>2674901.7919999999</v>
          </cell>
          <cell r="AA6">
            <v>3105363.0920000002</v>
          </cell>
          <cell r="AB6">
            <v>3528416.3470000001</v>
          </cell>
          <cell r="AC6">
            <v>3597964.9780300003</v>
          </cell>
          <cell r="AD6">
            <v>4205565.03663</v>
          </cell>
          <cell r="AE6">
            <v>4801098.9850000003</v>
          </cell>
          <cell r="AF6">
            <v>4913114.8926200001</v>
          </cell>
          <cell r="AG6">
            <v>5015187.4501899993</v>
          </cell>
        </row>
        <row r="7">
          <cell r="B7">
            <v>1925679</v>
          </cell>
          <cell r="C7">
            <v>1568313</v>
          </cell>
          <cell r="D7">
            <v>1850103</v>
          </cell>
          <cell r="E7">
            <v>1696945</v>
          </cell>
          <cell r="F7">
            <v>1681725</v>
          </cell>
          <cell r="G7">
            <v>1602703.0799400001</v>
          </cell>
          <cell r="H7">
            <v>1556436.4846300001</v>
          </cell>
          <cell r="I7">
            <v>1011766.37843</v>
          </cell>
          <cell r="J7">
            <v>819600.11236999999</v>
          </cell>
          <cell r="K7">
            <v>1459103.2180699999</v>
          </cell>
          <cell r="L7">
            <v>2006957.80385</v>
          </cell>
          <cell r="M7">
            <v>1648844</v>
          </cell>
          <cell r="N7">
            <v>1479388.26239</v>
          </cell>
          <cell r="O7">
            <v>2270923.6253200001</v>
          </cell>
          <cell r="T7">
            <v>1925171</v>
          </cell>
          <cell r="U7">
            <v>2288852</v>
          </cell>
          <cell r="V7">
            <v>2767751</v>
          </cell>
          <cell r="W7">
            <v>3054642</v>
          </cell>
          <cell r="X7">
            <v>3751410</v>
          </cell>
          <cell r="Y7">
            <v>4294390.4267899999</v>
          </cell>
          <cell r="Z7">
            <v>4670313.6960000005</v>
          </cell>
          <cell r="AA7">
            <v>5331931.4623499997</v>
          </cell>
          <cell r="AB7">
            <v>6395995.2697299998</v>
          </cell>
          <cell r="AC7">
            <v>6161490.8631100003</v>
          </cell>
          <cell r="AD7">
            <v>7407732.2607899997</v>
          </cell>
          <cell r="AE7">
            <v>8515352</v>
          </cell>
          <cell r="AF7">
            <v>8712384.3905299995</v>
          </cell>
          <cell r="AG7">
            <v>9239811.3621900007</v>
          </cell>
        </row>
        <row r="8">
          <cell r="B8">
            <v>31016</v>
          </cell>
          <cell r="C8">
            <v>35232</v>
          </cell>
          <cell r="D8">
            <v>226777</v>
          </cell>
          <cell r="E8">
            <v>260458</v>
          </cell>
          <cell r="F8">
            <v>273970</v>
          </cell>
          <cell r="G8">
            <v>151825.508</v>
          </cell>
          <cell r="H8">
            <v>172480.78979000001</v>
          </cell>
          <cell r="I8">
            <v>184008.633</v>
          </cell>
          <cell r="J8">
            <v>97329.565000000002</v>
          </cell>
          <cell r="K8">
            <v>246308.08199999999</v>
          </cell>
          <cell r="L8">
            <v>449436.36499999999</v>
          </cell>
          <cell r="M8">
            <v>347815</v>
          </cell>
          <cell r="N8">
            <v>595231.76399999997</v>
          </cell>
          <cell r="O8">
            <v>927592.53</v>
          </cell>
          <cell r="T8">
            <v>678300</v>
          </cell>
          <cell r="U8">
            <v>701103</v>
          </cell>
          <cell r="V8">
            <v>810519</v>
          </cell>
          <cell r="W8">
            <v>940819</v>
          </cell>
          <cell r="X8">
            <v>1210060</v>
          </cell>
          <cell r="Y8">
            <v>1444006.0379999999</v>
          </cell>
          <cell r="Z8">
            <v>1594277.013</v>
          </cell>
          <cell r="AA8">
            <v>1917132.2165000001</v>
          </cell>
          <cell r="AB8">
            <v>2404878.2289999998</v>
          </cell>
          <cell r="AC8">
            <v>2237966.6129999999</v>
          </cell>
          <cell r="AD8">
            <v>2492365.2689999999</v>
          </cell>
          <cell r="AE8">
            <v>2897411</v>
          </cell>
          <cell r="AF8">
            <v>3160679.98428</v>
          </cell>
          <cell r="AG8">
            <v>3301465.2752499999</v>
          </cell>
        </row>
        <row r="9">
          <cell r="B9">
            <v>8362057</v>
          </cell>
          <cell r="C9">
            <v>9758867</v>
          </cell>
          <cell r="D9">
            <v>12156457</v>
          </cell>
          <cell r="E9">
            <v>12246048</v>
          </cell>
          <cell r="F9">
            <v>12878412</v>
          </cell>
          <cell r="G9">
            <v>12048374.37793</v>
          </cell>
          <cell r="H9">
            <v>11616488</v>
          </cell>
          <cell r="I9">
            <v>10370837.315300001</v>
          </cell>
          <cell r="J9">
            <v>10238352.229669999</v>
          </cell>
          <cell r="K9">
            <v>9234646.9604100008</v>
          </cell>
          <cell r="L9">
            <v>9057006.8697299995</v>
          </cell>
          <cell r="M9">
            <v>8917888.293469999</v>
          </cell>
          <cell r="N9">
            <v>10617349.965150001</v>
          </cell>
          <cell r="O9">
            <v>10877167.972829999</v>
          </cell>
          <cell r="T9">
            <v>5105240</v>
          </cell>
          <cell r="U9">
            <v>5715509</v>
          </cell>
          <cell r="V9">
            <v>6693304</v>
          </cell>
          <cell r="W9">
            <v>7506520</v>
          </cell>
          <cell r="X9">
            <v>9075419</v>
          </cell>
          <cell r="Y9">
            <v>10329111.370889999</v>
          </cell>
          <cell r="Z9">
            <v>11360178</v>
          </cell>
          <cell r="AA9">
            <v>12584606.64947</v>
          </cell>
          <cell r="AB9">
            <v>14237786.082389999</v>
          </cell>
          <cell r="AC9">
            <v>14671427.308149999</v>
          </cell>
          <cell r="AD9">
            <v>17372550.742290001</v>
          </cell>
          <cell r="AE9">
            <v>19226970.363700002</v>
          </cell>
          <cell r="AF9">
            <v>19985809.121029999</v>
          </cell>
          <cell r="AG9">
            <v>20716157.374680001</v>
          </cell>
        </row>
        <row r="10">
          <cell r="B10">
            <v>2711864</v>
          </cell>
          <cell r="C10">
            <v>3402000</v>
          </cell>
          <cell r="D10">
            <v>4543190</v>
          </cell>
          <cell r="E10">
            <v>4448874</v>
          </cell>
          <cell r="F10">
            <v>4276527</v>
          </cell>
          <cell r="G10">
            <v>3876733.55</v>
          </cell>
          <cell r="H10">
            <v>3641565.5180000002</v>
          </cell>
          <cell r="I10">
            <v>2512029.2680000002</v>
          </cell>
          <cell r="J10">
            <v>1857038.166</v>
          </cell>
          <cell r="K10">
            <v>1446623.253</v>
          </cell>
          <cell r="L10">
            <v>2680112.2220000001</v>
          </cell>
          <cell r="M10">
            <v>3221715.42</v>
          </cell>
          <cell r="N10">
            <v>3360363.105</v>
          </cell>
          <cell r="O10">
            <v>3940902.3961399999</v>
          </cell>
          <cell r="T10">
            <v>3103121</v>
          </cell>
          <cell r="U10">
            <v>3628078</v>
          </cell>
          <cell r="V10">
            <v>3866405</v>
          </cell>
          <cell r="W10">
            <v>4209618</v>
          </cell>
          <cell r="X10">
            <v>4636442</v>
          </cell>
          <cell r="Y10">
            <v>5304380.3550000004</v>
          </cell>
          <cell r="Z10">
            <v>6032605.7750000004</v>
          </cell>
          <cell r="AA10">
            <v>6560099.267</v>
          </cell>
          <cell r="AB10">
            <v>7886592.9119999995</v>
          </cell>
          <cell r="AC10">
            <v>8400940.1539999992</v>
          </cell>
          <cell r="AD10">
            <v>9664272.9670000002</v>
          </cell>
          <cell r="AE10">
            <v>10966435.332</v>
          </cell>
          <cell r="AF10">
            <v>11459091.975</v>
          </cell>
          <cell r="AG10">
            <v>11443275.548</v>
          </cell>
        </row>
        <row r="11">
          <cell r="B11">
            <v>1153478</v>
          </cell>
          <cell r="C11">
            <v>1200158</v>
          </cell>
          <cell r="D11">
            <v>1587309</v>
          </cell>
          <cell r="E11">
            <v>1599518.26</v>
          </cell>
          <cell r="F11">
            <v>1467462.49</v>
          </cell>
          <cell r="G11">
            <v>2128696.4275799999</v>
          </cell>
          <cell r="H11">
            <v>2278953.4711500001</v>
          </cell>
          <cell r="I11">
            <v>1551449.4463800001</v>
          </cell>
          <cell r="J11">
            <v>1543195.56424</v>
          </cell>
          <cell r="K11">
            <v>1777577.6802000001</v>
          </cell>
          <cell r="L11">
            <v>2081760.9920099999</v>
          </cell>
          <cell r="M11">
            <v>2046859.1275299999</v>
          </cell>
          <cell r="N11">
            <v>1432931.0731600001</v>
          </cell>
          <cell r="O11">
            <v>2543966.9244299997</v>
          </cell>
          <cell r="T11">
            <v>3209332</v>
          </cell>
          <cell r="U11">
            <v>3419965</v>
          </cell>
          <cell r="V11">
            <v>3987827</v>
          </cell>
          <cell r="W11">
            <v>4467483.3499999996</v>
          </cell>
          <cell r="X11">
            <v>5309061.47</v>
          </cell>
          <cell r="Y11">
            <v>6149618.2673500003</v>
          </cell>
          <cell r="Z11">
            <v>6969806.7030800004</v>
          </cell>
          <cell r="AA11">
            <v>8121686.3536299998</v>
          </cell>
          <cell r="AB11">
            <v>9626476.2755900007</v>
          </cell>
          <cell r="AC11">
            <v>10254998.540209999</v>
          </cell>
          <cell r="AD11">
            <v>11485148.49911</v>
          </cell>
          <cell r="AE11">
            <v>12859741.83257</v>
          </cell>
          <cell r="AF11">
            <v>13401452.37032</v>
          </cell>
          <cell r="AG11">
            <v>13758410.78349</v>
          </cell>
        </row>
        <row r="12">
          <cell r="B12">
            <v>2129037</v>
          </cell>
          <cell r="C12">
            <v>2123028</v>
          </cell>
          <cell r="D12">
            <v>2963875</v>
          </cell>
          <cell r="E12">
            <v>3385641</v>
          </cell>
          <cell r="F12">
            <v>3011009</v>
          </cell>
          <cell r="G12">
            <v>2247685.5436635599</v>
          </cell>
          <cell r="H12">
            <v>1872059.3631500001</v>
          </cell>
          <cell r="I12">
            <v>1210425.73202</v>
          </cell>
          <cell r="J12">
            <v>800396.70559000003</v>
          </cell>
          <cell r="K12">
            <v>636021.83952000004</v>
          </cell>
          <cell r="L12">
            <v>1415501</v>
          </cell>
          <cell r="M12">
            <v>1335775.7521800001</v>
          </cell>
          <cell r="N12">
            <v>1633944.5506</v>
          </cell>
          <cell r="O12">
            <v>2190887.5756899999</v>
          </cell>
          <cell r="T12">
            <v>2176256</v>
          </cell>
          <cell r="U12">
            <v>2565412</v>
          </cell>
          <cell r="V12">
            <v>2560765</v>
          </cell>
          <cell r="W12">
            <v>3331517</v>
          </cell>
          <cell r="X12">
            <v>4122214</v>
          </cell>
          <cell r="Y12">
            <v>5143637.6282399995</v>
          </cell>
          <cell r="Z12">
            <v>5552712.2336900001</v>
          </cell>
          <cell r="AA12">
            <v>6367979.7549099997</v>
          </cell>
          <cell r="AB12">
            <v>7735570.4682600005</v>
          </cell>
          <cell r="AC12">
            <v>7486191.6507600006</v>
          </cell>
          <cell r="AD12">
            <v>8239168</v>
          </cell>
          <cell r="AE12">
            <v>9772997.5853400007</v>
          </cell>
          <cell r="AF12">
            <v>10259232.169749999</v>
          </cell>
          <cell r="AG12">
            <v>10632221.29486</v>
          </cell>
        </row>
        <row r="13">
          <cell r="B13">
            <v>8369621</v>
          </cell>
          <cell r="C13">
            <v>9029903</v>
          </cell>
          <cell r="D13">
            <v>10611539</v>
          </cell>
          <cell r="E13">
            <v>10948751</v>
          </cell>
          <cell r="F13">
            <v>11744077</v>
          </cell>
          <cell r="G13">
            <v>11386818.51478</v>
          </cell>
          <cell r="H13">
            <v>11334808</v>
          </cell>
          <cell r="I13">
            <v>12231561.66805</v>
          </cell>
          <cell r="J13">
            <v>12553277.976290001</v>
          </cell>
          <cell r="K13">
            <v>11697404.279620001</v>
          </cell>
          <cell r="L13">
            <v>13680116.47951</v>
          </cell>
          <cell r="M13">
            <v>12770814.953620002</v>
          </cell>
          <cell r="N13">
            <v>14378868.94524</v>
          </cell>
          <cell r="O13">
            <v>14104041.795229999</v>
          </cell>
          <cell r="T13">
            <v>2671633</v>
          </cell>
          <cell r="U13">
            <v>3208572</v>
          </cell>
          <cell r="V13">
            <v>3829074</v>
          </cell>
          <cell r="W13">
            <v>4553742</v>
          </cell>
          <cell r="X13">
            <v>5304978</v>
          </cell>
          <cell r="Y13">
            <v>6153146.6509999996</v>
          </cell>
          <cell r="Z13">
            <v>6230992</v>
          </cell>
          <cell r="AA13">
            <v>7618520.3853900004</v>
          </cell>
          <cell r="AB13">
            <v>8944458.5934500005</v>
          </cell>
          <cell r="AC13">
            <v>9105647.8330899999</v>
          </cell>
          <cell r="AD13">
            <v>10530492.98931</v>
          </cell>
          <cell r="AE13">
            <v>12639405.346100001</v>
          </cell>
          <cell r="AF13">
            <v>12770497.22555</v>
          </cell>
          <cell r="AG13">
            <v>13755071.829</v>
          </cell>
        </row>
        <row r="14">
          <cell r="B14">
            <v>4624286</v>
          </cell>
          <cell r="C14">
            <v>4452327</v>
          </cell>
          <cell r="D14">
            <v>5784811</v>
          </cell>
          <cell r="E14">
            <v>5448982</v>
          </cell>
          <cell r="F14">
            <v>5141515</v>
          </cell>
          <cell r="G14">
            <v>4908145</v>
          </cell>
          <cell r="H14">
            <v>5054291</v>
          </cell>
          <cell r="I14">
            <v>4479838.13289</v>
          </cell>
          <cell r="J14">
            <v>4316480.3046700004</v>
          </cell>
          <cell r="K14">
            <v>4073166.7982600001</v>
          </cell>
          <cell r="L14">
            <v>4339645.80296</v>
          </cell>
          <cell r="M14">
            <v>3805114.2247800003</v>
          </cell>
          <cell r="N14">
            <v>3659266.81379</v>
          </cell>
          <cell r="O14">
            <v>3494341.3013200001</v>
          </cell>
          <cell r="T14">
            <v>1794116</v>
          </cell>
          <cell r="U14">
            <v>2121935</v>
          </cell>
          <cell r="V14">
            <v>2121935</v>
          </cell>
          <cell r="W14">
            <v>2454001</v>
          </cell>
          <cell r="X14">
            <v>2950836</v>
          </cell>
          <cell r="Y14">
            <v>3700426.8723599999</v>
          </cell>
          <cell r="Z14">
            <v>4389949.6987300003</v>
          </cell>
          <cell r="AA14">
            <v>4900238.9661800005</v>
          </cell>
          <cell r="AB14">
            <v>5836925.6204199996</v>
          </cell>
          <cell r="AC14">
            <v>5971500.2777800001</v>
          </cell>
          <cell r="AD14">
            <v>6818191.5027999999</v>
          </cell>
          <cell r="AE14">
            <v>8065449.5088200001</v>
          </cell>
          <cell r="AF14">
            <v>8495679.1832800005</v>
          </cell>
          <cell r="AG14">
            <v>8594126.7481399998</v>
          </cell>
        </row>
        <row r="15">
          <cell r="B15">
            <v>13614394</v>
          </cell>
          <cell r="C15">
            <v>26757537</v>
          </cell>
          <cell r="D15">
            <v>32941741</v>
          </cell>
          <cell r="E15">
            <v>34735247</v>
          </cell>
          <cell r="F15">
            <v>37464487</v>
          </cell>
          <cell r="G15">
            <v>39706846.490819998</v>
          </cell>
          <cell r="H15">
            <v>41767078.085330002</v>
          </cell>
          <cell r="I15">
            <v>44692747.095129997</v>
          </cell>
          <cell r="J15">
            <v>51560659.307580002</v>
          </cell>
          <cell r="K15">
            <v>52264414.523230001</v>
          </cell>
          <cell r="L15">
            <v>60499483.183839999</v>
          </cell>
          <cell r="M15">
            <v>67779833.15456</v>
          </cell>
          <cell r="N15">
            <v>70461770.697940007</v>
          </cell>
          <cell r="O15">
            <v>79111025.392570004</v>
          </cell>
          <cell r="T15">
            <v>9629796</v>
          </cell>
          <cell r="U15">
            <v>11412858</v>
          </cell>
          <cell r="V15">
            <v>12542039</v>
          </cell>
          <cell r="W15">
            <v>14305976</v>
          </cell>
          <cell r="X15">
            <v>16695979</v>
          </cell>
          <cell r="Y15">
            <v>19550334.005099997</v>
          </cell>
          <cell r="Z15">
            <v>22083398.894030001</v>
          </cell>
          <cell r="AA15">
            <v>23803678.212719999</v>
          </cell>
          <cell r="AB15">
            <v>29242489.414129999</v>
          </cell>
          <cell r="AC15">
            <v>29118469.548080001</v>
          </cell>
          <cell r="AD15">
            <v>33179151.679000001</v>
          </cell>
          <cell r="AE15">
            <v>37284183.547589995</v>
          </cell>
          <cell r="AF15">
            <v>38432271.823650002</v>
          </cell>
          <cell r="AG15">
            <v>39490016.45527</v>
          </cell>
        </row>
        <row r="16">
          <cell r="B16">
            <v>4133669</v>
          </cell>
          <cell r="C16">
            <v>4507029</v>
          </cell>
          <cell r="D16">
            <v>5450997</v>
          </cell>
          <cell r="E16">
            <v>5662201</v>
          </cell>
          <cell r="F16">
            <v>6001254</v>
          </cell>
          <cell r="G16">
            <v>6117358.5281800004</v>
          </cell>
          <cell r="H16">
            <v>6207989.1353700003</v>
          </cell>
          <cell r="I16">
            <v>5829442.0886000004</v>
          </cell>
          <cell r="J16">
            <v>5567198.1784699997</v>
          </cell>
          <cell r="K16">
            <v>5602765.6931400001</v>
          </cell>
          <cell r="L16">
            <v>6213168.4151499998</v>
          </cell>
          <cell r="M16">
            <v>6781344.3334399993</v>
          </cell>
          <cell r="N16">
            <v>6955692.5493199993</v>
          </cell>
          <cell r="O16">
            <v>7350753.3741600001</v>
          </cell>
          <cell r="T16">
            <v>1335384</v>
          </cell>
          <cell r="U16">
            <v>1531786</v>
          </cell>
          <cell r="V16">
            <v>1756433</v>
          </cell>
          <cell r="W16">
            <v>2123550</v>
          </cell>
          <cell r="X16">
            <v>2579044</v>
          </cell>
          <cell r="Y16">
            <v>3041883.25349</v>
          </cell>
          <cell r="Z16">
            <v>3427591.8794100001</v>
          </cell>
          <cell r="AA16">
            <v>3930957.21955</v>
          </cell>
          <cell r="AB16">
            <v>4829848.1693500001</v>
          </cell>
          <cell r="AC16">
            <v>4886919.0753500005</v>
          </cell>
          <cell r="AD16">
            <v>5189064.5861299997</v>
          </cell>
          <cell r="AE16">
            <v>5993642.3749799998</v>
          </cell>
          <cell r="AF16">
            <v>6251565.2444200004</v>
          </cell>
          <cell r="AG16">
            <v>6388441.80963</v>
          </cell>
        </row>
        <row r="17">
          <cell r="B17">
            <v>4379490</v>
          </cell>
          <cell r="C17">
            <v>4107381</v>
          </cell>
          <cell r="D17">
            <v>3995655</v>
          </cell>
          <cell r="E17">
            <v>5506364</v>
          </cell>
          <cell r="F17">
            <v>5037846</v>
          </cell>
          <cell r="G17">
            <v>4781493.0793300001</v>
          </cell>
          <cell r="H17">
            <v>4959587.2495999997</v>
          </cell>
          <cell r="I17">
            <v>4592566.2330200002</v>
          </cell>
          <cell r="J17">
            <v>4324155.34626</v>
          </cell>
          <cell r="K17">
            <v>3497757.7965199999</v>
          </cell>
          <cell r="L17">
            <v>3928181.3870100002</v>
          </cell>
          <cell r="M17">
            <v>3121224.7557700002</v>
          </cell>
          <cell r="N17">
            <v>2712172.4961600001</v>
          </cell>
          <cell r="O17">
            <v>3358825.40539</v>
          </cell>
          <cell r="T17">
            <v>1748543</v>
          </cell>
          <cell r="U17">
            <v>2085871</v>
          </cell>
          <cell r="V17">
            <v>2512858</v>
          </cell>
          <cell r="W17">
            <v>3136452</v>
          </cell>
          <cell r="X17">
            <v>3872936</v>
          </cell>
          <cell r="Y17">
            <v>4296180.3718999997</v>
          </cell>
          <cell r="Z17">
            <v>4516920.5499499999</v>
          </cell>
          <cell r="AA17">
            <v>4882481.7134600002</v>
          </cell>
          <cell r="AB17">
            <v>6181776.8114099996</v>
          </cell>
          <cell r="AC17">
            <v>6467670.5858900007</v>
          </cell>
          <cell r="AD17">
            <v>7099677.1481599994</v>
          </cell>
          <cell r="AE17">
            <v>7820278.7416000003</v>
          </cell>
          <cell r="AF17">
            <v>8185161.8319899999</v>
          </cell>
          <cell r="AG17">
            <v>8630265.8628500011</v>
          </cell>
        </row>
        <row r="18">
          <cell r="B18">
            <v>1314362</v>
          </cell>
          <cell r="C18">
            <v>1713754</v>
          </cell>
          <cell r="D18">
            <v>2138123</v>
          </cell>
          <cell r="E18">
            <v>2121048</v>
          </cell>
          <cell r="F18">
            <v>2458420</v>
          </cell>
          <cell r="G18">
            <v>2229659.0127699999</v>
          </cell>
          <cell r="H18">
            <v>2436549</v>
          </cell>
          <cell r="I18">
            <v>2164718</v>
          </cell>
          <cell r="J18">
            <v>2144102.523</v>
          </cell>
          <cell r="K18">
            <v>1907584.4472100001</v>
          </cell>
          <cell r="L18">
            <v>2609966.1639399999</v>
          </cell>
          <cell r="M18">
            <v>2020244.91643</v>
          </cell>
          <cell r="N18">
            <v>1372729.0382699999</v>
          </cell>
          <cell r="O18">
            <v>1378887.8007499999</v>
          </cell>
          <cell r="T18">
            <v>2313543</v>
          </cell>
          <cell r="U18">
            <v>2706265</v>
          </cell>
          <cell r="V18">
            <v>3204737.0389999999</v>
          </cell>
          <cell r="W18">
            <v>3503004</v>
          </cell>
          <cell r="X18">
            <v>4068167</v>
          </cell>
          <cell r="Y18">
            <v>4847313.2013299996</v>
          </cell>
          <cell r="Z18">
            <v>5590771</v>
          </cell>
          <cell r="AA18">
            <v>6273309</v>
          </cell>
          <cell r="AB18">
            <v>7587651.0453199996</v>
          </cell>
          <cell r="AC18">
            <v>7997163.1118900003</v>
          </cell>
          <cell r="AD18">
            <v>9117949.7949400004</v>
          </cell>
          <cell r="AE18">
            <v>10426349.99911</v>
          </cell>
          <cell r="AF18">
            <v>11044648.832969999</v>
          </cell>
          <cell r="AG18">
            <v>11476212.16605</v>
          </cell>
        </row>
        <row r="19">
          <cell r="B19">
            <v>2438937</v>
          </cell>
          <cell r="C19">
            <v>1977968</v>
          </cell>
          <cell r="D19">
            <v>2769785</v>
          </cell>
          <cell r="E19">
            <v>2618406</v>
          </cell>
          <cell r="F19">
            <v>2513817</v>
          </cell>
          <cell r="G19">
            <v>2584625.8779600002</v>
          </cell>
          <cell r="H19">
            <v>2463929</v>
          </cell>
          <cell r="I19">
            <v>2201350</v>
          </cell>
          <cell r="J19">
            <v>2115180.11209</v>
          </cell>
          <cell r="K19">
            <v>1585379.7751199999</v>
          </cell>
          <cell r="L19">
            <v>1809842.9753299998</v>
          </cell>
          <cell r="M19">
            <v>1492821.7121900001</v>
          </cell>
          <cell r="N19">
            <v>1651101.9842999999</v>
          </cell>
          <cell r="O19">
            <v>1888629.6767500001</v>
          </cell>
          <cell r="T19">
            <v>1599214</v>
          </cell>
          <cell r="U19">
            <v>1801118</v>
          </cell>
          <cell r="V19">
            <v>1944563</v>
          </cell>
          <cell r="W19">
            <v>2234882</v>
          </cell>
          <cell r="X19">
            <v>2335662</v>
          </cell>
          <cell r="Y19">
            <v>2912034</v>
          </cell>
          <cell r="Z19">
            <v>3254483</v>
          </cell>
          <cell r="AA19">
            <v>3668684.5674000001</v>
          </cell>
          <cell r="AB19">
            <v>4391207.1837600004</v>
          </cell>
          <cell r="AC19">
            <v>4637839.8871999998</v>
          </cell>
          <cell r="AD19">
            <v>5067417.77042</v>
          </cell>
          <cell r="AE19">
            <v>5992567.8695299998</v>
          </cell>
          <cell r="AF19">
            <v>6153945.5973500004</v>
          </cell>
          <cell r="AG19">
            <v>6274981.53687</v>
          </cell>
        </row>
        <row r="20">
          <cell r="B20">
            <v>2961347</v>
          </cell>
          <cell r="C20">
            <v>4253625</v>
          </cell>
          <cell r="D20">
            <v>5495023</v>
          </cell>
          <cell r="E20">
            <v>5429048</v>
          </cell>
          <cell r="F20">
            <v>5495263</v>
          </cell>
          <cell r="G20">
            <v>5230443.5049300008</v>
          </cell>
          <cell r="H20">
            <v>4920433</v>
          </cell>
          <cell r="I20">
            <v>4404193.38772</v>
          </cell>
          <cell r="J20">
            <v>4249423.7218300002</v>
          </cell>
          <cell r="K20">
            <v>4589101.64628</v>
          </cell>
          <cell r="L20">
            <v>4760384.6979700001</v>
          </cell>
          <cell r="M20">
            <v>5676719.90637</v>
          </cell>
          <cell r="N20">
            <v>7143209.3336699996</v>
          </cell>
          <cell r="O20">
            <v>9061039.1644100007</v>
          </cell>
          <cell r="T20">
            <v>3458438</v>
          </cell>
          <cell r="U20">
            <v>3803157</v>
          </cell>
          <cell r="V20">
            <v>4383769</v>
          </cell>
          <cell r="W20">
            <v>4629449</v>
          </cell>
          <cell r="X20">
            <v>5295561</v>
          </cell>
          <cell r="Y20">
            <v>6281378.9851500001</v>
          </cell>
          <cell r="Z20">
            <v>7388664</v>
          </cell>
          <cell r="AA20">
            <v>8301076.0853199996</v>
          </cell>
          <cell r="AB20">
            <v>10010230.65872</v>
          </cell>
          <cell r="AC20">
            <v>10631854.011200001</v>
          </cell>
          <cell r="AD20">
            <v>12441687.190510001</v>
          </cell>
          <cell r="AE20">
            <v>14549103.65639</v>
          </cell>
          <cell r="AF20">
            <v>15054538.03397</v>
          </cell>
          <cell r="AG20">
            <v>15330031.731969999</v>
          </cell>
        </row>
        <row r="21">
          <cell r="B21">
            <v>2002176</v>
          </cell>
          <cell r="C21">
            <v>2241789</v>
          </cell>
          <cell r="D21">
            <v>2602589</v>
          </cell>
          <cell r="E21">
            <v>2561526</v>
          </cell>
          <cell r="F21">
            <v>2751157</v>
          </cell>
          <cell r="G21">
            <v>2580295.4976599999</v>
          </cell>
          <cell r="H21">
            <v>2262083.7932099998</v>
          </cell>
          <cell r="I21">
            <v>2380280.99762</v>
          </cell>
          <cell r="J21">
            <v>2308189.8024499998</v>
          </cell>
          <cell r="K21">
            <v>2434575.1467399998</v>
          </cell>
          <cell r="L21">
            <v>2443125.7645300003</v>
          </cell>
          <cell r="M21">
            <v>2867499.8515300001</v>
          </cell>
          <cell r="N21">
            <v>2815559.5728200004</v>
          </cell>
          <cell r="O21">
            <v>3390107.8313699998</v>
          </cell>
          <cell r="T21">
            <v>1155252</v>
          </cell>
          <cell r="U21">
            <v>1290514</v>
          </cell>
          <cell r="V21">
            <v>1586524.63</v>
          </cell>
          <cell r="W21">
            <v>1689464</v>
          </cell>
          <cell r="X21">
            <v>1940461</v>
          </cell>
          <cell r="Y21">
            <v>2357829.2859200002</v>
          </cell>
          <cell r="Z21">
            <v>2671042.76217</v>
          </cell>
          <cell r="AA21">
            <v>3054199.03755</v>
          </cell>
          <cell r="AB21">
            <v>3831027.6952800001</v>
          </cell>
          <cell r="AC21">
            <v>4043264.6243000003</v>
          </cell>
          <cell r="AD21">
            <v>4524857.50868</v>
          </cell>
          <cell r="AE21">
            <v>5050100.6334600002</v>
          </cell>
          <cell r="AF21">
            <v>5176179.9245299995</v>
          </cell>
          <cell r="AG21">
            <v>5356334.3363600001</v>
          </cell>
        </row>
        <row r="22">
          <cell r="B22">
            <v>7353797</v>
          </cell>
          <cell r="C22">
            <v>8395766</v>
          </cell>
          <cell r="D22">
            <v>9269301</v>
          </cell>
          <cell r="E22">
            <v>8755690</v>
          </cell>
          <cell r="F22">
            <v>9951077</v>
          </cell>
          <cell r="G22">
            <v>13490214.919</v>
          </cell>
          <cell r="H22">
            <v>14346486.050249999</v>
          </cell>
          <cell r="I22">
            <v>14506000.155069999</v>
          </cell>
          <cell r="J22">
            <v>17192099.50733</v>
          </cell>
          <cell r="K22">
            <v>16937485.02</v>
          </cell>
          <cell r="L22">
            <v>15130152.86328</v>
          </cell>
          <cell r="M22">
            <v>14950806.626259999</v>
          </cell>
          <cell r="N22">
            <v>13067785.864600001</v>
          </cell>
          <cell r="O22">
            <v>15215767.82474</v>
          </cell>
          <cell r="T22">
            <v>5709876</v>
          </cell>
          <cell r="U22">
            <v>6260845</v>
          </cell>
          <cell r="V22">
            <v>7490807</v>
          </cell>
          <cell r="W22">
            <v>8367454</v>
          </cell>
          <cell r="X22">
            <v>9245030</v>
          </cell>
          <cell r="Y22">
            <v>10453928.636</v>
          </cell>
          <cell r="Z22">
            <v>11406920.26172</v>
          </cell>
          <cell r="AA22">
            <v>12469291.26423</v>
          </cell>
          <cell r="AB22">
            <v>14482742.992590001</v>
          </cell>
          <cell r="AC22">
            <v>15092440.1</v>
          </cell>
          <cell r="AD22">
            <v>16968376.77476</v>
          </cell>
          <cell r="AE22">
            <v>19713388.991280001</v>
          </cell>
          <cell r="AF22">
            <v>20657569.8422</v>
          </cell>
          <cell r="AG22">
            <v>21394805.043130003</v>
          </cell>
        </row>
        <row r="23">
          <cell r="B23">
            <v>23870049</v>
          </cell>
          <cell r="C23">
            <v>25840552</v>
          </cell>
          <cell r="D23">
            <v>35449514</v>
          </cell>
          <cell r="E23">
            <v>38571989</v>
          </cell>
          <cell r="F23">
            <v>42929196</v>
          </cell>
          <cell r="G23">
            <v>43901530</v>
          </cell>
          <cell r="H23">
            <v>45072844</v>
          </cell>
          <cell r="I23">
            <v>46575258</v>
          </cell>
          <cell r="J23">
            <v>51041607</v>
          </cell>
          <cell r="K23">
            <v>47204513</v>
          </cell>
          <cell r="L23">
            <v>53952732.369000003</v>
          </cell>
          <cell r="M23">
            <v>57269426.424000002</v>
          </cell>
          <cell r="N23">
            <v>67063120.935000002</v>
          </cell>
          <cell r="O23">
            <v>72375121.719999999</v>
          </cell>
          <cell r="T23">
            <v>11529908</v>
          </cell>
          <cell r="U23">
            <v>13608848</v>
          </cell>
          <cell r="V23">
            <v>15100326</v>
          </cell>
          <cell r="W23">
            <v>19168781</v>
          </cell>
          <cell r="X23">
            <v>21009274</v>
          </cell>
          <cell r="Y23">
            <v>23094091</v>
          </cell>
          <cell r="Z23">
            <v>26132742</v>
          </cell>
          <cell r="AA23">
            <v>26849821</v>
          </cell>
          <cell r="AB23">
            <v>31830885</v>
          </cell>
          <cell r="AC23">
            <v>28976688</v>
          </cell>
          <cell r="AD23">
            <v>34534904.291000001</v>
          </cell>
          <cell r="AE23">
            <v>39268345.357000001</v>
          </cell>
          <cell r="AF23">
            <v>39532479.707999997</v>
          </cell>
          <cell r="AG23">
            <v>40487529.064999998</v>
          </cell>
        </row>
        <row r="24">
          <cell r="B24">
            <v>1148656</v>
          </cell>
          <cell r="C24">
            <v>964036</v>
          </cell>
          <cell r="D24">
            <v>1291902</v>
          </cell>
          <cell r="E24">
            <v>1157033</v>
          </cell>
          <cell r="F24">
            <v>992857</v>
          </cell>
          <cell r="G24">
            <v>1001350.97444</v>
          </cell>
          <cell r="H24">
            <v>970171.38769</v>
          </cell>
          <cell r="I24">
            <v>870373.33256000001</v>
          </cell>
          <cell r="J24">
            <v>879003.49101999996</v>
          </cell>
          <cell r="K24">
            <v>841601.38436000003</v>
          </cell>
          <cell r="L24">
            <v>1104556.40221</v>
          </cell>
          <cell r="M24">
            <v>775653.95730000001</v>
          </cell>
          <cell r="N24">
            <v>713792.47672999999</v>
          </cell>
          <cell r="O24">
            <v>1073262.5244499999</v>
          </cell>
          <cell r="T24">
            <v>1620144</v>
          </cell>
          <cell r="U24">
            <v>1784766</v>
          </cell>
          <cell r="V24">
            <v>1999524</v>
          </cell>
          <cell r="W24">
            <v>2166858</v>
          </cell>
          <cell r="X24">
            <v>2618951</v>
          </cell>
          <cell r="Y24">
            <v>3144161.5411499999</v>
          </cell>
          <cell r="Z24">
            <v>3691537.1614799998</v>
          </cell>
          <cell r="AA24">
            <v>3936239.88075</v>
          </cell>
          <cell r="AB24">
            <v>4516136.9182799999</v>
          </cell>
          <cell r="AC24">
            <v>4832599.5675499998</v>
          </cell>
          <cell r="AD24">
            <v>5443268.9045299999</v>
          </cell>
          <cell r="AE24">
            <v>5915554.3923800001</v>
          </cell>
          <cell r="AF24">
            <v>6233416.4628900001</v>
          </cell>
          <cell r="AG24">
            <v>6411111.0767999999</v>
          </cell>
        </row>
        <row r="25">
          <cell r="B25">
            <v>1002894</v>
          </cell>
          <cell r="C25">
            <v>1076043</v>
          </cell>
          <cell r="D25">
            <v>1745381</v>
          </cell>
          <cell r="E25">
            <v>1781627</v>
          </cell>
          <cell r="F25">
            <v>1807978</v>
          </cell>
          <cell r="G25">
            <v>1774749</v>
          </cell>
          <cell r="H25">
            <v>1640206</v>
          </cell>
          <cell r="I25">
            <v>1666582</v>
          </cell>
          <cell r="J25">
            <v>1642838.12216</v>
          </cell>
          <cell r="K25">
            <v>1716595.1282800001</v>
          </cell>
          <cell r="L25">
            <v>2010025.5327099999</v>
          </cell>
          <cell r="M25">
            <v>2222441.1701799999</v>
          </cell>
          <cell r="N25">
            <v>2155480.8996100002</v>
          </cell>
          <cell r="O25">
            <v>3021793.5356700001</v>
          </cell>
          <cell r="T25">
            <v>902789</v>
          </cell>
          <cell r="U25">
            <v>1022129</v>
          </cell>
          <cell r="V25">
            <v>1204801</v>
          </cell>
          <cell r="W25">
            <v>1467002</v>
          </cell>
          <cell r="X25">
            <v>1757061</v>
          </cell>
          <cell r="Y25">
            <v>2094079</v>
          </cell>
          <cell r="Z25">
            <v>2282720</v>
          </cell>
          <cell r="AA25">
            <v>2586405</v>
          </cell>
          <cell r="AB25">
            <v>3261805.4619700001</v>
          </cell>
          <cell r="AC25">
            <v>3236548.2626999998</v>
          </cell>
          <cell r="AD25">
            <v>3715154.4333800003</v>
          </cell>
          <cell r="AE25">
            <v>4480601.8577299993</v>
          </cell>
          <cell r="AF25">
            <v>4643894.6481000008</v>
          </cell>
          <cell r="AG25">
            <v>4757734.9412099998</v>
          </cell>
        </row>
        <row r="26">
          <cell r="B26">
            <v>160000</v>
          </cell>
          <cell r="C26">
            <v>171309</v>
          </cell>
          <cell r="D26">
            <v>257377</v>
          </cell>
          <cell r="E26">
            <v>289172</v>
          </cell>
          <cell r="F26">
            <v>32909</v>
          </cell>
          <cell r="G26">
            <v>159669.20138999997</v>
          </cell>
          <cell r="H26">
            <v>123990.79916</v>
          </cell>
          <cell r="I26">
            <v>-164810.31328</v>
          </cell>
          <cell r="J26">
            <v>-204269.04816999999</v>
          </cell>
          <cell r="K26">
            <v>506160.38714000001</v>
          </cell>
          <cell r="L26">
            <v>73667.568239999993</v>
          </cell>
          <cell r="M26">
            <v>-228746.52387999999</v>
          </cell>
          <cell r="N26">
            <v>466621.82568999997</v>
          </cell>
          <cell r="O26">
            <v>901314.63496000005</v>
          </cell>
          <cell r="T26">
            <v>517009</v>
          </cell>
          <cell r="U26">
            <v>604774</v>
          </cell>
          <cell r="V26">
            <v>732306</v>
          </cell>
          <cell r="W26">
            <v>668297</v>
          </cell>
          <cell r="X26">
            <v>776946</v>
          </cell>
          <cell r="Y26">
            <v>1038550.701</v>
          </cell>
          <cell r="Z26">
            <v>1199870.38751</v>
          </cell>
          <cell r="AA26">
            <v>1314561.6213400001</v>
          </cell>
          <cell r="AB26">
            <v>1596731.63066</v>
          </cell>
          <cell r="AC26">
            <v>1633113.8459999999</v>
          </cell>
          <cell r="AD26">
            <v>1788506.00917</v>
          </cell>
          <cell r="AE26">
            <v>2323209.5473199999</v>
          </cell>
          <cell r="AF26">
            <v>2380803.6806800002</v>
          </cell>
          <cell r="AG26">
            <v>2456558.00868</v>
          </cell>
        </row>
        <row r="27">
          <cell r="B27">
            <v>17740010</v>
          </cell>
          <cell r="C27">
            <v>18535183</v>
          </cell>
          <cell r="D27">
            <v>23496895</v>
          </cell>
          <cell r="E27">
            <v>27606812</v>
          </cell>
          <cell r="F27">
            <v>30353246</v>
          </cell>
          <cell r="G27">
            <v>31835491.302069999</v>
          </cell>
          <cell r="H27">
            <v>33743927</v>
          </cell>
          <cell r="I27">
            <v>35514404</v>
          </cell>
          <cell r="J27">
            <v>39058534.142219998</v>
          </cell>
          <cell r="K27">
            <v>38170676.773570001</v>
          </cell>
          <cell r="L27">
            <v>43437026.558260001</v>
          </cell>
          <cell r="M27">
            <v>46874222.770279996</v>
          </cell>
          <cell r="N27">
            <v>51718917.260230005</v>
          </cell>
          <cell r="O27">
            <v>55040941.433820002</v>
          </cell>
          <cell r="T27">
            <v>6657896</v>
          </cell>
          <cell r="U27">
            <v>7378894</v>
          </cell>
          <cell r="V27">
            <v>8414927</v>
          </cell>
          <cell r="W27">
            <v>9859597</v>
          </cell>
          <cell r="X27">
            <v>10736730</v>
          </cell>
          <cell r="Y27">
            <v>12349352.038870001</v>
          </cell>
          <cell r="Z27">
            <v>13312373</v>
          </cell>
          <cell r="AA27">
            <v>13991364</v>
          </cell>
          <cell r="AB27">
            <v>16657785.04353</v>
          </cell>
          <cell r="AC27">
            <v>17387287.460490003</v>
          </cell>
          <cell r="AD27">
            <v>20297846.621209998</v>
          </cell>
          <cell r="AE27">
            <v>21927904.938779999</v>
          </cell>
          <cell r="AF27">
            <v>22625743.61891</v>
          </cell>
          <cell r="AG27">
            <v>23188622.319419999</v>
          </cell>
        </row>
        <row r="28">
          <cell r="B28">
            <v>6018289</v>
          </cell>
          <cell r="C28">
            <v>5680842</v>
          </cell>
          <cell r="D28">
            <v>8511284</v>
          </cell>
          <cell r="E28">
            <v>8555064</v>
          </cell>
          <cell r="F28">
            <v>9324484</v>
          </cell>
          <cell r="G28">
            <v>8019911.69142</v>
          </cell>
          <cell r="H28">
            <v>8030930</v>
          </cell>
          <cell r="I28">
            <v>7677816.6819900004</v>
          </cell>
          <cell r="J28">
            <v>8065824.2240599999</v>
          </cell>
          <cell r="K28">
            <v>6312345.2620000001</v>
          </cell>
          <cell r="L28">
            <v>7464222.7993000001</v>
          </cell>
          <cell r="M28">
            <v>6298321.3280100003</v>
          </cell>
          <cell r="N28">
            <v>5898678.1321599996</v>
          </cell>
          <cell r="O28">
            <v>7615241.9621899994</v>
          </cell>
          <cell r="T28">
            <v>3288096</v>
          </cell>
          <cell r="U28">
            <v>3904463</v>
          </cell>
          <cell r="V28">
            <v>4373551</v>
          </cell>
          <cell r="W28">
            <v>5129578</v>
          </cell>
          <cell r="X28">
            <v>5669194</v>
          </cell>
          <cell r="Y28">
            <v>6718512.0356799997</v>
          </cell>
          <cell r="Z28">
            <v>7376828</v>
          </cell>
          <cell r="AA28">
            <v>8498348.0054100007</v>
          </cell>
          <cell r="AB28">
            <v>10420913.102080001</v>
          </cell>
          <cell r="AC28">
            <v>10405660.16</v>
          </cell>
          <cell r="AD28">
            <v>11857683.741629999</v>
          </cell>
          <cell r="AE28">
            <v>13791477.471270001</v>
          </cell>
          <cell r="AF28">
            <v>14213867.210860001</v>
          </cell>
          <cell r="AG28">
            <v>14292790.58818</v>
          </cell>
        </row>
        <row r="29">
          <cell r="B29">
            <v>1064373</v>
          </cell>
          <cell r="C29">
            <v>1086809</v>
          </cell>
          <cell r="D29">
            <v>1215477</v>
          </cell>
          <cell r="E29">
            <v>1236566</v>
          </cell>
          <cell r="F29">
            <v>1322030</v>
          </cell>
          <cell r="G29">
            <v>1149727.3160000001</v>
          </cell>
          <cell r="H29">
            <v>1636893.0126700001</v>
          </cell>
          <cell r="I29">
            <v>1312717.79348</v>
          </cell>
          <cell r="J29">
            <v>829760.31602999999</v>
          </cell>
          <cell r="K29">
            <v>1048669.14478</v>
          </cell>
          <cell r="L29">
            <v>1541388.4933399998</v>
          </cell>
          <cell r="M29">
            <v>2133519.0480800001</v>
          </cell>
          <cell r="N29">
            <v>2755402.9576999997</v>
          </cell>
          <cell r="O29">
            <v>3042166.1035799999</v>
          </cell>
          <cell r="T29">
            <v>1209361</v>
          </cell>
          <cell r="U29">
            <v>1395943</v>
          </cell>
          <cell r="V29">
            <v>1674709.5837399999</v>
          </cell>
          <cell r="W29">
            <v>1805467</v>
          </cell>
          <cell r="X29">
            <v>2043107</v>
          </cell>
          <cell r="Y29">
            <v>2536657.5975700002</v>
          </cell>
          <cell r="Z29">
            <v>2865674.3008500002</v>
          </cell>
          <cell r="AA29">
            <v>3102888.8516099998</v>
          </cell>
          <cell r="AB29">
            <v>3799764.1152599999</v>
          </cell>
          <cell r="AC29">
            <v>3934265.3132800004</v>
          </cell>
          <cell r="AD29">
            <v>4629386.9591000006</v>
          </cell>
          <cell r="AE29">
            <v>4914197.9032500004</v>
          </cell>
          <cell r="AF29">
            <v>5002433.37739</v>
          </cell>
          <cell r="AG29">
            <v>5149164.7409100002</v>
          </cell>
        </row>
        <row r="30">
          <cell r="B30">
            <v>62347593</v>
          </cell>
          <cell r="C30">
            <v>70308906</v>
          </cell>
          <cell r="D30">
            <v>90210046</v>
          </cell>
          <cell r="E30">
            <v>97876864</v>
          </cell>
          <cell r="F30">
            <v>110330939</v>
          </cell>
          <cell r="G30">
            <v>111916498</v>
          </cell>
          <cell r="H30">
            <v>118355919</v>
          </cell>
          <cell r="I30">
            <v>120461935.7054</v>
          </cell>
          <cell r="J30">
            <v>133920658</v>
          </cell>
          <cell r="K30">
            <v>130298982.84203</v>
          </cell>
          <cell r="L30">
            <v>152727941.90542001</v>
          </cell>
          <cell r="M30">
            <v>157420440.29765001</v>
          </cell>
          <cell r="N30">
            <v>177517846.58054999</v>
          </cell>
          <cell r="O30">
            <v>183764775.1925</v>
          </cell>
          <cell r="T30">
            <v>32298817</v>
          </cell>
          <cell r="U30">
            <v>35683659</v>
          </cell>
          <cell r="V30">
            <v>39675808</v>
          </cell>
          <cell r="W30">
            <v>43699168</v>
          </cell>
          <cell r="X30">
            <v>49479722</v>
          </cell>
          <cell r="Y30">
            <v>56775075</v>
          </cell>
          <cell r="Z30">
            <v>62468354</v>
          </cell>
          <cell r="AA30">
            <v>70567961.409250006</v>
          </cell>
          <cell r="AB30">
            <v>82182734</v>
          </cell>
          <cell r="AC30">
            <v>86630248.374570012</v>
          </cell>
          <cell r="AD30">
            <v>99914614.189050004</v>
          </cell>
          <cell r="AE30">
            <v>108053551.03704999</v>
          </cell>
          <cell r="AF30">
            <v>111201769.62763999</v>
          </cell>
          <cell r="AG30">
            <v>114405892.97096001</v>
          </cell>
        </row>
        <row r="31">
          <cell r="B31">
            <v>323219</v>
          </cell>
          <cell r="C31">
            <v>291442</v>
          </cell>
          <cell r="D31">
            <v>515266</v>
          </cell>
          <cell r="E31">
            <v>403239</v>
          </cell>
          <cell r="F31">
            <v>607264</v>
          </cell>
          <cell r="G31">
            <v>312979.38712999999</v>
          </cell>
          <cell r="H31">
            <v>308143.76342999999</v>
          </cell>
          <cell r="I31">
            <v>235458.96066000001</v>
          </cell>
          <cell r="J31">
            <v>340849.94136</v>
          </cell>
          <cell r="K31">
            <v>374954.51970999996</v>
          </cell>
          <cell r="L31">
            <v>634992.75292999996</v>
          </cell>
          <cell r="M31">
            <v>939302.77578000003</v>
          </cell>
          <cell r="N31">
            <v>1028809.1508200001</v>
          </cell>
          <cell r="O31">
            <v>1365010.1122900001</v>
          </cell>
          <cell r="T31">
            <v>922333</v>
          </cell>
          <cell r="U31">
            <v>1084734</v>
          </cell>
          <cell r="V31">
            <v>1391422</v>
          </cell>
          <cell r="W31">
            <v>1537933</v>
          </cell>
          <cell r="X31">
            <v>1743111</v>
          </cell>
          <cell r="Y31">
            <v>2268409.7265999997</v>
          </cell>
          <cell r="Z31">
            <v>2416420.8966299999</v>
          </cell>
          <cell r="AA31">
            <v>2781449.4560400001</v>
          </cell>
          <cell r="AB31">
            <v>3451007.48857</v>
          </cell>
          <cell r="AC31">
            <v>3406416.3180800001</v>
          </cell>
          <cell r="AD31">
            <v>3881229.0460199998</v>
          </cell>
          <cell r="AE31">
            <v>4548795.3977899998</v>
          </cell>
          <cell r="AF31">
            <v>4758170.4561999999</v>
          </cell>
          <cell r="AG31">
            <v>4844846.5966000007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_15"/>
      <sheetName val="R_16"/>
      <sheetName val="R_17"/>
      <sheetName val="R_18"/>
      <sheetName val="RFY_18"/>
      <sheetName val="Receita"/>
      <sheetName val="RS"/>
      <sheetName val="SC"/>
      <sheetName val="PR"/>
      <sheetName val="SUL"/>
      <sheetName val="MS"/>
      <sheetName val="MT"/>
      <sheetName val="GO"/>
      <sheetName val="DF"/>
      <sheetName val="CENTRO_OESTE"/>
      <sheetName val="TO"/>
      <sheetName val="PA"/>
      <sheetName val="AP"/>
      <sheetName val="RR"/>
      <sheetName val="RO"/>
      <sheetName val="AM"/>
      <sheetName val="AC"/>
      <sheetName val="NORTE"/>
      <sheetName val="RJ"/>
      <sheetName val="SP"/>
      <sheetName val="MG"/>
      <sheetName val="ES"/>
      <sheetName val="SUDESTE"/>
      <sheetName val="BA"/>
      <sheetName val="RN"/>
      <sheetName val="AL"/>
      <sheetName val="PB"/>
      <sheetName val="CE"/>
      <sheetName val="PE"/>
      <sheetName val="PI"/>
      <sheetName val="MA"/>
      <sheetName val="SE"/>
      <sheetName val="NORDESTE"/>
      <sheetName val="BRASIL"/>
      <sheetName val="Prev_15"/>
      <sheetName val="Prev_16"/>
      <sheetName val="Prev_17"/>
      <sheetName val="Prev_18"/>
      <sheetName val="Prev_FY18"/>
      <sheetName val="Prev"/>
      <sheetName val="Plan45"/>
      <sheetName val="Rest_15"/>
      <sheetName val="Rest_16"/>
      <sheetName val="Rest_17"/>
      <sheetName val="Rest_18"/>
      <sheetName val="Restos"/>
      <sheetName val="D_15"/>
      <sheetName val="D_16"/>
      <sheetName val="D_17"/>
      <sheetName val="D_18"/>
      <sheetName val="DFY_18"/>
      <sheetName val="DP"/>
      <sheetName val="Plan1"/>
      <sheetName val="DTP_Sintese"/>
      <sheetName val="DTP"/>
      <sheetName val="Plan3"/>
      <sheetName val="Pessoal_Sintese"/>
      <sheetName val="Pessoal"/>
      <sheetName val="Despesa"/>
      <sheetName val="Debt"/>
      <sheetName val="Plan51"/>
      <sheetName val="Compilado"/>
      <sheetName val="DCL_RCL"/>
      <sheetName val="DCL_RCL_Sintese"/>
      <sheetName val="Divid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>
        <row r="8">
          <cell r="J8">
            <v>4675342323.7700005</v>
          </cell>
        </row>
        <row r="9">
          <cell r="G9">
            <v>3949107687.3800001</v>
          </cell>
          <cell r="H9">
            <v>4442141070.8999996</v>
          </cell>
          <cell r="I9">
            <v>4471916240.1400003</v>
          </cell>
        </row>
        <row r="10">
          <cell r="G10">
            <v>4267230999</v>
          </cell>
        </row>
        <row r="13">
          <cell r="J13">
            <v>7709875408.1400003</v>
          </cell>
        </row>
        <row r="14">
          <cell r="G14">
            <v>6328523887.7399998</v>
          </cell>
          <cell r="H14">
            <v>7646527443.7299995</v>
          </cell>
          <cell r="I14">
            <v>7348618775.3000002</v>
          </cell>
        </row>
        <row r="15">
          <cell r="G15">
            <v>5969712767.2600002</v>
          </cell>
        </row>
        <row r="18">
          <cell r="J18">
            <v>12916671478.469999</v>
          </cell>
        </row>
        <row r="19">
          <cell r="G19">
            <v>10998994388.610001</v>
          </cell>
          <cell r="H19">
            <v>11395630934</v>
          </cell>
          <cell r="I19">
            <v>12052493121.73</v>
          </cell>
        </row>
        <row r="20">
          <cell r="G20">
            <v>11039956264.459999</v>
          </cell>
        </row>
        <row r="23">
          <cell r="J23">
            <v>4935459861.5200005</v>
          </cell>
        </row>
        <row r="24">
          <cell r="G24">
            <v>3875537366.9200001</v>
          </cell>
          <cell r="H24">
            <v>4872773878.9799995</v>
          </cell>
          <cell r="I24">
            <v>4369061858.4700003</v>
          </cell>
        </row>
        <row r="25">
          <cell r="G25">
            <v>4020130039</v>
          </cell>
        </row>
        <row r="28">
          <cell r="J28">
            <v>30930200467.330002</v>
          </cell>
        </row>
        <row r="29">
          <cell r="G29">
            <v>27207610584.580002</v>
          </cell>
          <cell r="H29">
            <v>28714179024.82</v>
          </cell>
          <cell r="I29">
            <v>29952763445.459999</v>
          </cell>
        </row>
        <row r="30">
          <cell r="G30">
            <v>25870525219.400002</v>
          </cell>
        </row>
        <row r="33">
          <cell r="J33">
            <v>18349844006.669998</v>
          </cell>
        </row>
        <row r="34">
          <cell r="G34">
            <v>15176440113</v>
          </cell>
          <cell r="H34">
            <v>17831937421.849998</v>
          </cell>
          <cell r="I34">
            <v>17779471739.209999</v>
          </cell>
        </row>
        <row r="35">
          <cell r="G35">
            <v>14418477504</v>
          </cell>
        </row>
        <row r="38">
          <cell r="J38">
            <v>21079420241.82</v>
          </cell>
        </row>
        <row r="39">
          <cell r="G39">
            <v>18461481002.450001</v>
          </cell>
          <cell r="H39">
            <v>19881229932.900002</v>
          </cell>
          <cell r="I39">
            <v>20719829099.23</v>
          </cell>
        </row>
        <row r="40">
          <cell r="G40">
            <v>17504269623.869999</v>
          </cell>
        </row>
        <row r="43">
          <cell r="J43">
            <v>12890426079.139999</v>
          </cell>
        </row>
        <row r="44">
          <cell r="G44">
            <v>11951594613.26</v>
          </cell>
          <cell r="H44">
            <v>11884435326.99</v>
          </cell>
          <cell r="I44">
            <v>12193441015.92</v>
          </cell>
        </row>
        <row r="45">
          <cell r="G45">
            <v>11798288649.280001</v>
          </cell>
        </row>
        <row r="48">
          <cell r="J48">
            <v>21775721627.290001</v>
          </cell>
        </row>
        <row r="49">
          <cell r="G49">
            <v>17361933085.279999</v>
          </cell>
          <cell r="H49">
            <v>19279840731.599998</v>
          </cell>
          <cell r="I49">
            <v>21033874951.290001</v>
          </cell>
        </row>
        <row r="50">
          <cell r="G50">
            <v>16656493549.67</v>
          </cell>
        </row>
        <row r="53">
          <cell r="J53">
            <v>13142933350.42</v>
          </cell>
        </row>
        <row r="54">
          <cell r="G54">
            <v>10712347552.030001</v>
          </cell>
          <cell r="H54">
            <v>12480062588.49</v>
          </cell>
          <cell r="I54">
            <v>12536618595.33</v>
          </cell>
        </row>
        <row r="55">
          <cell r="G55">
            <v>10152969912.700001</v>
          </cell>
        </row>
        <row r="58">
          <cell r="J58">
            <v>55766511739.57</v>
          </cell>
        </row>
        <row r="59">
          <cell r="G59">
            <v>51643235767.489998</v>
          </cell>
          <cell r="H59">
            <v>53731469131.32</v>
          </cell>
          <cell r="I59">
            <v>55173574559.760002</v>
          </cell>
        </row>
        <row r="60">
          <cell r="G60">
            <v>47644235435.769997</v>
          </cell>
        </row>
        <row r="63">
          <cell r="J63">
            <v>10552369862.629999</v>
          </cell>
        </row>
        <row r="64">
          <cell r="G64">
            <v>8321250479.1800003</v>
          </cell>
          <cell r="H64">
            <v>9347981709.8999996</v>
          </cell>
          <cell r="I64">
            <v>9747254504.2000008</v>
          </cell>
        </row>
        <row r="65">
          <cell r="G65">
            <v>8099122726.4700003</v>
          </cell>
        </row>
        <row r="68">
          <cell r="J68">
            <v>14163855395.139999</v>
          </cell>
        </row>
        <row r="69">
          <cell r="G69">
            <v>11644432985.92</v>
          </cell>
          <cell r="H69">
            <v>12522756874.440001</v>
          </cell>
          <cell r="I69">
            <v>13389766593.459999</v>
          </cell>
        </row>
        <row r="70">
          <cell r="G70">
            <v>10910584449.43</v>
          </cell>
        </row>
        <row r="73">
          <cell r="J73">
            <v>18465166734.330002</v>
          </cell>
        </row>
        <row r="74">
          <cell r="G74">
            <v>16789901790.469999</v>
          </cell>
          <cell r="H74">
            <v>17922201695.919998</v>
          </cell>
          <cell r="I74">
            <v>18017134313.509998</v>
          </cell>
        </row>
        <row r="75">
          <cell r="G75">
            <v>15092463544.309999</v>
          </cell>
        </row>
        <row r="78">
          <cell r="J78">
            <v>9454544814.1000004</v>
          </cell>
        </row>
        <row r="79">
          <cell r="G79">
            <v>7973372465.1199999</v>
          </cell>
          <cell r="H79">
            <v>8845649341.6700001</v>
          </cell>
          <cell r="I79">
            <v>9130510757.8299999</v>
          </cell>
        </row>
        <row r="80">
          <cell r="G80">
            <v>7734542432.21</v>
          </cell>
        </row>
        <row r="83">
          <cell r="J83">
            <v>22587408021.400002</v>
          </cell>
        </row>
        <row r="84">
          <cell r="G84">
            <v>19648437023.389999</v>
          </cell>
          <cell r="H84">
            <v>20853041088.709999</v>
          </cell>
          <cell r="I84">
            <v>21512144300.43</v>
          </cell>
        </row>
        <row r="85">
          <cell r="G85">
            <v>18475020080.82</v>
          </cell>
        </row>
        <row r="88">
          <cell r="J88">
            <v>8453301631.9399996</v>
          </cell>
        </row>
        <row r="89">
          <cell r="G89">
            <v>6600087436.3599997</v>
          </cell>
          <cell r="H89">
            <v>7578979585.5200005</v>
          </cell>
          <cell r="I89">
            <v>8005700615.6300001</v>
          </cell>
        </row>
        <row r="90">
          <cell r="G90">
            <v>6201506914.0500002</v>
          </cell>
        </row>
        <row r="93">
          <cell r="J93">
            <v>36743784830.830002</v>
          </cell>
        </row>
        <row r="94">
          <cell r="G94">
            <v>31876371512.27</v>
          </cell>
          <cell r="H94">
            <v>34135477821.98</v>
          </cell>
          <cell r="I94">
            <v>36615275854.389999</v>
          </cell>
        </row>
        <row r="95">
          <cell r="G95">
            <v>28336698864.23</v>
          </cell>
        </row>
        <row r="98">
          <cell r="J98">
            <v>55885748527</v>
          </cell>
        </row>
        <row r="99">
          <cell r="G99">
            <v>51224316994</v>
          </cell>
          <cell r="H99">
            <v>46228984469</v>
          </cell>
          <cell r="I99">
            <v>50194044675</v>
          </cell>
        </row>
        <row r="100">
          <cell r="G100">
            <v>46045517775</v>
          </cell>
        </row>
        <row r="104">
          <cell r="G104">
            <v>7996956928.75</v>
          </cell>
          <cell r="H104">
            <v>8611240172.0200005</v>
          </cell>
          <cell r="I104">
            <v>9111716218.5</v>
          </cell>
        </row>
        <row r="105">
          <cell r="G105">
            <v>7801589661.2600002</v>
          </cell>
        </row>
        <row r="108">
          <cell r="J108">
            <v>6716934403.9799995</v>
          </cell>
        </row>
        <row r="109">
          <cell r="G109">
            <v>5825194566.1300001</v>
          </cell>
          <cell r="H109">
            <v>6502106330.0500002</v>
          </cell>
          <cell r="I109">
            <v>6500433453.0200005</v>
          </cell>
        </row>
        <row r="110">
          <cell r="G110">
            <v>5501365291.1099997</v>
          </cell>
        </row>
        <row r="114">
          <cell r="G114">
            <v>2824662615.3499999</v>
          </cell>
          <cell r="H114">
            <v>3376579222.1100001</v>
          </cell>
          <cell r="I114">
            <v>3199536328.8499999</v>
          </cell>
        </row>
        <row r="115">
          <cell r="G115">
            <v>2791432860.1900001</v>
          </cell>
        </row>
        <row r="118">
          <cell r="J118">
            <v>35962208931.730003</v>
          </cell>
        </row>
        <row r="119">
          <cell r="G119">
            <v>30139172170.57</v>
          </cell>
          <cell r="H119">
            <v>34654897410.300003</v>
          </cell>
          <cell r="I119">
            <v>35045932696.940002</v>
          </cell>
        </row>
        <row r="120">
          <cell r="G120">
            <v>28633465815.75</v>
          </cell>
        </row>
        <row r="123">
          <cell r="J123">
            <v>21921199488.299999</v>
          </cell>
        </row>
        <row r="124">
          <cell r="G124">
            <v>19409870961.23</v>
          </cell>
          <cell r="H124">
            <v>20488858892.360001</v>
          </cell>
          <cell r="I124">
            <v>21132256296.119999</v>
          </cell>
        </row>
        <row r="125">
          <cell r="G125">
            <v>17835511027.09</v>
          </cell>
        </row>
        <row r="128">
          <cell r="J128">
            <v>7138904404.1400003</v>
          </cell>
        </row>
        <row r="129">
          <cell r="G129">
            <v>6353339374.9099998</v>
          </cell>
          <cell r="H129">
            <v>6787495872.54</v>
          </cell>
          <cell r="I129">
            <v>6885059829.8599997</v>
          </cell>
        </row>
        <row r="130">
          <cell r="G130">
            <v>5982485349.9399996</v>
          </cell>
        </row>
        <row r="133">
          <cell r="J133">
            <v>156829791820.09</v>
          </cell>
        </row>
        <row r="134">
          <cell r="G134">
            <v>140398953319.01001</v>
          </cell>
          <cell r="H134">
            <v>140443287171.01999</v>
          </cell>
          <cell r="I134">
            <v>151562454361.73001</v>
          </cell>
        </row>
        <row r="135">
          <cell r="G135">
            <v>135630164995.67999</v>
          </cell>
        </row>
        <row r="138">
          <cell r="J138">
            <v>7258402883.8000002</v>
          </cell>
        </row>
        <row r="139">
          <cell r="G139">
            <v>6304771944.7200003</v>
          </cell>
          <cell r="H139">
            <v>7293584929.3599997</v>
          </cell>
          <cell r="I139">
            <v>7198140237.2600002</v>
          </cell>
        </row>
        <row r="140">
          <cell r="G140">
            <v>6071450294.6099997</v>
          </cell>
        </row>
      </sheetData>
      <sheetData sheetId="69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24"/>
  <sheetViews>
    <sheetView showGridLines="0" tabSelected="1" zoomScale="85" zoomScaleNormal="85" workbookViewId="0">
      <selection activeCell="AE1" sqref="AE1"/>
    </sheetView>
  </sheetViews>
  <sheetFormatPr defaultRowHeight="15" x14ac:dyDescent="0.25"/>
  <cols>
    <col min="1" max="1" width="11.85546875" style="1" customWidth="1"/>
    <col min="2" max="16384" width="9.140625" style="1"/>
  </cols>
  <sheetData>
    <row r="1" spans="2:27" ht="15.75" thickBot="1" x14ac:dyDescent="0.3"/>
    <row r="2" spans="2:27" x14ac:dyDescent="0.25">
      <c r="B2" s="126" t="s">
        <v>136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8"/>
    </row>
    <row r="3" spans="2:27" ht="15.75" thickBot="1" x14ac:dyDescent="0.3">
      <c r="B3" s="129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1"/>
    </row>
    <row r="4" spans="2:27" x14ac:dyDescent="0.25">
      <c r="B4" s="24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60"/>
    </row>
    <row r="5" spans="2:27" x14ac:dyDescent="0.25">
      <c r="B5" s="24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60"/>
    </row>
    <row r="6" spans="2:27" x14ac:dyDescent="0.25">
      <c r="B6" s="89" t="s">
        <v>133</v>
      </c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60"/>
    </row>
    <row r="7" spans="2:27" x14ac:dyDescent="0.25">
      <c r="B7" s="24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60"/>
    </row>
    <row r="8" spans="2:27" x14ac:dyDescent="0.25">
      <c r="B8" s="89" t="s">
        <v>139</v>
      </c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60"/>
    </row>
    <row r="9" spans="2:27" x14ac:dyDescent="0.25">
      <c r="B9" s="24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60"/>
    </row>
    <row r="10" spans="2:27" x14ac:dyDescent="0.25">
      <c r="B10" s="89" t="s">
        <v>134</v>
      </c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60"/>
    </row>
    <row r="11" spans="2:27" x14ac:dyDescent="0.25">
      <c r="B11" s="24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60"/>
    </row>
    <row r="12" spans="2:27" x14ac:dyDescent="0.25">
      <c r="B12" s="90" t="s">
        <v>132</v>
      </c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60"/>
    </row>
    <row r="13" spans="2:27" x14ac:dyDescent="0.25">
      <c r="B13" s="89" t="s">
        <v>135</v>
      </c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60"/>
    </row>
    <row r="14" spans="2:27" x14ac:dyDescent="0.25">
      <c r="B14" s="24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60"/>
    </row>
    <row r="15" spans="2:27" x14ac:dyDescent="0.25">
      <c r="B15" s="89" t="s">
        <v>325</v>
      </c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60"/>
    </row>
    <row r="16" spans="2:27" x14ac:dyDescent="0.25">
      <c r="B16" s="24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60"/>
    </row>
    <row r="17" spans="2:27" x14ac:dyDescent="0.25">
      <c r="B17" s="89" t="s">
        <v>322</v>
      </c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60"/>
    </row>
    <row r="18" spans="2:27" x14ac:dyDescent="0.25">
      <c r="B18" s="24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60"/>
    </row>
    <row r="19" spans="2:27" x14ac:dyDescent="0.25">
      <c r="B19" s="89" t="s">
        <v>323</v>
      </c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60"/>
    </row>
    <row r="20" spans="2:27" x14ac:dyDescent="0.25">
      <c r="B20" s="24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60"/>
    </row>
    <row r="21" spans="2:27" x14ac:dyDescent="0.25">
      <c r="B21" s="89" t="s">
        <v>324</v>
      </c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60"/>
    </row>
    <row r="22" spans="2:27" x14ac:dyDescent="0.25">
      <c r="B22" s="89" t="s">
        <v>140</v>
      </c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60"/>
    </row>
    <row r="23" spans="2:27" x14ac:dyDescent="0.25">
      <c r="B23" s="24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60"/>
    </row>
    <row r="24" spans="2:27" x14ac:dyDescent="0.25">
      <c r="B24" s="32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2"/>
    </row>
  </sheetData>
  <mergeCells count="1">
    <mergeCell ref="B2:AA3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54"/>
  <sheetViews>
    <sheetView showGridLines="0" zoomScale="75" zoomScaleNormal="75" workbookViewId="0">
      <pane xSplit="2" ySplit="3" topLeftCell="C4" activePane="bottomRight" state="frozen"/>
      <selection activeCell="B28" sqref="B28"/>
      <selection pane="topRight" activeCell="B28" sqref="B28"/>
      <selection pane="bottomLeft" activeCell="B28" sqref="B28"/>
      <selection pane="bottomRight"/>
    </sheetView>
  </sheetViews>
  <sheetFormatPr defaultRowHeight="15" x14ac:dyDescent="0.25"/>
  <cols>
    <col min="1" max="1" width="9.140625" style="1"/>
    <col min="2" max="2" width="39.28515625" style="1" bestFit="1" customWidth="1"/>
    <col min="3" max="14" width="9.140625" style="1"/>
    <col min="15" max="26" width="10" style="1" customWidth="1"/>
    <col min="27" max="16384" width="9.140625" style="1"/>
  </cols>
  <sheetData>
    <row r="2" spans="2:26" x14ac:dyDescent="0.25">
      <c r="B2" s="118" t="s">
        <v>385</v>
      </c>
      <c r="O2" s="132" t="s">
        <v>88</v>
      </c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4"/>
    </row>
    <row r="3" spans="2:26" x14ac:dyDescent="0.25">
      <c r="B3" s="58" t="s">
        <v>78</v>
      </c>
      <c r="C3" s="2">
        <v>2008</v>
      </c>
      <c r="D3" s="2">
        <v>2009</v>
      </c>
      <c r="E3" s="2">
        <v>2010</v>
      </c>
      <c r="F3" s="2">
        <v>2011</v>
      </c>
      <c r="G3" s="2">
        <v>2012</v>
      </c>
      <c r="H3" s="2">
        <v>2013</v>
      </c>
      <c r="I3" s="2">
        <v>2014</v>
      </c>
      <c r="J3" s="2">
        <v>2015</v>
      </c>
      <c r="K3" s="2">
        <v>2016</v>
      </c>
      <c r="L3" s="2">
        <v>2017</v>
      </c>
      <c r="M3" s="2" t="s">
        <v>46</v>
      </c>
      <c r="O3" s="135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7"/>
    </row>
    <row r="4" spans="2:26" x14ac:dyDescent="0.25">
      <c r="B4" s="3" t="s">
        <v>0</v>
      </c>
      <c r="C4" s="4">
        <v>18642.105268929998</v>
      </c>
      <c r="D4" s="4">
        <v>19552.640471660005</v>
      </c>
      <c r="E4" s="4">
        <v>22074.322779170001</v>
      </c>
      <c r="F4" s="4">
        <v>25078.45264603</v>
      </c>
      <c r="G4" s="4">
        <v>27816.470751919998</v>
      </c>
      <c r="H4" s="4">
        <v>33738.909998259995</v>
      </c>
      <c r="I4" s="4">
        <v>36731.200720919995</v>
      </c>
      <c r="J4" s="4">
        <v>43722.781828929998</v>
      </c>
      <c r="K4" s="4">
        <v>49820.417900259999</v>
      </c>
      <c r="L4" s="4">
        <v>51813.623989220003</v>
      </c>
      <c r="M4" s="4">
        <v>31783.807156550003</v>
      </c>
      <c r="O4" s="96"/>
      <c r="P4" s="97"/>
      <c r="Q4" s="97"/>
      <c r="R4" s="97"/>
      <c r="S4" s="97"/>
      <c r="T4" s="97"/>
      <c r="U4" s="97"/>
      <c r="V4" s="97"/>
      <c r="W4" s="97"/>
      <c r="X4" s="97"/>
      <c r="Y4" s="97"/>
      <c r="Z4" s="98"/>
    </row>
    <row r="5" spans="2:26" x14ac:dyDescent="0.25">
      <c r="B5" s="5" t="s">
        <v>1</v>
      </c>
      <c r="C5" s="6">
        <v>18486.880367009999</v>
      </c>
      <c r="D5" s="6">
        <v>19326.942490970003</v>
      </c>
      <c r="E5" s="6">
        <v>21590.32765906</v>
      </c>
      <c r="F5" s="6">
        <v>24741.893199800001</v>
      </c>
      <c r="G5" s="6">
        <v>27495.563696109999</v>
      </c>
      <c r="H5" s="6">
        <v>32930.428863499998</v>
      </c>
      <c r="I5" s="6">
        <v>36352.365731389997</v>
      </c>
      <c r="J5" s="6">
        <v>43474.512801829995</v>
      </c>
      <c r="K5" s="6">
        <v>47658.672689239997</v>
      </c>
      <c r="L5" s="6">
        <v>51439.39600891</v>
      </c>
      <c r="M5" s="6">
        <v>31206.815525880003</v>
      </c>
      <c r="O5" s="89" t="s">
        <v>215</v>
      </c>
      <c r="P5" s="93"/>
      <c r="Q5" s="93"/>
      <c r="R5" s="93"/>
      <c r="S5" s="93"/>
      <c r="T5" s="93"/>
      <c r="U5" s="93"/>
      <c r="V5" s="93"/>
      <c r="W5" s="93"/>
      <c r="X5" s="93"/>
      <c r="Y5" s="93"/>
      <c r="Z5" s="94"/>
    </row>
    <row r="6" spans="2:26" x14ac:dyDescent="0.25">
      <c r="B6" s="7" t="s">
        <v>2</v>
      </c>
      <c r="C6" s="8">
        <v>11951.967905240001</v>
      </c>
      <c r="D6" s="8">
        <v>12423.94671651</v>
      </c>
      <c r="E6" s="8">
        <v>13980.073286860001</v>
      </c>
      <c r="F6" s="8">
        <v>16110.258116610001</v>
      </c>
      <c r="G6" s="8">
        <v>18235.493448450001</v>
      </c>
      <c r="H6" s="8">
        <v>21281.090660740003</v>
      </c>
      <c r="I6" s="8">
        <v>23451.454348439998</v>
      </c>
      <c r="J6" s="8">
        <v>26428.218599749998</v>
      </c>
      <c r="K6" s="8">
        <v>28095.341558069998</v>
      </c>
      <c r="L6" s="8">
        <v>31277.181471129999</v>
      </c>
      <c r="M6" s="8">
        <v>21450.031230200002</v>
      </c>
      <c r="O6" s="89" t="s">
        <v>216</v>
      </c>
      <c r="P6" s="93"/>
      <c r="Q6" s="93"/>
      <c r="R6" s="93"/>
      <c r="S6" s="93"/>
      <c r="T6" s="93"/>
      <c r="U6" s="93"/>
      <c r="V6" s="93"/>
      <c r="W6" s="93"/>
      <c r="X6" s="93"/>
      <c r="Y6" s="93"/>
      <c r="Z6" s="94"/>
    </row>
    <row r="7" spans="2:26" x14ac:dyDescent="0.25">
      <c r="B7" s="9" t="s">
        <v>3</v>
      </c>
      <c r="C7" s="10"/>
      <c r="D7" s="10"/>
      <c r="E7" s="10"/>
      <c r="F7" s="10"/>
      <c r="G7" s="10"/>
      <c r="H7" s="10"/>
      <c r="I7" s="10"/>
      <c r="J7" s="10">
        <v>21131.762618419998</v>
      </c>
      <c r="K7" s="10">
        <v>22251.04347293</v>
      </c>
      <c r="L7" s="10">
        <v>25165.864055680002</v>
      </c>
      <c r="M7" s="10">
        <v>16529.044371939999</v>
      </c>
      <c r="O7" s="89"/>
      <c r="P7" s="93"/>
      <c r="Q7" s="93"/>
      <c r="R7" s="93"/>
      <c r="S7" s="93"/>
      <c r="T7" s="93"/>
      <c r="U7" s="93"/>
      <c r="V7" s="93"/>
      <c r="W7" s="93"/>
      <c r="X7" s="93"/>
      <c r="Y7" s="93"/>
      <c r="Z7" s="94"/>
    </row>
    <row r="8" spans="2:26" x14ac:dyDescent="0.25">
      <c r="B8" s="9" t="s">
        <v>4</v>
      </c>
      <c r="C8" s="10"/>
      <c r="D8" s="10"/>
      <c r="E8" s="10"/>
      <c r="F8" s="10"/>
      <c r="G8" s="10"/>
      <c r="H8" s="10"/>
      <c r="I8" s="10"/>
      <c r="J8" s="10">
        <v>2621.6838769999999</v>
      </c>
      <c r="K8" s="10">
        <v>2800.02118595</v>
      </c>
      <c r="L8" s="10">
        <v>2878.0462322800004</v>
      </c>
      <c r="M8" s="10">
        <v>2789.06795814</v>
      </c>
      <c r="O8" s="89" t="s">
        <v>218</v>
      </c>
      <c r="P8" s="93"/>
      <c r="Q8" s="93"/>
      <c r="R8" s="93"/>
      <c r="S8" s="93"/>
      <c r="T8" s="93"/>
      <c r="U8" s="93"/>
      <c r="V8" s="93"/>
      <c r="W8" s="93"/>
      <c r="X8" s="93"/>
      <c r="Y8" s="93"/>
      <c r="Z8" s="94"/>
    </row>
    <row r="9" spans="2:26" x14ac:dyDescent="0.25">
      <c r="B9" s="9" t="s">
        <v>5</v>
      </c>
      <c r="C9" s="10"/>
      <c r="D9" s="10"/>
      <c r="E9" s="10"/>
      <c r="F9" s="10"/>
      <c r="G9" s="10"/>
      <c r="H9" s="10"/>
      <c r="I9" s="10"/>
      <c r="J9" s="10">
        <v>391.54042126000002</v>
      </c>
      <c r="K9" s="10">
        <v>317.28643799000002</v>
      </c>
      <c r="L9" s="10">
        <v>328.08983343</v>
      </c>
      <c r="M9" s="10">
        <v>228.19498759000001</v>
      </c>
      <c r="O9" s="89" t="s">
        <v>219</v>
      </c>
      <c r="P9" s="93"/>
      <c r="Q9" s="93"/>
      <c r="R9" s="93"/>
      <c r="S9" s="93"/>
      <c r="T9" s="93"/>
      <c r="U9" s="93"/>
      <c r="V9" s="93"/>
      <c r="W9" s="93"/>
      <c r="X9" s="93"/>
      <c r="Y9" s="93"/>
      <c r="Z9" s="94"/>
    </row>
    <row r="10" spans="2:26" x14ac:dyDescent="0.25">
      <c r="B10" s="9" t="s">
        <v>6</v>
      </c>
      <c r="C10" s="10"/>
      <c r="D10" s="10"/>
      <c r="E10" s="10"/>
      <c r="F10" s="10"/>
      <c r="G10" s="10"/>
      <c r="H10" s="10"/>
      <c r="I10" s="10"/>
      <c r="J10" s="10">
        <v>2201.2214353000004</v>
      </c>
      <c r="K10" s="10">
        <v>2637.9751047700001</v>
      </c>
      <c r="L10" s="10">
        <v>2793.6897668500001</v>
      </c>
      <c r="M10" s="10">
        <v>1808.30321531</v>
      </c>
      <c r="O10" s="89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4"/>
    </row>
    <row r="11" spans="2:26" x14ac:dyDescent="0.25">
      <c r="B11" s="9" t="s">
        <v>7</v>
      </c>
      <c r="C11" s="10"/>
      <c r="D11" s="10"/>
      <c r="E11" s="10"/>
      <c r="F11" s="10"/>
      <c r="G11" s="10"/>
      <c r="H11" s="10"/>
      <c r="I11" s="10"/>
      <c r="J11" s="10">
        <v>82.010247769998387</v>
      </c>
      <c r="K11" s="10">
        <v>89.015356429998064</v>
      </c>
      <c r="L11" s="10">
        <v>111.49158288999752</v>
      </c>
      <c r="M11" s="10">
        <v>95.420697220004513</v>
      </c>
      <c r="O11" s="89" t="s">
        <v>220</v>
      </c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4"/>
    </row>
    <row r="12" spans="2:26" x14ac:dyDescent="0.25">
      <c r="B12" s="11" t="s">
        <v>8</v>
      </c>
      <c r="C12" s="8">
        <v>4778.2065803300002</v>
      </c>
      <c r="D12" s="8">
        <v>5035.1184595600007</v>
      </c>
      <c r="E12" s="8">
        <v>5544.5450483699997</v>
      </c>
      <c r="F12" s="8">
        <v>6249.2670743299996</v>
      </c>
      <c r="G12" s="8">
        <v>6544.3868815400001</v>
      </c>
      <c r="H12" s="8">
        <v>6968.7078451300004</v>
      </c>
      <c r="I12" s="8">
        <v>7595.4262876499997</v>
      </c>
      <c r="J12" s="8">
        <v>8227.2190326999989</v>
      </c>
      <c r="K12" s="8">
        <v>8881.1455246100013</v>
      </c>
      <c r="L12" s="8">
        <v>8985.759436549999</v>
      </c>
      <c r="M12" s="8">
        <v>6309.61053472</v>
      </c>
      <c r="O12" s="89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4"/>
    </row>
    <row r="13" spans="2:26" x14ac:dyDescent="0.25">
      <c r="B13" s="9" t="s">
        <v>9</v>
      </c>
      <c r="C13" s="10"/>
      <c r="D13" s="10"/>
      <c r="E13" s="10"/>
      <c r="F13" s="10"/>
      <c r="G13" s="10"/>
      <c r="H13" s="10"/>
      <c r="I13" s="10"/>
      <c r="J13" s="10">
        <v>1761.7994804100001</v>
      </c>
      <c r="K13" s="10">
        <v>1975.98852468</v>
      </c>
      <c r="L13" s="10">
        <v>1916.71591384</v>
      </c>
      <c r="M13" s="10">
        <v>1399.1311605000001</v>
      </c>
      <c r="O13" s="89" t="s">
        <v>221</v>
      </c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4"/>
    </row>
    <row r="14" spans="2:26" x14ac:dyDescent="0.25">
      <c r="B14" s="9" t="s">
        <v>10</v>
      </c>
      <c r="C14" s="10"/>
      <c r="D14" s="10"/>
      <c r="E14" s="10"/>
      <c r="F14" s="10"/>
      <c r="G14" s="10"/>
      <c r="H14" s="10"/>
      <c r="I14" s="10"/>
      <c r="J14" s="10">
        <v>6465.419552289999</v>
      </c>
      <c r="K14" s="10">
        <v>6905.1569999300009</v>
      </c>
      <c r="L14" s="10">
        <v>7069.0435227099988</v>
      </c>
      <c r="M14" s="10">
        <v>4910.47937422</v>
      </c>
      <c r="O14" s="89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4"/>
    </row>
    <row r="15" spans="2:26" x14ac:dyDescent="0.25">
      <c r="B15" s="11" t="s">
        <v>11</v>
      </c>
      <c r="C15" s="8">
        <v>1756.7058814399979</v>
      </c>
      <c r="D15" s="8">
        <v>1867.8773149000026</v>
      </c>
      <c r="E15" s="8">
        <v>2065.7093238299994</v>
      </c>
      <c r="F15" s="8">
        <v>2382.3680088600004</v>
      </c>
      <c r="G15" s="8">
        <v>2715.683366119998</v>
      </c>
      <c r="H15" s="8">
        <v>4680.6303576299943</v>
      </c>
      <c r="I15" s="8">
        <v>5305.4850952999986</v>
      </c>
      <c r="J15" s="8">
        <v>8819.0751693799975</v>
      </c>
      <c r="K15" s="8">
        <v>10682.185606559997</v>
      </c>
      <c r="L15" s="8">
        <v>11176.455101230002</v>
      </c>
      <c r="M15" s="8">
        <v>3447.1737609600013</v>
      </c>
      <c r="O15" s="89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4"/>
    </row>
    <row r="16" spans="2:26" x14ac:dyDescent="0.25">
      <c r="B16" s="12" t="s">
        <v>12</v>
      </c>
      <c r="C16" s="6">
        <v>155.22490192000001</v>
      </c>
      <c r="D16" s="6">
        <v>225.69798069000001</v>
      </c>
      <c r="E16" s="6">
        <v>483.99512011000002</v>
      </c>
      <c r="F16" s="6">
        <v>336.55944622999999</v>
      </c>
      <c r="G16" s="6">
        <v>320.90705580999997</v>
      </c>
      <c r="H16" s="6">
        <v>808.48113476000003</v>
      </c>
      <c r="I16" s="6">
        <v>378.83498952999997</v>
      </c>
      <c r="J16" s="6">
        <v>248.26902710000002</v>
      </c>
      <c r="K16" s="6">
        <v>2161.7452110200002</v>
      </c>
      <c r="L16" s="6">
        <v>374.22798031000002</v>
      </c>
      <c r="M16" s="6">
        <v>576.99163067000006</v>
      </c>
      <c r="O16" s="89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4"/>
    </row>
    <row r="17" spans="2:26" x14ac:dyDescent="0.25">
      <c r="B17" s="13" t="s">
        <v>13</v>
      </c>
      <c r="C17" s="14">
        <v>16727.201068950002</v>
      </c>
      <c r="D17" s="14">
        <v>18174.913619169998</v>
      </c>
      <c r="E17" s="14">
        <v>20645.914194139998</v>
      </c>
      <c r="F17" s="14">
        <v>22883.795819139999</v>
      </c>
      <c r="G17" s="14">
        <v>26303.65695398</v>
      </c>
      <c r="H17" s="14">
        <v>29687.239124270003</v>
      </c>
      <c r="I17" s="14">
        <v>42632.56883828</v>
      </c>
      <c r="J17" s="14">
        <v>40284.51987194</v>
      </c>
      <c r="K17" s="14">
        <v>48858.119143250005</v>
      </c>
      <c r="L17" s="14">
        <v>51473.567482909995</v>
      </c>
      <c r="M17" s="14">
        <v>29083.970453840004</v>
      </c>
      <c r="O17" s="89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4"/>
    </row>
    <row r="18" spans="2:26" x14ac:dyDescent="0.25">
      <c r="B18" s="15" t="s">
        <v>14</v>
      </c>
      <c r="C18" s="16">
        <v>16291.046672530001</v>
      </c>
      <c r="D18" s="16">
        <v>17504.45873056</v>
      </c>
      <c r="E18" s="16">
        <v>19447.941298549998</v>
      </c>
      <c r="F18" s="16">
        <v>22354.283711029999</v>
      </c>
      <c r="G18" s="16">
        <v>25402.164514380001</v>
      </c>
      <c r="H18" s="16">
        <v>28473.641537630003</v>
      </c>
      <c r="I18" s="16">
        <v>41073.847126959998</v>
      </c>
      <c r="J18" s="16">
        <v>39463.631561640002</v>
      </c>
      <c r="K18" s="16">
        <v>45279.948104360003</v>
      </c>
      <c r="L18" s="16">
        <v>49263.947594129997</v>
      </c>
      <c r="M18" s="16">
        <v>28191.855637290002</v>
      </c>
      <c r="O18" s="89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4"/>
    </row>
    <row r="19" spans="2:26" x14ac:dyDescent="0.25">
      <c r="B19" s="7" t="s">
        <v>15</v>
      </c>
      <c r="C19" s="8">
        <v>8688.2799991800002</v>
      </c>
      <c r="D19" s="8">
        <v>9508.9168033999995</v>
      </c>
      <c r="E19" s="8">
        <v>10832.430401799998</v>
      </c>
      <c r="F19" s="8">
        <v>12783.583348030001</v>
      </c>
      <c r="G19" s="8">
        <v>14421.87730337</v>
      </c>
      <c r="H19" s="8">
        <v>13271.84807722</v>
      </c>
      <c r="I19" s="8">
        <v>24429.592143099999</v>
      </c>
      <c r="J19" s="8">
        <v>22327.19432061</v>
      </c>
      <c r="K19" s="8">
        <v>25677.88125518</v>
      </c>
      <c r="L19" s="8">
        <v>27188.223835929999</v>
      </c>
      <c r="M19" s="8">
        <v>16358.84949907</v>
      </c>
      <c r="O19" s="89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4"/>
    </row>
    <row r="20" spans="2:26" x14ac:dyDescent="0.25">
      <c r="B20" s="9" t="s">
        <v>16</v>
      </c>
      <c r="C20" s="10"/>
      <c r="D20" s="10"/>
      <c r="E20" s="10"/>
      <c r="F20" s="10"/>
      <c r="G20" s="10"/>
      <c r="H20" s="10"/>
      <c r="I20" s="10"/>
      <c r="J20" s="10">
        <v>15138.515410650001</v>
      </c>
      <c r="K20" s="10">
        <v>17200.997110789998</v>
      </c>
      <c r="L20" s="10">
        <v>18250.064287039997</v>
      </c>
      <c r="M20" s="10">
        <v>10114.01857706</v>
      </c>
      <c r="O20" s="89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4"/>
    </row>
    <row r="21" spans="2:26" x14ac:dyDescent="0.25">
      <c r="B21" s="9" t="s">
        <v>17</v>
      </c>
      <c r="C21" s="10"/>
      <c r="D21" s="10"/>
      <c r="E21" s="10"/>
      <c r="F21" s="10"/>
      <c r="G21" s="10"/>
      <c r="H21" s="10"/>
      <c r="I21" s="10"/>
      <c r="J21" s="10">
        <v>7188.6789099600001</v>
      </c>
      <c r="K21" s="10">
        <v>8476.8841443900001</v>
      </c>
      <c r="L21" s="10">
        <v>8938.1595488900002</v>
      </c>
      <c r="M21" s="10">
        <v>6244.83092201</v>
      </c>
      <c r="O21" s="89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4"/>
    </row>
    <row r="22" spans="2:26" x14ac:dyDescent="0.25">
      <c r="B22" s="1" t="s">
        <v>18</v>
      </c>
      <c r="C22" s="10"/>
      <c r="D22" s="10"/>
      <c r="E22" s="10"/>
      <c r="F22" s="10"/>
      <c r="G22" s="10"/>
      <c r="H22" s="10"/>
      <c r="I22" s="10"/>
      <c r="J22" s="10">
        <v>4636.6404376099999</v>
      </c>
      <c r="K22" s="10">
        <v>5523.5268470300007</v>
      </c>
      <c r="L22" s="10">
        <v>5877.5665626499995</v>
      </c>
      <c r="M22" s="10">
        <v>4157.6042799300003</v>
      </c>
      <c r="O22" s="89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4"/>
    </row>
    <row r="23" spans="2:26" x14ac:dyDescent="0.25">
      <c r="B23" s="1" t="s">
        <v>19</v>
      </c>
      <c r="C23" s="10"/>
      <c r="D23" s="10"/>
      <c r="E23" s="10"/>
      <c r="F23" s="10"/>
      <c r="G23" s="10"/>
      <c r="H23" s="10"/>
      <c r="I23" s="10"/>
      <c r="J23" s="10">
        <v>936.29098383000007</v>
      </c>
      <c r="K23" s="10">
        <v>1104.7910319300001</v>
      </c>
      <c r="L23" s="10">
        <v>1156.3304850100001</v>
      </c>
      <c r="M23" s="10">
        <v>797.57771085000002</v>
      </c>
      <c r="O23" s="89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4"/>
    </row>
    <row r="24" spans="2:26" x14ac:dyDescent="0.25">
      <c r="B24" s="1" t="s">
        <v>20</v>
      </c>
      <c r="C24" s="10"/>
      <c r="D24" s="10"/>
      <c r="E24" s="10"/>
      <c r="F24" s="10"/>
      <c r="G24" s="10"/>
      <c r="H24" s="10"/>
      <c r="I24" s="10"/>
      <c r="J24" s="10">
        <v>1554.1417919</v>
      </c>
      <c r="K24" s="10">
        <v>1777.5910300599999</v>
      </c>
      <c r="L24" s="10">
        <v>1820.4813853000003</v>
      </c>
      <c r="M24" s="10">
        <v>1226.90765573</v>
      </c>
      <c r="O24" s="89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4"/>
    </row>
    <row r="25" spans="2:26" x14ac:dyDescent="0.25">
      <c r="B25" s="1" t="s">
        <v>21</v>
      </c>
      <c r="C25" s="10"/>
      <c r="D25" s="10"/>
      <c r="E25" s="10"/>
      <c r="F25" s="10"/>
      <c r="G25" s="10"/>
      <c r="H25" s="10"/>
      <c r="I25" s="10"/>
      <c r="J25" s="10">
        <v>61.605696620000344</v>
      </c>
      <c r="K25" s="10">
        <v>70.975235370000519</v>
      </c>
      <c r="L25" s="10">
        <v>83.781115929999942</v>
      </c>
      <c r="M25" s="10">
        <v>62.741275500000484</v>
      </c>
      <c r="O25" s="89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4"/>
    </row>
    <row r="26" spans="2:26" x14ac:dyDescent="0.25">
      <c r="B26" s="17" t="s">
        <v>22</v>
      </c>
      <c r="C26" s="18"/>
      <c r="D26" s="18"/>
      <c r="E26" s="18"/>
      <c r="F26" s="18"/>
      <c r="G26" s="18"/>
      <c r="H26" s="18"/>
      <c r="I26" s="18"/>
      <c r="J26" s="18">
        <v>5760.3900899099999</v>
      </c>
      <c r="K26" s="18">
        <v>6804.7235810600005</v>
      </c>
      <c r="L26" s="18">
        <v>7195.7607559799999</v>
      </c>
      <c r="M26" s="18">
        <v>5047.2874193900007</v>
      </c>
      <c r="O26" s="89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4"/>
    </row>
    <row r="27" spans="2:26" x14ac:dyDescent="0.25">
      <c r="B27" s="17" t="s">
        <v>23</v>
      </c>
      <c r="C27" s="18"/>
      <c r="D27" s="18"/>
      <c r="E27" s="18"/>
      <c r="F27" s="18"/>
      <c r="G27" s="18"/>
      <c r="H27" s="18"/>
      <c r="I27" s="18"/>
      <c r="J27" s="18">
        <v>1366.68312343</v>
      </c>
      <c r="K27" s="18">
        <v>1601.18532796</v>
      </c>
      <c r="L27" s="18">
        <v>1658.6176769799999</v>
      </c>
      <c r="M27" s="18">
        <v>1134.80222712</v>
      </c>
      <c r="O27" s="89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4"/>
    </row>
    <row r="28" spans="2:26" x14ac:dyDescent="0.25">
      <c r="B28" s="7" t="s">
        <v>326</v>
      </c>
      <c r="C28" s="8">
        <v>6915.0216177499997</v>
      </c>
      <c r="D28" s="8">
        <v>7315.39869765</v>
      </c>
      <c r="E28" s="8">
        <v>7916.8559132399996</v>
      </c>
      <c r="F28" s="8">
        <v>8894.404132059999</v>
      </c>
      <c r="G28" s="8">
        <v>10298.360406309999</v>
      </c>
      <c r="H28" s="8">
        <v>14504.00012884</v>
      </c>
      <c r="I28" s="8">
        <v>15910.074452020001</v>
      </c>
      <c r="J28" s="8">
        <v>17136.437241030002</v>
      </c>
      <c r="K28" s="8">
        <v>19602.066849180002</v>
      </c>
      <c r="L28" s="8">
        <v>22075.723758199998</v>
      </c>
      <c r="M28" s="8">
        <v>11833.006138220002</v>
      </c>
      <c r="O28" s="89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4"/>
    </row>
    <row r="29" spans="2:26" x14ac:dyDescent="0.25">
      <c r="B29" s="1" t="s">
        <v>24</v>
      </c>
      <c r="C29" s="19">
        <v>3662.7410471399999</v>
      </c>
      <c r="D29" s="19">
        <v>3851.9586333699999</v>
      </c>
      <c r="E29" s="19">
        <v>4305.7253282900001</v>
      </c>
      <c r="F29" s="19">
        <v>4935.3232607399996</v>
      </c>
      <c r="G29" s="19">
        <v>5508.0580764799997</v>
      </c>
      <c r="H29" s="19">
        <v>6276.7721399799993</v>
      </c>
      <c r="I29" s="19">
        <v>6958.1448096599997</v>
      </c>
      <c r="J29" s="10">
        <v>7882.0321317200005</v>
      </c>
      <c r="K29" s="10">
        <v>8210.5857620099996</v>
      </c>
      <c r="L29" s="10">
        <v>9140.4964352999996</v>
      </c>
      <c r="M29" s="10">
        <v>6572.9467041899998</v>
      </c>
      <c r="O29" s="89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4"/>
    </row>
    <row r="30" spans="2:26" x14ac:dyDescent="0.25">
      <c r="B30" s="1" t="s">
        <v>25</v>
      </c>
      <c r="C30" s="10">
        <v>3252.2805706099998</v>
      </c>
      <c r="D30" s="10">
        <v>3463.4400642800001</v>
      </c>
      <c r="E30" s="10">
        <v>3611.1305849499995</v>
      </c>
      <c r="F30" s="10">
        <v>3959.0808713199995</v>
      </c>
      <c r="G30" s="10">
        <v>4790.3023298299995</v>
      </c>
      <c r="H30" s="10">
        <v>8227.2279888600006</v>
      </c>
      <c r="I30" s="10">
        <v>8951.9296423600008</v>
      </c>
      <c r="J30" s="10">
        <v>9254.4051093100024</v>
      </c>
      <c r="K30" s="10">
        <v>11391.481087170003</v>
      </c>
      <c r="L30" s="10">
        <v>12935.227322899998</v>
      </c>
      <c r="M30" s="10">
        <v>5260.0594340300022</v>
      </c>
      <c r="O30" s="89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4"/>
    </row>
    <row r="31" spans="2:26" x14ac:dyDescent="0.25">
      <c r="B31" s="15" t="s">
        <v>26</v>
      </c>
      <c r="C31" s="16">
        <v>436.15439642000001</v>
      </c>
      <c r="D31" s="16">
        <v>670.4548886099999</v>
      </c>
      <c r="E31" s="16">
        <v>1197.97289559</v>
      </c>
      <c r="F31" s="16">
        <v>529.51210810999999</v>
      </c>
      <c r="G31" s="16">
        <v>901.4924395999999</v>
      </c>
      <c r="H31" s="16">
        <v>1213.5975866399999</v>
      </c>
      <c r="I31" s="16">
        <v>1558.7217113199999</v>
      </c>
      <c r="J31" s="16">
        <v>820.88831029999994</v>
      </c>
      <c r="K31" s="16">
        <v>3578.1710388900001</v>
      </c>
      <c r="L31" s="16">
        <v>2209.6198887800001</v>
      </c>
      <c r="M31" s="16">
        <v>892.11481655</v>
      </c>
      <c r="O31" s="92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100"/>
    </row>
    <row r="32" spans="2:26" x14ac:dyDescent="0.25">
      <c r="B32" s="1" t="s">
        <v>27</v>
      </c>
      <c r="C32" s="10">
        <v>433.20439642000002</v>
      </c>
      <c r="D32" s="10">
        <v>539.50079360999996</v>
      </c>
      <c r="E32" s="10">
        <v>868.94085027999995</v>
      </c>
      <c r="F32" s="10">
        <v>361.92578283999995</v>
      </c>
      <c r="G32" s="10">
        <v>587.69761674999995</v>
      </c>
      <c r="H32" s="10">
        <v>1007.82348267</v>
      </c>
      <c r="I32" s="10">
        <v>1040.8579129299999</v>
      </c>
      <c r="J32" s="10">
        <v>650.48044763999997</v>
      </c>
      <c r="K32" s="10">
        <v>1382.1310370399999</v>
      </c>
      <c r="L32" s="10">
        <v>2009.7321555399999</v>
      </c>
      <c r="M32" s="10">
        <v>888.11481655</v>
      </c>
    </row>
    <row r="33" spans="2:13" x14ac:dyDescent="0.25">
      <c r="B33" s="1" t="s">
        <v>28</v>
      </c>
      <c r="C33" s="10">
        <v>2.95</v>
      </c>
      <c r="D33" s="10">
        <v>130.954095</v>
      </c>
      <c r="E33" s="10">
        <v>329.03204531</v>
      </c>
      <c r="F33" s="10">
        <v>167.58632527</v>
      </c>
      <c r="G33" s="10">
        <v>313.79482285</v>
      </c>
      <c r="H33" s="10">
        <v>205.77410397</v>
      </c>
      <c r="I33" s="10">
        <v>517.86379838999994</v>
      </c>
      <c r="J33" s="10">
        <v>170.40786265999998</v>
      </c>
      <c r="K33" s="10">
        <v>2196.0400018500004</v>
      </c>
      <c r="L33" s="10">
        <v>199.88773324000022</v>
      </c>
      <c r="M33" s="10">
        <v>4</v>
      </c>
    </row>
    <row r="34" spans="2:13" x14ac:dyDescent="0.25">
      <c r="B34" s="3" t="s">
        <v>29</v>
      </c>
      <c r="C34" s="20">
        <v>1914.9041999799956</v>
      </c>
      <c r="D34" s="20">
        <v>1377.7268524900064</v>
      </c>
      <c r="E34" s="20">
        <v>1428.4085850300035</v>
      </c>
      <c r="F34" s="20">
        <v>2194.656826890001</v>
      </c>
      <c r="G34" s="20">
        <v>1512.813797939998</v>
      </c>
      <c r="H34" s="20">
        <v>4051.6708739899914</v>
      </c>
      <c r="I34" s="20">
        <v>-5901.3681173600053</v>
      </c>
      <c r="J34" s="20">
        <v>3438.261956989998</v>
      </c>
      <c r="K34" s="20">
        <v>962.29875700999401</v>
      </c>
      <c r="L34" s="20">
        <v>340.05650631000753</v>
      </c>
      <c r="M34" s="20">
        <v>2699.8367027099994</v>
      </c>
    </row>
    <row r="35" spans="2:13" x14ac:dyDescent="0.25">
      <c r="B35" s="21"/>
      <c r="C35" s="21"/>
      <c r="D35" s="21"/>
      <c r="E35" s="21"/>
      <c r="F35" s="21"/>
      <c r="G35" s="21"/>
      <c r="H35" s="21"/>
      <c r="I35" s="21"/>
      <c r="J35" s="21"/>
    </row>
    <row r="36" spans="2:13" x14ac:dyDescent="0.25">
      <c r="B36" s="22" t="s">
        <v>31</v>
      </c>
      <c r="C36" s="23">
        <f t="shared" ref="C36:L36" si="0">(C6+C15)/C4*100</f>
        <v>73.536081836892436</v>
      </c>
      <c r="D36" s="23">
        <f t="shared" si="0"/>
        <v>73.094086970631224</v>
      </c>
      <c r="E36" s="23">
        <f t="shared" si="0"/>
        <v>72.689806936370815</v>
      </c>
      <c r="F36" s="23">
        <f t="shared" si="0"/>
        <v>73.739103390804459</v>
      </c>
      <c r="G36" s="23">
        <f t="shared" si="0"/>
        <v>75.319320705427259</v>
      </c>
      <c r="H36" s="23">
        <f t="shared" si="0"/>
        <v>76.948902675601886</v>
      </c>
      <c r="I36" s="23">
        <f t="shared" si="0"/>
        <v>78.290224330623872</v>
      </c>
      <c r="J36" s="23">
        <f t="shared" si="0"/>
        <v>80.615396126986511</v>
      </c>
      <c r="K36" s="23">
        <f t="shared" si="0"/>
        <v>77.834608377356915</v>
      </c>
      <c r="L36" s="23">
        <f t="shared" si="0"/>
        <v>81.935277449793176</v>
      </c>
      <c r="M36" s="37">
        <f>(M6+M15)/M4*100</f>
        <v>78.332985310821059</v>
      </c>
    </row>
    <row r="37" spans="2:13" x14ac:dyDescent="0.25">
      <c r="B37" s="24" t="s">
        <v>32</v>
      </c>
      <c r="C37" s="25">
        <f t="shared" ref="C37:L37" si="1">C12/C4*100</f>
        <v>25.631260586719428</v>
      </c>
      <c r="D37" s="25">
        <f t="shared" si="1"/>
        <v>25.751603558905529</v>
      </c>
      <c r="E37" s="25">
        <f t="shared" si="1"/>
        <v>25.117622424195048</v>
      </c>
      <c r="F37" s="25">
        <f t="shared" si="1"/>
        <v>24.918870245047909</v>
      </c>
      <c r="G37" s="25">
        <f t="shared" si="1"/>
        <v>23.5270208787658</v>
      </c>
      <c r="H37" s="25">
        <f t="shared" si="1"/>
        <v>20.654810263548512</v>
      </c>
      <c r="I37" s="25">
        <f t="shared" si="1"/>
        <v>20.6784045677115</v>
      </c>
      <c r="J37" s="25">
        <f t="shared" si="1"/>
        <v>18.816778550115732</v>
      </c>
      <c r="K37" s="25">
        <f t="shared" si="1"/>
        <v>17.826316797241585</v>
      </c>
      <c r="L37" s="25">
        <f t="shared" si="1"/>
        <v>17.34246467380764</v>
      </c>
      <c r="M37" s="38">
        <f>M12/M4*100</f>
        <v>19.851651199751622</v>
      </c>
    </row>
    <row r="38" spans="2:13" x14ac:dyDescent="0.25">
      <c r="B38" s="24" t="s">
        <v>33</v>
      </c>
      <c r="C38" s="25">
        <f t="shared" ref="C38:L38" si="2">C16/C4*100</f>
        <v>0.83265757638814941</v>
      </c>
      <c r="D38" s="25">
        <f t="shared" si="2"/>
        <v>1.1543094704632413</v>
      </c>
      <c r="E38" s="25">
        <f t="shared" si="2"/>
        <v>2.1925706394341233</v>
      </c>
      <c r="F38" s="25">
        <f t="shared" si="2"/>
        <v>1.3420263641476238</v>
      </c>
      <c r="G38" s="25">
        <f t="shared" si="2"/>
        <v>1.1536584158069361</v>
      </c>
      <c r="H38" s="25">
        <f t="shared" si="2"/>
        <v>2.3962870608496112</v>
      </c>
      <c r="I38" s="25">
        <f t="shared" si="2"/>
        <v>1.0313711016646325</v>
      </c>
      <c r="J38" s="25">
        <f t="shared" si="2"/>
        <v>0.56782532289774879</v>
      </c>
      <c r="K38" s="25">
        <f t="shared" si="2"/>
        <v>4.3390748254014921</v>
      </c>
      <c r="L38" s="25">
        <f t="shared" si="2"/>
        <v>0.72225787639918682</v>
      </c>
      <c r="M38" s="38">
        <f>M16/M4*100</f>
        <v>1.8153634894273316</v>
      </c>
    </row>
    <row r="39" spans="2:13" x14ac:dyDescent="0.25">
      <c r="B39" s="26" t="s">
        <v>34</v>
      </c>
      <c r="C39" s="23">
        <f t="shared" ref="C39:L39" si="3">C19/C17*100</f>
        <v>51.941026854203884</v>
      </c>
      <c r="D39" s="23">
        <f t="shared" si="3"/>
        <v>52.318910574466038</v>
      </c>
      <c r="E39" s="23">
        <f t="shared" si="3"/>
        <v>52.467671326826526</v>
      </c>
      <c r="F39" s="23">
        <f t="shared" si="3"/>
        <v>55.863037098669686</v>
      </c>
      <c r="G39" s="23">
        <f t="shared" si="3"/>
        <v>54.828411610606217</v>
      </c>
      <c r="H39" s="23">
        <f t="shared" si="3"/>
        <v>44.70556531600797</v>
      </c>
      <c r="I39" s="23">
        <f t="shared" si="3"/>
        <v>57.302651021968309</v>
      </c>
      <c r="J39" s="23">
        <f t="shared" si="3"/>
        <v>55.423756796868041</v>
      </c>
      <c r="K39" s="23">
        <f t="shared" si="3"/>
        <v>52.556016697846076</v>
      </c>
      <c r="L39" s="23">
        <f t="shared" si="3"/>
        <v>52.819777539135792</v>
      </c>
      <c r="M39" s="37">
        <f>M19/M17*100</f>
        <v>56.246960933458503</v>
      </c>
    </row>
    <row r="40" spans="2:13" x14ac:dyDescent="0.25">
      <c r="B40" s="27" t="s">
        <v>35</v>
      </c>
      <c r="C40" s="28">
        <f t="shared" ref="C40:L40" si="4">C19/(C17-C29)*100</f>
        <v>66.503169550640877</v>
      </c>
      <c r="D40" s="28">
        <f t="shared" si="4"/>
        <v>66.389350611150334</v>
      </c>
      <c r="E40" s="28">
        <f t="shared" si="4"/>
        <v>66.293177457936977</v>
      </c>
      <c r="F40" s="28">
        <f t="shared" si="4"/>
        <v>71.223795264111217</v>
      </c>
      <c r="G40" s="28">
        <f t="shared" si="4"/>
        <v>69.350622640514047</v>
      </c>
      <c r="H40" s="28">
        <f t="shared" si="4"/>
        <v>56.691940772161018</v>
      </c>
      <c r="I40" s="28">
        <f t="shared" si="4"/>
        <v>68.479289598344252</v>
      </c>
      <c r="J40" s="28">
        <f t="shared" si="4"/>
        <v>68.905802849501853</v>
      </c>
      <c r="K40" s="28">
        <f t="shared" si="4"/>
        <v>63.172052813987165</v>
      </c>
      <c r="L40" s="28">
        <f t="shared" si="4"/>
        <v>64.224548711225552</v>
      </c>
      <c r="M40" s="39">
        <f>M19/(M17-M29)*100</f>
        <v>72.670393319292486</v>
      </c>
    </row>
    <row r="41" spans="2:13" x14ac:dyDescent="0.25">
      <c r="B41" s="29" t="s">
        <v>36</v>
      </c>
      <c r="C41" s="25">
        <f>IFERROR(C20/C19*100,"-")</f>
        <v>0</v>
      </c>
      <c r="D41" s="25">
        <f t="shared" ref="D41:M41" si="5">IFERROR(D20/D19*100,"-")</f>
        <v>0</v>
      </c>
      <c r="E41" s="25">
        <f t="shared" si="5"/>
        <v>0</v>
      </c>
      <c r="F41" s="25">
        <f t="shared" si="5"/>
        <v>0</v>
      </c>
      <c r="G41" s="25">
        <f t="shared" si="5"/>
        <v>0</v>
      </c>
      <c r="H41" s="25">
        <f t="shared" si="5"/>
        <v>0</v>
      </c>
      <c r="I41" s="25">
        <f t="shared" si="5"/>
        <v>0</v>
      </c>
      <c r="J41" s="25">
        <f t="shared" si="5"/>
        <v>67.803035138525203</v>
      </c>
      <c r="K41" s="25">
        <f t="shared" si="5"/>
        <v>66.987602831600597</v>
      </c>
      <c r="L41" s="25">
        <f t="shared" si="5"/>
        <v>67.124886116768039</v>
      </c>
      <c r="M41" s="38">
        <f t="shared" si="5"/>
        <v>61.825977295255271</v>
      </c>
    </row>
    <row r="42" spans="2:13" x14ac:dyDescent="0.25">
      <c r="B42" s="29" t="s">
        <v>37</v>
      </c>
      <c r="C42" s="25">
        <f>IFERROR(C21/C19*100,"-")</f>
        <v>0</v>
      </c>
      <c r="D42" s="25">
        <f t="shared" ref="D42:M42" si="6">IFERROR(D21/D19*100,"-")</f>
        <v>0</v>
      </c>
      <c r="E42" s="25">
        <f t="shared" si="6"/>
        <v>0</v>
      </c>
      <c r="F42" s="25">
        <f t="shared" si="6"/>
        <v>0</v>
      </c>
      <c r="G42" s="25">
        <f t="shared" si="6"/>
        <v>0</v>
      </c>
      <c r="H42" s="25">
        <f t="shared" si="6"/>
        <v>0</v>
      </c>
      <c r="I42" s="25">
        <f t="shared" si="6"/>
        <v>0</v>
      </c>
      <c r="J42" s="25">
        <f t="shared" si="6"/>
        <v>32.196964861474804</v>
      </c>
      <c r="K42" s="25">
        <f t="shared" si="6"/>
        <v>33.012397168399389</v>
      </c>
      <c r="L42" s="25">
        <f t="shared" si="6"/>
        <v>32.875113883231947</v>
      </c>
      <c r="M42" s="38">
        <f t="shared" si="6"/>
        <v>38.174022704744722</v>
      </c>
    </row>
    <row r="43" spans="2:13" x14ac:dyDescent="0.25">
      <c r="B43" s="30" t="s">
        <v>38</v>
      </c>
      <c r="C43" s="25" t="str">
        <f t="shared" ref="C43:C48" si="7">IFERROR(C22/C$21*100,"-")</f>
        <v>-</v>
      </c>
      <c r="D43" s="25" t="str">
        <f t="shared" ref="D43:M48" si="8">IFERROR(D22/D$21*100,"-")</f>
        <v>-</v>
      </c>
      <c r="E43" s="25" t="str">
        <f t="shared" si="8"/>
        <v>-</v>
      </c>
      <c r="F43" s="25" t="str">
        <f t="shared" si="8"/>
        <v>-</v>
      </c>
      <c r="G43" s="25" t="str">
        <f t="shared" si="8"/>
        <v>-</v>
      </c>
      <c r="H43" s="25" t="str">
        <f t="shared" si="8"/>
        <v>-</v>
      </c>
      <c r="I43" s="25" t="str">
        <f t="shared" si="8"/>
        <v>-</v>
      </c>
      <c r="J43" s="25">
        <f t="shared" si="8"/>
        <v>64.499200697166756</v>
      </c>
      <c r="K43" s="25">
        <f t="shared" si="8"/>
        <v>65.15987186973021</v>
      </c>
      <c r="L43" s="25">
        <f t="shared" si="8"/>
        <v>65.758129853252782</v>
      </c>
      <c r="M43" s="38">
        <f t="shared" si="8"/>
        <v>66.576730929198774</v>
      </c>
    </row>
    <row r="44" spans="2:13" x14ac:dyDescent="0.25">
      <c r="B44" s="30" t="s">
        <v>39</v>
      </c>
      <c r="C44" s="25" t="str">
        <f t="shared" si="7"/>
        <v>-</v>
      </c>
      <c r="D44" s="25" t="str">
        <f t="shared" si="8"/>
        <v>-</v>
      </c>
      <c r="E44" s="25" t="str">
        <f t="shared" si="8"/>
        <v>-</v>
      </c>
      <c r="F44" s="25" t="str">
        <f t="shared" si="8"/>
        <v>-</v>
      </c>
      <c r="G44" s="25" t="str">
        <f t="shared" si="8"/>
        <v>-</v>
      </c>
      <c r="H44" s="25" t="str">
        <f t="shared" si="8"/>
        <v>-</v>
      </c>
      <c r="I44" s="25" t="str">
        <f t="shared" si="8"/>
        <v>-</v>
      </c>
      <c r="J44" s="25">
        <f t="shared" si="8"/>
        <v>13.024520855045532</v>
      </c>
      <c r="K44" s="25">
        <f t="shared" si="8"/>
        <v>13.032984916529152</v>
      </c>
      <c r="L44" s="25">
        <f t="shared" si="8"/>
        <v>12.937008773283768</v>
      </c>
      <c r="M44" s="38">
        <f t="shared" si="8"/>
        <v>12.771806327676952</v>
      </c>
    </row>
    <row r="45" spans="2:13" x14ac:dyDescent="0.25">
      <c r="B45" s="30" t="s">
        <v>40</v>
      </c>
      <c r="C45" s="25" t="str">
        <f t="shared" si="7"/>
        <v>-</v>
      </c>
      <c r="D45" s="25" t="str">
        <f t="shared" si="8"/>
        <v>-</v>
      </c>
      <c r="E45" s="25" t="str">
        <f t="shared" si="8"/>
        <v>-</v>
      </c>
      <c r="F45" s="25" t="str">
        <f t="shared" si="8"/>
        <v>-</v>
      </c>
      <c r="G45" s="25" t="str">
        <f t="shared" si="8"/>
        <v>-</v>
      </c>
      <c r="H45" s="25" t="str">
        <f t="shared" si="8"/>
        <v>-</v>
      </c>
      <c r="I45" s="25" t="str">
        <f t="shared" si="8"/>
        <v>-</v>
      </c>
      <c r="J45" s="25">
        <f t="shared" si="8"/>
        <v>21.619296276353616</v>
      </c>
      <c r="K45" s="25">
        <f t="shared" si="8"/>
        <v>20.969863451966713</v>
      </c>
      <c r="L45" s="25">
        <f t="shared" si="8"/>
        <v>20.367519457918824</v>
      </c>
      <c r="M45" s="38">
        <f t="shared" si="8"/>
        <v>19.646771402661127</v>
      </c>
    </row>
    <row r="46" spans="2:13" x14ac:dyDescent="0.25">
      <c r="B46" s="31" t="s">
        <v>41</v>
      </c>
      <c r="C46" s="28" t="str">
        <f t="shared" si="7"/>
        <v>-</v>
      </c>
      <c r="D46" s="28" t="str">
        <f t="shared" si="8"/>
        <v>-</v>
      </c>
      <c r="E46" s="28" t="str">
        <f t="shared" si="8"/>
        <v>-</v>
      </c>
      <c r="F46" s="28" t="str">
        <f t="shared" si="8"/>
        <v>-</v>
      </c>
      <c r="G46" s="28" t="str">
        <f t="shared" si="8"/>
        <v>-</v>
      </c>
      <c r="H46" s="28" t="str">
        <f t="shared" si="8"/>
        <v>-</v>
      </c>
      <c r="I46" s="28" t="str">
        <f t="shared" si="8"/>
        <v>-</v>
      </c>
      <c r="J46" s="28">
        <f t="shared" si="8"/>
        <v>0.85698217143409927</v>
      </c>
      <c r="K46" s="28">
        <f t="shared" si="8"/>
        <v>0.8372797617739286</v>
      </c>
      <c r="L46" s="28">
        <f t="shared" si="8"/>
        <v>0.93734191554462054</v>
      </c>
      <c r="M46" s="39">
        <f t="shared" si="8"/>
        <v>1.0046913404631648</v>
      </c>
    </row>
    <row r="47" spans="2:13" x14ac:dyDescent="0.25">
      <c r="B47" s="29" t="s">
        <v>42</v>
      </c>
      <c r="C47" s="25" t="str">
        <f t="shared" si="7"/>
        <v>-</v>
      </c>
      <c r="D47" s="25" t="str">
        <f t="shared" si="8"/>
        <v>-</v>
      </c>
      <c r="E47" s="25" t="str">
        <f t="shared" si="8"/>
        <v>-</v>
      </c>
      <c r="F47" s="25" t="str">
        <f t="shared" si="8"/>
        <v>-</v>
      </c>
      <c r="G47" s="25" t="str">
        <f t="shared" si="8"/>
        <v>-</v>
      </c>
      <c r="H47" s="25" t="str">
        <f t="shared" si="8"/>
        <v>-</v>
      </c>
      <c r="I47" s="25" t="str">
        <f t="shared" si="8"/>
        <v>-</v>
      </c>
      <c r="J47" s="25">
        <f t="shared" si="8"/>
        <v>80.131414437344134</v>
      </c>
      <c r="K47" s="25">
        <f t="shared" si="8"/>
        <v>80.273877348711494</v>
      </c>
      <c r="L47" s="25">
        <f t="shared" si="8"/>
        <v>80.506067458525251</v>
      </c>
      <c r="M47" s="38">
        <f t="shared" si="8"/>
        <v>80.823443939863296</v>
      </c>
    </row>
    <row r="48" spans="2:13" x14ac:dyDescent="0.25">
      <c r="B48" s="27" t="s">
        <v>43</v>
      </c>
      <c r="C48" s="28" t="str">
        <f t="shared" si="7"/>
        <v>-</v>
      </c>
      <c r="D48" s="28" t="str">
        <f t="shared" si="8"/>
        <v>-</v>
      </c>
      <c r="E48" s="28" t="str">
        <f t="shared" si="8"/>
        <v>-</v>
      </c>
      <c r="F48" s="28" t="str">
        <f t="shared" si="8"/>
        <v>-</v>
      </c>
      <c r="G48" s="28" t="str">
        <f t="shared" si="8"/>
        <v>-</v>
      </c>
      <c r="H48" s="28" t="str">
        <f t="shared" si="8"/>
        <v>-</v>
      </c>
      <c r="I48" s="28" t="str">
        <f t="shared" si="8"/>
        <v>-</v>
      </c>
      <c r="J48" s="28">
        <f t="shared" si="8"/>
        <v>19.011603391221776</v>
      </c>
      <c r="K48" s="28">
        <f t="shared" si="8"/>
        <v>18.888842889514589</v>
      </c>
      <c r="L48" s="28">
        <f t="shared" si="8"/>
        <v>18.556590625930124</v>
      </c>
      <c r="M48" s="39">
        <f t="shared" si="8"/>
        <v>18.171864719673554</v>
      </c>
    </row>
    <row r="49" spans="2:13" ht="30" x14ac:dyDescent="0.25">
      <c r="B49" s="123" t="s">
        <v>389</v>
      </c>
      <c r="C49" s="120"/>
      <c r="D49" s="120"/>
      <c r="E49" s="120"/>
      <c r="F49" s="120"/>
      <c r="G49" s="120"/>
      <c r="H49" s="120"/>
      <c r="I49" s="120"/>
      <c r="J49" s="124">
        <v>-420.36688898</v>
      </c>
      <c r="K49" s="124">
        <v>-342.00126068000003</v>
      </c>
      <c r="L49" s="124">
        <v>-544.41659176999997</v>
      </c>
      <c r="M49" s="125">
        <v>-3438.8846366800003</v>
      </c>
    </row>
    <row r="50" spans="2:13" x14ac:dyDescent="0.25">
      <c r="B50" s="32" t="s">
        <v>44</v>
      </c>
      <c r="C50" s="33">
        <f t="shared" ref="C50:M50" si="9">C49/(C5-C12)*100</f>
        <v>0</v>
      </c>
      <c r="D50" s="33">
        <f t="shared" si="9"/>
        <v>0</v>
      </c>
      <c r="E50" s="33">
        <f t="shared" si="9"/>
        <v>0</v>
      </c>
      <c r="F50" s="33">
        <f t="shared" si="9"/>
        <v>0</v>
      </c>
      <c r="G50" s="33">
        <f t="shared" si="9"/>
        <v>0</v>
      </c>
      <c r="H50" s="33">
        <f t="shared" si="9"/>
        <v>0</v>
      </c>
      <c r="I50" s="33">
        <f t="shared" si="9"/>
        <v>0</v>
      </c>
      <c r="J50" s="34">
        <f t="shared" si="9"/>
        <v>-1.192621742064528</v>
      </c>
      <c r="K50" s="34">
        <f t="shared" si="9"/>
        <v>-0.8819573750229962</v>
      </c>
      <c r="L50" s="34">
        <f t="shared" si="9"/>
        <v>-1.2823791687246167</v>
      </c>
      <c r="M50" s="40">
        <f t="shared" si="9"/>
        <v>-13.812332098727587</v>
      </c>
    </row>
    <row r="51" spans="2:13" x14ac:dyDescent="0.25">
      <c r="B51" s="35" t="s">
        <v>45</v>
      </c>
      <c r="C51" s="36">
        <f t="shared" ref="C51:M51" si="10">C31/(C5-C12)*100</f>
        <v>3.1815943920395018</v>
      </c>
      <c r="D51" s="36">
        <f t="shared" si="10"/>
        <v>4.6911778869967957</v>
      </c>
      <c r="E51" s="36">
        <f t="shared" si="10"/>
        <v>7.4659673800633959</v>
      </c>
      <c r="F51" s="36">
        <f t="shared" si="10"/>
        <v>2.8633689153575648</v>
      </c>
      <c r="G51" s="36">
        <f t="shared" si="10"/>
        <v>4.3028248368992736</v>
      </c>
      <c r="H51" s="36">
        <f t="shared" si="10"/>
        <v>4.6745652408069649</v>
      </c>
      <c r="I51" s="36">
        <f t="shared" si="10"/>
        <v>5.4203324187870514</v>
      </c>
      <c r="J51" s="36">
        <f t="shared" si="10"/>
        <v>2.3289399625310918</v>
      </c>
      <c r="K51" s="36">
        <f t="shared" si="10"/>
        <v>9.2274348070181844</v>
      </c>
      <c r="L51" s="36">
        <f t="shared" si="10"/>
        <v>5.2047835407782284</v>
      </c>
      <c r="M51" s="41">
        <f t="shared" si="10"/>
        <v>3.5831926389598916</v>
      </c>
    </row>
    <row r="52" spans="2:13" x14ac:dyDescent="0.25">
      <c r="B52" s="104" t="s">
        <v>178</v>
      </c>
      <c r="C52" s="36">
        <f t="shared" ref="C52:L52" si="11">C34/(C5-C12)*100</f>
        <v>13.968559101906763</v>
      </c>
      <c r="D52" s="36">
        <f t="shared" si="11"/>
        <v>9.6399651259495851</v>
      </c>
      <c r="E52" s="36">
        <f t="shared" si="11"/>
        <v>8.9020811242847753</v>
      </c>
      <c r="F52" s="36">
        <f t="shared" si="11"/>
        <v>11.867740211690581</v>
      </c>
      <c r="G52" s="36">
        <f t="shared" si="11"/>
        <v>7.220662645011652</v>
      </c>
      <c r="H52" s="36">
        <f t="shared" si="11"/>
        <v>15.606326218216079</v>
      </c>
      <c r="I52" s="36">
        <f t="shared" si="11"/>
        <v>-20.52154447417962</v>
      </c>
      <c r="J52" s="36">
        <f t="shared" si="11"/>
        <v>9.754683521267296</v>
      </c>
      <c r="K52" s="36">
        <f t="shared" si="11"/>
        <v>2.4815887638336362</v>
      </c>
      <c r="L52" s="36">
        <f t="shared" si="11"/>
        <v>0.80100677766532202</v>
      </c>
      <c r="M52" s="41">
        <f>M34/(M5-M12)*100</f>
        <v>10.843934906221813</v>
      </c>
    </row>
    <row r="53" spans="2:13" x14ac:dyDescent="0.25"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</row>
    <row r="54" spans="2:13" x14ac:dyDescent="0.25"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</row>
  </sheetData>
  <mergeCells count="1">
    <mergeCell ref="O2:Z3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54"/>
  <sheetViews>
    <sheetView showGridLines="0" zoomScale="75" zoomScaleNormal="75" workbookViewId="0">
      <pane xSplit="2" ySplit="3" topLeftCell="C4" activePane="bottomRight" state="frozen"/>
      <selection activeCell="B28" sqref="B28"/>
      <selection pane="topRight" activeCell="B28" sqref="B28"/>
      <selection pane="bottomLeft" activeCell="B28" sqref="B28"/>
      <selection pane="bottomRight"/>
    </sheetView>
  </sheetViews>
  <sheetFormatPr defaultRowHeight="15" x14ac:dyDescent="0.25"/>
  <cols>
    <col min="1" max="1" width="9.140625" style="1"/>
    <col min="2" max="2" width="39.28515625" style="1" bestFit="1" customWidth="1"/>
    <col min="3" max="14" width="9.140625" style="1"/>
    <col min="15" max="26" width="10.42578125" style="1" customWidth="1"/>
    <col min="27" max="16384" width="9.140625" style="1"/>
  </cols>
  <sheetData>
    <row r="2" spans="2:26" x14ac:dyDescent="0.25">
      <c r="B2" s="118" t="s">
        <v>385</v>
      </c>
      <c r="O2" s="132" t="s">
        <v>88</v>
      </c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4"/>
    </row>
    <row r="3" spans="2:26" x14ac:dyDescent="0.25">
      <c r="B3" s="58" t="s">
        <v>82</v>
      </c>
      <c r="C3" s="2">
        <v>2008</v>
      </c>
      <c r="D3" s="2">
        <v>2009</v>
      </c>
      <c r="E3" s="2">
        <v>2010</v>
      </c>
      <c r="F3" s="2">
        <v>2011</v>
      </c>
      <c r="G3" s="2">
        <v>2012</v>
      </c>
      <c r="H3" s="2">
        <v>2013</v>
      </c>
      <c r="I3" s="2">
        <v>2014</v>
      </c>
      <c r="J3" s="2">
        <v>2015</v>
      </c>
      <c r="K3" s="2">
        <v>2016</v>
      </c>
      <c r="L3" s="2">
        <v>2017</v>
      </c>
      <c r="M3" s="2" t="s">
        <v>46</v>
      </c>
      <c r="O3" s="135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7"/>
    </row>
    <row r="4" spans="2:26" x14ac:dyDescent="0.25">
      <c r="B4" s="3" t="s">
        <v>0</v>
      </c>
      <c r="C4" s="4">
        <v>6397.5130710899994</v>
      </c>
      <c r="D4" s="4">
        <v>6433.2420691000007</v>
      </c>
      <c r="E4" s="4">
        <v>7101.5324136700001</v>
      </c>
      <c r="F4" s="4">
        <v>8186.5943003299999</v>
      </c>
      <c r="G4" s="4">
        <v>8920.3759878399997</v>
      </c>
      <c r="H4" s="4">
        <v>9846.1407504899998</v>
      </c>
      <c r="I4" s="4">
        <v>10965.249000309999</v>
      </c>
      <c r="J4" s="4">
        <v>14504.17978925</v>
      </c>
      <c r="K4" s="4">
        <v>11530.51024147</v>
      </c>
      <c r="L4" s="4">
        <v>12489.00180462</v>
      </c>
      <c r="M4" s="4">
        <v>8106.1878430100005</v>
      </c>
      <c r="O4" s="96"/>
      <c r="P4" s="97"/>
      <c r="Q4" s="97"/>
      <c r="R4" s="97"/>
      <c r="S4" s="97"/>
      <c r="T4" s="97"/>
      <c r="U4" s="97"/>
      <c r="V4" s="97"/>
      <c r="W4" s="97"/>
      <c r="X4" s="97"/>
      <c r="Y4" s="97"/>
      <c r="Z4" s="98"/>
    </row>
    <row r="5" spans="2:26" x14ac:dyDescent="0.25">
      <c r="B5" s="5" t="s">
        <v>1</v>
      </c>
      <c r="C5" s="6">
        <v>6170.6277725699993</v>
      </c>
      <c r="D5" s="6">
        <v>6219.2179818500008</v>
      </c>
      <c r="E5" s="6">
        <v>6709.10135618</v>
      </c>
      <c r="F5" s="6">
        <v>7738.63217592</v>
      </c>
      <c r="G5" s="6">
        <v>8480.4396839799992</v>
      </c>
      <c r="H5" s="6">
        <v>9278.8258370599997</v>
      </c>
      <c r="I5" s="6">
        <v>10388.528137809999</v>
      </c>
      <c r="J5" s="6">
        <v>12556.558166549999</v>
      </c>
      <c r="K5" s="6">
        <v>10925.42414121</v>
      </c>
      <c r="L5" s="6">
        <v>11746.40366729</v>
      </c>
      <c r="M5" s="6">
        <v>7619.2821376800002</v>
      </c>
      <c r="O5" s="89" t="s">
        <v>353</v>
      </c>
      <c r="P5" s="93"/>
      <c r="Q5" s="93"/>
      <c r="R5" s="93"/>
      <c r="S5" s="93"/>
      <c r="T5" s="93"/>
      <c r="U5" s="93"/>
      <c r="V5" s="93"/>
      <c r="W5" s="93"/>
      <c r="X5" s="93"/>
      <c r="Y5" s="93"/>
      <c r="Z5" s="94"/>
    </row>
    <row r="6" spans="2:26" x14ac:dyDescent="0.25">
      <c r="B6" s="7" t="s">
        <v>2</v>
      </c>
      <c r="C6" s="8">
        <v>4047.1698606499999</v>
      </c>
      <c r="D6" s="8">
        <v>3991.1304408599999</v>
      </c>
      <c r="E6" s="8">
        <v>4380.0442620699996</v>
      </c>
      <c r="F6" s="8">
        <v>5107.1666846600001</v>
      </c>
      <c r="G6" s="8">
        <v>5514.0515551799999</v>
      </c>
      <c r="H6" s="8">
        <v>6174.5277875200009</v>
      </c>
      <c r="I6" s="8">
        <v>6892.0519829200002</v>
      </c>
      <c r="J6" s="8">
        <v>7172.7846309399993</v>
      </c>
      <c r="K6" s="8">
        <v>5540.3720636099997</v>
      </c>
      <c r="L6" s="8">
        <v>5983.9091205000004</v>
      </c>
      <c r="M6" s="8">
        <v>4463.0923272299997</v>
      </c>
      <c r="O6" s="89" t="s">
        <v>354</v>
      </c>
      <c r="P6" s="93"/>
      <c r="Q6" s="93"/>
      <c r="R6" s="93"/>
      <c r="S6" s="93"/>
      <c r="T6" s="93"/>
      <c r="U6" s="93"/>
      <c r="V6" s="93"/>
      <c r="W6" s="93"/>
      <c r="X6" s="93"/>
      <c r="Y6" s="93"/>
      <c r="Z6" s="94"/>
    </row>
    <row r="7" spans="2:26" x14ac:dyDescent="0.25">
      <c r="B7" s="9" t="s">
        <v>3</v>
      </c>
      <c r="C7" s="10"/>
      <c r="D7" s="10"/>
      <c r="E7" s="10"/>
      <c r="F7" s="10"/>
      <c r="G7" s="10"/>
      <c r="H7" s="10"/>
      <c r="I7" s="10"/>
      <c r="J7" s="10">
        <v>5883.7386775699997</v>
      </c>
      <c r="K7" s="10">
        <v>4252.5757700300001</v>
      </c>
      <c r="L7" s="10">
        <v>4521.5840557600004</v>
      </c>
      <c r="M7" s="10">
        <v>3365.2362772800002</v>
      </c>
      <c r="O7" s="89"/>
      <c r="P7" s="93"/>
      <c r="Q7" s="93"/>
      <c r="R7" s="93"/>
      <c r="S7" s="93"/>
      <c r="T7" s="93"/>
      <c r="U7" s="93"/>
      <c r="V7" s="93"/>
      <c r="W7" s="93"/>
      <c r="X7" s="93"/>
      <c r="Y7" s="93"/>
      <c r="Z7" s="94"/>
    </row>
    <row r="8" spans="2:26" x14ac:dyDescent="0.25">
      <c r="B8" s="9" t="s">
        <v>4</v>
      </c>
      <c r="C8" s="10"/>
      <c r="D8" s="10"/>
      <c r="E8" s="10"/>
      <c r="F8" s="10"/>
      <c r="G8" s="10"/>
      <c r="H8" s="10"/>
      <c r="I8" s="10"/>
      <c r="J8" s="10">
        <v>314.72391068000002</v>
      </c>
      <c r="K8" s="10">
        <v>197.76574424</v>
      </c>
      <c r="L8" s="10">
        <v>201.40853208000001</v>
      </c>
      <c r="M8" s="10">
        <v>216.80797111000001</v>
      </c>
      <c r="O8" s="89" t="s">
        <v>223</v>
      </c>
      <c r="P8" s="93"/>
      <c r="Q8" s="93"/>
      <c r="R8" s="93"/>
      <c r="S8" s="93"/>
      <c r="T8" s="93"/>
      <c r="U8" s="93"/>
      <c r="V8" s="93"/>
      <c r="W8" s="93"/>
      <c r="X8" s="93"/>
      <c r="Y8" s="93"/>
      <c r="Z8" s="94"/>
    </row>
    <row r="9" spans="2:26" x14ac:dyDescent="0.25">
      <c r="B9" s="9" t="s">
        <v>5</v>
      </c>
      <c r="C9" s="10"/>
      <c r="D9" s="10"/>
      <c r="E9" s="10"/>
      <c r="F9" s="10"/>
      <c r="G9" s="10"/>
      <c r="H9" s="10"/>
      <c r="I9" s="10"/>
      <c r="J9" s="10">
        <v>92.800155060000009</v>
      </c>
      <c r="K9" s="10">
        <v>132.13434964000001</v>
      </c>
      <c r="L9" s="10">
        <v>98.201483510000003</v>
      </c>
      <c r="M9" s="10">
        <v>87.930334900000005</v>
      </c>
      <c r="O9" s="89" t="s">
        <v>224</v>
      </c>
      <c r="P9" s="93"/>
      <c r="Q9" s="93"/>
      <c r="R9" s="93"/>
      <c r="S9" s="93"/>
      <c r="T9" s="93"/>
      <c r="U9" s="93"/>
      <c r="V9" s="93"/>
      <c r="W9" s="93"/>
      <c r="X9" s="93"/>
      <c r="Y9" s="93"/>
      <c r="Z9" s="94"/>
    </row>
    <row r="10" spans="2:26" x14ac:dyDescent="0.25">
      <c r="B10" s="9" t="s">
        <v>6</v>
      </c>
      <c r="C10" s="10"/>
      <c r="D10" s="10"/>
      <c r="E10" s="10"/>
      <c r="F10" s="10"/>
      <c r="G10" s="10"/>
      <c r="H10" s="10"/>
      <c r="I10" s="10"/>
      <c r="J10" s="10">
        <v>592.0492665700001</v>
      </c>
      <c r="K10" s="10">
        <v>676.26218487999995</v>
      </c>
      <c r="L10" s="10">
        <v>887.25532178999993</v>
      </c>
      <c r="M10" s="10">
        <v>613.07345898000005</v>
      </c>
      <c r="O10" s="89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4"/>
    </row>
    <row r="11" spans="2:26" x14ac:dyDescent="0.25">
      <c r="B11" s="9" t="s">
        <v>7</v>
      </c>
      <c r="C11" s="10"/>
      <c r="D11" s="10"/>
      <c r="E11" s="10"/>
      <c r="F11" s="10"/>
      <c r="G11" s="10"/>
      <c r="H11" s="10"/>
      <c r="I11" s="10"/>
      <c r="J11" s="10">
        <v>289.47262105999926</v>
      </c>
      <c r="K11" s="10">
        <v>281.63401481999972</v>
      </c>
      <c r="L11" s="10">
        <v>275.45972735999931</v>
      </c>
      <c r="M11" s="10">
        <v>180.04428495999946</v>
      </c>
      <c r="O11" s="89" t="s">
        <v>355</v>
      </c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4"/>
    </row>
    <row r="12" spans="2:26" x14ac:dyDescent="0.25">
      <c r="B12" s="11" t="s">
        <v>8</v>
      </c>
      <c r="C12" s="8">
        <v>1495.6225482499999</v>
      </c>
      <c r="D12" s="8">
        <v>1612.48110148</v>
      </c>
      <c r="E12" s="8">
        <v>1666.5006687</v>
      </c>
      <c r="F12" s="8">
        <v>1878.74683633</v>
      </c>
      <c r="G12" s="8">
        <v>2124.65806423</v>
      </c>
      <c r="H12" s="8">
        <v>2100.34735284</v>
      </c>
      <c r="I12" s="8">
        <v>2331.6362906899999</v>
      </c>
      <c r="J12" s="8">
        <v>2376.5288725500004</v>
      </c>
      <c r="K12" s="8">
        <v>3052.6035175100001</v>
      </c>
      <c r="L12" s="8">
        <v>3052.23696668</v>
      </c>
      <c r="M12" s="8">
        <v>2107.37477661</v>
      </c>
      <c r="O12" s="89" t="s">
        <v>356</v>
      </c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4"/>
    </row>
    <row r="13" spans="2:26" x14ac:dyDescent="0.25">
      <c r="B13" s="9" t="s">
        <v>9</v>
      </c>
      <c r="C13" s="10"/>
      <c r="D13" s="10"/>
      <c r="E13" s="10"/>
      <c r="F13" s="10"/>
      <c r="G13" s="10"/>
      <c r="H13" s="10"/>
      <c r="I13" s="10"/>
      <c r="J13" s="10">
        <v>813.92789553</v>
      </c>
      <c r="K13" s="10">
        <v>967.19700953999995</v>
      </c>
      <c r="L13" s="10">
        <v>913.63267595000002</v>
      </c>
      <c r="M13" s="10">
        <v>658.57126010000002</v>
      </c>
      <c r="O13" s="89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4"/>
    </row>
    <row r="14" spans="2:26" x14ac:dyDescent="0.25">
      <c r="B14" s="9" t="s">
        <v>10</v>
      </c>
      <c r="C14" s="10"/>
      <c r="D14" s="10"/>
      <c r="E14" s="10"/>
      <c r="F14" s="10"/>
      <c r="G14" s="10"/>
      <c r="H14" s="10"/>
      <c r="I14" s="10"/>
      <c r="J14" s="10">
        <v>1562.6009770200003</v>
      </c>
      <c r="K14" s="10">
        <v>2085.4065079700003</v>
      </c>
      <c r="L14" s="10">
        <v>2138.6042907299998</v>
      </c>
      <c r="M14" s="10">
        <v>1448.80351651</v>
      </c>
      <c r="O14" s="89" t="s">
        <v>225</v>
      </c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4"/>
    </row>
    <row r="15" spans="2:26" x14ac:dyDescent="0.25">
      <c r="B15" s="11" t="s">
        <v>11</v>
      </c>
      <c r="C15" s="8">
        <v>627.83536366999942</v>
      </c>
      <c r="D15" s="8">
        <v>615.60643951000088</v>
      </c>
      <c r="E15" s="8">
        <v>662.55642541000043</v>
      </c>
      <c r="F15" s="8">
        <v>752.71865492999996</v>
      </c>
      <c r="G15" s="8">
        <v>841.73006456999929</v>
      </c>
      <c r="H15" s="8">
        <v>1003.9506966999988</v>
      </c>
      <c r="I15" s="8">
        <v>1164.8398641999988</v>
      </c>
      <c r="J15" s="8">
        <v>3007.2446630599998</v>
      </c>
      <c r="K15" s="8">
        <v>2332.4485600900002</v>
      </c>
      <c r="L15" s="8">
        <v>2710.2575801099997</v>
      </c>
      <c r="M15" s="8">
        <v>1048.8150338400005</v>
      </c>
      <c r="O15" s="89" t="s">
        <v>226</v>
      </c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4"/>
    </row>
    <row r="16" spans="2:26" x14ac:dyDescent="0.25">
      <c r="B16" s="12" t="s">
        <v>12</v>
      </c>
      <c r="C16" s="6">
        <v>226.88529852000002</v>
      </c>
      <c r="D16" s="6">
        <v>214.02408725000001</v>
      </c>
      <c r="E16" s="6">
        <v>392.43105748999994</v>
      </c>
      <c r="F16" s="6">
        <v>447.96212441</v>
      </c>
      <c r="G16" s="6">
        <v>439.93630386000001</v>
      </c>
      <c r="H16" s="6">
        <v>567.31491342999993</v>
      </c>
      <c r="I16" s="6">
        <v>576.72086249999995</v>
      </c>
      <c r="J16" s="6">
        <v>1947.6216227</v>
      </c>
      <c r="K16" s="6">
        <v>605.08610025999997</v>
      </c>
      <c r="L16" s="6">
        <v>742.59813732999999</v>
      </c>
      <c r="M16" s="6">
        <v>486.90570532999999</v>
      </c>
      <c r="O16" s="89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4"/>
    </row>
    <row r="17" spans="2:26" x14ac:dyDescent="0.25">
      <c r="B17" s="13" t="s">
        <v>13</v>
      </c>
      <c r="C17" s="14">
        <v>5327.3022276000002</v>
      </c>
      <c r="D17" s="14">
        <v>5919.9324774799989</v>
      </c>
      <c r="E17" s="14">
        <v>6845.9615469200007</v>
      </c>
      <c r="F17" s="14">
        <v>7812.1998691600002</v>
      </c>
      <c r="G17" s="14">
        <v>8322.4261003299998</v>
      </c>
      <c r="H17" s="14">
        <v>9480.2303148999999</v>
      </c>
      <c r="I17" s="14">
        <v>11035.32738416</v>
      </c>
      <c r="J17" s="14">
        <v>12444.922910400001</v>
      </c>
      <c r="K17" s="14">
        <v>11456.46044314</v>
      </c>
      <c r="L17" s="14">
        <v>12963.774272140001</v>
      </c>
      <c r="M17" s="14">
        <v>7307.3457436500003</v>
      </c>
      <c r="O17" s="89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4"/>
    </row>
    <row r="18" spans="2:26" x14ac:dyDescent="0.25">
      <c r="B18" s="15" t="s">
        <v>14</v>
      </c>
      <c r="C18" s="16">
        <v>4918.89121402</v>
      </c>
      <c r="D18" s="16">
        <v>5458.3086792299991</v>
      </c>
      <c r="E18" s="16">
        <v>6023.6336581800006</v>
      </c>
      <c r="F18" s="16">
        <v>6830.5037758500002</v>
      </c>
      <c r="G18" s="16">
        <v>7544.5400440600006</v>
      </c>
      <c r="H18" s="16">
        <v>8436.5649098400008</v>
      </c>
      <c r="I18" s="16">
        <v>9343.3239639300009</v>
      </c>
      <c r="J18" s="16">
        <v>11953.32713836</v>
      </c>
      <c r="K18" s="16">
        <v>10686.88226932</v>
      </c>
      <c r="L18" s="16">
        <v>12000.81161692</v>
      </c>
      <c r="M18" s="16">
        <v>6666.6576192700004</v>
      </c>
      <c r="O18" s="89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4"/>
    </row>
    <row r="19" spans="2:26" x14ac:dyDescent="0.25">
      <c r="B19" s="7" t="s">
        <v>15</v>
      </c>
      <c r="C19" s="8">
        <v>1877.1710802999999</v>
      </c>
      <c r="D19" s="8">
        <v>2100.9657381500001</v>
      </c>
      <c r="E19" s="8">
        <v>2424.0054932500002</v>
      </c>
      <c r="F19" s="8">
        <v>2693.4431952399996</v>
      </c>
      <c r="G19" s="8">
        <v>4241.3808790599996</v>
      </c>
      <c r="H19" s="8">
        <v>4662.33712836</v>
      </c>
      <c r="I19" s="8">
        <v>5154.25470064</v>
      </c>
      <c r="J19" s="8">
        <v>6825.0574787200003</v>
      </c>
      <c r="K19" s="8">
        <v>7532.8087631400003</v>
      </c>
      <c r="L19" s="8">
        <v>8695.7426616800003</v>
      </c>
      <c r="M19" s="8">
        <v>4904.5924270200003</v>
      </c>
      <c r="O19" s="89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4"/>
    </row>
    <row r="20" spans="2:26" x14ac:dyDescent="0.25">
      <c r="B20" s="9" t="s">
        <v>16</v>
      </c>
      <c r="C20" s="10"/>
      <c r="D20" s="10"/>
      <c r="E20" s="10"/>
      <c r="F20" s="10"/>
      <c r="G20" s="10"/>
      <c r="H20" s="10"/>
      <c r="I20" s="10"/>
      <c r="J20" s="10">
        <v>4860.3372593300001</v>
      </c>
      <c r="K20" s="10">
        <v>5188.9631248000005</v>
      </c>
      <c r="L20" s="10">
        <v>5868.75250581</v>
      </c>
      <c r="M20" s="10">
        <v>3045.9229785500002</v>
      </c>
      <c r="O20" s="89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4"/>
    </row>
    <row r="21" spans="2:26" x14ac:dyDescent="0.25">
      <c r="B21" s="9" t="s">
        <v>17</v>
      </c>
      <c r="C21" s="10"/>
      <c r="D21" s="10"/>
      <c r="E21" s="10"/>
      <c r="F21" s="10"/>
      <c r="G21" s="10"/>
      <c r="H21" s="10"/>
      <c r="I21" s="10"/>
      <c r="J21" s="10">
        <v>1964.72021939</v>
      </c>
      <c r="K21" s="10">
        <v>2343.8456383399998</v>
      </c>
      <c r="L21" s="10">
        <v>2826.9901558699999</v>
      </c>
      <c r="M21" s="10">
        <v>1858.6694484700001</v>
      </c>
      <c r="O21" s="89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4"/>
    </row>
    <row r="22" spans="2:26" x14ac:dyDescent="0.25">
      <c r="B22" s="1" t="s">
        <v>18</v>
      </c>
      <c r="C22" s="10"/>
      <c r="D22" s="10"/>
      <c r="E22" s="10"/>
      <c r="F22" s="10"/>
      <c r="G22" s="10"/>
      <c r="H22" s="10"/>
      <c r="I22" s="10"/>
      <c r="J22" s="10">
        <v>1384.46128355</v>
      </c>
      <c r="K22" s="10">
        <v>1659.2562260200002</v>
      </c>
      <c r="L22" s="10">
        <v>2028.18109093</v>
      </c>
      <c r="M22" s="10">
        <v>1333.59718757</v>
      </c>
      <c r="O22" s="89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4"/>
    </row>
    <row r="23" spans="2:26" x14ac:dyDescent="0.25">
      <c r="B23" s="1" t="s">
        <v>19</v>
      </c>
      <c r="C23" s="10"/>
      <c r="D23" s="10"/>
      <c r="E23" s="10"/>
      <c r="F23" s="10"/>
      <c r="G23" s="10"/>
      <c r="H23" s="10"/>
      <c r="I23" s="10"/>
      <c r="J23" s="10">
        <v>275.56663125</v>
      </c>
      <c r="K23" s="10">
        <v>309.31206429000002</v>
      </c>
      <c r="L23" s="10">
        <v>392.29798195000001</v>
      </c>
      <c r="M23" s="10">
        <v>263.03308650000002</v>
      </c>
      <c r="O23" s="89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4"/>
    </row>
    <row r="24" spans="2:26" x14ac:dyDescent="0.25">
      <c r="B24" s="1" t="s">
        <v>20</v>
      </c>
      <c r="C24" s="10"/>
      <c r="D24" s="10"/>
      <c r="E24" s="10"/>
      <c r="F24" s="10"/>
      <c r="G24" s="10"/>
      <c r="H24" s="10"/>
      <c r="I24" s="10"/>
      <c r="J24" s="10">
        <v>270.07229661000002</v>
      </c>
      <c r="K24" s="10">
        <v>326.15027838999998</v>
      </c>
      <c r="L24" s="10">
        <v>381.34634992999997</v>
      </c>
      <c r="M24" s="10">
        <v>241.47538294</v>
      </c>
      <c r="O24" s="89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4"/>
    </row>
    <row r="25" spans="2:26" x14ac:dyDescent="0.25">
      <c r="B25" s="1" t="s">
        <v>21</v>
      </c>
      <c r="C25" s="10"/>
      <c r="D25" s="10"/>
      <c r="E25" s="10"/>
      <c r="F25" s="10"/>
      <c r="G25" s="10"/>
      <c r="H25" s="10"/>
      <c r="I25" s="10"/>
      <c r="J25" s="10">
        <v>34.620007980000082</v>
      </c>
      <c r="K25" s="10">
        <v>49.127069639999718</v>
      </c>
      <c r="L25" s="10">
        <v>25.16473305999989</v>
      </c>
      <c r="M25" s="10">
        <v>20.563791460000175</v>
      </c>
      <c r="O25" s="89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4"/>
    </row>
    <row r="26" spans="2:26" x14ac:dyDescent="0.25">
      <c r="B26" s="17" t="s">
        <v>22</v>
      </c>
      <c r="C26" s="18"/>
      <c r="D26" s="18"/>
      <c r="E26" s="18"/>
      <c r="F26" s="18"/>
      <c r="G26" s="18"/>
      <c r="H26" s="18"/>
      <c r="I26" s="18"/>
      <c r="J26" s="18">
        <v>1632.60705564</v>
      </c>
      <c r="K26" s="18">
        <v>1956.60188601</v>
      </c>
      <c r="L26" s="18">
        <v>2366.6806774699999</v>
      </c>
      <c r="M26" s="18">
        <v>1549.4676295899999</v>
      </c>
      <c r="O26" s="89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4"/>
    </row>
    <row r="27" spans="2:26" x14ac:dyDescent="0.25">
      <c r="B27" s="17" t="s">
        <v>23</v>
      </c>
      <c r="C27" s="18"/>
      <c r="D27" s="18"/>
      <c r="E27" s="18"/>
      <c r="F27" s="18"/>
      <c r="G27" s="18"/>
      <c r="H27" s="18"/>
      <c r="I27" s="18"/>
      <c r="J27" s="18">
        <v>315.73431716000005</v>
      </c>
      <c r="K27" s="18">
        <v>355.20193816000005</v>
      </c>
      <c r="L27" s="18">
        <v>450.12810307999996</v>
      </c>
      <c r="M27" s="18">
        <v>299.18899085999999</v>
      </c>
      <c r="O27" s="89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4"/>
    </row>
    <row r="28" spans="2:26" x14ac:dyDescent="0.25">
      <c r="B28" s="7" t="s">
        <v>326</v>
      </c>
      <c r="C28" s="8">
        <v>2861.05898161</v>
      </c>
      <c r="D28" s="8">
        <v>3174.6736202500001</v>
      </c>
      <c r="E28" s="8">
        <v>3435.16669852</v>
      </c>
      <c r="F28" s="8">
        <v>3946.7055479699998</v>
      </c>
      <c r="G28" s="8">
        <v>3088.5225208899997</v>
      </c>
      <c r="H28" s="8">
        <v>3561.36444149</v>
      </c>
      <c r="I28" s="8">
        <v>3978.0945104400002</v>
      </c>
      <c r="J28" s="8">
        <v>5128.2696596400001</v>
      </c>
      <c r="K28" s="8">
        <v>3154.0735061799996</v>
      </c>
      <c r="L28" s="8">
        <v>3305.0689552399999</v>
      </c>
      <c r="M28" s="8">
        <v>1762.0651922500001</v>
      </c>
      <c r="O28" s="89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4"/>
    </row>
    <row r="29" spans="2:26" x14ac:dyDescent="0.25">
      <c r="B29" s="1" t="s">
        <v>24</v>
      </c>
      <c r="C29" s="19">
        <v>1155.47013634</v>
      </c>
      <c r="D29" s="19">
        <v>1121.92081257</v>
      </c>
      <c r="E29" s="19">
        <v>1258.9892378499999</v>
      </c>
      <c r="F29" s="19">
        <v>1477.7759500299999</v>
      </c>
      <c r="G29" s="19">
        <v>1593.9187141300001</v>
      </c>
      <c r="H29" s="19">
        <v>1786.831964</v>
      </c>
      <c r="I29" s="19">
        <v>1946.6985637499999</v>
      </c>
      <c r="J29" s="10">
        <v>1998.5917511500002</v>
      </c>
      <c r="K29" s="10">
        <v>175</v>
      </c>
      <c r="L29" s="10">
        <v>171</v>
      </c>
      <c r="M29" s="10">
        <v>112</v>
      </c>
      <c r="O29" s="89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4"/>
    </row>
    <row r="30" spans="2:26" x14ac:dyDescent="0.25">
      <c r="B30" s="1" t="s">
        <v>25</v>
      </c>
      <c r="C30" s="10">
        <v>1705.5888452700001</v>
      </c>
      <c r="D30" s="10">
        <v>2052.7528076799999</v>
      </c>
      <c r="E30" s="10">
        <v>2176.1774606700001</v>
      </c>
      <c r="F30" s="10">
        <v>2468.9295979399999</v>
      </c>
      <c r="G30" s="10">
        <v>1494.6038067599995</v>
      </c>
      <c r="H30" s="10">
        <v>1774.53247749</v>
      </c>
      <c r="I30" s="10">
        <v>2031.3959466900003</v>
      </c>
      <c r="J30" s="10">
        <v>3129.6779084899999</v>
      </c>
      <c r="K30" s="10">
        <v>2979.0735061799996</v>
      </c>
      <c r="L30" s="10">
        <v>3134.0689552399999</v>
      </c>
      <c r="M30" s="10">
        <v>1650.0651922500001</v>
      </c>
      <c r="O30" s="89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4"/>
    </row>
    <row r="31" spans="2:26" x14ac:dyDescent="0.25">
      <c r="B31" s="15" t="s">
        <v>26</v>
      </c>
      <c r="C31" s="16">
        <v>408.41101358000003</v>
      </c>
      <c r="D31" s="16">
        <v>461.62379824999999</v>
      </c>
      <c r="E31" s="16">
        <v>822.32788874000005</v>
      </c>
      <c r="F31" s="16">
        <v>981.69609331000004</v>
      </c>
      <c r="G31" s="16">
        <v>777.88605626999993</v>
      </c>
      <c r="H31" s="16">
        <v>1043.66540506</v>
      </c>
      <c r="I31" s="16">
        <v>1692.0034202300001</v>
      </c>
      <c r="J31" s="16">
        <v>491.59577204000004</v>
      </c>
      <c r="K31" s="16">
        <v>769.57817382000007</v>
      </c>
      <c r="L31" s="16">
        <v>962.96265521999999</v>
      </c>
      <c r="M31" s="16">
        <v>640.68812437999998</v>
      </c>
      <c r="O31" s="92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100"/>
    </row>
    <row r="32" spans="2:26" x14ac:dyDescent="0.25">
      <c r="B32" s="1" t="s">
        <v>27</v>
      </c>
      <c r="C32" s="10">
        <v>394.74307905000001</v>
      </c>
      <c r="D32" s="10">
        <v>429.83729993999998</v>
      </c>
      <c r="E32" s="10">
        <v>811.82992473000002</v>
      </c>
      <c r="F32" s="10">
        <v>979.75457865999999</v>
      </c>
      <c r="G32" s="10">
        <v>765.88141915999995</v>
      </c>
      <c r="H32" s="10">
        <v>1042.29419633</v>
      </c>
      <c r="I32" s="10">
        <v>1647.53478404</v>
      </c>
      <c r="J32" s="10">
        <v>491.59564128</v>
      </c>
      <c r="K32" s="10">
        <v>762.61817382000004</v>
      </c>
      <c r="L32" s="10">
        <v>962.95989522000002</v>
      </c>
      <c r="M32" s="10">
        <v>640.68812437999998</v>
      </c>
    </row>
    <row r="33" spans="2:13" x14ac:dyDescent="0.25">
      <c r="B33" s="1" t="s">
        <v>28</v>
      </c>
      <c r="C33" s="10">
        <v>13.66793453</v>
      </c>
      <c r="D33" s="10">
        <v>31.786498309999999</v>
      </c>
      <c r="E33" s="10">
        <v>10.49796401</v>
      </c>
      <c r="F33" s="10">
        <v>1.94151465</v>
      </c>
      <c r="G33" s="10">
        <v>12.004637109999999</v>
      </c>
      <c r="H33" s="10">
        <v>1.37120873</v>
      </c>
      <c r="I33" s="10">
        <v>44.468636189999998</v>
      </c>
      <c r="J33" s="10">
        <v>1.3076000004730304E-4</v>
      </c>
      <c r="K33" s="10">
        <v>6.9600000000000364</v>
      </c>
      <c r="L33" s="10">
        <v>2.759999999966567E-3</v>
      </c>
      <c r="M33" s="10">
        <v>0</v>
      </c>
    </row>
    <row r="34" spans="2:13" x14ac:dyDescent="0.25">
      <c r="B34" s="3" t="s">
        <v>29</v>
      </c>
      <c r="C34" s="20">
        <v>1070.2108434899992</v>
      </c>
      <c r="D34" s="20">
        <v>513.30959162000181</v>
      </c>
      <c r="E34" s="20">
        <v>255.57086674999937</v>
      </c>
      <c r="F34" s="20">
        <v>374.39443116999973</v>
      </c>
      <c r="G34" s="20">
        <v>597.94988750999983</v>
      </c>
      <c r="H34" s="20">
        <v>365.91043558999991</v>
      </c>
      <c r="I34" s="20">
        <v>-70.078383850001046</v>
      </c>
      <c r="J34" s="20">
        <v>2059.2568788499993</v>
      </c>
      <c r="K34" s="20">
        <v>74.049798329999248</v>
      </c>
      <c r="L34" s="20">
        <v>-474.77246752000065</v>
      </c>
      <c r="M34" s="20">
        <v>798.84209936000025</v>
      </c>
    </row>
    <row r="35" spans="2:13" x14ac:dyDescent="0.25">
      <c r="B35" s="21"/>
      <c r="C35" s="21"/>
      <c r="D35" s="21"/>
      <c r="E35" s="21"/>
      <c r="F35" s="21"/>
      <c r="G35" s="21"/>
      <c r="H35" s="21"/>
      <c r="I35" s="21"/>
      <c r="J35" s="21"/>
    </row>
    <row r="36" spans="2:13" x14ac:dyDescent="0.25">
      <c r="B36" s="22" t="s">
        <v>31</v>
      </c>
      <c r="C36" s="23">
        <f t="shared" ref="C36:L36" si="0">(C6+C15)/C4*100</f>
        <v>73.075352443531287</v>
      </c>
      <c r="D36" s="23">
        <f t="shared" si="0"/>
        <v>71.608324867751719</v>
      </c>
      <c r="E36" s="23">
        <f t="shared" si="0"/>
        <v>71.007219199243721</v>
      </c>
      <c r="F36" s="23">
        <f t="shared" si="0"/>
        <v>71.579036710708749</v>
      </c>
      <c r="G36" s="23">
        <f t="shared" si="0"/>
        <v>71.250153899499509</v>
      </c>
      <c r="H36" s="23">
        <f t="shared" si="0"/>
        <v>72.906519073097314</v>
      </c>
      <c r="I36" s="23">
        <f t="shared" si="0"/>
        <v>73.476597265526962</v>
      </c>
      <c r="J36" s="23">
        <f t="shared" si="0"/>
        <v>70.186866420016997</v>
      </c>
      <c r="K36" s="23">
        <f t="shared" si="0"/>
        <v>68.278163401520999</v>
      </c>
      <c r="L36" s="23">
        <f t="shared" si="0"/>
        <v>69.614584388912533</v>
      </c>
      <c r="M36" s="37">
        <f>(M6+M15)/M4*100</f>
        <v>67.996294532243539</v>
      </c>
    </row>
    <row r="37" spans="2:13" x14ac:dyDescent="0.25">
      <c r="B37" s="24" t="s">
        <v>32</v>
      </c>
      <c r="C37" s="25">
        <f t="shared" ref="C37:L37" si="1">C12/C4*100</f>
        <v>23.378186673953568</v>
      </c>
      <c r="D37" s="25">
        <f t="shared" si="1"/>
        <v>25.06482865342549</v>
      </c>
      <c r="E37" s="25">
        <f t="shared" si="1"/>
        <v>23.466775501750746</v>
      </c>
      <c r="F37" s="25">
        <f t="shared" si="1"/>
        <v>22.949064866378784</v>
      </c>
      <c r="G37" s="25">
        <f t="shared" si="1"/>
        <v>23.818032638156428</v>
      </c>
      <c r="H37" s="25">
        <f t="shared" si="1"/>
        <v>21.331681174022165</v>
      </c>
      <c r="I37" s="25">
        <f t="shared" si="1"/>
        <v>21.263869982561108</v>
      </c>
      <c r="J37" s="25">
        <f t="shared" si="1"/>
        <v>16.385131093806503</v>
      </c>
      <c r="K37" s="25">
        <f t="shared" si="1"/>
        <v>26.474140810622359</v>
      </c>
      <c r="L37" s="25">
        <f t="shared" si="1"/>
        <v>24.439398876144764</v>
      </c>
      <c r="M37" s="38">
        <f>M12/M4*100</f>
        <v>25.997112544427381</v>
      </c>
    </row>
    <row r="38" spans="2:13" x14ac:dyDescent="0.25">
      <c r="B38" s="24" t="s">
        <v>33</v>
      </c>
      <c r="C38" s="25">
        <f t="shared" ref="C38:L38" si="2">C16/C4*100</f>
        <v>3.5464608825151429</v>
      </c>
      <c r="D38" s="25">
        <f t="shared" si="2"/>
        <v>3.3268464788227941</v>
      </c>
      <c r="E38" s="25">
        <f t="shared" si="2"/>
        <v>5.5260052990055364</v>
      </c>
      <c r="F38" s="25">
        <f t="shared" si="2"/>
        <v>5.471898422912477</v>
      </c>
      <c r="G38" s="25">
        <f t="shared" si="2"/>
        <v>4.9318134623440599</v>
      </c>
      <c r="H38" s="25">
        <f t="shared" si="2"/>
        <v>5.7617997528805098</v>
      </c>
      <c r="I38" s="25">
        <f t="shared" si="2"/>
        <v>5.259532751911931</v>
      </c>
      <c r="J38" s="25">
        <f t="shared" si="2"/>
        <v>13.428002486176505</v>
      </c>
      <c r="K38" s="25">
        <f t="shared" si="2"/>
        <v>5.2476957878566424</v>
      </c>
      <c r="L38" s="25">
        <f t="shared" si="2"/>
        <v>5.9460167349426918</v>
      </c>
      <c r="M38" s="38">
        <f>M16/M4*100</f>
        <v>6.0065929233290687</v>
      </c>
    </row>
    <row r="39" spans="2:13" x14ac:dyDescent="0.25">
      <c r="B39" s="26" t="s">
        <v>34</v>
      </c>
      <c r="C39" s="23">
        <f t="shared" ref="C39:L39" si="3">C19/C17*100</f>
        <v>35.236804673379361</v>
      </c>
      <c r="D39" s="23">
        <f t="shared" si="3"/>
        <v>35.489690906818261</v>
      </c>
      <c r="E39" s="23">
        <f t="shared" si="3"/>
        <v>35.407816369353704</v>
      </c>
      <c r="F39" s="23">
        <f t="shared" si="3"/>
        <v>34.477397408543389</v>
      </c>
      <c r="G39" s="23">
        <f t="shared" si="3"/>
        <v>50.963274746192354</v>
      </c>
      <c r="H39" s="23">
        <f t="shared" si="3"/>
        <v>49.179576587208466</v>
      </c>
      <c r="I39" s="23">
        <f t="shared" si="3"/>
        <v>46.706858085953719</v>
      </c>
      <c r="J39" s="23">
        <f t="shared" si="3"/>
        <v>54.842103304765523</v>
      </c>
      <c r="K39" s="23">
        <f t="shared" si="3"/>
        <v>65.751623728169562</v>
      </c>
      <c r="L39" s="23">
        <f t="shared" si="3"/>
        <v>67.077245246145026</v>
      </c>
      <c r="M39" s="37">
        <f>M19/M17*100</f>
        <v>67.118658389498478</v>
      </c>
    </row>
    <row r="40" spans="2:13" x14ac:dyDescent="0.25">
      <c r="B40" s="27" t="s">
        <v>35</v>
      </c>
      <c r="C40" s="28">
        <f t="shared" ref="C40:L40" si="4">C19/(C17-C29)*100</f>
        <v>44.996323898861569</v>
      </c>
      <c r="D40" s="28">
        <f t="shared" si="4"/>
        <v>43.788258238622056</v>
      </c>
      <c r="E40" s="28">
        <f t="shared" si="4"/>
        <v>43.386746150769746</v>
      </c>
      <c r="F40" s="28">
        <f t="shared" si="4"/>
        <v>42.52072847707246</v>
      </c>
      <c r="G40" s="28">
        <f t="shared" si="4"/>
        <v>63.03598458937514</v>
      </c>
      <c r="H40" s="28">
        <f t="shared" si="4"/>
        <v>60.601790206464266</v>
      </c>
      <c r="I40" s="28">
        <f t="shared" si="4"/>
        <v>56.711026519922115</v>
      </c>
      <c r="J40" s="28">
        <f t="shared" si="4"/>
        <v>65.334492796320745</v>
      </c>
      <c r="K40" s="28">
        <f t="shared" si="4"/>
        <v>66.771574488128707</v>
      </c>
      <c r="L40" s="28">
        <f t="shared" si="4"/>
        <v>67.973861468168934</v>
      </c>
      <c r="M40" s="39">
        <f>M19/(M17-M29)*100</f>
        <v>68.163401756592108</v>
      </c>
    </row>
    <row r="41" spans="2:13" x14ac:dyDescent="0.25">
      <c r="B41" s="29" t="s">
        <v>36</v>
      </c>
      <c r="C41" s="25">
        <f>IFERROR(C20/C19*100,"-")</f>
        <v>0</v>
      </c>
      <c r="D41" s="25">
        <f t="shared" ref="D41:M41" si="5">IFERROR(D20/D19*100,"-")</f>
        <v>0</v>
      </c>
      <c r="E41" s="25">
        <f t="shared" si="5"/>
        <v>0</v>
      </c>
      <c r="F41" s="25">
        <f t="shared" si="5"/>
        <v>0</v>
      </c>
      <c r="G41" s="25">
        <f t="shared" si="5"/>
        <v>0</v>
      </c>
      <c r="H41" s="25">
        <f t="shared" si="5"/>
        <v>0</v>
      </c>
      <c r="I41" s="25">
        <f t="shared" si="5"/>
        <v>0</v>
      </c>
      <c r="J41" s="25">
        <f t="shared" si="5"/>
        <v>71.213132995350662</v>
      </c>
      <c r="K41" s="25">
        <f t="shared" si="5"/>
        <v>68.884838152150522</v>
      </c>
      <c r="L41" s="25">
        <f t="shared" si="5"/>
        <v>67.489951510089526</v>
      </c>
      <c r="M41" s="38">
        <f t="shared" si="5"/>
        <v>62.103488187308642</v>
      </c>
    </row>
    <row r="42" spans="2:13" x14ac:dyDescent="0.25">
      <c r="B42" s="29" t="s">
        <v>37</v>
      </c>
      <c r="C42" s="25">
        <f>IFERROR(C21/C19*100,"-")</f>
        <v>0</v>
      </c>
      <c r="D42" s="25">
        <f t="shared" ref="D42:M42" si="6">IFERROR(D21/D19*100,"-")</f>
        <v>0</v>
      </c>
      <c r="E42" s="25">
        <f t="shared" si="6"/>
        <v>0</v>
      </c>
      <c r="F42" s="25">
        <f t="shared" si="6"/>
        <v>0</v>
      </c>
      <c r="G42" s="25">
        <f t="shared" si="6"/>
        <v>0</v>
      </c>
      <c r="H42" s="25">
        <f t="shared" si="6"/>
        <v>0</v>
      </c>
      <c r="I42" s="25">
        <f t="shared" si="6"/>
        <v>0</v>
      </c>
      <c r="J42" s="25">
        <f t="shared" si="6"/>
        <v>28.786867004649341</v>
      </c>
      <c r="K42" s="25">
        <f t="shared" si="6"/>
        <v>31.115161847849482</v>
      </c>
      <c r="L42" s="25">
        <f t="shared" si="6"/>
        <v>32.510048489910474</v>
      </c>
      <c r="M42" s="38">
        <f t="shared" si="6"/>
        <v>37.896511812691358</v>
      </c>
    </row>
    <row r="43" spans="2:13" x14ac:dyDescent="0.25">
      <c r="B43" s="30" t="s">
        <v>38</v>
      </c>
      <c r="C43" s="25" t="str">
        <f t="shared" ref="C43:C48" si="7">IFERROR(C22/C$21*100,"-")</f>
        <v>-</v>
      </c>
      <c r="D43" s="25" t="str">
        <f t="shared" ref="D43:M48" si="8">IFERROR(D22/D$21*100,"-")</f>
        <v>-</v>
      </c>
      <c r="E43" s="25" t="str">
        <f t="shared" si="8"/>
        <v>-</v>
      </c>
      <c r="F43" s="25" t="str">
        <f t="shared" si="8"/>
        <v>-</v>
      </c>
      <c r="G43" s="25" t="str">
        <f t="shared" si="8"/>
        <v>-</v>
      </c>
      <c r="H43" s="25" t="str">
        <f t="shared" si="8"/>
        <v>-</v>
      </c>
      <c r="I43" s="25" t="str">
        <f t="shared" si="8"/>
        <v>-</v>
      </c>
      <c r="J43" s="25">
        <f t="shared" si="8"/>
        <v>70.466078064786402</v>
      </c>
      <c r="K43" s="25">
        <f t="shared" si="8"/>
        <v>70.792043591878695</v>
      </c>
      <c r="L43" s="25">
        <f t="shared" si="8"/>
        <v>71.743479075038792</v>
      </c>
      <c r="M43" s="38">
        <f t="shared" si="8"/>
        <v>71.750099979734244</v>
      </c>
    </row>
    <row r="44" spans="2:13" x14ac:dyDescent="0.25">
      <c r="B44" s="30" t="s">
        <v>39</v>
      </c>
      <c r="C44" s="25" t="str">
        <f t="shared" si="7"/>
        <v>-</v>
      </c>
      <c r="D44" s="25" t="str">
        <f t="shared" si="8"/>
        <v>-</v>
      </c>
      <c r="E44" s="25" t="str">
        <f t="shared" si="8"/>
        <v>-</v>
      </c>
      <c r="F44" s="25" t="str">
        <f t="shared" si="8"/>
        <v>-</v>
      </c>
      <c r="G44" s="25" t="str">
        <f t="shared" si="8"/>
        <v>-</v>
      </c>
      <c r="H44" s="25" t="str">
        <f t="shared" si="8"/>
        <v>-</v>
      </c>
      <c r="I44" s="25" t="str">
        <f t="shared" si="8"/>
        <v>-</v>
      </c>
      <c r="J44" s="25">
        <f t="shared" si="8"/>
        <v>14.025744150765499</v>
      </c>
      <c r="K44" s="25">
        <f t="shared" si="8"/>
        <v>13.1967762394569</v>
      </c>
      <c r="L44" s="25">
        <f t="shared" si="8"/>
        <v>13.876878245770586</v>
      </c>
      <c r="M44" s="38">
        <f t="shared" si="8"/>
        <v>14.151687203796287</v>
      </c>
    </row>
    <row r="45" spans="2:13" x14ac:dyDescent="0.25">
      <c r="B45" s="30" t="s">
        <v>40</v>
      </c>
      <c r="C45" s="25" t="str">
        <f t="shared" si="7"/>
        <v>-</v>
      </c>
      <c r="D45" s="25" t="str">
        <f t="shared" si="8"/>
        <v>-</v>
      </c>
      <c r="E45" s="25" t="str">
        <f t="shared" si="8"/>
        <v>-</v>
      </c>
      <c r="F45" s="25" t="str">
        <f t="shared" si="8"/>
        <v>-</v>
      </c>
      <c r="G45" s="25" t="str">
        <f t="shared" si="8"/>
        <v>-</v>
      </c>
      <c r="H45" s="25" t="str">
        <f t="shared" si="8"/>
        <v>-</v>
      </c>
      <c r="I45" s="25" t="str">
        <f t="shared" si="8"/>
        <v>-</v>
      </c>
      <c r="J45" s="25">
        <f t="shared" si="8"/>
        <v>13.746094428338058</v>
      </c>
      <c r="K45" s="25">
        <f t="shared" si="8"/>
        <v>13.915177392867559</v>
      </c>
      <c r="L45" s="25">
        <f t="shared" si="8"/>
        <v>13.489482768030422</v>
      </c>
      <c r="M45" s="38">
        <f t="shared" si="8"/>
        <v>12.991841187187703</v>
      </c>
    </row>
    <row r="46" spans="2:13" x14ac:dyDescent="0.25">
      <c r="B46" s="31" t="s">
        <v>41</v>
      </c>
      <c r="C46" s="28" t="str">
        <f t="shared" si="7"/>
        <v>-</v>
      </c>
      <c r="D46" s="28" t="str">
        <f t="shared" si="8"/>
        <v>-</v>
      </c>
      <c r="E46" s="28" t="str">
        <f t="shared" si="8"/>
        <v>-</v>
      </c>
      <c r="F46" s="28" t="str">
        <f t="shared" si="8"/>
        <v>-</v>
      </c>
      <c r="G46" s="28" t="str">
        <f t="shared" si="8"/>
        <v>-</v>
      </c>
      <c r="H46" s="28" t="str">
        <f t="shared" si="8"/>
        <v>-</v>
      </c>
      <c r="I46" s="28" t="str">
        <f t="shared" si="8"/>
        <v>-</v>
      </c>
      <c r="J46" s="28">
        <f t="shared" si="8"/>
        <v>1.7620833561100515</v>
      </c>
      <c r="K46" s="28">
        <f t="shared" si="8"/>
        <v>2.0960027757968467</v>
      </c>
      <c r="L46" s="28">
        <f t="shared" si="8"/>
        <v>0.89015991116019655</v>
      </c>
      <c r="M46" s="39">
        <f t="shared" si="8"/>
        <v>1.1063716292817778</v>
      </c>
    </row>
    <row r="47" spans="2:13" x14ac:dyDescent="0.25">
      <c r="B47" s="29" t="s">
        <v>42</v>
      </c>
      <c r="C47" s="25" t="str">
        <f t="shared" si="7"/>
        <v>-</v>
      </c>
      <c r="D47" s="25" t="str">
        <f t="shared" si="8"/>
        <v>-</v>
      </c>
      <c r="E47" s="25" t="str">
        <f t="shared" si="8"/>
        <v>-</v>
      </c>
      <c r="F47" s="25" t="str">
        <f t="shared" si="8"/>
        <v>-</v>
      </c>
      <c r="G47" s="25" t="str">
        <f t="shared" si="8"/>
        <v>-</v>
      </c>
      <c r="H47" s="25" t="str">
        <f t="shared" si="8"/>
        <v>-</v>
      </c>
      <c r="I47" s="25" t="str">
        <f t="shared" si="8"/>
        <v>-</v>
      </c>
      <c r="J47" s="25">
        <f t="shared" si="8"/>
        <v>83.096159927894803</v>
      </c>
      <c r="K47" s="25">
        <f t="shared" si="8"/>
        <v>83.47827408104142</v>
      </c>
      <c r="L47" s="25">
        <f t="shared" si="8"/>
        <v>83.717329986303369</v>
      </c>
      <c r="M47" s="38">
        <f t="shared" si="8"/>
        <v>83.364345976928504</v>
      </c>
    </row>
    <row r="48" spans="2:13" x14ac:dyDescent="0.25">
      <c r="B48" s="27" t="s">
        <v>43</v>
      </c>
      <c r="C48" s="28" t="str">
        <f t="shared" si="7"/>
        <v>-</v>
      </c>
      <c r="D48" s="28" t="str">
        <f t="shared" si="8"/>
        <v>-</v>
      </c>
      <c r="E48" s="28" t="str">
        <f t="shared" si="8"/>
        <v>-</v>
      </c>
      <c r="F48" s="28" t="str">
        <f t="shared" si="8"/>
        <v>-</v>
      </c>
      <c r="G48" s="28" t="str">
        <f t="shared" si="8"/>
        <v>-</v>
      </c>
      <c r="H48" s="28" t="str">
        <f t="shared" si="8"/>
        <v>-</v>
      </c>
      <c r="I48" s="28" t="str">
        <f t="shared" si="8"/>
        <v>-</v>
      </c>
      <c r="J48" s="28">
        <f t="shared" si="8"/>
        <v>16.070192287125145</v>
      </c>
      <c r="K48" s="28">
        <f t="shared" si="8"/>
        <v>15.154664298266992</v>
      </c>
      <c r="L48" s="28">
        <f t="shared" si="8"/>
        <v>15.922521065216589</v>
      </c>
      <c r="M48" s="39">
        <f t="shared" si="8"/>
        <v>16.096944570013953</v>
      </c>
    </row>
    <row r="49" spans="2:13" ht="30" x14ac:dyDescent="0.25">
      <c r="B49" s="123" t="s">
        <v>389</v>
      </c>
      <c r="C49" s="120"/>
      <c r="D49" s="120"/>
      <c r="E49" s="120"/>
      <c r="F49" s="120"/>
      <c r="G49" s="120"/>
      <c r="H49" s="120"/>
      <c r="I49" s="120"/>
      <c r="J49" s="124">
        <v>-1127.0144396800001</v>
      </c>
      <c r="K49" s="124">
        <v>-1171.3484144199999</v>
      </c>
      <c r="L49" s="121">
        <v>-859.74873595999998</v>
      </c>
      <c r="M49" s="122">
        <v>-424.86684922000001</v>
      </c>
    </row>
    <row r="50" spans="2:13" x14ac:dyDescent="0.25">
      <c r="B50" s="32" t="s">
        <v>44</v>
      </c>
      <c r="C50" s="33">
        <f t="shared" ref="C50:M50" si="9">C49/(C5-C12)*100</f>
        <v>0</v>
      </c>
      <c r="D50" s="33">
        <f t="shared" si="9"/>
        <v>0</v>
      </c>
      <c r="E50" s="33">
        <f t="shared" si="9"/>
        <v>0</v>
      </c>
      <c r="F50" s="33">
        <f t="shared" si="9"/>
        <v>0</v>
      </c>
      <c r="G50" s="33">
        <f t="shared" si="9"/>
        <v>0</v>
      </c>
      <c r="H50" s="33">
        <f t="shared" si="9"/>
        <v>0</v>
      </c>
      <c r="I50" s="33">
        <f t="shared" si="9"/>
        <v>0</v>
      </c>
      <c r="J50" s="34">
        <f t="shared" si="9"/>
        <v>-11.070836901660492</v>
      </c>
      <c r="K50" s="34">
        <f t="shared" si="9"/>
        <v>-14.878383115878737</v>
      </c>
      <c r="L50" s="34">
        <f t="shared" si="9"/>
        <v>-9.8887997615651688</v>
      </c>
      <c r="M50" s="40">
        <f t="shared" si="9"/>
        <v>-7.7081638240291959</v>
      </c>
    </row>
    <row r="51" spans="2:13" x14ac:dyDescent="0.25">
      <c r="B51" s="35" t="s">
        <v>45</v>
      </c>
      <c r="C51" s="36">
        <f t="shared" ref="C51:M51" si="10">C31/(C5-C12)*100</f>
        <v>8.7360546990491397</v>
      </c>
      <c r="D51" s="36">
        <f t="shared" si="10"/>
        <v>10.020624364657085</v>
      </c>
      <c r="E51" s="36">
        <f t="shared" si="10"/>
        <v>16.307614655701634</v>
      </c>
      <c r="F51" s="36">
        <f t="shared" si="10"/>
        <v>16.752820856025259</v>
      </c>
      <c r="G51" s="36">
        <f t="shared" si="10"/>
        <v>12.239030583630996</v>
      </c>
      <c r="H51" s="36">
        <f t="shared" si="10"/>
        <v>14.53881079889317</v>
      </c>
      <c r="I51" s="36">
        <f t="shared" si="10"/>
        <v>21.000696699618977</v>
      </c>
      <c r="J51" s="36">
        <f t="shared" si="10"/>
        <v>4.8290211927950084</v>
      </c>
      <c r="K51" s="36">
        <f t="shared" si="10"/>
        <v>9.7751264839350611</v>
      </c>
      <c r="L51" s="36">
        <f t="shared" si="10"/>
        <v>11.075962635412049</v>
      </c>
      <c r="M51" s="41">
        <f t="shared" si="10"/>
        <v>11.623709950299787</v>
      </c>
    </row>
    <row r="52" spans="2:13" x14ac:dyDescent="0.25">
      <c r="B52" s="104" t="s">
        <v>178</v>
      </c>
      <c r="C52" s="36">
        <f t="shared" ref="C52:L52" si="11">C34/(C5-C12)*100</f>
        <v>22.892184973882383</v>
      </c>
      <c r="D52" s="36">
        <f t="shared" si="11"/>
        <v>11.14258541240528</v>
      </c>
      <c r="E52" s="36">
        <f t="shared" si="11"/>
        <v>5.0682352736067795</v>
      </c>
      <c r="F52" s="36">
        <f t="shared" si="11"/>
        <v>6.3891084803409308</v>
      </c>
      <c r="G52" s="36">
        <f t="shared" si="11"/>
        <v>9.4079677887598621</v>
      </c>
      <c r="H52" s="36">
        <f t="shared" si="11"/>
        <v>5.0973257967458974</v>
      </c>
      <c r="I52" s="36">
        <f t="shared" si="11"/>
        <v>-0.86979427277593568</v>
      </c>
      <c r="J52" s="36">
        <f t="shared" si="11"/>
        <v>20.228398360933038</v>
      </c>
      <c r="K52" s="36">
        <f t="shared" si="11"/>
        <v>0.94057520003800066</v>
      </c>
      <c r="L52" s="36">
        <f t="shared" si="11"/>
        <v>-5.4608162446055895</v>
      </c>
      <c r="M52" s="41">
        <f>M34/(M5-M12)*100</f>
        <v>14.493024774003549</v>
      </c>
    </row>
    <row r="53" spans="2:13" x14ac:dyDescent="0.25"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</row>
    <row r="54" spans="2:13" x14ac:dyDescent="0.25"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</row>
  </sheetData>
  <mergeCells count="1">
    <mergeCell ref="O2:Z3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54"/>
  <sheetViews>
    <sheetView showGridLines="0" zoomScale="75" zoomScaleNormal="75" workbookViewId="0">
      <pane xSplit="2" ySplit="3" topLeftCell="C4" activePane="bottomRight" state="frozen"/>
      <selection activeCell="B28" sqref="B28"/>
      <selection pane="topRight" activeCell="B28" sqref="B28"/>
      <selection pane="bottomLeft" activeCell="B28" sqref="B28"/>
      <selection pane="bottomRight"/>
    </sheetView>
  </sheetViews>
  <sheetFormatPr defaultRowHeight="15" x14ac:dyDescent="0.25"/>
  <cols>
    <col min="1" max="1" width="9.140625" style="1"/>
    <col min="2" max="2" width="39.28515625" style="1" bestFit="1" customWidth="1"/>
    <col min="3" max="12" width="9.140625" style="1"/>
    <col min="13" max="13" width="10.28515625" style="1" bestFit="1" customWidth="1"/>
    <col min="14" max="16384" width="9.140625" style="1"/>
  </cols>
  <sheetData>
    <row r="2" spans="2:26" x14ac:dyDescent="0.25">
      <c r="B2" s="118" t="s">
        <v>385</v>
      </c>
      <c r="O2" s="132" t="s">
        <v>88</v>
      </c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4"/>
    </row>
    <row r="3" spans="2:26" x14ac:dyDescent="0.25">
      <c r="B3" s="58" t="s">
        <v>83</v>
      </c>
      <c r="C3" s="2">
        <v>2008</v>
      </c>
      <c r="D3" s="2">
        <v>2009</v>
      </c>
      <c r="E3" s="2">
        <v>2010</v>
      </c>
      <c r="F3" s="2">
        <v>2011</v>
      </c>
      <c r="G3" s="2">
        <v>2012</v>
      </c>
      <c r="H3" s="2">
        <v>2013</v>
      </c>
      <c r="I3" s="2">
        <v>2014</v>
      </c>
      <c r="J3" s="2">
        <v>2015</v>
      </c>
      <c r="K3" s="2">
        <v>2016</v>
      </c>
      <c r="L3" s="2">
        <v>2017</v>
      </c>
      <c r="M3" s="2" t="s">
        <v>46</v>
      </c>
      <c r="O3" s="135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7"/>
    </row>
    <row r="4" spans="2:26" x14ac:dyDescent="0.25">
      <c r="B4" s="3" t="s">
        <v>0</v>
      </c>
      <c r="C4" s="4">
        <v>7648.0716234500005</v>
      </c>
      <c r="D4" s="4">
        <v>8151.9123323499998</v>
      </c>
      <c r="E4" s="4">
        <v>8987.0044500000004</v>
      </c>
      <c r="F4" s="4">
        <v>9790.5326399599999</v>
      </c>
      <c r="G4" s="4">
        <v>12670.680873650001</v>
      </c>
      <c r="H4" s="4">
        <v>10426.564828910001</v>
      </c>
      <c r="I4" s="4">
        <v>11582.699216429999</v>
      </c>
      <c r="J4" s="4">
        <v>13580.719044020001</v>
      </c>
      <c r="K4" s="4">
        <v>15960.27550066</v>
      </c>
      <c r="L4" s="4">
        <v>16201.679794299998</v>
      </c>
      <c r="M4" s="4">
        <v>11226.98391429</v>
      </c>
      <c r="O4" s="96"/>
      <c r="P4" s="97"/>
      <c r="Q4" s="97"/>
      <c r="R4" s="97"/>
      <c r="S4" s="97"/>
      <c r="T4" s="97"/>
      <c r="U4" s="97"/>
      <c r="V4" s="97"/>
      <c r="W4" s="97"/>
      <c r="X4" s="97"/>
      <c r="Y4" s="97"/>
      <c r="Z4" s="98"/>
    </row>
    <row r="5" spans="2:26" x14ac:dyDescent="0.25">
      <c r="B5" s="5" t="s">
        <v>1</v>
      </c>
      <c r="C5" s="6">
        <v>7608.1632568800005</v>
      </c>
      <c r="D5" s="6">
        <v>7987.8721557299996</v>
      </c>
      <c r="E5" s="6">
        <v>8740.0210617600005</v>
      </c>
      <c r="F5" s="6">
        <v>9626.3549797699998</v>
      </c>
      <c r="G5" s="6">
        <v>12570.32619811</v>
      </c>
      <c r="H5" s="6">
        <v>10123.813892910001</v>
      </c>
      <c r="I5" s="6">
        <v>11396.582378879999</v>
      </c>
      <c r="J5" s="6">
        <v>13550.634872120001</v>
      </c>
      <c r="K5" s="6">
        <v>15880.64950444</v>
      </c>
      <c r="L5" s="6">
        <v>16160.000249789999</v>
      </c>
      <c r="M5" s="6">
        <v>11213.431520599999</v>
      </c>
      <c r="O5" s="89" t="s">
        <v>227</v>
      </c>
      <c r="P5" s="93"/>
      <c r="Q5" s="93"/>
      <c r="R5" s="93"/>
      <c r="S5" s="93"/>
      <c r="T5" s="93"/>
      <c r="U5" s="93"/>
      <c r="V5" s="93"/>
      <c r="W5" s="93"/>
      <c r="X5" s="93"/>
      <c r="Y5" s="93"/>
      <c r="Z5" s="94"/>
    </row>
    <row r="6" spans="2:26" x14ac:dyDescent="0.25">
      <c r="B6" s="7" t="s">
        <v>2</v>
      </c>
      <c r="C6" s="8">
        <v>4049.2220777100001</v>
      </c>
      <c r="D6" s="8">
        <v>4202.1972143100002</v>
      </c>
      <c r="E6" s="8">
        <v>4489.33947919</v>
      </c>
      <c r="F6" s="8">
        <v>4978.5433812499996</v>
      </c>
      <c r="G6" s="8">
        <v>6829.0004516199997</v>
      </c>
      <c r="H6" s="8">
        <v>4697.7750911400008</v>
      </c>
      <c r="I6" s="8">
        <v>5249.2433557900004</v>
      </c>
      <c r="J6" s="8">
        <v>5218.5274565200007</v>
      </c>
      <c r="K6" s="8">
        <v>6683.9339225699996</v>
      </c>
      <c r="L6" s="8">
        <v>7026.8167407700003</v>
      </c>
      <c r="M6" s="8">
        <v>5009.2150713299998</v>
      </c>
      <c r="O6" s="89" t="s">
        <v>222</v>
      </c>
      <c r="P6" s="93"/>
      <c r="Q6" s="93"/>
      <c r="R6" s="93"/>
      <c r="S6" s="93"/>
      <c r="T6" s="93"/>
      <c r="U6" s="93"/>
      <c r="V6" s="93"/>
      <c r="W6" s="93"/>
      <c r="X6" s="93"/>
      <c r="Y6" s="93"/>
      <c r="Z6" s="94"/>
    </row>
    <row r="7" spans="2:26" x14ac:dyDescent="0.25">
      <c r="B7" s="9" t="s">
        <v>3</v>
      </c>
      <c r="C7" s="10"/>
      <c r="D7" s="10"/>
      <c r="E7" s="10"/>
      <c r="F7" s="10"/>
      <c r="G7" s="10"/>
      <c r="H7" s="10"/>
      <c r="I7" s="10"/>
      <c r="J7" s="10">
        <v>4123.6435794199997</v>
      </c>
      <c r="K7" s="10">
        <v>5087.4400747200007</v>
      </c>
      <c r="L7" s="10">
        <v>5460.4700677999999</v>
      </c>
      <c r="M7" s="10">
        <v>4011.3982600500003</v>
      </c>
      <c r="O7" s="89"/>
      <c r="P7" s="93"/>
      <c r="Q7" s="93"/>
      <c r="R7" s="93"/>
      <c r="S7" s="93"/>
      <c r="T7" s="93"/>
      <c r="U7" s="93"/>
      <c r="V7" s="93"/>
      <c r="W7" s="93"/>
      <c r="X7" s="93"/>
      <c r="Y7" s="93"/>
      <c r="Z7" s="94"/>
    </row>
    <row r="8" spans="2:26" x14ac:dyDescent="0.25">
      <c r="B8" s="9" t="s">
        <v>4</v>
      </c>
      <c r="C8" s="10"/>
      <c r="D8" s="10"/>
      <c r="E8" s="10"/>
      <c r="F8" s="10"/>
      <c r="G8" s="10"/>
      <c r="H8" s="10"/>
      <c r="I8" s="10"/>
      <c r="J8" s="10">
        <v>182.51628044</v>
      </c>
      <c r="K8" s="10">
        <v>234.16199713999998</v>
      </c>
      <c r="L8" s="10">
        <v>244.69436904</v>
      </c>
      <c r="M8" s="10">
        <v>256.04429491000002</v>
      </c>
      <c r="O8" s="89" t="s">
        <v>223</v>
      </c>
      <c r="P8" s="93"/>
      <c r="Q8" s="93"/>
      <c r="R8" s="93"/>
      <c r="S8" s="93"/>
      <c r="T8" s="93"/>
      <c r="U8" s="93"/>
      <c r="V8" s="93"/>
      <c r="W8" s="93"/>
      <c r="X8" s="93"/>
      <c r="Y8" s="93"/>
      <c r="Z8" s="94"/>
    </row>
    <row r="9" spans="2:26" x14ac:dyDescent="0.25">
      <c r="B9" s="9" t="s">
        <v>5</v>
      </c>
      <c r="C9" s="10"/>
      <c r="D9" s="10"/>
      <c r="E9" s="10"/>
      <c r="F9" s="10"/>
      <c r="G9" s="10"/>
      <c r="H9" s="10"/>
      <c r="I9" s="10"/>
      <c r="J9" s="10">
        <v>59.262871850000003</v>
      </c>
      <c r="K9" s="10">
        <v>82.553823859999994</v>
      </c>
      <c r="L9" s="10">
        <v>71.298175209999997</v>
      </c>
      <c r="M9" s="10">
        <v>35.80257228</v>
      </c>
      <c r="O9" s="89" t="s">
        <v>228</v>
      </c>
      <c r="P9" s="93"/>
      <c r="Q9" s="93"/>
      <c r="R9" s="93"/>
      <c r="S9" s="93"/>
      <c r="T9" s="93"/>
      <c r="U9" s="93"/>
      <c r="V9" s="93"/>
      <c r="W9" s="93"/>
      <c r="X9" s="93"/>
      <c r="Y9" s="93"/>
      <c r="Z9" s="94"/>
    </row>
    <row r="10" spans="2:26" x14ac:dyDescent="0.25">
      <c r="B10" s="9" t="s">
        <v>6</v>
      </c>
      <c r="C10" s="10"/>
      <c r="D10" s="10"/>
      <c r="E10" s="10"/>
      <c r="F10" s="10"/>
      <c r="G10" s="10"/>
      <c r="H10" s="10"/>
      <c r="I10" s="10"/>
      <c r="J10" s="10">
        <v>648.10872307</v>
      </c>
      <c r="K10" s="10">
        <v>1097.7666550399999</v>
      </c>
      <c r="L10" s="10">
        <v>1081.4697370899999</v>
      </c>
      <c r="M10" s="10">
        <v>578.98410042</v>
      </c>
      <c r="O10" s="89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4"/>
    </row>
    <row r="11" spans="2:26" x14ac:dyDescent="0.25">
      <c r="B11" s="9" t="s">
        <v>7</v>
      </c>
      <c r="C11" s="10"/>
      <c r="D11" s="10"/>
      <c r="E11" s="10"/>
      <c r="F11" s="10"/>
      <c r="G11" s="10"/>
      <c r="H11" s="10"/>
      <c r="I11" s="10"/>
      <c r="J11" s="10">
        <v>204.9960017400017</v>
      </c>
      <c r="K11" s="10">
        <v>182.01137180999922</v>
      </c>
      <c r="L11" s="10">
        <v>168.8843916299993</v>
      </c>
      <c r="M11" s="10">
        <v>126.98584366999967</v>
      </c>
      <c r="O11" s="89" t="s">
        <v>229</v>
      </c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4"/>
    </row>
    <row r="12" spans="2:26" x14ac:dyDescent="0.25">
      <c r="B12" s="11" t="s">
        <v>8</v>
      </c>
      <c r="C12" s="8">
        <v>2180.4824316599997</v>
      </c>
      <c r="D12" s="8">
        <v>2237.1944907100001</v>
      </c>
      <c r="E12" s="8">
        <v>2447.1883145000002</v>
      </c>
      <c r="F12" s="8">
        <v>2787.4481699099997</v>
      </c>
      <c r="G12" s="8">
        <v>2914.5453968000002</v>
      </c>
      <c r="H12" s="8">
        <v>2900.04065941</v>
      </c>
      <c r="I12" s="8">
        <v>3400.1934812199997</v>
      </c>
      <c r="J12" s="8">
        <v>3376.5009671799999</v>
      </c>
      <c r="K12" s="8">
        <v>4276.4266729499996</v>
      </c>
      <c r="L12" s="8">
        <v>3971.9791720900002</v>
      </c>
      <c r="M12" s="8">
        <v>2649.5397399499998</v>
      </c>
      <c r="O12" s="89" t="s">
        <v>230</v>
      </c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4"/>
    </row>
    <row r="13" spans="2:26" x14ac:dyDescent="0.25">
      <c r="B13" s="9" t="s">
        <v>9</v>
      </c>
      <c r="C13" s="10"/>
      <c r="D13" s="10"/>
      <c r="E13" s="10"/>
      <c r="F13" s="10"/>
      <c r="G13" s="10"/>
      <c r="H13" s="10"/>
      <c r="I13" s="10"/>
      <c r="J13" s="10">
        <v>1276.5417879700001</v>
      </c>
      <c r="K13" s="10">
        <v>1591.61809371</v>
      </c>
      <c r="L13" s="10">
        <v>1537.1794075299999</v>
      </c>
      <c r="M13" s="10">
        <v>2649.5397399499998</v>
      </c>
      <c r="O13" s="89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4"/>
    </row>
    <row r="14" spans="2:26" x14ac:dyDescent="0.25">
      <c r="B14" s="9" t="s">
        <v>10</v>
      </c>
      <c r="C14" s="10"/>
      <c r="D14" s="10"/>
      <c r="E14" s="10"/>
      <c r="F14" s="10"/>
      <c r="G14" s="10"/>
      <c r="H14" s="10"/>
      <c r="I14" s="10"/>
      <c r="J14" s="10">
        <v>2099.95917921</v>
      </c>
      <c r="K14" s="10">
        <v>2684.8085792399997</v>
      </c>
      <c r="L14" s="10">
        <v>2434.7997645600003</v>
      </c>
      <c r="M14" s="10">
        <v>0</v>
      </c>
      <c r="O14" s="89" t="s">
        <v>231</v>
      </c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4"/>
    </row>
    <row r="15" spans="2:26" x14ac:dyDescent="0.25">
      <c r="B15" s="11" t="s">
        <v>11</v>
      </c>
      <c r="C15" s="8">
        <v>1378.4587475100006</v>
      </c>
      <c r="D15" s="8">
        <v>1548.4804507099993</v>
      </c>
      <c r="E15" s="8">
        <v>1803.4932680700003</v>
      </c>
      <c r="F15" s="8">
        <v>1860.3634286100005</v>
      </c>
      <c r="G15" s="8">
        <v>2826.7803496900005</v>
      </c>
      <c r="H15" s="8">
        <v>2525.9981423599997</v>
      </c>
      <c r="I15" s="8">
        <v>2747.1455418699989</v>
      </c>
      <c r="J15" s="8">
        <v>4955.6064484199997</v>
      </c>
      <c r="K15" s="8">
        <v>4920.2889089200016</v>
      </c>
      <c r="L15" s="8">
        <v>5161.2043369299981</v>
      </c>
      <c r="M15" s="8">
        <v>3554.6767093199996</v>
      </c>
      <c r="O15" s="89" t="s">
        <v>357</v>
      </c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4"/>
    </row>
    <row r="16" spans="2:26" x14ac:dyDescent="0.25">
      <c r="B16" s="12" t="s">
        <v>12</v>
      </c>
      <c r="C16" s="6">
        <v>39.908366569999998</v>
      </c>
      <c r="D16" s="6">
        <v>164.04017662000001</v>
      </c>
      <c r="E16" s="6">
        <v>246.98338823999998</v>
      </c>
      <c r="F16" s="6">
        <v>164.17766019000001</v>
      </c>
      <c r="G16" s="6">
        <v>100.35467553999999</v>
      </c>
      <c r="H16" s="6">
        <v>302.75093600000002</v>
      </c>
      <c r="I16" s="6">
        <v>186.11683755000001</v>
      </c>
      <c r="J16" s="6">
        <v>30.084171899999998</v>
      </c>
      <c r="K16" s="6">
        <v>79.62599621999999</v>
      </c>
      <c r="L16" s="6">
        <v>41.679544509999999</v>
      </c>
      <c r="M16" s="6">
        <v>13.552393689999999</v>
      </c>
      <c r="O16" s="89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4"/>
    </row>
    <row r="17" spans="2:26" x14ac:dyDescent="0.25">
      <c r="B17" s="13" t="s">
        <v>13</v>
      </c>
      <c r="C17" s="14">
        <v>6953.2494232200006</v>
      </c>
      <c r="D17" s="14">
        <v>7937.26813674</v>
      </c>
      <c r="E17" s="14">
        <v>8510.9812405699995</v>
      </c>
      <c r="F17" s="14">
        <v>9230.3445290499985</v>
      </c>
      <c r="G17" s="14">
        <v>10025.0557099</v>
      </c>
      <c r="H17" s="14">
        <v>10447.486107000001</v>
      </c>
      <c r="I17" s="14">
        <v>11149.75273502</v>
      </c>
      <c r="J17" s="14">
        <v>12803.47529558</v>
      </c>
      <c r="K17" s="14">
        <v>15281.40960234</v>
      </c>
      <c r="L17" s="14">
        <v>16072.658233120001</v>
      </c>
      <c r="M17" s="14">
        <v>10336.436875540001</v>
      </c>
      <c r="O17" s="89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4"/>
    </row>
    <row r="18" spans="2:26" x14ac:dyDescent="0.25">
      <c r="B18" s="15" t="s">
        <v>14</v>
      </c>
      <c r="C18" s="16">
        <v>6263.1662956600003</v>
      </c>
      <c r="D18" s="16">
        <v>7088.4707460899999</v>
      </c>
      <c r="E18" s="16">
        <v>7887.0864785799995</v>
      </c>
      <c r="F18" s="16">
        <v>8587.4069536899988</v>
      </c>
      <c r="G18" s="16">
        <v>9438.5970407299992</v>
      </c>
      <c r="H18" s="16">
        <v>8656.8039316699997</v>
      </c>
      <c r="I18" s="16">
        <v>9530.0431208099999</v>
      </c>
      <c r="J18" s="16">
        <v>12172.616418379999</v>
      </c>
      <c r="K18" s="16">
        <v>14497.9968806</v>
      </c>
      <c r="L18" s="16">
        <v>15168.530994250001</v>
      </c>
      <c r="M18" s="16">
        <v>10134.107104190001</v>
      </c>
      <c r="O18" s="89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4"/>
    </row>
    <row r="19" spans="2:26" x14ac:dyDescent="0.25">
      <c r="B19" s="7" t="s">
        <v>15</v>
      </c>
      <c r="C19" s="8">
        <v>3108.4744535599998</v>
      </c>
      <c r="D19" s="8">
        <v>3468.65057733</v>
      </c>
      <c r="E19" s="8">
        <v>3979.40384829</v>
      </c>
      <c r="F19" s="8">
        <v>4612.7759170700001</v>
      </c>
      <c r="G19" s="8">
        <v>5222.6194564899997</v>
      </c>
      <c r="H19" s="8">
        <v>5829.3233245299998</v>
      </c>
      <c r="I19" s="8">
        <v>6692.8179740699998</v>
      </c>
      <c r="J19" s="8">
        <v>9414.0609422999987</v>
      </c>
      <c r="K19" s="8">
        <v>11207.56119563</v>
      </c>
      <c r="L19" s="8">
        <v>11740.10305138</v>
      </c>
      <c r="M19" s="8">
        <v>8346.1279429200004</v>
      </c>
      <c r="O19" s="89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4"/>
    </row>
    <row r="20" spans="2:26" x14ac:dyDescent="0.25">
      <c r="B20" s="9" t="s">
        <v>16</v>
      </c>
      <c r="C20" s="10"/>
      <c r="D20" s="10"/>
      <c r="E20" s="10"/>
      <c r="F20" s="10"/>
      <c r="G20" s="10"/>
      <c r="H20" s="10"/>
      <c r="I20" s="10"/>
      <c r="J20" s="10">
        <v>7080.0166089999984</v>
      </c>
      <c r="K20" s="10">
        <v>8452.6686781200005</v>
      </c>
      <c r="L20" s="10">
        <v>8506.7970501499985</v>
      </c>
      <c r="M20" s="10">
        <v>5951.3381617900004</v>
      </c>
      <c r="O20" s="89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4"/>
    </row>
    <row r="21" spans="2:26" x14ac:dyDescent="0.25">
      <c r="B21" s="9" t="s">
        <v>17</v>
      </c>
      <c r="C21" s="10"/>
      <c r="D21" s="10"/>
      <c r="E21" s="10"/>
      <c r="F21" s="10"/>
      <c r="G21" s="10"/>
      <c r="H21" s="10"/>
      <c r="I21" s="10"/>
      <c r="J21" s="10">
        <v>2334.0443333000003</v>
      </c>
      <c r="K21" s="10">
        <v>2754.8925175100003</v>
      </c>
      <c r="L21" s="10">
        <v>3233.3060012300002</v>
      </c>
      <c r="M21" s="10">
        <v>2394.7897811299999</v>
      </c>
      <c r="O21" s="89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4"/>
    </row>
    <row r="22" spans="2:26" x14ac:dyDescent="0.25">
      <c r="B22" s="1" t="s">
        <v>18</v>
      </c>
      <c r="C22" s="10"/>
      <c r="D22" s="10"/>
      <c r="E22" s="10"/>
      <c r="F22" s="10"/>
      <c r="G22" s="10"/>
      <c r="H22" s="10"/>
      <c r="I22" s="10"/>
      <c r="J22" s="10">
        <v>1639.20859905</v>
      </c>
      <c r="K22" s="10">
        <v>1972.7020530999998</v>
      </c>
      <c r="L22" s="10">
        <v>2339.72432415</v>
      </c>
      <c r="M22" s="10">
        <v>1737.7945441400002</v>
      </c>
      <c r="O22" s="89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4"/>
    </row>
    <row r="23" spans="2:26" x14ac:dyDescent="0.25">
      <c r="B23" s="1" t="s">
        <v>19</v>
      </c>
      <c r="C23" s="10"/>
      <c r="D23" s="10"/>
      <c r="E23" s="10"/>
      <c r="F23" s="10"/>
      <c r="G23" s="10"/>
      <c r="H23" s="10"/>
      <c r="I23" s="10"/>
      <c r="J23" s="10">
        <v>241.78462802000001</v>
      </c>
      <c r="K23" s="10">
        <v>326.90796241000004</v>
      </c>
      <c r="L23" s="10">
        <v>385.45388301999998</v>
      </c>
      <c r="M23" s="10">
        <v>289.52858834</v>
      </c>
      <c r="O23" s="89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4"/>
    </row>
    <row r="24" spans="2:26" x14ac:dyDescent="0.25">
      <c r="B24" s="1" t="s">
        <v>20</v>
      </c>
      <c r="C24" s="10"/>
      <c r="D24" s="10"/>
      <c r="E24" s="10"/>
      <c r="F24" s="10"/>
      <c r="G24" s="10"/>
      <c r="H24" s="10"/>
      <c r="I24" s="10"/>
      <c r="J24" s="10">
        <v>393.90330969000001</v>
      </c>
      <c r="K24" s="10">
        <v>444.25518529000004</v>
      </c>
      <c r="L24" s="10">
        <v>500.58727314999999</v>
      </c>
      <c r="M24" s="10">
        <v>360.70561847000005</v>
      </c>
      <c r="O24" s="89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4"/>
    </row>
    <row r="25" spans="2:26" x14ac:dyDescent="0.25">
      <c r="B25" s="1" t="s">
        <v>21</v>
      </c>
      <c r="C25" s="10"/>
      <c r="D25" s="10"/>
      <c r="E25" s="10"/>
      <c r="F25" s="10"/>
      <c r="G25" s="10"/>
      <c r="H25" s="10"/>
      <c r="I25" s="10"/>
      <c r="J25" s="10">
        <v>59.147796539999945</v>
      </c>
      <c r="K25" s="10">
        <v>11.027316710000377</v>
      </c>
      <c r="L25" s="10">
        <v>7.5405209100003958</v>
      </c>
      <c r="M25" s="10">
        <v>6.7610301799995796</v>
      </c>
      <c r="O25" s="89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4"/>
    </row>
    <row r="26" spans="2:26" x14ac:dyDescent="0.25">
      <c r="B26" s="17" t="s">
        <v>22</v>
      </c>
      <c r="C26" s="18"/>
      <c r="D26" s="18"/>
      <c r="E26" s="18"/>
      <c r="F26" s="18"/>
      <c r="G26" s="18"/>
      <c r="H26" s="18"/>
      <c r="I26" s="18"/>
      <c r="J26" s="18">
        <v>1979.46630873</v>
      </c>
      <c r="K26" s="18">
        <v>2346.7382651399998</v>
      </c>
      <c r="L26" s="18">
        <v>2758.4073392700002</v>
      </c>
      <c r="M26" s="18">
        <v>2038.0712832500001</v>
      </c>
      <c r="O26" s="89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4"/>
    </row>
    <row r="27" spans="2:26" x14ac:dyDescent="0.25">
      <c r="B27" s="17" t="s">
        <v>23</v>
      </c>
      <c r="C27" s="18"/>
      <c r="D27" s="18"/>
      <c r="E27" s="18"/>
      <c r="F27" s="18"/>
      <c r="G27" s="18"/>
      <c r="H27" s="18"/>
      <c r="I27" s="18"/>
      <c r="J27" s="18">
        <v>295.43022802999997</v>
      </c>
      <c r="K27" s="18">
        <v>397.12693566000002</v>
      </c>
      <c r="L27" s="18">
        <v>467.35814105000003</v>
      </c>
      <c r="M27" s="18">
        <v>349.9574677</v>
      </c>
      <c r="O27" s="89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4"/>
    </row>
    <row r="28" spans="2:26" x14ac:dyDescent="0.25">
      <c r="B28" s="7" t="s">
        <v>326</v>
      </c>
      <c r="C28" s="8">
        <v>2734.7863422600003</v>
      </c>
      <c r="D28" s="8">
        <v>3146.6685669799999</v>
      </c>
      <c r="E28" s="8">
        <v>3328.9726791799999</v>
      </c>
      <c r="F28" s="8">
        <v>3530.02036662</v>
      </c>
      <c r="G28" s="8">
        <v>4005.13981534</v>
      </c>
      <c r="H28" s="8">
        <v>2538.3474061399997</v>
      </c>
      <c r="I28" s="8">
        <v>2469.6900514699996</v>
      </c>
      <c r="J28" s="8">
        <v>2758.5554760800005</v>
      </c>
      <c r="K28" s="8">
        <v>3290.4356849699998</v>
      </c>
      <c r="L28" s="8">
        <v>3428.4279428700011</v>
      </c>
      <c r="M28" s="8">
        <v>1787.979161270001</v>
      </c>
      <c r="O28" s="89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4"/>
    </row>
    <row r="29" spans="2:26" x14ac:dyDescent="0.25">
      <c r="B29" s="1" t="s">
        <v>24</v>
      </c>
      <c r="C29" s="19">
        <v>1191.4163738699999</v>
      </c>
      <c r="D29" s="19">
        <v>1253.0385602399999</v>
      </c>
      <c r="E29" s="19">
        <v>1340.7629540299999</v>
      </c>
      <c r="F29" s="19">
        <v>1473.70609773</v>
      </c>
      <c r="G29" s="19">
        <v>1644.4103692799999</v>
      </c>
      <c r="H29" s="19">
        <v>70.222218139999995</v>
      </c>
      <c r="I29" s="19">
        <v>75.053334959999987</v>
      </c>
      <c r="J29" s="10">
        <v>0</v>
      </c>
      <c r="K29" s="10">
        <v>3290</v>
      </c>
      <c r="L29" s="10">
        <v>332</v>
      </c>
      <c r="M29" s="10">
        <v>66</v>
      </c>
      <c r="O29" s="89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4"/>
    </row>
    <row r="30" spans="2:26" x14ac:dyDescent="0.25">
      <c r="B30" s="1" t="s">
        <v>25</v>
      </c>
      <c r="C30" s="10">
        <v>1543.3699683900004</v>
      </c>
      <c r="D30" s="10">
        <v>1893.63000674</v>
      </c>
      <c r="E30" s="10">
        <v>1988.2097251499999</v>
      </c>
      <c r="F30" s="10">
        <v>2056.3142688899998</v>
      </c>
      <c r="G30" s="10">
        <v>2360.7294460600001</v>
      </c>
      <c r="H30" s="10">
        <v>2468.125188</v>
      </c>
      <c r="I30" s="10">
        <v>2394.6367165099996</v>
      </c>
      <c r="J30" s="10">
        <v>2758.5554760800005</v>
      </c>
      <c r="K30" s="10">
        <v>0.43568496999978379</v>
      </c>
      <c r="L30" s="10">
        <v>3096.4279428700011</v>
      </c>
      <c r="M30" s="10">
        <v>1721.979161270001</v>
      </c>
      <c r="O30" s="89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4"/>
    </row>
    <row r="31" spans="2:26" x14ac:dyDescent="0.25">
      <c r="B31" s="15" t="s">
        <v>26</v>
      </c>
      <c r="C31" s="16">
        <v>690.08312755999998</v>
      </c>
      <c r="D31" s="16">
        <v>848.79739065000001</v>
      </c>
      <c r="E31" s="16">
        <v>623.89476199000001</v>
      </c>
      <c r="F31" s="16">
        <v>642.9375753600001</v>
      </c>
      <c r="G31" s="16">
        <v>586.45866916999989</v>
      </c>
      <c r="H31" s="16">
        <v>1790.6821753300001</v>
      </c>
      <c r="I31" s="16">
        <v>1619.7096142099999</v>
      </c>
      <c r="J31" s="16">
        <v>630.85887720000005</v>
      </c>
      <c r="K31" s="16">
        <v>783.41272174000005</v>
      </c>
      <c r="L31" s="16">
        <v>904.12723887000004</v>
      </c>
      <c r="M31" s="16">
        <v>202.32977134999999</v>
      </c>
      <c r="O31" s="92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100"/>
    </row>
    <row r="32" spans="2:26" x14ac:dyDescent="0.25">
      <c r="B32" s="1" t="s">
        <v>27</v>
      </c>
      <c r="C32" s="10">
        <v>678.52169971000001</v>
      </c>
      <c r="D32" s="10">
        <v>836.31301110000004</v>
      </c>
      <c r="E32" s="10">
        <v>620.72260898000002</v>
      </c>
      <c r="F32" s="10">
        <v>637.47633673000007</v>
      </c>
      <c r="G32" s="10">
        <v>581.93866916999991</v>
      </c>
      <c r="H32" s="10">
        <v>1783.3778337000001</v>
      </c>
      <c r="I32" s="10">
        <v>1573.5311450499999</v>
      </c>
      <c r="J32" s="10">
        <v>620.23340164000001</v>
      </c>
      <c r="K32" s="10">
        <v>783.41272174000005</v>
      </c>
      <c r="L32" s="10">
        <v>903.71244110999999</v>
      </c>
      <c r="M32" s="10">
        <v>202.32977134999999</v>
      </c>
    </row>
    <row r="33" spans="2:13" x14ac:dyDescent="0.25">
      <c r="B33" s="1" t="s">
        <v>28</v>
      </c>
      <c r="C33" s="10">
        <v>11.561427849999999</v>
      </c>
      <c r="D33" s="10">
        <v>12.48437955</v>
      </c>
      <c r="E33" s="10">
        <v>3.1721530099999997</v>
      </c>
      <c r="F33" s="10">
        <v>5.4612386299999995</v>
      </c>
      <c r="G33" s="10">
        <v>4.5199999999999996</v>
      </c>
      <c r="H33" s="10">
        <v>7.3043416299999997</v>
      </c>
      <c r="I33" s="10">
        <v>46.178469159999999</v>
      </c>
      <c r="J33" s="10">
        <v>10.625475560000041</v>
      </c>
      <c r="K33" s="10">
        <v>0</v>
      </c>
      <c r="L33" s="10">
        <v>0.41479776000005586</v>
      </c>
      <c r="M33" s="10">
        <v>0</v>
      </c>
    </row>
    <row r="34" spans="2:13" x14ac:dyDescent="0.25">
      <c r="B34" s="3" t="s">
        <v>29</v>
      </c>
      <c r="C34" s="20">
        <v>694.82220022999991</v>
      </c>
      <c r="D34" s="20">
        <v>214.64419560999977</v>
      </c>
      <c r="E34" s="20">
        <v>476.02320943000086</v>
      </c>
      <c r="F34" s="20">
        <v>560.18811091000134</v>
      </c>
      <c r="G34" s="20">
        <v>2645.6251637500009</v>
      </c>
      <c r="H34" s="20">
        <v>-20.92127808999976</v>
      </c>
      <c r="I34" s="20">
        <v>432.94648140999925</v>
      </c>
      <c r="J34" s="20">
        <v>777.24374844000158</v>
      </c>
      <c r="K34" s="20">
        <v>678.86589832000027</v>
      </c>
      <c r="L34" s="20">
        <v>129.02156117999766</v>
      </c>
      <c r="M34" s="20">
        <v>890.54703874999905</v>
      </c>
    </row>
    <row r="35" spans="2:13" x14ac:dyDescent="0.25">
      <c r="B35" s="21"/>
      <c r="C35" s="21"/>
      <c r="D35" s="21"/>
      <c r="E35" s="21"/>
      <c r="F35" s="21"/>
      <c r="G35" s="21"/>
      <c r="H35" s="21"/>
      <c r="I35" s="21"/>
      <c r="J35" s="21"/>
    </row>
    <row r="36" spans="2:13" x14ac:dyDescent="0.25">
      <c r="B36" s="22" t="s">
        <v>31</v>
      </c>
      <c r="C36" s="23">
        <f t="shared" ref="C36:L36" si="0">(C6+C15)/C4*100</f>
        <v>70.967965422525765</v>
      </c>
      <c r="D36" s="23">
        <f t="shared" si="0"/>
        <v>70.543909583019499</v>
      </c>
      <c r="E36" s="23">
        <f t="shared" si="0"/>
        <v>70.021471362017635</v>
      </c>
      <c r="F36" s="23">
        <f t="shared" si="0"/>
        <v>69.852244626069094</v>
      </c>
      <c r="G36" s="23">
        <f t="shared" si="0"/>
        <v>76.205698001519409</v>
      </c>
      <c r="H36" s="23">
        <f t="shared" si="0"/>
        <v>69.282389281947019</v>
      </c>
      <c r="I36" s="23">
        <f t="shared" si="0"/>
        <v>69.037352591502696</v>
      </c>
      <c r="J36" s="23">
        <f t="shared" si="0"/>
        <v>74.916017862986266</v>
      </c>
      <c r="K36" s="23">
        <f t="shared" si="0"/>
        <v>72.706908041845125</v>
      </c>
      <c r="L36" s="23">
        <f t="shared" si="0"/>
        <v>75.226897657784434</v>
      </c>
      <c r="M36" s="37">
        <f>(M6+M15)/M4*100</f>
        <v>76.279540845780076</v>
      </c>
    </row>
    <row r="37" spans="2:13" x14ac:dyDescent="0.25">
      <c r="B37" s="24" t="s">
        <v>32</v>
      </c>
      <c r="C37" s="25">
        <f t="shared" ref="C37:L37" si="1">C12/C4*100</f>
        <v>28.510225047766969</v>
      </c>
      <c r="D37" s="25">
        <f t="shared" si="1"/>
        <v>27.443799681602695</v>
      </c>
      <c r="E37" s="25">
        <f t="shared" si="1"/>
        <v>27.23030046457805</v>
      </c>
      <c r="F37" s="25">
        <f t="shared" si="1"/>
        <v>28.470853143709945</v>
      </c>
      <c r="G37" s="25">
        <f t="shared" si="1"/>
        <v>23.002279245001748</v>
      </c>
      <c r="H37" s="25">
        <f t="shared" si="1"/>
        <v>27.813960849013124</v>
      </c>
      <c r="I37" s="25">
        <f t="shared" si="1"/>
        <v>29.355795377962014</v>
      </c>
      <c r="J37" s="25">
        <f t="shared" si="1"/>
        <v>24.862460936240151</v>
      </c>
      <c r="K37" s="25">
        <f t="shared" si="1"/>
        <v>26.794190819407582</v>
      </c>
      <c r="L37" s="25">
        <f t="shared" si="1"/>
        <v>24.515847878239168</v>
      </c>
      <c r="M37" s="38">
        <f>M12/M4*100</f>
        <v>23.599746469553555</v>
      </c>
    </row>
    <row r="38" spans="2:13" x14ac:dyDescent="0.25">
      <c r="B38" s="24" t="s">
        <v>33</v>
      </c>
      <c r="C38" s="25">
        <f t="shared" ref="C38:L38" si="2">C16/C4*100</f>
        <v>0.52180952970727501</v>
      </c>
      <c r="D38" s="25">
        <f t="shared" si="2"/>
        <v>2.0122907353778077</v>
      </c>
      <c r="E38" s="25">
        <f t="shared" si="2"/>
        <v>2.7482281734043204</v>
      </c>
      <c r="F38" s="25">
        <f t="shared" si="2"/>
        <v>1.6769022302209575</v>
      </c>
      <c r="G38" s="25">
        <f t="shared" si="2"/>
        <v>0.7920227534788441</v>
      </c>
      <c r="H38" s="25">
        <f t="shared" si="2"/>
        <v>2.9036498690398473</v>
      </c>
      <c r="I38" s="25">
        <f t="shared" si="2"/>
        <v>1.6068520305352854</v>
      </c>
      <c r="J38" s="25">
        <f t="shared" si="2"/>
        <v>0.2215212007735847</v>
      </c>
      <c r="K38" s="25">
        <f t="shared" si="2"/>
        <v>0.49890113874730568</v>
      </c>
      <c r="L38" s="25">
        <f t="shared" si="2"/>
        <v>0.25725446397640517</v>
      </c>
      <c r="M38" s="38">
        <f>M16/M4*100</f>
        <v>0.12071268466636133</v>
      </c>
    </row>
    <row r="39" spans="2:13" x14ac:dyDescent="0.25">
      <c r="B39" s="26" t="s">
        <v>34</v>
      </c>
      <c r="C39" s="23">
        <f t="shared" ref="C39:L39" si="3">C19/C17*100</f>
        <v>44.705349461208996</v>
      </c>
      <c r="D39" s="23">
        <f t="shared" si="3"/>
        <v>43.700811382121792</v>
      </c>
      <c r="E39" s="23">
        <f t="shared" si="3"/>
        <v>46.756111144048184</v>
      </c>
      <c r="F39" s="23">
        <f t="shared" si="3"/>
        <v>49.974038374759935</v>
      </c>
      <c r="G39" s="23">
        <f t="shared" si="3"/>
        <v>52.095665177526442</v>
      </c>
      <c r="H39" s="23">
        <f t="shared" si="3"/>
        <v>55.79642092679358</v>
      </c>
      <c r="I39" s="23">
        <f t="shared" si="3"/>
        <v>60.026604473915221</v>
      </c>
      <c r="J39" s="23">
        <f t="shared" si="3"/>
        <v>73.52738787686738</v>
      </c>
      <c r="K39" s="23">
        <f t="shared" si="3"/>
        <v>73.341147755857662</v>
      </c>
      <c r="L39" s="23">
        <f t="shared" si="3"/>
        <v>73.043941338762792</v>
      </c>
      <c r="M39" s="37">
        <f>M19/M17*100</f>
        <v>80.744728995251364</v>
      </c>
    </row>
    <row r="40" spans="2:13" x14ac:dyDescent="0.25">
      <c r="B40" s="27" t="s">
        <v>35</v>
      </c>
      <c r="C40" s="28">
        <f t="shared" ref="C40:L40" si="4">C19/(C17-C29)*100</f>
        <v>53.94940163895707</v>
      </c>
      <c r="D40" s="28">
        <f t="shared" si="4"/>
        <v>51.893049716976613</v>
      </c>
      <c r="E40" s="28">
        <f t="shared" si="4"/>
        <v>55.49906138506514</v>
      </c>
      <c r="F40" s="28">
        <f t="shared" si="4"/>
        <v>59.468749999283041</v>
      </c>
      <c r="G40" s="28">
        <f t="shared" si="4"/>
        <v>62.317628824794426</v>
      </c>
      <c r="H40" s="28">
        <f t="shared" si="4"/>
        <v>56.173991400447875</v>
      </c>
      <c r="I40" s="28">
        <f t="shared" si="4"/>
        <v>60.433405298871946</v>
      </c>
      <c r="J40" s="28">
        <f t="shared" si="4"/>
        <v>73.52738787686738</v>
      </c>
      <c r="K40" s="28">
        <f t="shared" si="4"/>
        <v>93.463250504285668</v>
      </c>
      <c r="L40" s="28">
        <f t="shared" si="4"/>
        <v>74.584575038149211</v>
      </c>
      <c r="M40" s="39">
        <f>M19/(M17-M29)*100</f>
        <v>81.263611704747234</v>
      </c>
    </row>
    <row r="41" spans="2:13" x14ac:dyDescent="0.25">
      <c r="B41" s="29" t="s">
        <v>36</v>
      </c>
      <c r="C41" s="25">
        <f>IFERROR(C20/C19*100,"-")</f>
        <v>0</v>
      </c>
      <c r="D41" s="25">
        <f t="shared" ref="D41:M41" si="5">IFERROR(D20/D19*100,"-")</f>
        <v>0</v>
      </c>
      <c r="E41" s="25">
        <f t="shared" si="5"/>
        <v>0</v>
      </c>
      <c r="F41" s="25">
        <f t="shared" si="5"/>
        <v>0</v>
      </c>
      <c r="G41" s="25">
        <f t="shared" si="5"/>
        <v>0</v>
      </c>
      <c r="H41" s="25">
        <f t="shared" si="5"/>
        <v>0</v>
      </c>
      <c r="I41" s="25">
        <f t="shared" si="5"/>
        <v>0</v>
      </c>
      <c r="J41" s="25">
        <f t="shared" si="5"/>
        <v>75.206827875816174</v>
      </c>
      <c r="K41" s="25">
        <f t="shared" si="5"/>
        <v>75.419339948960769</v>
      </c>
      <c r="L41" s="25">
        <f t="shared" si="5"/>
        <v>72.459304768624335</v>
      </c>
      <c r="M41" s="38">
        <f t="shared" si="5"/>
        <v>71.306577163587647</v>
      </c>
    </row>
    <row r="42" spans="2:13" x14ac:dyDescent="0.25">
      <c r="B42" s="29" t="s">
        <v>37</v>
      </c>
      <c r="C42" s="25">
        <f>IFERROR(C21/C19*100,"-")</f>
        <v>0</v>
      </c>
      <c r="D42" s="25">
        <f t="shared" ref="D42:M42" si="6">IFERROR(D21/D19*100,"-")</f>
        <v>0</v>
      </c>
      <c r="E42" s="25">
        <f t="shared" si="6"/>
        <v>0</v>
      </c>
      <c r="F42" s="25">
        <f t="shared" si="6"/>
        <v>0</v>
      </c>
      <c r="G42" s="25">
        <f t="shared" si="6"/>
        <v>0</v>
      </c>
      <c r="H42" s="25">
        <f t="shared" si="6"/>
        <v>0</v>
      </c>
      <c r="I42" s="25">
        <f t="shared" si="6"/>
        <v>0</v>
      </c>
      <c r="J42" s="25">
        <f t="shared" si="6"/>
        <v>24.793172124183823</v>
      </c>
      <c r="K42" s="25">
        <f t="shared" si="6"/>
        <v>24.580660051039249</v>
      </c>
      <c r="L42" s="25">
        <f t="shared" si="6"/>
        <v>27.540695231375661</v>
      </c>
      <c r="M42" s="38">
        <f t="shared" si="6"/>
        <v>28.693422836412353</v>
      </c>
    </row>
    <row r="43" spans="2:13" x14ac:dyDescent="0.25">
      <c r="B43" s="30" t="s">
        <v>38</v>
      </c>
      <c r="C43" s="25" t="str">
        <f t="shared" ref="C43:C48" si="7">IFERROR(C22/C$21*100,"-")</f>
        <v>-</v>
      </c>
      <c r="D43" s="25" t="str">
        <f t="shared" ref="D43:M48" si="8">IFERROR(D22/D$21*100,"-")</f>
        <v>-</v>
      </c>
      <c r="E43" s="25" t="str">
        <f t="shared" si="8"/>
        <v>-</v>
      </c>
      <c r="F43" s="25" t="str">
        <f t="shared" si="8"/>
        <v>-</v>
      </c>
      <c r="G43" s="25" t="str">
        <f t="shared" si="8"/>
        <v>-</v>
      </c>
      <c r="H43" s="25" t="str">
        <f t="shared" si="8"/>
        <v>-</v>
      </c>
      <c r="I43" s="25" t="str">
        <f t="shared" si="8"/>
        <v>-</v>
      </c>
      <c r="J43" s="25">
        <f t="shared" si="8"/>
        <v>70.23039689791996</v>
      </c>
      <c r="K43" s="25">
        <f t="shared" si="8"/>
        <v>71.607223895726406</v>
      </c>
      <c r="L43" s="25">
        <f t="shared" si="8"/>
        <v>72.363219666184776</v>
      </c>
      <c r="M43" s="38">
        <f t="shared" si="8"/>
        <v>72.56564053484513</v>
      </c>
    </row>
    <row r="44" spans="2:13" x14ac:dyDescent="0.25">
      <c r="B44" s="30" t="s">
        <v>39</v>
      </c>
      <c r="C44" s="25" t="str">
        <f t="shared" si="7"/>
        <v>-</v>
      </c>
      <c r="D44" s="25" t="str">
        <f t="shared" si="8"/>
        <v>-</v>
      </c>
      <c r="E44" s="25" t="str">
        <f t="shared" si="8"/>
        <v>-</v>
      </c>
      <c r="F44" s="25" t="str">
        <f t="shared" si="8"/>
        <v>-</v>
      </c>
      <c r="G44" s="25" t="str">
        <f t="shared" si="8"/>
        <v>-</v>
      </c>
      <c r="H44" s="25" t="str">
        <f t="shared" si="8"/>
        <v>-</v>
      </c>
      <c r="I44" s="25" t="str">
        <f t="shared" si="8"/>
        <v>-</v>
      </c>
      <c r="J44" s="25">
        <f t="shared" si="8"/>
        <v>10.359041795840767</v>
      </c>
      <c r="K44" s="25">
        <f t="shared" si="8"/>
        <v>11.866450699335255</v>
      </c>
      <c r="L44" s="25">
        <f t="shared" si="8"/>
        <v>11.921354887949587</v>
      </c>
      <c r="M44" s="38">
        <f t="shared" si="8"/>
        <v>12.08993752275758</v>
      </c>
    </row>
    <row r="45" spans="2:13" x14ac:dyDescent="0.25">
      <c r="B45" s="30" t="s">
        <v>40</v>
      </c>
      <c r="C45" s="25" t="str">
        <f t="shared" si="7"/>
        <v>-</v>
      </c>
      <c r="D45" s="25" t="str">
        <f t="shared" si="8"/>
        <v>-</v>
      </c>
      <c r="E45" s="25" t="str">
        <f t="shared" si="8"/>
        <v>-</v>
      </c>
      <c r="F45" s="25" t="str">
        <f t="shared" si="8"/>
        <v>-</v>
      </c>
      <c r="G45" s="25" t="str">
        <f t="shared" si="8"/>
        <v>-</v>
      </c>
      <c r="H45" s="25" t="str">
        <f t="shared" si="8"/>
        <v>-</v>
      </c>
      <c r="I45" s="25" t="str">
        <f t="shared" si="8"/>
        <v>-</v>
      </c>
      <c r="J45" s="25">
        <f t="shared" si="8"/>
        <v>16.876427926845665</v>
      </c>
      <c r="K45" s="25">
        <f t="shared" si="8"/>
        <v>16.126044209214321</v>
      </c>
      <c r="L45" s="25">
        <f t="shared" si="8"/>
        <v>15.482211487547692</v>
      </c>
      <c r="M45" s="38">
        <f t="shared" si="8"/>
        <v>15.062099450741698</v>
      </c>
    </row>
    <row r="46" spans="2:13" x14ac:dyDescent="0.25">
      <c r="B46" s="31" t="s">
        <v>41</v>
      </c>
      <c r="C46" s="28" t="str">
        <f t="shared" si="7"/>
        <v>-</v>
      </c>
      <c r="D46" s="28" t="str">
        <f t="shared" si="8"/>
        <v>-</v>
      </c>
      <c r="E46" s="28" t="str">
        <f t="shared" si="8"/>
        <v>-</v>
      </c>
      <c r="F46" s="28" t="str">
        <f t="shared" si="8"/>
        <v>-</v>
      </c>
      <c r="G46" s="28" t="str">
        <f t="shared" si="8"/>
        <v>-</v>
      </c>
      <c r="H46" s="28" t="str">
        <f t="shared" si="8"/>
        <v>-</v>
      </c>
      <c r="I46" s="28" t="str">
        <f t="shared" si="8"/>
        <v>-</v>
      </c>
      <c r="J46" s="28">
        <f t="shared" si="8"/>
        <v>2.5341333793935923</v>
      </c>
      <c r="K46" s="28">
        <f t="shared" si="8"/>
        <v>0.40028119572401244</v>
      </c>
      <c r="L46" s="28">
        <f t="shared" si="8"/>
        <v>0.23321395831795269</v>
      </c>
      <c r="M46" s="39">
        <f t="shared" si="8"/>
        <v>0.28232249165558637</v>
      </c>
    </row>
    <row r="47" spans="2:13" x14ac:dyDescent="0.25">
      <c r="B47" s="29" t="s">
        <v>42</v>
      </c>
      <c r="C47" s="25" t="str">
        <f t="shared" si="7"/>
        <v>-</v>
      </c>
      <c r="D47" s="25" t="str">
        <f t="shared" si="8"/>
        <v>-</v>
      </c>
      <c r="E47" s="25" t="str">
        <f t="shared" si="8"/>
        <v>-</v>
      </c>
      <c r="F47" s="25" t="str">
        <f t="shared" si="8"/>
        <v>-</v>
      </c>
      <c r="G47" s="25" t="str">
        <f t="shared" si="8"/>
        <v>-</v>
      </c>
      <c r="H47" s="25" t="str">
        <f t="shared" si="8"/>
        <v>-</v>
      </c>
      <c r="I47" s="25" t="str">
        <f t="shared" si="8"/>
        <v>-</v>
      </c>
      <c r="J47" s="25">
        <f t="shared" si="8"/>
        <v>84.808428035782924</v>
      </c>
      <c r="K47" s="25">
        <f t="shared" si="8"/>
        <v>85.184385605761875</v>
      </c>
      <c r="L47" s="25">
        <f t="shared" si="8"/>
        <v>85.312288358128157</v>
      </c>
      <c r="M47" s="38">
        <f t="shared" si="8"/>
        <v>85.104392014246883</v>
      </c>
    </row>
    <row r="48" spans="2:13" x14ac:dyDescent="0.25">
      <c r="B48" s="27" t="s">
        <v>43</v>
      </c>
      <c r="C48" s="28" t="str">
        <f t="shared" si="7"/>
        <v>-</v>
      </c>
      <c r="D48" s="28" t="str">
        <f t="shared" si="8"/>
        <v>-</v>
      </c>
      <c r="E48" s="28" t="str">
        <f t="shared" si="8"/>
        <v>-</v>
      </c>
      <c r="F48" s="28" t="str">
        <f t="shared" si="8"/>
        <v>-</v>
      </c>
      <c r="G48" s="28" t="str">
        <f t="shared" si="8"/>
        <v>-</v>
      </c>
      <c r="H48" s="28" t="str">
        <f t="shared" si="8"/>
        <v>-</v>
      </c>
      <c r="I48" s="28" t="str">
        <f t="shared" si="8"/>
        <v>-</v>
      </c>
      <c r="J48" s="28">
        <f t="shared" si="8"/>
        <v>12.657438584823472</v>
      </c>
      <c r="K48" s="28">
        <f t="shared" si="8"/>
        <v>14.415333198514102</v>
      </c>
      <c r="L48" s="28">
        <f t="shared" si="8"/>
        <v>14.454497683553914</v>
      </c>
      <c r="M48" s="39">
        <f t="shared" si="8"/>
        <v>14.61328549409752</v>
      </c>
    </row>
    <row r="49" spans="2:13" ht="30" x14ac:dyDescent="0.25">
      <c r="B49" s="123" t="s">
        <v>389</v>
      </c>
      <c r="C49" s="120"/>
      <c r="D49" s="120"/>
      <c r="E49" s="120"/>
      <c r="F49" s="120"/>
      <c r="G49" s="120"/>
      <c r="H49" s="120"/>
      <c r="I49" s="120"/>
      <c r="J49" s="124">
        <v>-735.43291791999991</v>
      </c>
      <c r="K49" s="121">
        <v>-810.72980900000005</v>
      </c>
      <c r="L49" s="121">
        <v>-1236.7486138199999</v>
      </c>
      <c r="M49" s="122">
        <v>-495.87506179000002</v>
      </c>
    </row>
    <row r="50" spans="2:13" x14ac:dyDescent="0.25">
      <c r="B50" s="32" t="s">
        <v>44</v>
      </c>
      <c r="C50" s="33">
        <f t="shared" ref="C50:M50" si="9">C49/(C5-C12)*100</f>
        <v>0</v>
      </c>
      <c r="D50" s="33">
        <f t="shared" si="9"/>
        <v>0</v>
      </c>
      <c r="E50" s="33">
        <f t="shared" si="9"/>
        <v>0</v>
      </c>
      <c r="F50" s="33">
        <f t="shared" si="9"/>
        <v>0</v>
      </c>
      <c r="G50" s="33">
        <f t="shared" si="9"/>
        <v>0</v>
      </c>
      <c r="H50" s="33">
        <f t="shared" si="9"/>
        <v>0</v>
      </c>
      <c r="I50" s="33">
        <f t="shared" si="9"/>
        <v>0</v>
      </c>
      <c r="J50" s="34">
        <f t="shared" si="9"/>
        <v>-7.2284572307713981</v>
      </c>
      <c r="K50" s="34">
        <f t="shared" si="9"/>
        <v>-6.9865067292567762</v>
      </c>
      <c r="L50" s="34">
        <f t="shared" si="9"/>
        <v>-10.147247087411394</v>
      </c>
      <c r="M50" s="40">
        <f t="shared" si="9"/>
        <v>-5.7903004205450515</v>
      </c>
    </row>
    <row r="51" spans="2:13" x14ac:dyDescent="0.25">
      <c r="B51" s="35" t="s">
        <v>45</v>
      </c>
      <c r="C51" s="36">
        <f t="shared" ref="C51:M51" si="10">C31/(C5-C12)*100</f>
        <v>12.714143476408799</v>
      </c>
      <c r="D51" s="36">
        <f t="shared" si="10"/>
        <v>14.759954219187629</v>
      </c>
      <c r="E51" s="36">
        <f t="shared" si="10"/>
        <v>9.9143706347773772</v>
      </c>
      <c r="F51" s="36">
        <f t="shared" si="10"/>
        <v>9.4011746794538027</v>
      </c>
      <c r="G51" s="36">
        <f t="shared" si="10"/>
        <v>6.0736535059954448</v>
      </c>
      <c r="H51" s="36">
        <f t="shared" si="10"/>
        <v>24.788737373783732</v>
      </c>
      <c r="I51" s="36">
        <f t="shared" si="10"/>
        <v>20.255513269045469</v>
      </c>
      <c r="J51" s="36">
        <f t="shared" si="10"/>
        <v>6.2006150409883007</v>
      </c>
      <c r="K51" s="36">
        <f t="shared" si="10"/>
        <v>6.751100294403849</v>
      </c>
      <c r="L51" s="36">
        <f t="shared" si="10"/>
        <v>7.4181627444364242</v>
      </c>
      <c r="M51" s="41">
        <f t="shared" si="10"/>
        <v>2.3625914074155094</v>
      </c>
    </row>
    <row r="52" spans="2:13" x14ac:dyDescent="0.25">
      <c r="B52" s="104" t="s">
        <v>178</v>
      </c>
      <c r="C52" s="36">
        <f t="shared" ref="C52:L52" si="11">C34/(C5-C12)*100</f>
        <v>12.801456507933784</v>
      </c>
      <c r="D52" s="36">
        <f t="shared" si="11"/>
        <v>3.7325026390477287</v>
      </c>
      <c r="E52" s="36">
        <f t="shared" si="11"/>
        <v>7.564529815880916</v>
      </c>
      <c r="F52" s="36">
        <f t="shared" si="11"/>
        <v>8.1911938045763346</v>
      </c>
      <c r="G52" s="36">
        <f t="shared" si="11"/>
        <v>27.399391288906109</v>
      </c>
      <c r="H52" s="36">
        <f t="shared" si="11"/>
        <v>-0.28961703826717666</v>
      </c>
      <c r="I52" s="36">
        <f t="shared" si="11"/>
        <v>5.4142749552450269</v>
      </c>
      <c r="J52" s="36">
        <f t="shared" si="11"/>
        <v>7.6394094642553769</v>
      </c>
      <c r="K52" s="36">
        <f t="shared" si="11"/>
        <v>5.8501625501173935</v>
      </c>
      <c r="L52" s="36">
        <f t="shared" si="11"/>
        <v>1.0585931904570132</v>
      </c>
      <c r="M52" s="41">
        <f>M34/(M5-M12)*100</f>
        <v>10.398859088366558</v>
      </c>
    </row>
    <row r="53" spans="2:13" x14ac:dyDescent="0.25"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</row>
    <row r="54" spans="2:13" x14ac:dyDescent="0.25"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</row>
  </sheetData>
  <mergeCells count="1">
    <mergeCell ref="O2:Z3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54"/>
  <sheetViews>
    <sheetView showGridLines="0" zoomScale="75" zoomScaleNormal="75" workbookViewId="0">
      <pane xSplit="2" ySplit="3" topLeftCell="C4" activePane="bottomRight" state="frozen"/>
      <selection activeCell="B28" sqref="B28"/>
      <selection pane="topRight" activeCell="B28" sqref="B28"/>
      <selection pane="bottomLeft" activeCell="B28" sqref="B28"/>
      <selection pane="bottomRight"/>
    </sheetView>
  </sheetViews>
  <sheetFormatPr defaultRowHeight="15" x14ac:dyDescent="0.25"/>
  <cols>
    <col min="1" max="1" width="9.140625" style="1"/>
    <col min="2" max="2" width="39.28515625" style="1" bestFit="1" customWidth="1"/>
    <col min="3" max="16384" width="9.140625" style="1"/>
  </cols>
  <sheetData>
    <row r="2" spans="2:26" x14ac:dyDescent="0.25">
      <c r="B2" s="118" t="s">
        <v>385</v>
      </c>
      <c r="O2" s="132" t="s">
        <v>88</v>
      </c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4"/>
    </row>
    <row r="3" spans="2:26" x14ac:dyDescent="0.25">
      <c r="B3" s="58" t="s">
        <v>84</v>
      </c>
      <c r="C3" s="2">
        <v>2008</v>
      </c>
      <c r="D3" s="2">
        <v>2009</v>
      </c>
      <c r="E3" s="2">
        <v>2010</v>
      </c>
      <c r="F3" s="2">
        <v>2011</v>
      </c>
      <c r="G3" s="2">
        <v>2012</v>
      </c>
      <c r="H3" s="2">
        <v>2013</v>
      </c>
      <c r="I3" s="2">
        <v>2014</v>
      </c>
      <c r="J3" s="2">
        <v>2015</v>
      </c>
      <c r="K3" s="2">
        <v>2016</v>
      </c>
      <c r="L3" s="2">
        <v>2017</v>
      </c>
      <c r="M3" s="2" t="s">
        <v>46</v>
      </c>
      <c r="O3" s="135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7"/>
    </row>
    <row r="4" spans="2:26" x14ac:dyDescent="0.25">
      <c r="B4" s="3" t="s">
        <v>0</v>
      </c>
      <c r="C4" s="4">
        <v>11180.553667189999</v>
      </c>
      <c r="D4" s="4">
        <v>11545.71877723</v>
      </c>
      <c r="E4" s="4">
        <v>13205.65806627</v>
      </c>
      <c r="F4" s="4">
        <v>13094.930757460001</v>
      </c>
      <c r="G4" s="4">
        <v>14629.123818619999</v>
      </c>
      <c r="H4" s="4">
        <v>15861.380628970001</v>
      </c>
      <c r="I4" s="4">
        <v>17364.12316218</v>
      </c>
      <c r="J4" s="4">
        <v>19198.704177890002</v>
      </c>
      <c r="K4" s="4">
        <v>20970.436619470001</v>
      </c>
      <c r="L4" s="4">
        <v>23148.451243430001</v>
      </c>
      <c r="M4" s="4">
        <v>14583.233053610002</v>
      </c>
      <c r="O4" s="96"/>
      <c r="P4" s="97"/>
      <c r="Q4" s="97"/>
      <c r="R4" s="97"/>
      <c r="S4" s="97"/>
      <c r="T4" s="97"/>
      <c r="U4" s="97"/>
      <c r="V4" s="97"/>
      <c r="W4" s="97"/>
      <c r="X4" s="97"/>
      <c r="Y4" s="97"/>
      <c r="Z4" s="98"/>
    </row>
    <row r="5" spans="2:26" x14ac:dyDescent="0.25">
      <c r="B5" s="5" t="s">
        <v>1</v>
      </c>
      <c r="C5" s="6">
        <v>10975.395829969999</v>
      </c>
      <c r="D5" s="6">
        <v>11237.16197913</v>
      </c>
      <c r="E5" s="6">
        <v>13111.8496904</v>
      </c>
      <c r="F5" s="6">
        <v>13026.42956509</v>
      </c>
      <c r="G5" s="6">
        <v>14516.48957948</v>
      </c>
      <c r="H5" s="6">
        <v>15767.730978450001</v>
      </c>
      <c r="I5" s="6">
        <v>17241.487105470002</v>
      </c>
      <c r="J5" s="6">
        <v>18958.849443110001</v>
      </c>
      <c r="K5" s="6">
        <v>20856.989215310001</v>
      </c>
      <c r="L5" s="6">
        <v>22901.92212811</v>
      </c>
      <c r="M5" s="6">
        <v>14409.290336320002</v>
      </c>
      <c r="O5" s="89" t="s">
        <v>232</v>
      </c>
      <c r="P5" s="93"/>
      <c r="Q5" s="93"/>
      <c r="R5" s="93"/>
      <c r="S5" s="93"/>
      <c r="T5" s="93"/>
      <c r="U5" s="93"/>
      <c r="V5" s="93"/>
      <c r="W5" s="93"/>
      <c r="X5" s="93"/>
      <c r="Y5" s="93"/>
      <c r="Z5" s="94"/>
    </row>
    <row r="6" spans="2:26" x14ac:dyDescent="0.25">
      <c r="B6" s="7" t="s">
        <v>2</v>
      </c>
      <c r="C6" s="8">
        <v>7700.9055010699994</v>
      </c>
      <c r="D6" s="8">
        <v>7077.5070019700006</v>
      </c>
      <c r="E6" s="8">
        <v>8376.6485512899999</v>
      </c>
      <c r="F6" s="8">
        <v>6961.1977808500005</v>
      </c>
      <c r="G6" s="8">
        <v>8236.5771790700001</v>
      </c>
      <c r="H6" s="8">
        <v>9583.7975297900011</v>
      </c>
      <c r="I6" s="8">
        <v>10465.487593799999</v>
      </c>
      <c r="J6" s="8">
        <v>11141.775706190001</v>
      </c>
      <c r="K6" s="8">
        <v>11817.96948138</v>
      </c>
      <c r="L6" s="8">
        <v>12549.884176469999</v>
      </c>
      <c r="M6" s="8">
        <v>8803.5951266600005</v>
      </c>
      <c r="O6" s="89" t="s">
        <v>222</v>
      </c>
      <c r="P6" s="93"/>
      <c r="Q6" s="93"/>
      <c r="R6" s="93"/>
      <c r="S6" s="93"/>
      <c r="T6" s="93"/>
      <c r="U6" s="93"/>
      <c r="V6" s="93"/>
      <c r="W6" s="93"/>
      <c r="X6" s="93"/>
      <c r="Y6" s="93"/>
      <c r="Z6" s="94"/>
    </row>
    <row r="7" spans="2:26" x14ac:dyDescent="0.25">
      <c r="B7" s="9" t="s">
        <v>3</v>
      </c>
      <c r="C7" s="10"/>
      <c r="D7" s="10"/>
      <c r="E7" s="10"/>
      <c r="F7" s="10"/>
      <c r="G7" s="10"/>
      <c r="H7" s="10"/>
      <c r="I7" s="10"/>
      <c r="J7" s="10">
        <v>8203.70208069</v>
      </c>
      <c r="K7" s="10">
        <v>8491.9728972600005</v>
      </c>
      <c r="L7" s="10">
        <v>8833.9695216</v>
      </c>
      <c r="M7" s="10">
        <v>6299.4448910999999</v>
      </c>
      <c r="O7" s="89"/>
      <c r="P7" s="93"/>
      <c r="Q7" s="93"/>
      <c r="R7" s="93"/>
      <c r="S7" s="93"/>
      <c r="T7" s="93"/>
      <c r="U7" s="93"/>
      <c r="V7" s="93"/>
      <c r="W7" s="93"/>
      <c r="X7" s="93"/>
      <c r="Y7" s="93"/>
      <c r="Z7" s="94"/>
    </row>
    <row r="8" spans="2:26" x14ac:dyDescent="0.25">
      <c r="B8" s="9" t="s">
        <v>4</v>
      </c>
      <c r="C8" s="10"/>
      <c r="D8" s="10"/>
      <c r="E8" s="10"/>
      <c r="F8" s="10"/>
      <c r="G8" s="10"/>
      <c r="H8" s="10"/>
      <c r="I8" s="10"/>
      <c r="J8" s="10">
        <v>390.11002036000002</v>
      </c>
      <c r="K8" s="10">
        <v>486.86234448000005</v>
      </c>
      <c r="L8" s="10">
        <v>475.47956085000004</v>
      </c>
      <c r="M8" s="10">
        <v>346.86850547</v>
      </c>
      <c r="O8" s="89" t="s">
        <v>233</v>
      </c>
      <c r="P8" s="93"/>
      <c r="Q8" s="93"/>
      <c r="R8" s="93"/>
      <c r="S8" s="93"/>
      <c r="T8" s="93"/>
      <c r="U8" s="93"/>
      <c r="V8" s="93"/>
      <c r="W8" s="93"/>
      <c r="X8" s="93"/>
      <c r="Y8" s="93"/>
      <c r="Z8" s="94"/>
    </row>
    <row r="9" spans="2:26" x14ac:dyDescent="0.25">
      <c r="B9" s="9" t="s">
        <v>5</v>
      </c>
      <c r="C9" s="10"/>
      <c r="D9" s="10"/>
      <c r="E9" s="10"/>
      <c r="F9" s="10"/>
      <c r="G9" s="10"/>
      <c r="H9" s="10"/>
      <c r="I9" s="10"/>
      <c r="J9" s="10">
        <v>235.25425597999998</v>
      </c>
      <c r="K9" s="10">
        <v>189.213043</v>
      </c>
      <c r="L9" s="10">
        <v>219.89566858000001</v>
      </c>
      <c r="M9" s="10">
        <v>141.62216931999998</v>
      </c>
      <c r="O9" s="89" t="s">
        <v>234</v>
      </c>
      <c r="P9" s="93"/>
      <c r="Q9" s="93"/>
      <c r="R9" s="93"/>
      <c r="S9" s="93"/>
      <c r="T9" s="93"/>
      <c r="U9" s="93"/>
      <c r="V9" s="93"/>
      <c r="W9" s="93"/>
      <c r="X9" s="93"/>
      <c r="Y9" s="93"/>
      <c r="Z9" s="94"/>
    </row>
    <row r="10" spans="2:26" x14ac:dyDescent="0.25">
      <c r="B10" s="9" t="s">
        <v>6</v>
      </c>
      <c r="C10" s="10"/>
      <c r="D10" s="10"/>
      <c r="E10" s="10"/>
      <c r="F10" s="10"/>
      <c r="G10" s="10"/>
      <c r="H10" s="10"/>
      <c r="I10" s="10"/>
      <c r="J10" s="10">
        <v>1101.4613316300001</v>
      </c>
      <c r="K10" s="10">
        <v>1192.8665226600001</v>
      </c>
      <c r="L10" s="10">
        <v>1364.6203664100001</v>
      </c>
      <c r="M10" s="10">
        <v>1037.2212835599998</v>
      </c>
      <c r="O10" s="89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4"/>
    </row>
    <row r="11" spans="2:26" x14ac:dyDescent="0.25">
      <c r="B11" s="9" t="s">
        <v>7</v>
      </c>
      <c r="C11" s="10"/>
      <c r="D11" s="10"/>
      <c r="E11" s="10"/>
      <c r="F11" s="10"/>
      <c r="G11" s="10"/>
      <c r="H11" s="10"/>
      <c r="I11" s="10"/>
      <c r="J11" s="10">
        <v>1211.2480175300007</v>
      </c>
      <c r="K11" s="10">
        <v>1457.0546739799993</v>
      </c>
      <c r="L11" s="10">
        <v>1655.9190590299986</v>
      </c>
      <c r="M11" s="10">
        <v>978.43827721000162</v>
      </c>
      <c r="O11" s="89" t="s">
        <v>235</v>
      </c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4"/>
    </row>
    <row r="12" spans="2:26" x14ac:dyDescent="0.25">
      <c r="B12" s="11" t="s">
        <v>8</v>
      </c>
      <c r="C12" s="8">
        <v>1665.12988498</v>
      </c>
      <c r="D12" s="8">
        <v>2619.22499122</v>
      </c>
      <c r="E12" s="8">
        <v>2905.8524218699999</v>
      </c>
      <c r="F12" s="8">
        <v>3307.1327269099997</v>
      </c>
      <c r="G12" s="8">
        <v>3530.3072226300001</v>
      </c>
      <c r="H12" s="8">
        <v>3584.7512828499998</v>
      </c>
      <c r="I12" s="8">
        <v>3953.20552868</v>
      </c>
      <c r="J12" s="8">
        <v>4198.9905718299997</v>
      </c>
      <c r="K12" s="8">
        <v>4733.6606446400001</v>
      </c>
      <c r="L12" s="8">
        <v>4643.39426637</v>
      </c>
      <c r="M12" s="8">
        <v>3107.8187378100001</v>
      </c>
      <c r="O12" s="89" t="s">
        <v>236</v>
      </c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4"/>
    </row>
    <row r="13" spans="2:26" x14ac:dyDescent="0.25">
      <c r="B13" s="9" t="s">
        <v>9</v>
      </c>
      <c r="C13" s="10"/>
      <c r="D13" s="10"/>
      <c r="E13" s="10"/>
      <c r="F13" s="10"/>
      <c r="G13" s="10"/>
      <c r="H13" s="10"/>
      <c r="I13" s="10"/>
      <c r="J13" s="10">
        <v>1737.29609555</v>
      </c>
      <c r="K13" s="10">
        <v>1988.4028364999999</v>
      </c>
      <c r="L13" s="10">
        <v>1899.2435938800002</v>
      </c>
      <c r="M13" s="10">
        <v>1404.06019715</v>
      </c>
      <c r="O13" s="89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4"/>
    </row>
    <row r="14" spans="2:26" x14ac:dyDescent="0.25">
      <c r="B14" s="9" t="s">
        <v>10</v>
      </c>
      <c r="C14" s="10"/>
      <c r="D14" s="10"/>
      <c r="E14" s="10"/>
      <c r="F14" s="10"/>
      <c r="G14" s="10"/>
      <c r="H14" s="10"/>
      <c r="I14" s="10"/>
      <c r="J14" s="10">
        <v>2461.6944762799994</v>
      </c>
      <c r="K14" s="10">
        <v>2745.2578081400002</v>
      </c>
      <c r="L14" s="10">
        <v>2744.15067249</v>
      </c>
      <c r="M14" s="10">
        <v>1703.7585406600001</v>
      </c>
      <c r="O14" s="89" t="s">
        <v>237</v>
      </c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4"/>
    </row>
    <row r="15" spans="2:26" x14ac:dyDescent="0.25">
      <c r="B15" s="11" t="s">
        <v>11</v>
      </c>
      <c r="C15" s="8">
        <v>1609.3604439199994</v>
      </c>
      <c r="D15" s="8">
        <v>1540.4299859399994</v>
      </c>
      <c r="E15" s="8">
        <v>1829.3487172400005</v>
      </c>
      <c r="F15" s="8">
        <v>2758.0990573300001</v>
      </c>
      <c r="G15" s="8">
        <v>2749.6051777799994</v>
      </c>
      <c r="H15" s="8">
        <v>2599.1821658100002</v>
      </c>
      <c r="I15" s="8">
        <v>2822.7939829900029</v>
      </c>
      <c r="J15" s="8">
        <v>3618.08316509</v>
      </c>
      <c r="K15" s="8">
        <v>4305.3590892900011</v>
      </c>
      <c r="L15" s="8">
        <v>5708.6436852700008</v>
      </c>
      <c r="M15" s="8">
        <v>2497.8764718500015</v>
      </c>
      <c r="O15" s="89" t="s">
        <v>358</v>
      </c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4"/>
    </row>
    <row r="16" spans="2:26" x14ac:dyDescent="0.25">
      <c r="B16" s="12" t="s">
        <v>12</v>
      </c>
      <c r="C16" s="6">
        <v>205.15783722</v>
      </c>
      <c r="D16" s="6">
        <v>308.55679809999998</v>
      </c>
      <c r="E16" s="6">
        <v>93.808375870000006</v>
      </c>
      <c r="F16" s="6">
        <v>68.501192369999998</v>
      </c>
      <c r="G16" s="6">
        <v>112.63423914000001</v>
      </c>
      <c r="H16" s="6">
        <v>93.649650519999994</v>
      </c>
      <c r="I16" s="6">
        <v>122.63605670999999</v>
      </c>
      <c r="J16" s="6">
        <v>239.85473478</v>
      </c>
      <c r="K16" s="6">
        <v>113.44740416</v>
      </c>
      <c r="L16" s="6">
        <v>246.52911531999999</v>
      </c>
      <c r="M16" s="6">
        <v>173.94271728999999</v>
      </c>
      <c r="O16" s="89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4"/>
    </row>
    <row r="17" spans="2:26" x14ac:dyDescent="0.25">
      <c r="B17" s="13" t="s">
        <v>13</v>
      </c>
      <c r="C17" s="14">
        <v>10168.851079240001</v>
      </c>
      <c r="D17" s="14">
        <v>10692.880286989999</v>
      </c>
      <c r="E17" s="14">
        <v>13241.163459599999</v>
      </c>
      <c r="F17" s="14">
        <v>11014.42104985</v>
      </c>
      <c r="G17" s="14">
        <v>14553.25006685</v>
      </c>
      <c r="H17" s="14">
        <v>15709.64275141</v>
      </c>
      <c r="I17" s="14">
        <v>18251.378170650001</v>
      </c>
      <c r="J17" s="14">
        <v>18054.765230229998</v>
      </c>
      <c r="K17" s="14">
        <v>18728.3376106</v>
      </c>
      <c r="L17" s="14">
        <v>21673.899794660003</v>
      </c>
      <c r="M17" s="14">
        <v>14690.713289130001</v>
      </c>
      <c r="O17" s="89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4"/>
    </row>
    <row r="18" spans="2:26" x14ac:dyDescent="0.25">
      <c r="B18" s="15" t="s">
        <v>14</v>
      </c>
      <c r="C18" s="16">
        <v>9575.6312858300007</v>
      </c>
      <c r="D18" s="16">
        <v>10231.569277889999</v>
      </c>
      <c r="E18" s="16">
        <v>12231.508191909999</v>
      </c>
      <c r="F18" s="16">
        <v>10706.70541592</v>
      </c>
      <c r="G18" s="16">
        <v>12939.81164627</v>
      </c>
      <c r="H18" s="16">
        <v>14194.838238889999</v>
      </c>
      <c r="I18" s="16">
        <v>15569.17891436</v>
      </c>
      <c r="J18" s="16">
        <v>16948.439993489999</v>
      </c>
      <c r="K18" s="16">
        <v>18162.73409786</v>
      </c>
      <c r="L18" s="16">
        <v>20229.968518590002</v>
      </c>
      <c r="M18" s="16">
        <v>13901.46805689</v>
      </c>
      <c r="O18" s="89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4"/>
    </row>
    <row r="19" spans="2:26" x14ac:dyDescent="0.25">
      <c r="B19" s="7" t="s">
        <v>15</v>
      </c>
      <c r="C19" s="8">
        <v>5096.5392508000004</v>
      </c>
      <c r="D19" s="8">
        <v>5578.2445253300002</v>
      </c>
      <c r="E19" s="8">
        <v>6675.0139282800001</v>
      </c>
      <c r="F19" s="8">
        <v>7355.40406033</v>
      </c>
      <c r="G19" s="8">
        <v>8489.4462919799989</v>
      </c>
      <c r="H19" s="8">
        <v>9195.3602840400017</v>
      </c>
      <c r="I19" s="8">
        <v>10290.471685319999</v>
      </c>
      <c r="J19" s="8">
        <v>12366.04636613</v>
      </c>
      <c r="K19" s="8">
        <v>12960.41665943</v>
      </c>
      <c r="L19" s="8">
        <v>14453.0721591</v>
      </c>
      <c r="M19" s="8">
        <v>9674.6128197900016</v>
      </c>
      <c r="O19" s="89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4"/>
    </row>
    <row r="20" spans="2:26" x14ac:dyDescent="0.25">
      <c r="B20" s="9" t="s">
        <v>16</v>
      </c>
      <c r="C20" s="10"/>
      <c r="D20" s="10"/>
      <c r="E20" s="10"/>
      <c r="F20" s="10"/>
      <c r="G20" s="10"/>
      <c r="H20" s="10"/>
      <c r="I20" s="10"/>
      <c r="J20" s="10">
        <v>9107.2965519600002</v>
      </c>
      <c r="K20" s="10">
        <v>9415.0657372100013</v>
      </c>
      <c r="L20" s="10">
        <v>10179.05492914</v>
      </c>
      <c r="M20" s="10">
        <v>6154.1928298100011</v>
      </c>
      <c r="O20" s="89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4"/>
    </row>
    <row r="21" spans="2:26" x14ac:dyDescent="0.25">
      <c r="B21" s="9" t="s">
        <v>17</v>
      </c>
      <c r="C21" s="10"/>
      <c r="D21" s="10"/>
      <c r="E21" s="10"/>
      <c r="F21" s="10"/>
      <c r="G21" s="10"/>
      <c r="H21" s="10"/>
      <c r="I21" s="10"/>
      <c r="J21" s="10">
        <v>3258.7498141700003</v>
      </c>
      <c r="K21" s="10">
        <v>3545.3509222199996</v>
      </c>
      <c r="L21" s="10">
        <v>4274.0172299599999</v>
      </c>
      <c r="M21" s="10">
        <v>3520.4199899800001</v>
      </c>
      <c r="O21" s="89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4"/>
    </row>
    <row r="22" spans="2:26" x14ac:dyDescent="0.25">
      <c r="B22" s="1" t="s">
        <v>18</v>
      </c>
      <c r="C22" s="10"/>
      <c r="D22" s="10"/>
      <c r="E22" s="10"/>
      <c r="F22" s="10"/>
      <c r="G22" s="10"/>
      <c r="H22" s="10"/>
      <c r="I22" s="10"/>
      <c r="J22" s="10">
        <v>2031.53955006</v>
      </c>
      <c r="K22" s="10">
        <v>2199.2920378899998</v>
      </c>
      <c r="L22" s="10">
        <v>2655.3427746399998</v>
      </c>
      <c r="M22" s="10">
        <v>2197.9315216700002</v>
      </c>
      <c r="O22" s="89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4"/>
    </row>
    <row r="23" spans="2:26" x14ac:dyDescent="0.25">
      <c r="B23" s="1" t="s">
        <v>19</v>
      </c>
      <c r="C23" s="10"/>
      <c r="D23" s="10"/>
      <c r="E23" s="10"/>
      <c r="F23" s="10"/>
      <c r="G23" s="10"/>
      <c r="H23" s="10"/>
      <c r="I23" s="10"/>
      <c r="J23" s="10">
        <v>587.85035897</v>
      </c>
      <c r="K23" s="10">
        <v>652.54456502999994</v>
      </c>
      <c r="L23" s="10">
        <v>812.85520278000001</v>
      </c>
      <c r="M23" s="10">
        <v>615.09890726999993</v>
      </c>
      <c r="O23" s="89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4"/>
    </row>
    <row r="24" spans="2:26" x14ac:dyDescent="0.25">
      <c r="B24" s="1" t="s">
        <v>20</v>
      </c>
      <c r="C24" s="10"/>
      <c r="D24" s="10"/>
      <c r="E24" s="10"/>
      <c r="F24" s="10"/>
      <c r="G24" s="10"/>
      <c r="H24" s="10"/>
      <c r="I24" s="10"/>
      <c r="J24" s="10">
        <v>615.13135416</v>
      </c>
      <c r="K24" s="10">
        <v>666.17889115999992</v>
      </c>
      <c r="L24" s="10">
        <v>768.68586158000005</v>
      </c>
      <c r="M24" s="10">
        <v>624.13740988999996</v>
      </c>
      <c r="O24" s="89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4"/>
    </row>
    <row r="25" spans="2:26" x14ac:dyDescent="0.25">
      <c r="B25" s="1" t="s">
        <v>21</v>
      </c>
      <c r="C25" s="10"/>
      <c r="D25" s="10"/>
      <c r="E25" s="10"/>
      <c r="F25" s="10"/>
      <c r="G25" s="10"/>
      <c r="H25" s="10"/>
      <c r="I25" s="10"/>
      <c r="J25" s="10">
        <v>24.228550979999909</v>
      </c>
      <c r="K25" s="10">
        <v>27.335428140000204</v>
      </c>
      <c r="L25" s="10">
        <v>37.133390959999815</v>
      </c>
      <c r="M25" s="10">
        <v>83.252151149999918</v>
      </c>
      <c r="O25" s="89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4"/>
    </row>
    <row r="26" spans="2:26" x14ac:dyDescent="0.25">
      <c r="B26" s="17" t="s">
        <v>22</v>
      </c>
      <c r="C26" s="18"/>
      <c r="D26" s="18"/>
      <c r="E26" s="18"/>
      <c r="F26" s="18"/>
      <c r="G26" s="18"/>
      <c r="H26" s="18"/>
      <c r="I26" s="18"/>
      <c r="J26" s="18">
        <v>2481.4381820200001</v>
      </c>
      <c r="K26" s="18">
        <v>2687.21432581</v>
      </c>
      <c r="L26" s="18">
        <v>3224.9825413099998</v>
      </c>
      <c r="M26" s="18">
        <v>2731.6890762800003</v>
      </c>
      <c r="O26" s="89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4"/>
    </row>
    <row r="27" spans="2:26" x14ac:dyDescent="0.25">
      <c r="B27" s="17" t="s">
        <v>23</v>
      </c>
      <c r="C27" s="18"/>
      <c r="D27" s="18"/>
      <c r="E27" s="18"/>
      <c r="F27" s="18"/>
      <c r="G27" s="18"/>
      <c r="H27" s="18"/>
      <c r="I27" s="18"/>
      <c r="J27" s="18">
        <v>753.0830811699999</v>
      </c>
      <c r="K27" s="18">
        <v>831.12026657000001</v>
      </c>
      <c r="L27" s="18">
        <v>1012.10857446</v>
      </c>
      <c r="M27" s="18">
        <v>760.16225414999997</v>
      </c>
      <c r="O27" s="89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4"/>
    </row>
    <row r="28" spans="2:26" x14ac:dyDescent="0.25">
      <c r="B28" s="7" t="s">
        <v>326</v>
      </c>
      <c r="C28" s="8">
        <v>3968.89904656</v>
      </c>
      <c r="D28" s="8">
        <v>4092.87511765</v>
      </c>
      <c r="E28" s="8">
        <v>4910.5237524899994</v>
      </c>
      <c r="F28" s="8">
        <v>2546.0055614499997</v>
      </c>
      <c r="G28" s="8">
        <v>3500.6873055999999</v>
      </c>
      <c r="H28" s="8">
        <v>3800.5507893700001</v>
      </c>
      <c r="I28" s="8">
        <v>4224.9197454799996</v>
      </c>
      <c r="J28" s="8">
        <v>4582.3936273599993</v>
      </c>
      <c r="K28" s="8">
        <v>5202.31743843</v>
      </c>
      <c r="L28" s="8">
        <v>5776.8963594900015</v>
      </c>
      <c r="M28" s="8">
        <v>4226.8552370999987</v>
      </c>
      <c r="O28" s="89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4"/>
    </row>
    <row r="29" spans="2:26" x14ac:dyDescent="0.25">
      <c r="B29" s="1" t="s">
        <v>24</v>
      </c>
      <c r="C29" s="19">
        <v>1759.47573831</v>
      </c>
      <c r="D29" s="19">
        <v>1849.2423549100001</v>
      </c>
      <c r="E29" s="19">
        <v>2234.8611563499999</v>
      </c>
      <c r="F29" s="19">
        <v>0</v>
      </c>
      <c r="G29" s="19">
        <v>0</v>
      </c>
      <c r="H29" s="19">
        <v>0</v>
      </c>
      <c r="I29" s="19">
        <v>0</v>
      </c>
      <c r="J29" s="10">
        <v>0</v>
      </c>
      <c r="K29" s="10">
        <v>0</v>
      </c>
      <c r="L29" s="10">
        <v>0</v>
      </c>
      <c r="M29" s="10">
        <v>0</v>
      </c>
      <c r="O29" s="89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4"/>
    </row>
    <row r="30" spans="2:26" x14ac:dyDescent="0.25">
      <c r="B30" s="1" t="s">
        <v>25</v>
      </c>
      <c r="C30" s="10">
        <v>2209.42330825</v>
      </c>
      <c r="D30" s="10">
        <v>2243.6327627399996</v>
      </c>
      <c r="E30" s="10">
        <v>2675.6625961399996</v>
      </c>
      <c r="F30" s="10">
        <v>2546.0055614499997</v>
      </c>
      <c r="G30" s="10">
        <v>3500.6873055999999</v>
      </c>
      <c r="H30" s="10">
        <v>3800.5507893700001</v>
      </c>
      <c r="I30" s="10">
        <v>4224.9197454799996</v>
      </c>
      <c r="J30" s="10">
        <v>4582.3936273599993</v>
      </c>
      <c r="K30" s="10">
        <v>5202.31743843</v>
      </c>
      <c r="L30" s="10">
        <v>5776.8963594900015</v>
      </c>
      <c r="M30" s="10">
        <v>4226.8552370999987</v>
      </c>
      <c r="O30" s="89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4"/>
    </row>
    <row r="31" spans="2:26" x14ac:dyDescent="0.25">
      <c r="B31" s="15" t="s">
        <v>26</v>
      </c>
      <c r="C31" s="16">
        <v>593.21979340999997</v>
      </c>
      <c r="D31" s="16">
        <v>461.31100909999998</v>
      </c>
      <c r="E31" s="16">
        <v>1009.6552676899998</v>
      </c>
      <c r="F31" s="16">
        <v>307.71563393000002</v>
      </c>
      <c r="G31" s="16">
        <v>1613.4384205799997</v>
      </c>
      <c r="H31" s="16">
        <v>1514.8045125199999</v>
      </c>
      <c r="I31" s="16">
        <v>2682.19925629</v>
      </c>
      <c r="J31" s="16">
        <v>1106.32523674</v>
      </c>
      <c r="K31" s="16">
        <v>565.60351274000004</v>
      </c>
      <c r="L31" s="16">
        <v>1443.93127607</v>
      </c>
      <c r="M31" s="16">
        <v>789.24523224000006</v>
      </c>
      <c r="O31" s="92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100"/>
    </row>
    <row r="32" spans="2:26" x14ac:dyDescent="0.25">
      <c r="B32" s="1" t="s">
        <v>27</v>
      </c>
      <c r="C32" s="10">
        <v>588.98420752999994</v>
      </c>
      <c r="D32" s="10">
        <v>452.53448182</v>
      </c>
      <c r="E32" s="10">
        <v>956.2839972999999</v>
      </c>
      <c r="F32" s="10">
        <v>296.19989893000002</v>
      </c>
      <c r="G32" s="10">
        <v>304.23748502000001</v>
      </c>
      <c r="H32" s="10">
        <v>1170.2083056199999</v>
      </c>
      <c r="I32" s="10">
        <v>2294.2220499</v>
      </c>
      <c r="J32" s="10">
        <v>1025.4120328500001</v>
      </c>
      <c r="K32" s="10">
        <v>515.93134768000004</v>
      </c>
      <c r="L32" s="10">
        <v>1270.0841263900002</v>
      </c>
      <c r="M32" s="10">
        <v>727.49822154999993</v>
      </c>
    </row>
    <row r="33" spans="2:25" x14ac:dyDescent="0.25">
      <c r="B33" s="1" t="s">
        <v>28</v>
      </c>
      <c r="C33" s="10">
        <v>4.2355858799999995</v>
      </c>
      <c r="D33" s="10">
        <v>8.7765272799999998</v>
      </c>
      <c r="E33" s="10">
        <v>53.371270389999999</v>
      </c>
      <c r="F33" s="10">
        <v>11.515734999999999</v>
      </c>
      <c r="G33" s="10">
        <v>1309.2009355599998</v>
      </c>
      <c r="H33" s="10">
        <v>344.59620689999997</v>
      </c>
      <c r="I33" s="10">
        <v>387.97720638999999</v>
      </c>
      <c r="J33" s="10">
        <v>80.913203889999977</v>
      </c>
      <c r="K33" s="10">
        <v>49.672165059999998</v>
      </c>
      <c r="L33" s="10">
        <v>173.8471496799998</v>
      </c>
      <c r="M33" s="10">
        <v>61.747010690000138</v>
      </c>
    </row>
    <row r="34" spans="2:25" x14ac:dyDescent="0.25">
      <c r="B34" s="3" t="s">
        <v>29</v>
      </c>
      <c r="C34" s="20">
        <v>1011.7025879499979</v>
      </c>
      <c r="D34" s="20">
        <v>852.83849024000119</v>
      </c>
      <c r="E34" s="20">
        <v>-35.505393329998697</v>
      </c>
      <c r="F34" s="20">
        <v>2080.509707610001</v>
      </c>
      <c r="G34" s="20">
        <v>75.873751769999217</v>
      </c>
      <c r="H34" s="20">
        <v>151.73787756000092</v>
      </c>
      <c r="I34" s="20">
        <v>-887.25500847000148</v>
      </c>
      <c r="J34" s="20">
        <v>1143.9389476600045</v>
      </c>
      <c r="K34" s="20">
        <v>2242.0990088700019</v>
      </c>
      <c r="L34" s="20">
        <v>1474.5514487699984</v>
      </c>
      <c r="M34" s="20">
        <v>-107.48023551999904</v>
      </c>
    </row>
    <row r="35" spans="2:25" x14ac:dyDescent="0.25">
      <c r="B35" s="21"/>
      <c r="C35" s="21"/>
      <c r="D35" s="21"/>
      <c r="E35" s="21"/>
      <c r="F35" s="21"/>
      <c r="G35" s="21"/>
      <c r="H35" s="21"/>
      <c r="I35" s="21"/>
      <c r="J35" s="21"/>
    </row>
    <row r="36" spans="2:25" x14ac:dyDescent="0.25">
      <c r="B36" s="22" t="s">
        <v>31</v>
      </c>
      <c r="C36" s="23">
        <f t="shared" ref="C36:L36" si="0">(C6+C15)/C4*100</f>
        <v>83.271957920219364</v>
      </c>
      <c r="D36" s="23">
        <f t="shared" si="0"/>
        <v>74.64184044484044</v>
      </c>
      <c r="E36" s="23">
        <f t="shared" si="0"/>
        <v>77.285033561471977</v>
      </c>
      <c r="F36" s="23">
        <f t="shared" si="0"/>
        <v>74.221826890096779</v>
      </c>
      <c r="G36" s="23">
        <f t="shared" si="0"/>
        <v>75.098020175799931</v>
      </c>
      <c r="H36" s="23">
        <f t="shared" si="0"/>
        <v>76.809074699010822</v>
      </c>
      <c r="I36" s="23">
        <f t="shared" si="0"/>
        <v>76.527224857127237</v>
      </c>
      <c r="J36" s="23">
        <f t="shared" si="0"/>
        <v>76.879453605405544</v>
      </c>
      <c r="K36" s="23">
        <f t="shared" si="0"/>
        <v>76.885993664530076</v>
      </c>
      <c r="L36" s="23">
        <f t="shared" si="0"/>
        <v>78.875807585279119</v>
      </c>
      <c r="M36" s="37">
        <f>(M6+M15)/M4*100</f>
        <v>77.496338136846703</v>
      </c>
    </row>
    <row r="37" spans="2:25" x14ac:dyDescent="0.25">
      <c r="B37" s="24" t="s">
        <v>32</v>
      </c>
      <c r="C37" s="25">
        <f t="shared" ref="C37:L37" si="1">C12/C4*100</f>
        <v>14.893089685409972</v>
      </c>
      <c r="D37" s="25">
        <f t="shared" si="1"/>
        <v>22.685681521929407</v>
      </c>
      <c r="E37" s="25">
        <f t="shared" si="1"/>
        <v>22.004601416207738</v>
      </c>
      <c r="F37" s="25">
        <f t="shared" si="1"/>
        <v>25.255060818293916</v>
      </c>
      <c r="G37" s="25">
        <f t="shared" si="1"/>
        <v>24.132048278493706</v>
      </c>
      <c r="H37" s="25">
        <f t="shared" si="1"/>
        <v>22.60049970872419</v>
      </c>
      <c r="I37" s="25">
        <f t="shared" si="1"/>
        <v>22.766513988395886</v>
      </c>
      <c r="J37" s="25">
        <f t="shared" si="1"/>
        <v>21.871218666235432</v>
      </c>
      <c r="K37" s="25">
        <f t="shared" si="1"/>
        <v>22.573019010224293</v>
      </c>
      <c r="L37" s="25">
        <f t="shared" si="1"/>
        <v>20.059200581239271</v>
      </c>
      <c r="M37" s="38">
        <f>M12/M4*100</f>
        <v>21.31090359994402</v>
      </c>
    </row>
    <row r="38" spans="2:25" x14ac:dyDescent="0.25">
      <c r="B38" s="24" t="s">
        <v>33</v>
      </c>
      <c r="C38" s="25">
        <f t="shared" ref="C38:L38" si="2">C16/C4*100</f>
        <v>1.8349523943706643</v>
      </c>
      <c r="D38" s="25">
        <f t="shared" si="2"/>
        <v>2.6724780332301461</v>
      </c>
      <c r="E38" s="25">
        <f t="shared" si="2"/>
        <v>0.71036502232028953</v>
      </c>
      <c r="F38" s="25">
        <f t="shared" si="2"/>
        <v>0.5231122916092994</v>
      </c>
      <c r="G38" s="25">
        <f t="shared" si="2"/>
        <v>0.76993154570637212</v>
      </c>
      <c r="H38" s="25">
        <f t="shared" si="2"/>
        <v>0.5904255922649867</v>
      </c>
      <c r="I38" s="25">
        <f t="shared" si="2"/>
        <v>0.7062611544768812</v>
      </c>
      <c r="J38" s="25">
        <f t="shared" si="2"/>
        <v>1.2493277283590125</v>
      </c>
      <c r="K38" s="25">
        <f t="shared" si="2"/>
        <v>0.54098732524562587</v>
      </c>
      <c r="L38" s="25">
        <f t="shared" si="2"/>
        <v>1.0649918334816024</v>
      </c>
      <c r="M38" s="38">
        <f>M16/M4*100</f>
        <v>1.1927582632092779</v>
      </c>
    </row>
    <row r="39" spans="2:25" x14ac:dyDescent="0.25">
      <c r="B39" s="26" t="s">
        <v>34</v>
      </c>
      <c r="C39" s="23">
        <f t="shared" ref="C39:L39" si="3">C19/C17*100</f>
        <v>50.119125662138273</v>
      </c>
      <c r="D39" s="23">
        <f t="shared" si="3"/>
        <v>52.167838558120174</v>
      </c>
      <c r="E39" s="23">
        <f t="shared" si="3"/>
        <v>50.411083200098531</v>
      </c>
      <c r="F39" s="23">
        <f t="shared" si="3"/>
        <v>66.779761069967179</v>
      </c>
      <c r="G39" s="23">
        <f t="shared" si="3"/>
        <v>58.333679782755979</v>
      </c>
      <c r="H39" s="23">
        <f t="shared" si="3"/>
        <v>58.53322338100071</v>
      </c>
      <c r="I39" s="23">
        <f t="shared" si="3"/>
        <v>56.381888474965045</v>
      </c>
      <c r="J39" s="23">
        <f t="shared" si="3"/>
        <v>68.491870198483156</v>
      </c>
      <c r="K39" s="23">
        <f t="shared" si="3"/>
        <v>69.202173353039996</v>
      </c>
      <c r="L39" s="23">
        <f t="shared" si="3"/>
        <v>66.684225248014371</v>
      </c>
      <c r="M39" s="37">
        <f>M19/M17*100</f>
        <v>65.855296672003476</v>
      </c>
      <c r="X39" s="56"/>
    </row>
    <row r="40" spans="2:25" x14ac:dyDescent="0.25">
      <c r="B40" s="27" t="s">
        <v>35</v>
      </c>
      <c r="C40" s="28">
        <f t="shared" ref="C40:L40" si="4">C19/(C17-C29)*100</f>
        <v>60.605443854957826</v>
      </c>
      <c r="D40" s="28">
        <f t="shared" si="4"/>
        <v>63.076355773172331</v>
      </c>
      <c r="E40" s="28">
        <f t="shared" si="4"/>
        <v>60.647197799654904</v>
      </c>
      <c r="F40" s="28">
        <f t="shared" si="4"/>
        <v>66.779761069967179</v>
      </c>
      <c r="G40" s="28">
        <f t="shared" si="4"/>
        <v>58.333679782755979</v>
      </c>
      <c r="H40" s="28">
        <f t="shared" si="4"/>
        <v>58.53322338100071</v>
      </c>
      <c r="I40" s="28">
        <f t="shared" si="4"/>
        <v>56.381888474965045</v>
      </c>
      <c r="J40" s="28">
        <f t="shared" si="4"/>
        <v>68.491870198483156</v>
      </c>
      <c r="K40" s="28">
        <f t="shared" si="4"/>
        <v>69.202173353039996</v>
      </c>
      <c r="L40" s="28">
        <f t="shared" si="4"/>
        <v>66.684225248014371</v>
      </c>
      <c r="M40" s="39">
        <f>M19/(M17-M29)*100</f>
        <v>65.855296672003476</v>
      </c>
      <c r="S40" s="56"/>
    </row>
    <row r="41" spans="2:25" x14ac:dyDescent="0.25">
      <c r="B41" s="29" t="s">
        <v>36</v>
      </c>
      <c r="C41" s="25">
        <f>IFERROR(C20/C19*100,"-")</f>
        <v>0</v>
      </c>
      <c r="D41" s="25">
        <f t="shared" ref="D41:M41" si="5">IFERROR(D20/D19*100,"-")</f>
        <v>0</v>
      </c>
      <c r="E41" s="25">
        <f t="shared" si="5"/>
        <v>0</v>
      </c>
      <c r="F41" s="25">
        <f t="shared" si="5"/>
        <v>0</v>
      </c>
      <c r="G41" s="25">
        <f t="shared" si="5"/>
        <v>0</v>
      </c>
      <c r="H41" s="25">
        <f t="shared" si="5"/>
        <v>0</v>
      </c>
      <c r="I41" s="25">
        <f t="shared" si="5"/>
        <v>0</v>
      </c>
      <c r="J41" s="25">
        <f t="shared" si="5"/>
        <v>73.647601523672463</v>
      </c>
      <c r="K41" s="25">
        <f t="shared" si="5"/>
        <v>72.644776665876691</v>
      </c>
      <c r="L41" s="25">
        <f t="shared" si="5"/>
        <v>70.42831321319477</v>
      </c>
      <c r="M41" s="38">
        <f t="shared" si="5"/>
        <v>63.611773870900855</v>
      </c>
    </row>
    <row r="42" spans="2:25" x14ac:dyDescent="0.25">
      <c r="B42" s="29" t="s">
        <v>37</v>
      </c>
      <c r="C42" s="25">
        <f>IFERROR(C21/C19*100,"-")</f>
        <v>0</v>
      </c>
      <c r="D42" s="25">
        <f t="shared" ref="D42:M42" si="6">IFERROR(D21/D19*100,"-")</f>
        <v>0</v>
      </c>
      <c r="E42" s="25">
        <f t="shared" si="6"/>
        <v>0</v>
      </c>
      <c r="F42" s="25">
        <f t="shared" si="6"/>
        <v>0</v>
      </c>
      <c r="G42" s="25">
        <f t="shared" si="6"/>
        <v>0</v>
      </c>
      <c r="H42" s="25">
        <f t="shared" si="6"/>
        <v>0</v>
      </c>
      <c r="I42" s="25">
        <f t="shared" si="6"/>
        <v>0</v>
      </c>
      <c r="J42" s="25">
        <f t="shared" si="6"/>
        <v>26.352398476327547</v>
      </c>
      <c r="K42" s="25">
        <f t="shared" si="6"/>
        <v>27.355223334123302</v>
      </c>
      <c r="L42" s="25">
        <f t="shared" si="6"/>
        <v>29.57168678680523</v>
      </c>
      <c r="M42" s="38">
        <f t="shared" si="6"/>
        <v>36.388226129099138</v>
      </c>
    </row>
    <row r="43" spans="2:25" x14ac:dyDescent="0.25">
      <c r="B43" s="30" t="s">
        <v>38</v>
      </c>
      <c r="C43" s="25" t="str">
        <f t="shared" ref="C43:C48" si="7">IFERROR(C22/C$21*100,"-")</f>
        <v>-</v>
      </c>
      <c r="D43" s="25" t="str">
        <f t="shared" ref="D43:M48" si="8">IFERROR(D22/D$21*100,"-")</f>
        <v>-</v>
      </c>
      <c r="E43" s="25" t="str">
        <f t="shared" si="8"/>
        <v>-</v>
      </c>
      <c r="F43" s="25" t="str">
        <f t="shared" si="8"/>
        <v>-</v>
      </c>
      <c r="G43" s="25" t="str">
        <f t="shared" si="8"/>
        <v>-</v>
      </c>
      <c r="H43" s="25" t="str">
        <f t="shared" si="8"/>
        <v>-</v>
      </c>
      <c r="I43" s="25" t="str">
        <f t="shared" si="8"/>
        <v>-</v>
      </c>
      <c r="J43" s="25">
        <f t="shared" si="8"/>
        <v>62.341071450967789</v>
      </c>
      <c r="K43" s="25">
        <f t="shared" si="8"/>
        <v>62.033126935509806</v>
      </c>
      <c r="L43" s="25">
        <f t="shared" si="8"/>
        <v>62.127563642621318</v>
      </c>
      <c r="M43" s="38">
        <f t="shared" si="8"/>
        <v>62.433787102841862</v>
      </c>
    </row>
    <row r="44" spans="2:25" x14ac:dyDescent="0.25">
      <c r="B44" s="30" t="s">
        <v>39</v>
      </c>
      <c r="C44" s="25" t="str">
        <f t="shared" si="7"/>
        <v>-</v>
      </c>
      <c r="D44" s="25" t="str">
        <f t="shared" si="8"/>
        <v>-</v>
      </c>
      <c r="E44" s="25" t="str">
        <f t="shared" si="8"/>
        <v>-</v>
      </c>
      <c r="F44" s="25" t="str">
        <f t="shared" si="8"/>
        <v>-</v>
      </c>
      <c r="G44" s="25" t="str">
        <f t="shared" si="8"/>
        <v>-</v>
      </c>
      <c r="H44" s="25" t="str">
        <f t="shared" si="8"/>
        <v>-</v>
      </c>
      <c r="I44" s="25" t="str">
        <f t="shared" si="8"/>
        <v>-</v>
      </c>
      <c r="J44" s="25">
        <f t="shared" si="8"/>
        <v>18.039137475784553</v>
      </c>
      <c r="K44" s="25">
        <f t="shared" si="8"/>
        <v>18.40564105911961</v>
      </c>
      <c r="L44" s="25">
        <f t="shared" si="8"/>
        <v>19.018528916590434</v>
      </c>
      <c r="M44" s="38">
        <f t="shared" si="8"/>
        <v>17.472316059468074</v>
      </c>
    </row>
    <row r="45" spans="2:25" x14ac:dyDescent="0.25">
      <c r="B45" s="30" t="s">
        <v>40</v>
      </c>
      <c r="C45" s="25" t="str">
        <f t="shared" si="7"/>
        <v>-</v>
      </c>
      <c r="D45" s="25" t="str">
        <f t="shared" si="8"/>
        <v>-</v>
      </c>
      <c r="E45" s="25" t="str">
        <f t="shared" si="8"/>
        <v>-</v>
      </c>
      <c r="F45" s="25" t="str">
        <f t="shared" si="8"/>
        <v>-</v>
      </c>
      <c r="G45" s="25" t="str">
        <f t="shared" si="8"/>
        <v>-</v>
      </c>
      <c r="H45" s="25" t="str">
        <f t="shared" si="8"/>
        <v>-</v>
      </c>
      <c r="I45" s="25" t="str">
        <f t="shared" si="8"/>
        <v>-</v>
      </c>
      <c r="J45" s="25">
        <f t="shared" si="8"/>
        <v>18.876298864221745</v>
      </c>
      <c r="K45" s="25">
        <f t="shared" si="8"/>
        <v>18.790210215434961</v>
      </c>
      <c r="L45" s="25">
        <f t="shared" si="8"/>
        <v>17.985090378009406</v>
      </c>
      <c r="M45" s="38">
        <f t="shared" si="8"/>
        <v>17.729061068464897</v>
      </c>
    </row>
    <row r="46" spans="2:25" x14ac:dyDescent="0.25">
      <c r="B46" s="31" t="s">
        <v>41</v>
      </c>
      <c r="C46" s="28" t="str">
        <f t="shared" si="7"/>
        <v>-</v>
      </c>
      <c r="D46" s="28" t="str">
        <f t="shared" si="8"/>
        <v>-</v>
      </c>
      <c r="E46" s="28" t="str">
        <f t="shared" si="8"/>
        <v>-</v>
      </c>
      <c r="F46" s="28" t="str">
        <f t="shared" si="8"/>
        <v>-</v>
      </c>
      <c r="G46" s="28" t="str">
        <f t="shared" si="8"/>
        <v>-</v>
      </c>
      <c r="H46" s="28" t="str">
        <f t="shared" si="8"/>
        <v>-</v>
      </c>
      <c r="I46" s="28" t="str">
        <f t="shared" si="8"/>
        <v>-</v>
      </c>
      <c r="J46" s="28">
        <f t="shared" si="8"/>
        <v>0.74349220902589885</v>
      </c>
      <c r="K46" s="28">
        <f t="shared" si="8"/>
        <v>0.77102178993563564</v>
      </c>
      <c r="L46" s="28">
        <f t="shared" si="8"/>
        <v>0.86881706277883541</v>
      </c>
      <c r="M46" s="39">
        <f t="shared" si="8"/>
        <v>2.364835769225162</v>
      </c>
    </row>
    <row r="47" spans="2:25" x14ac:dyDescent="0.25">
      <c r="B47" s="29" t="s">
        <v>42</v>
      </c>
      <c r="C47" s="25" t="str">
        <f t="shared" si="7"/>
        <v>-</v>
      </c>
      <c r="D47" s="25" t="str">
        <f t="shared" si="8"/>
        <v>-</v>
      </c>
      <c r="E47" s="25" t="str">
        <f t="shared" si="8"/>
        <v>-</v>
      </c>
      <c r="F47" s="25" t="str">
        <f t="shared" si="8"/>
        <v>-</v>
      </c>
      <c r="G47" s="25" t="str">
        <f t="shared" si="8"/>
        <v>-</v>
      </c>
      <c r="H47" s="25" t="str">
        <f t="shared" si="8"/>
        <v>-</v>
      </c>
      <c r="I47" s="25" t="str">
        <f t="shared" si="8"/>
        <v>-</v>
      </c>
      <c r="J47" s="25">
        <f t="shared" si="8"/>
        <v>76.146937430728158</v>
      </c>
      <c r="K47" s="25">
        <f t="shared" si="8"/>
        <v>75.795439852462948</v>
      </c>
      <c r="L47" s="25">
        <f t="shared" si="8"/>
        <v>75.455534402236893</v>
      </c>
      <c r="M47" s="38">
        <f t="shared" si="8"/>
        <v>77.595544964949454</v>
      </c>
    </row>
    <row r="48" spans="2:25" x14ac:dyDescent="0.25">
      <c r="B48" s="27" t="s">
        <v>43</v>
      </c>
      <c r="C48" s="28" t="str">
        <f t="shared" si="7"/>
        <v>-</v>
      </c>
      <c r="D48" s="28" t="str">
        <f t="shared" si="8"/>
        <v>-</v>
      </c>
      <c r="E48" s="28" t="str">
        <f t="shared" si="8"/>
        <v>-</v>
      </c>
      <c r="F48" s="28" t="str">
        <f t="shared" si="8"/>
        <v>-</v>
      </c>
      <c r="G48" s="28" t="str">
        <f t="shared" si="8"/>
        <v>-</v>
      </c>
      <c r="H48" s="28" t="str">
        <f t="shared" si="8"/>
        <v>-</v>
      </c>
      <c r="I48" s="28" t="str">
        <f t="shared" si="8"/>
        <v>-</v>
      </c>
      <c r="J48" s="28">
        <f t="shared" si="8"/>
        <v>23.109570360245936</v>
      </c>
      <c r="K48" s="28">
        <f t="shared" si="8"/>
        <v>23.442538829120355</v>
      </c>
      <c r="L48" s="28">
        <f t="shared" si="8"/>
        <v>23.680498229284684</v>
      </c>
      <c r="M48" s="39">
        <f t="shared" si="8"/>
        <v>21.592942214667932</v>
      </c>
      <c r="W48" s="56"/>
      <c r="X48" s="56"/>
      <c r="Y48" s="56"/>
    </row>
    <row r="49" spans="2:25" ht="30" x14ac:dyDescent="0.25">
      <c r="B49" s="123" t="s">
        <v>389</v>
      </c>
      <c r="C49" s="120"/>
      <c r="D49" s="120"/>
      <c r="E49" s="120"/>
      <c r="F49" s="120"/>
      <c r="G49" s="120"/>
      <c r="H49" s="120"/>
      <c r="I49" s="120"/>
      <c r="J49" s="124">
        <v>-1471.19938308</v>
      </c>
      <c r="K49" s="124">
        <v>-1735.4021114299999</v>
      </c>
      <c r="L49" s="124">
        <v>-2235.8902203299999</v>
      </c>
      <c r="M49" s="125">
        <v>-1748.3648889000001</v>
      </c>
      <c r="W49" s="56"/>
      <c r="X49" s="56"/>
      <c r="Y49" s="56"/>
    </row>
    <row r="50" spans="2:25" x14ac:dyDescent="0.25">
      <c r="B50" s="32" t="s">
        <v>44</v>
      </c>
      <c r="C50" s="33">
        <f t="shared" ref="C50:M50" si="9">C49/(C5-C12)*100</f>
        <v>0</v>
      </c>
      <c r="D50" s="33">
        <f t="shared" si="9"/>
        <v>0</v>
      </c>
      <c r="E50" s="33">
        <f t="shared" si="9"/>
        <v>0</v>
      </c>
      <c r="F50" s="33">
        <f t="shared" si="9"/>
        <v>0</v>
      </c>
      <c r="G50" s="33">
        <f t="shared" si="9"/>
        <v>0</v>
      </c>
      <c r="H50" s="33">
        <f t="shared" si="9"/>
        <v>0</v>
      </c>
      <c r="I50" s="33">
        <f t="shared" si="9"/>
        <v>0</v>
      </c>
      <c r="J50" s="34">
        <f t="shared" si="9"/>
        <v>-9.9675708007119646</v>
      </c>
      <c r="K50" s="34">
        <f t="shared" si="9"/>
        <v>-10.763299301528068</v>
      </c>
      <c r="L50" s="34">
        <f t="shared" si="9"/>
        <v>-12.2457310756976</v>
      </c>
      <c r="M50" s="40">
        <f t="shared" si="9"/>
        <v>-15.470240965172238</v>
      </c>
      <c r="W50" s="56"/>
      <c r="X50" s="56"/>
      <c r="Y50" s="56"/>
    </row>
    <row r="51" spans="2:25" x14ac:dyDescent="0.25">
      <c r="B51" s="35" t="s">
        <v>45</v>
      </c>
      <c r="C51" s="36">
        <f t="shared" ref="C51:M51" si="10">C31/(C5-C12)*100</f>
        <v>6.3716739877792747</v>
      </c>
      <c r="D51" s="36">
        <f t="shared" si="10"/>
        <v>5.3529169422701468</v>
      </c>
      <c r="E51" s="36">
        <f t="shared" si="10"/>
        <v>9.8927644317841708</v>
      </c>
      <c r="F51" s="36">
        <f t="shared" si="10"/>
        <v>3.1660277389739826</v>
      </c>
      <c r="G51" s="36">
        <f t="shared" si="10"/>
        <v>14.686069902835754</v>
      </c>
      <c r="H51" s="36">
        <f t="shared" si="10"/>
        <v>12.433776878632457</v>
      </c>
      <c r="I51" s="36">
        <f t="shared" si="10"/>
        <v>20.184696123348768</v>
      </c>
      <c r="J51" s="36">
        <f t="shared" si="10"/>
        <v>7.4955001019197249</v>
      </c>
      <c r="K51" s="36">
        <f t="shared" si="10"/>
        <v>3.5079823019230112</v>
      </c>
      <c r="L51" s="36">
        <f t="shared" si="10"/>
        <v>7.9082568266398905</v>
      </c>
      <c r="M51" s="41">
        <f t="shared" si="10"/>
        <v>6.9835616128438973</v>
      </c>
    </row>
    <row r="52" spans="2:25" x14ac:dyDescent="0.25">
      <c r="B52" s="104" t="s">
        <v>178</v>
      </c>
      <c r="C52" s="36">
        <f t="shared" ref="C52:L52" si="11">C34/(C5-C12)*100</f>
        <v>10.866527271376293</v>
      </c>
      <c r="D52" s="36">
        <f t="shared" si="11"/>
        <v>9.8960864002189641</v>
      </c>
      <c r="E52" s="36">
        <f t="shared" si="11"/>
        <v>-0.34788754489949658</v>
      </c>
      <c r="F52" s="36">
        <f t="shared" si="11"/>
        <v>21.405969405494456</v>
      </c>
      <c r="G52" s="36">
        <f t="shared" si="11"/>
        <v>0.69062891280601335</v>
      </c>
      <c r="H52" s="36">
        <f t="shared" si="11"/>
        <v>1.2454906874284828</v>
      </c>
      <c r="I52" s="36">
        <f t="shared" si="11"/>
        <v>-6.6769732665789299</v>
      </c>
      <c r="J52" s="36">
        <f t="shared" si="11"/>
        <v>7.7503379784064297</v>
      </c>
      <c r="K52" s="36">
        <f t="shared" si="11"/>
        <v>13.90593139029996</v>
      </c>
      <c r="L52" s="36">
        <f t="shared" si="11"/>
        <v>8.0759602303965625</v>
      </c>
      <c r="M52" s="41">
        <f>M34/(M5-M12)*100</f>
        <v>-0.95102867430264004</v>
      </c>
    </row>
    <row r="53" spans="2:25" x14ac:dyDescent="0.25"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</row>
    <row r="54" spans="2:25" x14ac:dyDescent="0.25"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</row>
  </sheetData>
  <mergeCells count="1">
    <mergeCell ref="O2:Z3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54"/>
  <sheetViews>
    <sheetView showGridLines="0" zoomScale="75" zoomScaleNormal="75" workbookViewId="0">
      <pane xSplit="2" ySplit="3" topLeftCell="C4" activePane="bottomRight" state="frozen"/>
      <selection activeCell="B28" sqref="B28"/>
      <selection pane="topRight" activeCell="B28" sqref="B28"/>
      <selection pane="bottomLeft" activeCell="B28" sqref="B28"/>
      <selection pane="bottomRight"/>
    </sheetView>
  </sheetViews>
  <sheetFormatPr defaultRowHeight="15" x14ac:dyDescent="0.25"/>
  <cols>
    <col min="1" max="1" width="9.140625" style="1"/>
    <col min="2" max="2" width="39.28515625" style="1" bestFit="1" customWidth="1"/>
    <col min="3" max="14" width="9.140625" style="1"/>
    <col min="15" max="26" width="9.85546875" style="1" customWidth="1"/>
    <col min="27" max="16384" width="9.140625" style="1"/>
  </cols>
  <sheetData>
    <row r="2" spans="2:26" x14ac:dyDescent="0.25">
      <c r="B2" s="118" t="s">
        <v>385</v>
      </c>
      <c r="O2" s="132" t="s">
        <v>88</v>
      </c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4"/>
    </row>
    <row r="3" spans="2:26" x14ac:dyDescent="0.25">
      <c r="B3" s="58" t="s">
        <v>85</v>
      </c>
      <c r="C3" s="2">
        <v>2008</v>
      </c>
      <c r="D3" s="2">
        <v>2009</v>
      </c>
      <c r="E3" s="2">
        <v>2010</v>
      </c>
      <c r="F3" s="2">
        <v>2011</v>
      </c>
      <c r="G3" s="2">
        <v>2012</v>
      </c>
      <c r="H3" s="2">
        <v>2013</v>
      </c>
      <c r="I3" s="2">
        <v>2014</v>
      </c>
      <c r="J3" s="2">
        <v>2015</v>
      </c>
      <c r="K3" s="2">
        <v>2016</v>
      </c>
      <c r="L3" s="2">
        <v>2017</v>
      </c>
      <c r="M3" s="2" t="s">
        <v>46</v>
      </c>
      <c r="O3" s="135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7"/>
    </row>
    <row r="4" spans="2:26" x14ac:dyDescent="0.25">
      <c r="B4" s="3" t="s">
        <v>0</v>
      </c>
      <c r="C4" s="4">
        <v>10189.155181530001</v>
      </c>
      <c r="D4" s="4">
        <v>11085.887856700001</v>
      </c>
      <c r="E4" s="4">
        <v>12165.3827829</v>
      </c>
      <c r="F4" s="4">
        <v>13665.272354839999</v>
      </c>
      <c r="G4" s="4">
        <v>15447.083061820002</v>
      </c>
      <c r="H4" s="4">
        <v>16616.037037549999</v>
      </c>
      <c r="I4" s="4">
        <v>18315.36830939</v>
      </c>
      <c r="J4" s="4">
        <v>24705.703964139997</v>
      </c>
      <c r="K4" s="4">
        <v>25298.543923459998</v>
      </c>
      <c r="L4" s="4">
        <v>20522.76832386</v>
      </c>
      <c r="M4" s="4">
        <v>14416.801806079999</v>
      </c>
      <c r="O4" s="96"/>
      <c r="P4" s="97"/>
      <c r="Q4" s="97"/>
      <c r="R4" s="97"/>
      <c r="S4" s="97"/>
      <c r="T4" s="97"/>
      <c r="U4" s="97"/>
      <c r="V4" s="97"/>
      <c r="W4" s="97"/>
      <c r="X4" s="97"/>
      <c r="Y4" s="97"/>
      <c r="Z4" s="98"/>
    </row>
    <row r="5" spans="2:26" x14ac:dyDescent="0.25">
      <c r="B5" s="5" t="s">
        <v>1</v>
      </c>
      <c r="C5" s="6">
        <v>10024.541538240001</v>
      </c>
      <c r="D5" s="6">
        <v>10750.81975726</v>
      </c>
      <c r="E5" s="6">
        <v>12040.31805865</v>
      </c>
      <c r="F5" s="6">
        <v>13382.271197579999</v>
      </c>
      <c r="G5" s="6">
        <v>14738.098389000001</v>
      </c>
      <c r="H5" s="6">
        <v>16272.304750309999</v>
      </c>
      <c r="I5" s="6">
        <v>17921.7329326</v>
      </c>
      <c r="J5" s="6">
        <v>24593.676661929996</v>
      </c>
      <c r="K5" s="6">
        <v>24976.339089199999</v>
      </c>
      <c r="L5" s="6">
        <v>20182.018246150001</v>
      </c>
      <c r="M5" s="6">
        <v>14206.911019949999</v>
      </c>
      <c r="O5" s="89" t="s">
        <v>238</v>
      </c>
      <c r="P5" s="93"/>
      <c r="Q5" s="93"/>
      <c r="R5" s="93"/>
      <c r="S5" s="93"/>
      <c r="T5" s="93"/>
      <c r="U5" s="93"/>
      <c r="V5" s="93"/>
      <c r="W5" s="93"/>
      <c r="X5" s="93"/>
      <c r="Y5" s="93"/>
      <c r="Z5" s="94"/>
    </row>
    <row r="6" spans="2:26" x14ac:dyDescent="0.25">
      <c r="B6" s="7" t="s">
        <v>2</v>
      </c>
      <c r="C6" s="8">
        <v>7099.6207711800007</v>
      </c>
      <c r="D6" s="8">
        <v>7392.5300326899996</v>
      </c>
      <c r="E6" s="8">
        <v>8352.9217648699996</v>
      </c>
      <c r="F6" s="8">
        <v>9366.5411539400011</v>
      </c>
      <c r="G6" s="8">
        <v>10287.23170398</v>
      </c>
      <c r="H6" s="8">
        <v>11443.797300600001</v>
      </c>
      <c r="I6" s="8">
        <v>12665.997733850001</v>
      </c>
      <c r="J6" s="8">
        <v>13155.461649659999</v>
      </c>
      <c r="K6" s="8">
        <v>14355.15095028</v>
      </c>
      <c r="L6" s="8">
        <v>14779.73407835</v>
      </c>
      <c r="M6" s="8">
        <v>10460.211729969998</v>
      </c>
      <c r="O6" s="89" t="s">
        <v>239</v>
      </c>
      <c r="P6" s="93"/>
      <c r="Q6" s="93"/>
      <c r="R6" s="93"/>
      <c r="S6" s="93"/>
      <c r="T6" s="93"/>
      <c r="U6" s="93"/>
      <c r="V6" s="93"/>
      <c r="W6" s="93"/>
      <c r="X6" s="93"/>
      <c r="Y6" s="93"/>
      <c r="Z6" s="94"/>
    </row>
    <row r="7" spans="2:26" x14ac:dyDescent="0.25">
      <c r="B7" s="9" t="s">
        <v>3</v>
      </c>
      <c r="C7" s="10"/>
      <c r="D7" s="10"/>
      <c r="E7" s="10"/>
      <c r="F7" s="10"/>
      <c r="G7" s="10"/>
      <c r="H7" s="10"/>
      <c r="I7" s="10"/>
      <c r="J7" s="10">
        <v>6481.4622145800004</v>
      </c>
      <c r="K7" s="10">
        <v>7375.5524803500002</v>
      </c>
      <c r="L7" s="10">
        <v>7557.7186272299996</v>
      </c>
      <c r="M7" s="10">
        <v>5198.4124994599997</v>
      </c>
      <c r="O7" s="89"/>
      <c r="P7" s="93"/>
      <c r="Q7" s="93"/>
      <c r="R7" s="93"/>
      <c r="S7" s="93"/>
      <c r="T7" s="93"/>
      <c r="U7" s="93"/>
      <c r="V7" s="93"/>
      <c r="W7" s="93"/>
      <c r="X7" s="93"/>
      <c r="Y7" s="93"/>
      <c r="Z7" s="94"/>
    </row>
    <row r="8" spans="2:26" x14ac:dyDescent="0.25">
      <c r="B8" s="9" t="s">
        <v>4</v>
      </c>
      <c r="C8" s="10"/>
      <c r="D8" s="10"/>
      <c r="E8" s="10"/>
      <c r="F8" s="10"/>
      <c r="G8" s="10"/>
      <c r="H8" s="10"/>
      <c r="I8" s="10"/>
      <c r="J8" s="10">
        <v>782.0351393200001</v>
      </c>
      <c r="K8" s="10">
        <v>918.68626613999993</v>
      </c>
      <c r="L8" s="10">
        <v>993.05825152</v>
      </c>
      <c r="M8" s="10">
        <v>938.00249960999997</v>
      </c>
      <c r="O8" s="89" t="s">
        <v>240</v>
      </c>
      <c r="P8" s="93"/>
      <c r="Q8" s="93"/>
      <c r="R8" s="93"/>
      <c r="S8" s="93"/>
      <c r="T8" s="93"/>
      <c r="U8" s="93"/>
      <c r="V8" s="93"/>
      <c r="W8" s="93"/>
      <c r="X8" s="93"/>
      <c r="Y8" s="93"/>
      <c r="Z8" s="94"/>
    </row>
    <row r="9" spans="2:26" x14ac:dyDescent="0.25">
      <c r="B9" s="9" t="s">
        <v>5</v>
      </c>
      <c r="C9" s="10"/>
      <c r="D9" s="10"/>
      <c r="E9" s="10"/>
      <c r="F9" s="10"/>
      <c r="G9" s="10"/>
      <c r="H9" s="10"/>
      <c r="I9" s="10"/>
      <c r="J9" s="10">
        <v>133.41737535999999</v>
      </c>
      <c r="K9" s="10">
        <v>109.20118342000001</v>
      </c>
      <c r="L9" s="10">
        <v>138.87424694999999</v>
      </c>
      <c r="M9" s="10">
        <v>73.525625059999996</v>
      </c>
      <c r="N9" s="60"/>
      <c r="O9" s="89" t="s">
        <v>236</v>
      </c>
      <c r="Z9" s="60"/>
    </row>
    <row r="10" spans="2:26" x14ac:dyDescent="0.25">
      <c r="B10" s="9" t="s">
        <v>6</v>
      </c>
      <c r="C10" s="10"/>
      <c r="D10" s="10"/>
      <c r="E10" s="10"/>
      <c r="F10" s="10"/>
      <c r="G10" s="10"/>
      <c r="H10" s="10"/>
      <c r="I10" s="10"/>
      <c r="J10" s="10">
        <v>2862.9505941900002</v>
      </c>
      <c r="K10" s="10">
        <v>2858.0907561500003</v>
      </c>
      <c r="L10" s="10">
        <v>368.59669680000002</v>
      </c>
      <c r="M10" s="10">
        <v>1976.86998206</v>
      </c>
      <c r="N10" s="60"/>
      <c r="O10" s="89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4"/>
    </row>
    <row r="11" spans="2:26" x14ac:dyDescent="0.25">
      <c r="B11" s="9" t="s">
        <v>7</v>
      </c>
      <c r="C11" s="10"/>
      <c r="D11" s="10"/>
      <c r="E11" s="10"/>
      <c r="F11" s="10"/>
      <c r="G11" s="10"/>
      <c r="H11" s="10"/>
      <c r="I11" s="10"/>
      <c r="J11" s="10">
        <v>2895.5963262099995</v>
      </c>
      <c r="K11" s="10">
        <v>3093.6202642199987</v>
      </c>
      <c r="L11" s="10">
        <v>5721.4862558500026</v>
      </c>
      <c r="M11" s="10">
        <v>2273.4011237799987</v>
      </c>
      <c r="O11" s="89" t="s">
        <v>241</v>
      </c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4"/>
    </row>
    <row r="12" spans="2:26" x14ac:dyDescent="0.25">
      <c r="B12" s="11" t="s">
        <v>8</v>
      </c>
      <c r="C12" s="8">
        <v>1047.37451704</v>
      </c>
      <c r="D12" s="8">
        <v>1208.4668710599999</v>
      </c>
      <c r="E12" s="8">
        <v>1255.2639448699999</v>
      </c>
      <c r="F12" s="8">
        <v>1397.03674151</v>
      </c>
      <c r="G12" s="8">
        <v>1551.4933548699998</v>
      </c>
      <c r="H12" s="8">
        <v>1606.3878821800001</v>
      </c>
      <c r="I12" s="8">
        <v>1752.5798336099999</v>
      </c>
      <c r="J12" s="8">
        <v>7893.8193085500006</v>
      </c>
      <c r="K12" s="8">
        <v>7295.35081842</v>
      </c>
      <c r="L12" s="8">
        <v>1988.5606452500001</v>
      </c>
      <c r="M12" s="8">
        <v>1355.4904043499998</v>
      </c>
      <c r="O12" s="89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4"/>
    </row>
    <row r="13" spans="2:26" x14ac:dyDescent="0.25">
      <c r="B13" s="9" t="s">
        <v>9</v>
      </c>
      <c r="C13" s="10"/>
      <c r="D13" s="10"/>
      <c r="E13" s="10"/>
      <c r="F13" s="10"/>
      <c r="G13" s="10"/>
      <c r="H13" s="10"/>
      <c r="I13" s="10"/>
      <c r="J13" s="10">
        <v>142.54380888</v>
      </c>
      <c r="K13" s="10">
        <v>166.34940509999998</v>
      </c>
      <c r="L13" s="10">
        <v>573.83999541999992</v>
      </c>
      <c r="M13" s="10">
        <v>421.32155427999999</v>
      </c>
      <c r="O13" s="89" t="s">
        <v>242</v>
      </c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4"/>
    </row>
    <row r="14" spans="2:26" x14ac:dyDescent="0.25">
      <c r="B14" s="9" t="s">
        <v>10</v>
      </c>
      <c r="C14" s="10"/>
      <c r="D14" s="10"/>
      <c r="E14" s="10"/>
      <c r="F14" s="10"/>
      <c r="G14" s="10"/>
      <c r="H14" s="10"/>
      <c r="I14" s="10"/>
      <c r="J14" s="10">
        <v>7751.2754996700005</v>
      </c>
      <c r="K14" s="10">
        <v>7129.0014133200002</v>
      </c>
      <c r="L14" s="10">
        <v>1414.7206498300002</v>
      </c>
      <c r="M14" s="10">
        <v>934.16885006999985</v>
      </c>
      <c r="O14" s="89" t="s">
        <v>243</v>
      </c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4"/>
    </row>
    <row r="15" spans="2:26" x14ac:dyDescent="0.25">
      <c r="B15" s="11" t="s">
        <v>11</v>
      </c>
      <c r="C15" s="8">
        <v>1877.5462500199999</v>
      </c>
      <c r="D15" s="8">
        <v>2149.8228535100006</v>
      </c>
      <c r="E15" s="8">
        <v>2432.1323489100005</v>
      </c>
      <c r="F15" s="8">
        <v>2618.6933021299983</v>
      </c>
      <c r="G15" s="8">
        <v>2899.3733301500006</v>
      </c>
      <c r="H15" s="8">
        <v>3222.1195675299978</v>
      </c>
      <c r="I15" s="8">
        <v>3503.155365139999</v>
      </c>
      <c r="J15" s="8">
        <v>3544.3957037199962</v>
      </c>
      <c r="K15" s="8">
        <v>3325.8373204999989</v>
      </c>
      <c r="L15" s="8">
        <v>3413.7235225500003</v>
      </c>
      <c r="M15" s="8">
        <v>2391.2088856300006</v>
      </c>
      <c r="O15" s="89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4"/>
    </row>
    <row r="16" spans="2:26" x14ac:dyDescent="0.25">
      <c r="B16" s="12" t="s">
        <v>12</v>
      </c>
      <c r="C16" s="6">
        <v>164.61364329</v>
      </c>
      <c r="D16" s="6">
        <v>335.06809944000003</v>
      </c>
      <c r="E16" s="6">
        <v>125.06472425</v>
      </c>
      <c r="F16" s="6">
        <v>283.00115726000001</v>
      </c>
      <c r="G16" s="6">
        <v>708.98467282000001</v>
      </c>
      <c r="H16" s="6">
        <v>343.73228724000001</v>
      </c>
      <c r="I16" s="6">
        <v>393.63537679000001</v>
      </c>
      <c r="J16" s="6">
        <v>112.02730220999999</v>
      </c>
      <c r="K16" s="6">
        <v>322.20483425999998</v>
      </c>
      <c r="L16" s="6">
        <v>340.75007771000003</v>
      </c>
      <c r="M16" s="6">
        <v>209.89078613000001</v>
      </c>
      <c r="O16" s="89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4"/>
    </row>
    <row r="17" spans="2:26" x14ac:dyDescent="0.25">
      <c r="B17" s="13" t="s">
        <v>13</v>
      </c>
      <c r="C17" s="14">
        <v>9992.2043753199996</v>
      </c>
      <c r="D17" s="14">
        <v>10979.139405260001</v>
      </c>
      <c r="E17" s="14">
        <v>11597.292927919998</v>
      </c>
      <c r="F17" s="14">
        <v>13008.73611258</v>
      </c>
      <c r="G17" s="14">
        <v>14694.591110609999</v>
      </c>
      <c r="H17" s="14">
        <v>16498.896142779999</v>
      </c>
      <c r="I17" s="14">
        <v>18043.019113310002</v>
      </c>
      <c r="J17" s="14">
        <v>26174.032018580001</v>
      </c>
      <c r="K17" s="14">
        <v>24960.963596010002</v>
      </c>
      <c r="L17" s="14">
        <v>20331.127447240004</v>
      </c>
      <c r="M17" s="14">
        <v>13112.86274574</v>
      </c>
      <c r="O17" s="89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4"/>
    </row>
    <row r="18" spans="2:26" x14ac:dyDescent="0.25">
      <c r="B18" s="15" t="s">
        <v>14</v>
      </c>
      <c r="C18" s="16">
        <v>8814.7395997200001</v>
      </c>
      <c r="D18" s="16">
        <v>9683.4706789400007</v>
      </c>
      <c r="E18" s="16">
        <v>10577.548146809999</v>
      </c>
      <c r="F18" s="16">
        <v>12110.66099586</v>
      </c>
      <c r="G18" s="16">
        <v>13167.17450859</v>
      </c>
      <c r="H18" s="16">
        <v>14760.96909518</v>
      </c>
      <c r="I18" s="16">
        <v>16358.786333030001</v>
      </c>
      <c r="J18" s="16">
        <v>25603.372538740001</v>
      </c>
      <c r="K18" s="16">
        <v>24330.239210970001</v>
      </c>
      <c r="L18" s="16">
        <v>19519.838183900003</v>
      </c>
      <c r="M18" s="16">
        <v>12623.564984139999</v>
      </c>
      <c r="O18" s="89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4"/>
    </row>
    <row r="19" spans="2:26" x14ac:dyDescent="0.25">
      <c r="B19" s="7" t="s">
        <v>15</v>
      </c>
      <c r="C19" s="8">
        <v>5406.6893142299996</v>
      </c>
      <c r="D19" s="8">
        <v>4946.5402784099997</v>
      </c>
      <c r="E19" s="8">
        <v>5695.7550071599999</v>
      </c>
      <c r="F19" s="8">
        <v>7764.9019954700007</v>
      </c>
      <c r="G19" s="8">
        <v>8655.5715580100004</v>
      </c>
      <c r="H19" s="8">
        <v>9553.1069362800008</v>
      </c>
      <c r="I19" s="8">
        <v>10951.17633654</v>
      </c>
      <c r="J19" s="8">
        <v>19629.044580639998</v>
      </c>
      <c r="K19" s="8">
        <v>17829.455527270002</v>
      </c>
      <c r="L19" s="8">
        <v>12806.23672945</v>
      </c>
      <c r="M19" s="8">
        <v>8290.1510104299996</v>
      </c>
      <c r="O19" s="89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4"/>
    </row>
    <row r="20" spans="2:26" x14ac:dyDescent="0.25">
      <c r="B20" s="9" t="s">
        <v>16</v>
      </c>
      <c r="C20" s="10"/>
      <c r="D20" s="10"/>
      <c r="E20" s="10"/>
      <c r="F20" s="10"/>
      <c r="G20" s="10"/>
      <c r="H20" s="10"/>
      <c r="I20" s="10"/>
      <c r="J20" s="10">
        <v>19624.19590169</v>
      </c>
      <c r="K20" s="10">
        <v>12083.000504070002</v>
      </c>
      <c r="L20" s="10">
        <v>8625.3402714500007</v>
      </c>
      <c r="M20" s="10">
        <v>5349.8677930599997</v>
      </c>
      <c r="O20" s="89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4"/>
    </row>
    <row r="21" spans="2:26" x14ac:dyDescent="0.25">
      <c r="B21" s="9" t="s">
        <v>17</v>
      </c>
      <c r="C21" s="10"/>
      <c r="D21" s="10"/>
      <c r="E21" s="10"/>
      <c r="F21" s="10"/>
      <c r="G21" s="10"/>
      <c r="H21" s="10"/>
      <c r="I21" s="10"/>
      <c r="J21" s="10">
        <v>4.84867895</v>
      </c>
      <c r="K21" s="10">
        <v>5746.4550232000001</v>
      </c>
      <c r="L21" s="10">
        <v>4180.8964580000002</v>
      </c>
      <c r="M21" s="10">
        <v>2940.2832173699999</v>
      </c>
      <c r="O21" s="89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4"/>
    </row>
    <row r="22" spans="2:26" x14ac:dyDescent="0.25">
      <c r="B22" s="1" t="s">
        <v>18</v>
      </c>
      <c r="C22" s="10"/>
      <c r="D22" s="10"/>
      <c r="E22" s="10"/>
      <c r="F22" s="10"/>
      <c r="G22" s="10"/>
      <c r="H22" s="10"/>
      <c r="I22" s="10"/>
      <c r="J22" s="10">
        <v>3.29487738</v>
      </c>
      <c r="K22" s="10">
        <v>4861.0418546800001</v>
      </c>
      <c r="L22" s="10">
        <v>3321.3217227499999</v>
      </c>
      <c r="M22" s="10">
        <v>2309.7433786300003</v>
      </c>
      <c r="O22" s="89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4"/>
    </row>
    <row r="23" spans="2:26" x14ac:dyDescent="0.25">
      <c r="B23" s="1" t="s">
        <v>19</v>
      </c>
      <c r="C23" s="10"/>
      <c r="D23" s="10"/>
      <c r="E23" s="10"/>
      <c r="F23" s="10"/>
      <c r="G23" s="10"/>
      <c r="H23" s="10"/>
      <c r="I23" s="10"/>
      <c r="J23" s="10">
        <v>0</v>
      </c>
      <c r="K23" s="10">
        <v>30.54407221</v>
      </c>
      <c r="L23" s="10">
        <v>29.954779370000001</v>
      </c>
      <c r="M23" s="10">
        <v>20.225294379999998</v>
      </c>
      <c r="O23" s="89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4"/>
    </row>
    <row r="24" spans="2:26" x14ac:dyDescent="0.25">
      <c r="B24" s="1" t="s">
        <v>20</v>
      </c>
      <c r="C24" s="10"/>
      <c r="D24" s="10"/>
      <c r="E24" s="10"/>
      <c r="F24" s="10"/>
      <c r="G24" s="10"/>
      <c r="H24" s="10"/>
      <c r="I24" s="10"/>
      <c r="J24" s="10">
        <v>1.5538015700000001</v>
      </c>
      <c r="K24" s="10">
        <v>784.42983443999992</v>
      </c>
      <c r="L24" s="10">
        <v>775.65594336000004</v>
      </c>
      <c r="M24" s="10">
        <v>575.97950025</v>
      </c>
      <c r="O24" s="89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4"/>
    </row>
    <row r="25" spans="2:26" x14ac:dyDescent="0.25">
      <c r="B25" s="1" t="s">
        <v>21</v>
      </c>
      <c r="C25" s="10"/>
      <c r="D25" s="10"/>
      <c r="E25" s="10"/>
      <c r="F25" s="10"/>
      <c r="G25" s="10"/>
      <c r="H25" s="10"/>
      <c r="I25" s="10"/>
      <c r="J25" s="10">
        <v>0</v>
      </c>
      <c r="K25" s="10">
        <v>70.439261870000337</v>
      </c>
      <c r="L25" s="10">
        <v>53.964012520000324</v>
      </c>
      <c r="M25" s="10">
        <v>34.335044109999671</v>
      </c>
      <c r="O25" s="89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4"/>
    </row>
    <row r="26" spans="2:26" x14ac:dyDescent="0.25">
      <c r="B26" s="17" t="s">
        <v>22</v>
      </c>
      <c r="C26" s="18"/>
      <c r="D26" s="18"/>
      <c r="E26" s="18"/>
      <c r="F26" s="18"/>
      <c r="G26" s="18"/>
      <c r="H26" s="18"/>
      <c r="I26" s="18"/>
      <c r="J26" s="18">
        <v>4.84867895</v>
      </c>
      <c r="K26" s="18">
        <v>5640.4992302600003</v>
      </c>
      <c r="L26" s="18">
        <v>4092.0089837199998</v>
      </c>
      <c r="M26" s="18">
        <v>2882.5241309799999</v>
      </c>
      <c r="O26" s="89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4"/>
    </row>
    <row r="27" spans="2:26" x14ac:dyDescent="0.25">
      <c r="B27" s="17" t="s">
        <v>23</v>
      </c>
      <c r="C27" s="18"/>
      <c r="D27" s="18"/>
      <c r="E27" s="18"/>
      <c r="F27" s="18"/>
      <c r="G27" s="18"/>
      <c r="H27" s="18"/>
      <c r="I27" s="18"/>
      <c r="J27" s="18">
        <v>0</v>
      </c>
      <c r="K27" s="18">
        <v>35.516531069999999</v>
      </c>
      <c r="L27" s="18">
        <v>34.926839130000005</v>
      </c>
      <c r="M27" s="18">
        <v>23.424042280000002</v>
      </c>
      <c r="O27" s="89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4"/>
    </row>
    <row r="28" spans="2:26" x14ac:dyDescent="0.25">
      <c r="B28" s="7" t="s">
        <v>326</v>
      </c>
      <c r="C28" s="8">
        <v>3290.5386331999998</v>
      </c>
      <c r="D28" s="8">
        <v>4607.6867575299993</v>
      </c>
      <c r="E28" s="8">
        <v>4743.7500622799998</v>
      </c>
      <c r="F28" s="8">
        <v>4198.8963688900003</v>
      </c>
      <c r="G28" s="8">
        <v>4365.1321694399994</v>
      </c>
      <c r="H28" s="8">
        <v>5047.3318628300003</v>
      </c>
      <c r="I28" s="8">
        <v>5224.5578908100006</v>
      </c>
      <c r="J28" s="8">
        <v>5974.3279581000024</v>
      </c>
      <c r="K28" s="8">
        <v>6500.7836836999995</v>
      </c>
      <c r="L28" s="8">
        <v>6713.6014544500031</v>
      </c>
      <c r="M28" s="8">
        <v>4333.4139737099995</v>
      </c>
      <c r="O28" s="89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4"/>
    </row>
    <row r="29" spans="2:26" x14ac:dyDescent="0.25">
      <c r="B29" s="1" t="s">
        <v>24</v>
      </c>
      <c r="C29" s="19">
        <v>0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0">
        <v>0</v>
      </c>
      <c r="K29" s="10">
        <v>0</v>
      </c>
      <c r="L29" s="10">
        <v>0</v>
      </c>
      <c r="M29" s="10">
        <v>0</v>
      </c>
      <c r="O29" s="89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4"/>
    </row>
    <row r="30" spans="2:26" x14ac:dyDescent="0.25">
      <c r="B30" s="1" t="s">
        <v>25</v>
      </c>
      <c r="C30" s="10">
        <v>3290.5386331999998</v>
      </c>
      <c r="D30" s="10">
        <v>4607.6867575299993</v>
      </c>
      <c r="E30" s="10">
        <v>4743.7500622799998</v>
      </c>
      <c r="F30" s="10">
        <v>4198.8963688900003</v>
      </c>
      <c r="G30" s="10">
        <v>4365.1321694399994</v>
      </c>
      <c r="H30" s="10">
        <v>5047.3318628300003</v>
      </c>
      <c r="I30" s="10">
        <v>5224.5578908100006</v>
      </c>
      <c r="J30" s="10">
        <v>5974.3279581000024</v>
      </c>
      <c r="K30" s="10">
        <v>6500.7836836999995</v>
      </c>
      <c r="L30" s="10">
        <v>6713.6014544500031</v>
      </c>
      <c r="M30" s="10">
        <v>4333.4139737099995</v>
      </c>
      <c r="O30" s="89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4"/>
    </row>
    <row r="31" spans="2:26" x14ac:dyDescent="0.25">
      <c r="B31" s="15" t="s">
        <v>26</v>
      </c>
      <c r="C31" s="16">
        <v>1177.4647756000002</v>
      </c>
      <c r="D31" s="16">
        <v>1295.6687263199999</v>
      </c>
      <c r="E31" s="16">
        <v>1019.74478111</v>
      </c>
      <c r="F31" s="16">
        <v>898.07511671999998</v>
      </c>
      <c r="G31" s="16">
        <v>1527.41660202</v>
      </c>
      <c r="H31" s="16">
        <v>1737.9270475999999</v>
      </c>
      <c r="I31" s="16">
        <v>1684.23278028</v>
      </c>
      <c r="J31" s="16">
        <v>570.65947984000002</v>
      </c>
      <c r="K31" s="16">
        <v>630.72438504000002</v>
      </c>
      <c r="L31" s="16">
        <v>811.28926334000005</v>
      </c>
      <c r="M31" s="16">
        <v>489.2977616</v>
      </c>
      <c r="O31" s="92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100"/>
    </row>
    <row r="32" spans="2:26" x14ac:dyDescent="0.25">
      <c r="B32" s="1" t="s">
        <v>27</v>
      </c>
      <c r="C32" s="10">
        <v>1050.9773413800001</v>
      </c>
      <c r="D32" s="10">
        <v>1175.5684089599999</v>
      </c>
      <c r="E32" s="10">
        <v>900.27301570999998</v>
      </c>
      <c r="F32" s="10">
        <v>705.67650859000003</v>
      </c>
      <c r="G32" s="10">
        <v>1224.72704312</v>
      </c>
      <c r="H32" s="10">
        <v>1461.93115326</v>
      </c>
      <c r="I32" s="10">
        <v>1404.02811739</v>
      </c>
      <c r="J32" s="10">
        <v>496.98600182999996</v>
      </c>
      <c r="K32" s="10">
        <v>561.27877816</v>
      </c>
      <c r="L32" s="10">
        <v>685.69169377999992</v>
      </c>
      <c r="M32" s="10">
        <v>413.03843841000003</v>
      </c>
    </row>
    <row r="33" spans="2:13" x14ac:dyDescent="0.25">
      <c r="B33" s="1" t="s">
        <v>28</v>
      </c>
      <c r="C33" s="10">
        <v>126.48743422</v>
      </c>
      <c r="D33" s="10">
        <v>120.10031736000001</v>
      </c>
      <c r="E33" s="10">
        <v>119.47176540000001</v>
      </c>
      <c r="F33" s="10">
        <v>192.39860812999999</v>
      </c>
      <c r="G33" s="10">
        <v>302.68955889999995</v>
      </c>
      <c r="H33" s="10">
        <v>275.99589433999995</v>
      </c>
      <c r="I33" s="10">
        <v>280.20466289000001</v>
      </c>
      <c r="J33" s="10">
        <v>73.673478010000053</v>
      </c>
      <c r="K33" s="10">
        <v>69.445606880000014</v>
      </c>
      <c r="L33" s="10">
        <v>125.59756956000012</v>
      </c>
      <c r="M33" s="10">
        <v>76.259323189999975</v>
      </c>
    </row>
    <row r="34" spans="2:13" x14ac:dyDescent="0.25">
      <c r="B34" s="3" t="s">
        <v>29</v>
      </c>
      <c r="C34" s="20">
        <v>196.95080621000125</v>
      </c>
      <c r="D34" s="20">
        <v>106.74845144000028</v>
      </c>
      <c r="E34" s="20">
        <v>568.0898549800022</v>
      </c>
      <c r="F34" s="20">
        <v>656.5362422599992</v>
      </c>
      <c r="G34" s="20">
        <v>752.4919512100023</v>
      </c>
      <c r="H34" s="20">
        <v>117.14089477000016</v>
      </c>
      <c r="I34" s="20">
        <v>272.34919607999836</v>
      </c>
      <c r="J34" s="20">
        <v>-1468.3280544400041</v>
      </c>
      <c r="K34" s="20">
        <v>337.58032744999582</v>
      </c>
      <c r="L34" s="20">
        <v>191.64087661999656</v>
      </c>
      <c r="M34" s="20">
        <v>1303.9390603399988</v>
      </c>
    </row>
    <row r="35" spans="2:13" x14ac:dyDescent="0.25">
      <c r="B35" s="21"/>
      <c r="C35" s="21"/>
      <c r="D35" s="21"/>
      <c r="E35" s="21"/>
      <c r="F35" s="21"/>
      <c r="G35" s="21"/>
      <c r="H35" s="21"/>
      <c r="I35" s="21"/>
      <c r="J35" s="21"/>
    </row>
    <row r="36" spans="2:13" x14ac:dyDescent="0.25">
      <c r="B36" s="22" t="s">
        <v>31</v>
      </c>
      <c r="C36" s="23">
        <f t="shared" ref="C36:L36" si="0">(C6+C15)/C4*100</f>
        <v>88.105116285528908</v>
      </c>
      <c r="D36" s="23">
        <f t="shared" si="0"/>
        <v>86.076577803670176</v>
      </c>
      <c r="E36" s="23">
        <f t="shared" si="0"/>
        <v>88.653635534919388</v>
      </c>
      <c r="F36" s="23">
        <f t="shared" si="0"/>
        <v>87.705785474703987</v>
      </c>
      <c r="G36" s="23">
        <f t="shared" si="0"/>
        <v>85.366311434699639</v>
      </c>
      <c r="H36" s="23">
        <f t="shared" si="0"/>
        <v>88.263626489198415</v>
      </c>
      <c r="I36" s="23">
        <f t="shared" si="0"/>
        <v>88.281888880718441</v>
      </c>
      <c r="J36" s="23">
        <f t="shared" si="0"/>
        <v>67.59514878677254</v>
      </c>
      <c r="K36" s="23">
        <f t="shared" si="0"/>
        <v>69.889351435692546</v>
      </c>
      <c r="L36" s="23">
        <f t="shared" si="0"/>
        <v>88.65011441827798</v>
      </c>
      <c r="M36" s="37">
        <f>(M6+M15)/M4*100</f>
        <v>89.141966356089938</v>
      </c>
    </row>
    <row r="37" spans="2:13" x14ac:dyDescent="0.25">
      <c r="B37" s="24" t="s">
        <v>32</v>
      </c>
      <c r="C37" s="25">
        <f t="shared" ref="C37:L37" si="1">C12/C4*100</f>
        <v>10.279306756840722</v>
      </c>
      <c r="D37" s="25">
        <f t="shared" si="1"/>
        <v>10.900948004174841</v>
      </c>
      <c r="E37" s="25">
        <f t="shared" si="1"/>
        <v>10.3183267413043</v>
      </c>
      <c r="F37" s="25">
        <f t="shared" si="1"/>
        <v>10.223263065921948</v>
      </c>
      <c r="G37" s="25">
        <f t="shared" si="1"/>
        <v>10.043924465614936</v>
      </c>
      <c r="H37" s="25">
        <f t="shared" si="1"/>
        <v>9.6676956036495376</v>
      </c>
      <c r="I37" s="25">
        <f t="shared" si="1"/>
        <v>9.5689030327142248</v>
      </c>
      <c r="J37" s="25">
        <f t="shared" si="1"/>
        <v>31.951404096834381</v>
      </c>
      <c r="K37" s="25">
        <f t="shared" si="1"/>
        <v>28.83703837063457</v>
      </c>
      <c r="L37" s="25">
        <f t="shared" si="1"/>
        <v>9.689534149923027</v>
      </c>
      <c r="M37" s="38">
        <f>M12/M4*100</f>
        <v>9.402157445060725</v>
      </c>
    </row>
    <row r="38" spans="2:13" x14ac:dyDescent="0.25">
      <c r="B38" s="24" t="s">
        <v>33</v>
      </c>
      <c r="C38" s="25">
        <f t="shared" ref="C38:L38" si="2">C16/C4*100</f>
        <v>1.615576957630374</v>
      </c>
      <c r="D38" s="25">
        <f t="shared" si="2"/>
        <v>3.0224741921549767</v>
      </c>
      <c r="E38" s="25">
        <f t="shared" si="2"/>
        <v>1.0280377237763076</v>
      </c>
      <c r="F38" s="25">
        <f t="shared" si="2"/>
        <v>2.0709514593740681</v>
      </c>
      <c r="G38" s="25">
        <f t="shared" si="2"/>
        <v>4.5897640996854081</v>
      </c>
      <c r="H38" s="25">
        <f t="shared" si="2"/>
        <v>2.0686779071520571</v>
      </c>
      <c r="I38" s="25">
        <f t="shared" si="2"/>
        <v>2.1492080865673304</v>
      </c>
      <c r="J38" s="25">
        <f t="shared" si="2"/>
        <v>0.45344711639306512</v>
      </c>
      <c r="K38" s="25">
        <f t="shared" si="2"/>
        <v>1.2736101936728899</v>
      </c>
      <c r="L38" s="25">
        <f t="shared" si="2"/>
        <v>1.6603514317989947</v>
      </c>
      <c r="M38" s="38">
        <f>M16/M4*100</f>
        <v>1.4558761988493367</v>
      </c>
    </row>
    <row r="39" spans="2:13" x14ac:dyDescent="0.25">
      <c r="B39" s="26" t="s">
        <v>34</v>
      </c>
      <c r="C39" s="23">
        <f t="shared" ref="C39:L39" si="3">C19/C17*100</f>
        <v>54.109074545994275</v>
      </c>
      <c r="D39" s="23">
        <f t="shared" si="3"/>
        <v>45.053989168223509</v>
      </c>
      <c r="E39" s="23">
        <f t="shared" si="3"/>
        <v>49.112797637866919</v>
      </c>
      <c r="F39" s="23">
        <f t="shared" si="3"/>
        <v>59.689903217892251</v>
      </c>
      <c r="G39" s="23">
        <f t="shared" si="3"/>
        <v>58.903112668173399</v>
      </c>
      <c r="H39" s="23">
        <f t="shared" si="3"/>
        <v>57.901491430749374</v>
      </c>
      <c r="I39" s="23">
        <f t="shared" si="3"/>
        <v>60.694810928075341</v>
      </c>
      <c r="J39" s="23">
        <f t="shared" si="3"/>
        <v>74.994347705794993</v>
      </c>
      <c r="K39" s="23">
        <f t="shared" si="3"/>
        <v>71.429355916852629</v>
      </c>
      <c r="L39" s="23">
        <f t="shared" si="3"/>
        <v>62.988325476207052</v>
      </c>
      <c r="M39" s="37">
        <f>M19/M17*100</f>
        <v>63.221518986181991</v>
      </c>
    </row>
    <row r="40" spans="2:13" x14ac:dyDescent="0.25">
      <c r="B40" s="27" t="s">
        <v>35</v>
      </c>
      <c r="C40" s="28">
        <f t="shared" ref="C40:L40" si="4">C19/(C17-C29)*100</f>
        <v>54.109074545994275</v>
      </c>
      <c r="D40" s="28">
        <f t="shared" si="4"/>
        <v>45.053989168223509</v>
      </c>
      <c r="E40" s="28">
        <f t="shared" si="4"/>
        <v>49.112797637866919</v>
      </c>
      <c r="F40" s="28">
        <f t="shared" si="4"/>
        <v>59.689903217892251</v>
      </c>
      <c r="G40" s="28">
        <f t="shared" si="4"/>
        <v>58.903112668173399</v>
      </c>
      <c r="H40" s="28">
        <f t="shared" si="4"/>
        <v>57.901491430749374</v>
      </c>
      <c r="I40" s="28">
        <f t="shared" si="4"/>
        <v>60.694810928075341</v>
      </c>
      <c r="J40" s="28">
        <f t="shared" si="4"/>
        <v>74.994347705794993</v>
      </c>
      <c r="K40" s="28">
        <f t="shared" si="4"/>
        <v>71.429355916852629</v>
      </c>
      <c r="L40" s="28">
        <f t="shared" si="4"/>
        <v>62.988325476207052</v>
      </c>
      <c r="M40" s="39">
        <f>M19/(M17-M29)*100</f>
        <v>63.221518986181991</v>
      </c>
    </row>
    <row r="41" spans="2:13" x14ac:dyDescent="0.25">
      <c r="B41" s="29" t="s">
        <v>36</v>
      </c>
      <c r="C41" s="25">
        <f>IFERROR(C20/C19*100,"-")</f>
        <v>0</v>
      </c>
      <c r="D41" s="25">
        <f t="shared" ref="D41:M41" si="5">IFERROR(D20/D19*100,"-")</f>
        <v>0</v>
      </c>
      <c r="E41" s="25">
        <f t="shared" si="5"/>
        <v>0</v>
      </c>
      <c r="F41" s="25">
        <f t="shared" si="5"/>
        <v>0</v>
      </c>
      <c r="G41" s="25">
        <f t="shared" si="5"/>
        <v>0</v>
      </c>
      <c r="H41" s="25">
        <f t="shared" si="5"/>
        <v>0</v>
      </c>
      <c r="I41" s="25">
        <f t="shared" si="5"/>
        <v>0</v>
      </c>
      <c r="J41" s="25">
        <f t="shared" si="5"/>
        <v>99.975298446493014</v>
      </c>
      <c r="K41" s="25">
        <f t="shared" si="5"/>
        <v>67.769879375111344</v>
      </c>
      <c r="L41" s="25">
        <f t="shared" si="5"/>
        <v>67.352653661435482</v>
      </c>
      <c r="M41" s="38">
        <f t="shared" si="5"/>
        <v>64.532814737985206</v>
      </c>
    </row>
    <row r="42" spans="2:13" x14ac:dyDescent="0.25">
      <c r="B42" s="29" t="s">
        <v>37</v>
      </c>
      <c r="C42" s="25">
        <f>IFERROR(C21/C19*100,"-")</f>
        <v>0</v>
      </c>
      <c r="D42" s="25">
        <f t="shared" ref="D42:M42" si="6">IFERROR(D21/D19*100,"-")</f>
        <v>0</v>
      </c>
      <c r="E42" s="25">
        <f t="shared" si="6"/>
        <v>0</v>
      </c>
      <c r="F42" s="25">
        <f t="shared" si="6"/>
        <v>0</v>
      </c>
      <c r="G42" s="25">
        <f t="shared" si="6"/>
        <v>0</v>
      </c>
      <c r="H42" s="25">
        <f t="shared" si="6"/>
        <v>0</v>
      </c>
      <c r="I42" s="25">
        <f t="shared" si="6"/>
        <v>0</v>
      </c>
      <c r="J42" s="25">
        <f t="shared" si="6"/>
        <v>2.4701553507001667E-2</v>
      </c>
      <c r="K42" s="25">
        <f t="shared" si="6"/>
        <v>32.230120624888656</v>
      </c>
      <c r="L42" s="25">
        <f t="shared" si="6"/>
        <v>32.647346338564525</v>
      </c>
      <c r="M42" s="38">
        <f t="shared" si="6"/>
        <v>35.467185262014802</v>
      </c>
    </row>
    <row r="43" spans="2:13" x14ac:dyDescent="0.25">
      <c r="B43" s="30" t="s">
        <v>38</v>
      </c>
      <c r="C43" s="25" t="str">
        <f t="shared" ref="C43:C48" si="7">IFERROR(C22/C$21*100,"-")</f>
        <v>-</v>
      </c>
      <c r="D43" s="25" t="str">
        <f t="shared" ref="D43:M48" si="8">IFERROR(D22/D$21*100,"-")</f>
        <v>-</v>
      </c>
      <c r="E43" s="25" t="str">
        <f t="shared" si="8"/>
        <v>-</v>
      </c>
      <c r="F43" s="25" t="str">
        <f t="shared" si="8"/>
        <v>-</v>
      </c>
      <c r="G43" s="25" t="str">
        <f t="shared" si="8"/>
        <v>-</v>
      </c>
      <c r="H43" s="25" t="str">
        <f t="shared" si="8"/>
        <v>-</v>
      </c>
      <c r="I43" s="25" t="str">
        <f t="shared" si="8"/>
        <v>-</v>
      </c>
      <c r="J43" s="25">
        <f t="shared" si="8"/>
        <v>67.954125525262924</v>
      </c>
      <c r="K43" s="25">
        <f t="shared" si="8"/>
        <v>84.592010814574436</v>
      </c>
      <c r="L43" s="25">
        <f t="shared" si="8"/>
        <v>79.440420400624035</v>
      </c>
      <c r="M43" s="38">
        <f t="shared" si="8"/>
        <v>78.555132545904897</v>
      </c>
    </row>
    <row r="44" spans="2:13" x14ac:dyDescent="0.25">
      <c r="B44" s="30" t="s">
        <v>39</v>
      </c>
      <c r="C44" s="25" t="str">
        <f t="shared" si="7"/>
        <v>-</v>
      </c>
      <c r="D44" s="25" t="str">
        <f t="shared" si="8"/>
        <v>-</v>
      </c>
      <c r="E44" s="25" t="str">
        <f t="shared" si="8"/>
        <v>-</v>
      </c>
      <c r="F44" s="25" t="str">
        <f t="shared" si="8"/>
        <v>-</v>
      </c>
      <c r="G44" s="25" t="str">
        <f t="shared" si="8"/>
        <v>-</v>
      </c>
      <c r="H44" s="25" t="str">
        <f t="shared" si="8"/>
        <v>-</v>
      </c>
      <c r="I44" s="25" t="str">
        <f t="shared" si="8"/>
        <v>-</v>
      </c>
      <c r="J44" s="25">
        <f t="shared" si="8"/>
        <v>0</v>
      </c>
      <c r="K44" s="25">
        <f t="shared" si="8"/>
        <v>0.53152895283588375</v>
      </c>
      <c r="L44" s="25">
        <f t="shared" si="8"/>
        <v>0.71646785972617355</v>
      </c>
      <c r="M44" s="38">
        <f t="shared" si="8"/>
        <v>0.68786891890268143</v>
      </c>
    </row>
    <row r="45" spans="2:13" x14ac:dyDescent="0.25">
      <c r="B45" s="30" t="s">
        <v>40</v>
      </c>
      <c r="C45" s="25" t="str">
        <f t="shared" si="7"/>
        <v>-</v>
      </c>
      <c r="D45" s="25" t="str">
        <f t="shared" si="8"/>
        <v>-</v>
      </c>
      <c r="E45" s="25" t="str">
        <f t="shared" si="8"/>
        <v>-</v>
      </c>
      <c r="F45" s="25" t="str">
        <f t="shared" si="8"/>
        <v>-</v>
      </c>
      <c r="G45" s="25" t="str">
        <f t="shared" si="8"/>
        <v>-</v>
      </c>
      <c r="H45" s="25" t="str">
        <f t="shared" si="8"/>
        <v>-</v>
      </c>
      <c r="I45" s="25" t="str">
        <f t="shared" si="8"/>
        <v>-</v>
      </c>
      <c r="J45" s="25">
        <f t="shared" si="8"/>
        <v>32.045874474737083</v>
      </c>
      <c r="K45" s="25">
        <f t="shared" si="8"/>
        <v>13.650673872379468</v>
      </c>
      <c r="L45" s="25">
        <f t="shared" si="8"/>
        <v>18.552383469717583</v>
      </c>
      <c r="M45" s="38">
        <f t="shared" si="8"/>
        <v>19.589252383829791</v>
      </c>
    </row>
    <row r="46" spans="2:13" x14ac:dyDescent="0.25">
      <c r="B46" s="31" t="s">
        <v>41</v>
      </c>
      <c r="C46" s="28" t="str">
        <f t="shared" si="7"/>
        <v>-</v>
      </c>
      <c r="D46" s="28" t="str">
        <f t="shared" si="8"/>
        <v>-</v>
      </c>
      <c r="E46" s="28" t="str">
        <f t="shared" si="8"/>
        <v>-</v>
      </c>
      <c r="F46" s="28" t="str">
        <f t="shared" si="8"/>
        <v>-</v>
      </c>
      <c r="G46" s="28" t="str">
        <f t="shared" si="8"/>
        <v>-</v>
      </c>
      <c r="H46" s="28" t="str">
        <f t="shared" si="8"/>
        <v>-</v>
      </c>
      <c r="I46" s="28" t="str">
        <f t="shared" si="8"/>
        <v>-</v>
      </c>
      <c r="J46" s="28">
        <f t="shared" si="8"/>
        <v>0</v>
      </c>
      <c r="K46" s="28">
        <f t="shared" si="8"/>
        <v>1.2257863602102148</v>
      </c>
      <c r="L46" s="28">
        <f t="shared" si="8"/>
        <v>1.2907282699322069</v>
      </c>
      <c r="M46" s="39">
        <f t="shared" si="8"/>
        <v>1.1677461513626364</v>
      </c>
    </row>
    <row r="47" spans="2:13" x14ac:dyDescent="0.25">
      <c r="B47" s="29" t="s">
        <v>42</v>
      </c>
      <c r="C47" s="25" t="str">
        <f t="shared" si="7"/>
        <v>-</v>
      </c>
      <c r="D47" s="25" t="str">
        <f t="shared" si="8"/>
        <v>-</v>
      </c>
      <c r="E47" s="25" t="str">
        <f t="shared" si="8"/>
        <v>-</v>
      </c>
      <c r="F47" s="25" t="str">
        <f t="shared" si="8"/>
        <v>-</v>
      </c>
      <c r="G47" s="25" t="str">
        <f t="shared" si="8"/>
        <v>-</v>
      </c>
      <c r="H47" s="25" t="str">
        <f t="shared" si="8"/>
        <v>-</v>
      </c>
      <c r="I47" s="25" t="str">
        <f t="shared" si="8"/>
        <v>-</v>
      </c>
      <c r="J47" s="25">
        <f t="shared" si="8"/>
        <v>100</v>
      </c>
      <c r="K47" s="25">
        <f t="shared" si="8"/>
        <v>98.156153793734973</v>
      </c>
      <c r="L47" s="25">
        <f t="shared" si="8"/>
        <v>97.873961357978217</v>
      </c>
      <c r="M47" s="38">
        <f t="shared" si="8"/>
        <v>98.035594460806266</v>
      </c>
    </row>
    <row r="48" spans="2:13" x14ac:dyDescent="0.25">
      <c r="B48" s="27" t="s">
        <v>43</v>
      </c>
      <c r="C48" s="28" t="str">
        <f t="shared" si="7"/>
        <v>-</v>
      </c>
      <c r="D48" s="28" t="str">
        <f t="shared" si="8"/>
        <v>-</v>
      </c>
      <c r="E48" s="28" t="str">
        <f t="shared" si="8"/>
        <v>-</v>
      </c>
      <c r="F48" s="28" t="str">
        <f t="shared" si="8"/>
        <v>-</v>
      </c>
      <c r="G48" s="28" t="str">
        <f t="shared" si="8"/>
        <v>-</v>
      </c>
      <c r="H48" s="28" t="str">
        <f t="shared" si="8"/>
        <v>-</v>
      </c>
      <c r="I48" s="28" t="str">
        <f t="shared" si="8"/>
        <v>-</v>
      </c>
      <c r="J48" s="28">
        <f t="shared" si="8"/>
        <v>0</v>
      </c>
      <c r="K48" s="28">
        <f t="shared" si="8"/>
        <v>0.61805984605483055</v>
      </c>
      <c r="L48" s="28">
        <f t="shared" si="8"/>
        <v>0.83539115309035483</v>
      </c>
      <c r="M48" s="39">
        <f t="shared" si="8"/>
        <v>0.79665938783108603</v>
      </c>
    </row>
    <row r="49" spans="2:13" ht="30" x14ac:dyDescent="0.25">
      <c r="B49" s="123" t="s">
        <v>389</v>
      </c>
      <c r="C49" s="120"/>
      <c r="D49" s="120"/>
      <c r="E49" s="120"/>
      <c r="F49" s="120"/>
      <c r="G49" s="120"/>
      <c r="H49" s="120"/>
      <c r="I49" s="120"/>
      <c r="J49" s="124">
        <v>1170.90570568</v>
      </c>
      <c r="K49" s="124">
        <v>-1824.7076639700001</v>
      </c>
      <c r="L49" s="124">
        <v>-546.25876199000004</v>
      </c>
      <c r="M49" s="125">
        <v>-336.91578971000001</v>
      </c>
    </row>
    <row r="50" spans="2:13" x14ac:dyDescent="0.25">
      <c r="B50" s="32" t="s">
        <v>44</v>
      </c>
      <c r="C50" s="33">
        <f t="shared" ref="C50:M50" si="9">C49/(C5-C12)*100</f>
        <v>0</v>
      </c>
      <c r="D50" s="33">
        <f t="shared" si="9"/>
        <v>0</v>
      </c>
      <c r="E50" s="33">
        <f t="shared" si="9"/>
        <v>0</v>
      </c>
      <c r="F50" s="33">
        <f t="shared" si="9"/>
        <v>0</v>
      </c>
      <c r="G50" s="33">
        <f t="shared" si="9"/>
        <v>0</v>
      </c>
      <c r="H50" s="33">
        <f t="shared" si="9"/>
        <v>0</v>
      </c>
      <c r="I50" s="33">
        <f t="shared" si="9"/>
        <v>0</v>
      </c>
      <c r="J50" s="34">
        <f t="shared" si="9"/>
        <v>7.0114713012384673</v>
      </c>
      <c r="K50" s="34">
        <f t="shared" si="9"/>
        <v>-10.320167832391775</v>
      </c>
      <c r="L50" s="34">
        <f t="shared" si="9"/>
        <v>-3.0025010856813577</v>
      </c>
      <c r="M50" s="40">
        <f t="shared" si="9"/>
        <v>-2.6216229301609415</v>
      </c>
    </row>
    <row r="51" spans="2:13" x14ac:dyDescent="0.25">
      <c r="B51" s="35" t="s">
        <v>45</v>
      </c>
      <c r="C51" s="36">
        <f t="shared" ref="C51:M51" si="10">C31/(C5-C12)*100</f>
        <v>13.116217764684135</v>
      </c>
      <c r="D51" s="36">
        <f t="shared" si="10"/>
        <v>13.57808437574946</v>
      </c>
      <c r="E51" s="36">
        <f t="shared" si="10"/>
        <v>9.4551661062792256</v>
      </c>
      <c r="F51" s="36">
        <f t="shared" si="10"/>
        <v>7.4931793784406437</v>
      </c>
      <c r="G51" s="36">
        <f t="shared" si="10"/>
        <v>11.583092070071793</v>
      </c>
      <c r="H51" s="36">
        <f t="shared" si="10"/>
        <v>11.8501084059506</v>
      </c>
      <c r="I51" s="36">
        <f t="shared" si="10"/>
        <v>10.416332692064156</v>
      </c>
      <c r="J51" s="36">
        <f t="shared" si="10"/>
        <v>3.4171518221052382</v>
      </c>
      <c r="K51" s="36">
        <f t="shared" si="10"/>
        <v>3.5672462159954565</v>
      </c>
      <c r="L51" s="36">
        <f t="shared" si="10"/>
        <v>4.4592362877733969</v>
      </c>
      <c r="M51" s="41">
        <f t="shared" si="10"/>
        <v>3.8073437656071607</v>
      </c>
    </row>
    <row r="52" spans="2:13" x14ac:dyDescent="0.25">
      <c r="B52" s="104" t="s">
        <v>178</v>
      </c>
      <c r="C52" s="36">
        <f t="shared" ref="C52:L52" si="11">C34/(C5-C12)*100</f>
        <v>2.1939082312370113</v>
      </c>
      <c r="D52" s="36">
        <f t="shared" si="11"/>
        <v>1.1186806096259363</v>
      </c>
      <c r="E52" s="36">
        <f t="shared" si="11"/>
        <v>5.2673806638963185</v>
      </c>
      <c r="F52" s="36">
        <f t="shared" si="11"/>
        <v>5.4778756699873501</v>
      </c>
      <c r="G52" s="36">
        <f t="shared" si="11"/>
        <v>5.7064873730757695</v>
      </c>
      <c r="H52" s="36">
        <f t="shared" si="11"/>
        <v>0.79872875199882687</v>
      </c>
      <c r="I52" s="36">
        <f t="shared" si="11"/>
        <v>1.6843751457645024</v>
      </c>
      <c r="J52" s="36">
        <f t="shared" si="11"/>
        <v>-8.7924586621862346</v>
      </c>
      <c r="K52" s="36">
        <f t="shared" si="11"/>
        <v>1.9092842678250554</v>
      </c>
      <c r="L52" s="36">
        <f t="shared" si="11"/>
        <v>1.0533505000749082</v>
      </c>
      <c r="M52" s="41">
        <f>M34/(M5-M12)*100</f>
        <v>10.146263976117798</v>
      </c>
    </row>
    <row r="53" spans="2:13" x14ac:dyDescent="0.25"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</row>
    <row r="54" spans="2:13" x14ac:dyDescent="0.25"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</row>
  </sheetData>
  <mergeCells count="1">
    <mergeCell ref="O2:Z3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54"/>
  <sheetViews>
    <sheetView showGridLines="0" zoomScale="75" zoomScaleNormal="75" workbookViewId="0">
      <pane xSplit="2" ySplit="3" topLeftCell="C4" activePane="bottomRight" state="frozen"/>
      <selection activeCell="B28" sqref="B28"/>
      <selection pane="topRight" activeCell="B28" sqref="B28"/>
      <selection pane="bottomLeft" activeCell="B28" sqref="B28"/>
      <selection pane="bottomRight"/>
    </sheetView>
  </sheetViews>
  <sheetFormatPr defaultRowHeight="15" x14ac:dyDescent="0.25"/>
  <cols>
    <col min="1" max="1" width="9.140625" style="1"/>
    <col min="2" max="2" width="39.28515625" style="1" bestFit="1" customWidth="1"/>
    <col min="3" max="16384" width="9.140625" style="1"/>
  </cols>
  <sheetData>
    <row r="2" spans="2:26" x14ac:dyDescent="0.25">
      <c r="B2" s="118" t="s">
        <v>385</v>
      </c>
      <c r="O2" s="132" t="s">
        <v>88</v>
      </c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4"/>
    </row>
    <row r="3" spans="2:26" x14ac:dyDescent="0.25">
      <c r="B3" s="58" t="s">
        <v>61</v>
      </c>
      <c r="C3" s="2">
        <v>2008</v>
      </c>
      <c r="D3" s="2">
        <v>2009</v>
      </c>
      <c r="E3" s="2">
        <v>2010</v>
      </c>
      <c r="F3" s="2">
        <v>2011</v>
      </c>
      <c r="G3" s="2">
        <v>2012</v>
      </c>
      <c r="H3" s="2">
        <v>2013</v>
      </c>
      <c r="I3" s="2">
        <v>2014</v>
      </c>
      <c r="J3" s="2">
        <v>2015</v>
      </c>
      <c r="K3" s="2">
        <v>2016</v>
      </c>
      <c r="L3" s="2">
        <v>2017</v>
      </c>
      <c r="M3" s="2" t="s">
        <v>46</v>
      </c>
      <c r="O3" s="135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7"/>
    </row>
    <row r="4" spans="2:26" x14ac:dyDescent="0.25">
      <c r="B4" s="3" t="s">
        <v>0</v>
      </c>
      <c r="C4" s="4">
        <v>3989.8704095900002</v>
      </c>
      <c r="D4" s="4">
        <v>3917.1797166400002</v>
      </c>
      <c r="E4" s="4">
        <v>4486.9777985700002</v>
      </c>
      <c r="F4" s="4">
        <v>5170.2280508499998</v>
      </c>
      <c r="G4" s="4">
        <v>5759.7263621399998</v>
      </c>
      <c r="H4" s="4">
        <v>6104.8289793599997</v>
      </c>
      <c r="I4" s="4">
        <v>7007.97935616</v>
      </c>
      <c r="J4" s="4">
        <v>7249.5742848800001</v>
      </c>
      <c r="K4" s="4">
        <v>8117.8603446299985</v>
      </c>
      <c r="L4" s="4">
        <v>8388.6250651400005</v>
      </c>
      <c r="M4" s="4">
        <v>4920.3645773300004</v>
      </c>
      <c r="O4" s="96"/>
      <c r="P4" s="97"/>
      <c r="Q4" s="97"/>
      <c r="R4" s="97"/>
      <c r="S4" s="97"/>
      <c r="T4" s="97"/>
      <c r="U4" s="97"/>
      <c r="V4" s="97"/>
      <c r="W4" s="97"/>
      <c r="X4" s="97"/>
      <c r="Y4" s="97"/>
      <c r="Z4" s="98"/>
    </row>
    <row r="5" spans="2:26" x14ac:dyDescent="0.25">
      <c r="B5" s="5" t="s">
        <v>1</v>
      </c>
      <c r="C5" s="6">
        <v>3802.9238603700001</v>
      </c>
      <c r="D5" s="6">
        <v>3787.9819487700001</v>
      </c>
      <c r="E5" s="6">
        <v>4351.1088737</v>
      </c>
      <c r="F5" s="6">
        <v>5116.9031435299994</v>
      </c>
      <c r="G5" s="6">
        <v>5645.6496846</v>
      </c>
      <c r="H5" s="6">
        <v>6034.60489813</v>
      </c>
      <c r="I5" s="6">
        <v>6907.5565019899996</v>
      </c>
      <c r="J5" s="6">
        <v>7192.0809354000003</v>
      </c>
      <c r="K5" s="6">
        <v>8100.2292562499988</v>
      </c>
      <c r="L5" s="6">
        <v>8313.0328137600009</v>
      </c>
      <c r="M5" s="6">
        <v>4900.8115253400001</v>
      </c>
      <c r="O5" s="89" t="s">
        <v>244</v>
      </c>
      <c r="P5" s="93"/>
      <c r="Q5" s="93"/>
      <c r="R5" s="93"/>
      <c r="S5" s="93"/>
      <c r="T5" s="93"/>
      <c r="U5" s="93"/>
      <c r="V5" s="93"/>
      <c r="W5" s="93"/>
      <c r="X5" s="93"/>
      <c r="Y5" s="93"/>
      <c r="Z5" s="94"/>
    </row>
    <row r="6" spans="2:26" x14ac:dyDescent="0.25">
      <c r="B6" s="7" t="s">
        <v>2</v>
      </c>
      <c r="C6" s="8">
        <v>1108.7648668800002</v>
      </c>
      <c r="D6" s="8">
        <v>1139.9517322000002</v>
      </c>
      <c r="E6" s="8">
        <v>1392.86379672</v>
      </c>
      <c r="F6" s="8">
        <v>1694.76598029</v>
      </c>
      <c r="G6" s="8">
        <v>1912.3897214400001</v>
      </c>
      <c r="H6" s="8">
        <v>2211.6961895500003</v>
      </c>
      <c r="I6" s="8">
        <v>2462.4125883299998</v>
      </c>
      <c r="J6" s="8">
        <v>2396.6043175199998</v>
      </c>
      <c r="K6" s="8">
        <v>2727.2123274599999</v>
      </c>
      <c r="L6" s="8">
        <v>2977.8496328400001</v>
      </c>
      <c r="M6" s="8">
        <v>1632.04788472</v>
      </c>
      <c r="O6" s="89" t="s">
        <v>222</v>
      </c>
      <c r="P6" s="93"/>
      <c r="Q6" s="93"/>
      <c r="R6" s="93"/>
      <c r="S6" s="93"/>
      <c r="T6" s="93"/>
      <c r="U6" s="93"/>
      <c r="V6" s="93"/>
      <c r="W6" s="93"/>
      <c r="X6" s="93"/>
      <c r="Y6" s="93"/>
      <c r="Z6" s="94"/>
    </row>
    <row r="7" spans="2:26" x14ac:dyDescent="0.25">
      <c r="B7" s="9" t="s">
        <v>3</v>
      </c>
      <c r="C7" s="10"/>
      <c r="D7" s="10"/>
      <c r="E7" s="10"/>
      <c r="F7" s="10"/>
      <c r="G7" s="10"/>
      <c r="H7" s="10"/>
      <c r="I7" s="10"/>
      <c r="J7" s="10">
        <v>1728.62693216</v>
      </c>
      <c r="K7" s="10">
        <v>1949.6230635699999</v>
      </c>
      <c r="L7" s="10">
        <v>2108.4336959400002</v>
      </c>
      <c r="M7" s="10">
        <v>1109.8664449300002</v>
      </c>
      <c r="O7" s="89"/>
      <c r="P7" s="93"/>
      <c r="Q7" s="93"/>
      <c r="R7" s="93"/>
      <c r="S7" s="93"/>
      <c r="T7" s="93"/>
      <c r="U7" s="93"/>
      <c r="V7" s="93"/>
      <c r="W7" s="93"/>
      <c r="X7" s="93"/>
      <c r="Y7" s="93"/>
      <c r="Z7" s="94"/>
    </row>
    <row r="8" spans="2:26" x14ac:dyDescent="0.25">
      <c r="B8" s="9" t="s">
        <v>4</v>
      </c>
      <c r="C8" s="10"/>
      <c r="D8" s="10"/>
      <c r="E8" s="10"/>
      <c r="F8" s="10"/>
      <c r="G8" s="10"/>
      <c r="H8" s="10"/>
      <c r="I8" s="10"/>
      <c r="J8" s="10">
        <v>121.13900508</v>
      </c>
      <c r="K8" s="10">
        <v>160.71743240000001</v>
      </c>
      <c r="L8" s="10">
        <v>171.19308036000001</v>
      </c>
      <c r="M8" s="10">
        <v>73.95607412999999</v>
      </c>
      <c r="O8" s="89" t="s">
        <v>245</v>
      </c>
      <c r="P8" s="93"/>
      <c r="Q8" s="93"/>
      <c r="R8" s="93"/>
      <c r="S8" s="93"/>
      <c r="T8" s="93"/>
      <c r="U8" s="93"/>
      <c r="V8" s="93"/>
      <c r="W8" s="93"/>
      <c r="X8" s="93"/>
      <c r="Y8" s="93"/>
      <c r="Z8" s="94"/>
    </row>
    <row r="9" spans="2:26" x14ac:dyDescent="0.25">
      <c r="B9" s="9" t="s">
        <v>5</v>
      </c>
      <c r="C9" s="10"/>
      <c r="D9" s="10"/>
      <c r="E9" s="10"/>
      <c r="F9" s="10"/>
      <c r="G9" s="10"/>
      <c r="H9" s="10"/>
      <c r="I9" s="10"/>
      <c r="J9" s="10">
        <v>21.822771370000002</v>
      </c>
      <c r="K9" s="10">
        <v>10.973817710000001</v>
      </c>
      <c r="L9" s="10">
        <v>17.416590550000002</v>
      </c>
      <c r="M9" s="10">
        <v>11.38244718</v>
      </c>
      <c r="O9" s="89" t="s">
        <v>236</v>
      </c>
      <c r="P9" s="93"/>
      <c r="Q9" s="93"/>
      <c r="R9" s="93"/>
      <c r="S9" s="93"/>
      <c r="T9" s="93"/>
      <c r="U9" s="93"/>
      <c r="V9" s="93"/>
      <c r="W9" s="93"/>
      <c r="X9" s="93"/>
      <c r="Y9" s="93"/>
      <c r="Z9" s="94"/>
    </row>
    <row r="10" spans="2:26" x14ac:dyDescent="0.25">
      <c r="B10" s="9" t="s">
        <v>6</v>
      </c>
      <c r="C10" s="10"/>
      <c r="D10" s="10"/>
      <c r="E10" s="10"/>
      <c r="F10" s="10"/>
      <c r="G10" s="10"/>
      <c r="H10" s="10"/>
      <c r="I10" s="10"/>
      <c r="J10" s="10">
        <v>407.90914423999999</v>
      </c>
      <c r="K10" s="10">
        <v>468.97662781999998</v>
      </c>
      <c r="L10" s="10">
        <v>535.15700505000007</v>
      </c>
      <c r="M10" s="10">
        <v>337.61185218000003</v>
      </c>
      <c r="O10" s="89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4"/>
    </row>
    <row r="11" spans="2:26" x14ac:dyDescent="0.25">
      <c r="B11" s="9" t="s">
        <v>7</v>
      </c>
      <c r="C11" s="10"/>
      <c r="D11" s="10"/>
      <c r="E11" s="10"/>
      <c r="F11" s="10"/>
      <c r="G11" s="10"/>
      <c r="H11" s="10"/>
      <c r="I11" s="10"/>
      <c r="J11" s="10">
        <v>117.1064646699997</v>
      </c>
      <c r="K11" s="10">
        <v>136.92138595999995</v>
      </c>
      <c r="L11" s="10">
        <v>145.6492609400002</v>
      </c>
      <c r="M11" s="10">
        <v>99.231066299999611</v>
      </c>
      <c r="O11" s="89" t="s">
        <v>359</v>
      </c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4"/>
    </row>
    <row r="12" spans="2:26" x14ac:dyDescent="0.25">
      <c r="B12" s="11" t="s">
        <v>8</v>
      </c>
      <c r="C12" s="8">
        <v>2283.89217663</v>
      </c>
      <c r="D12" s="8">
        <v>2172.8280759600002</v>
      </c>
      <c r="E12" s="8">
        <v>2389.4160933400003</v>
      </c>
      <c r="F12" s="8">
        <v>2733.7348558400004</v>
      </c>
      <c r="G12" s="8">
        <v>2816.1443438400001</v>
      </c>
      <c r="H12" s="8">
        <v>3055.8062844599999</v>
      </c>
      <c r="I12" s="8">
        <v>3293.6920546700003</v>
      </c>
      <c r="J12" s="8">
        <v>3729.0657150000002</v>
      </c>
      <c r="K12" s="8">
        <v>4184.8564942699995</v>
      </c>
      <c r="L12" s="8">
        <v>4086.8600258900001</v>
      </c>
      <c r="M12" s="8">
        <v>2906.6081270700001</v>
      </c>
      <c r="O12" s="89" t="s">
        <v>360</v>
      </c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4"/>
    </row>
    <row r="13" spans="2:26" x14ac:dyDescent="0.25">
      <c r="B13" s="9" t="s">
        <v>9</v>
      </c>
      <c r="C13" s="10"/>
      <c r="D13" s="10"/>
      <c r="E13" s="10"/>
      <c r="F13" s="10"/>
      <c r="G13" s="10"/>
      <c r="H13" s="10"/>
      <c r="I13" s="10"/>
      <c r="J13" s="10">
        <v>2651.98728648</v>
      </c>
      <c r="K13" s="10">
        <v>2969.4175994499997</v>
      </c>
      <c r="L13" s="10">
        <v>3584.4165243000002</v>
      </c>
      <c r="M13" s="10">
        <v>2104.8154457400001</v>
      </c>
      <c r="O13" s="89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4"/>
    </row>
    <row r="14" spans="2:26" x14ac:dyDescent="0.25">
      <c r="B14" s="9" t="s">
        <v>10</v>
      </c>
      <c r="C14" s="10"/>
      <c r="D14" s="10"/>
      <c r="E14" s="10"/>
      <c r="F14" s="10"/>
      <c r="G14" s="10"/>
      <c r="H14" s="10"/>
      <c r="I14" s="10"/>
      <c r="J14" s="10">
        <v>1077.0784285200002</v>
      </c>
      <c r="K14" s="10">
        <v>1215.4388948199999</v>
      </c>
      <c r="L14" s="10">
        <v>502.44350158999987</v>
      </c>
      <c r="M14" s="10">
        <v>801.79268133000005</v>
      </c>
      <c r="O14" s="89" t="s">
        <v>246</v>
      </c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4"/>
    </row>
    <row r="15" spans="2:26" x14ac:dyDescent="0.25">
      <c r="B15" s="11" t="s">
        <v>11</v>
      </c>
      <c r="C15" s="8">
        <v>410.26681685999984</v>
      </c>
      <c r="D15" s="8">
        <v>475.20214060999979</v>
      </c>
      <c r="E15" s="8">
        <v>568.82898363999948</v>
      </c>
      <c r="F15" s="8">
        <v>688.40230739999924</v>
      </c>
      <c r="G15" s="8">
        <v>917.1156193199995</v>
      </c>
      <c r="H15" s="8">
        <v>767.1024241199998</v>
      </c>
      <c r="I15" s="8">
        <v>1151.4518589899999</v>
      </c>
      <c r="J15" s="8">
        <v>1066.4109028799999</v>
      </c>
      <c r="K15" s="8">
        <v>1188.1604345199994</v>
      </c>
      <c r="L15" s="8">
        <v>1248.3231550300011</v>
      </c>
      <c r="M15" s="8">
        <v>362.1555135499998</v>
      </c>
      <c r="O15" s="89" t="s">
        <v>247</v>
      </c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4"/>
    </row>
    <row r="16" spans="2:26" x14ac:dyDescent="0.25">
      <c r="B16" s="12" t="s">
        <v>12</v>
      </c>
      <c r="C16" s="6">
        <v>186.94654922000001</v>
      </c>
      <c r="D16" s="6">
        <v>129.19776787000001</v>
      </c>
      <c r="E16" s="6">
        <v>135.86892487</v>
      </c>
      <c r="F16" s="6">
        <v>53.324907320000001</v>
      </c>
      <c r="G16" s="6">
        <v>114.07667754000001</v>
      </c>
      <c r="H16" s="6">
        <v>70.22408123000001</v>
      </c>
      <c r="I16" s="6">
        <v>100.42285417000001</v>
      </c>
      <c r="J16" s="6">
        <v>57.493349479999999</v>
      </c>
      <c r="K16" s="6">
        <v>17.631088380000001</v>
      </c>
      <c r="L16" s="6">
        <v>75.592251379999993</v>
      </c>
      <c r="M16" s="6">
        <v>19.55305199</v>
      </c>
      <c r="O16" s="89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4"/>
    </row>
    <row r="17" spans="2:26" x14ac:dyDescent="0.25">
      <c r="B17" s="13" t="s">
        <v>13</v>
      </c>
      <c r="C17" s="14">
        <v>3724.1780623700001</v>
      </c>
      <c r="D17" s="14">
        <v>3725.4464474000001</v>
      </c>
      <c r="E17" s="14">
        <v>4373.8597487300003</v>
      </c>
      <c r="F17" s="14">
        <v>4696.5562344999998</v>
      </c>
      <c r="G17" s="14">
        <v>5150.2667089299994</v>
      </c>
      <c r="H17" s="14">
        <v>5827.7587116700006</v>
      </c>
      <c r="I17" s="14">
        <v>6549.2210393400001</v>
      </c>
      <c r="J17" s="14">
        <v>6847.455158589999</v>
      </c>
      <c r="K17" s="14">
        <v>7819.5320349499998</v>
      </c>
      <c r="L17" s="14">
        <v>8054.2805748499995</v>
      </c>
      <c r="M17" s="14">
        <v>4993.5022442700001</v>
      </c>
      <c r="O17" s="89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4"/>
    </row>
    <row r="18" spans="2:26" x14ac:dyDescent="0.25">
      <c r="B18" s="15" t="s">
        <v>14</v>
      </c>
      <c r="C18" s="16">
        <v>2743.2306166200001</v>
      </c>
      <c r="D18" s="16">
        <v>2975.23980949</v>
      </c>
      <c r="E18" s="16">
        <v>3518.05237364</v>
      </c>
      <c r="F18" s="16">
        <v>4168.4708986400001</v>
      </c>
      <c r="G18" s="16">
        <v>4677.9677797799995</v>
      </c>
      <c r="H18" s="16">
        <v>5236.6699632500004</v>
      </c>
      <c r="I18" s="16">
        <v>5671.7469769199997</v>
      </c>
      <c r="J18" s="16">
        <v>6557.5735017299994</v>
      </c>
      <c r="K18" s="16">
        <v>7346.5178987899999</v>
      </c>
      <c r="L18" s="16">
        <v>7628.57420955</v>
      </c>
      <c r="M18" s="16">
        <v>4844.6960945600003</v>
      </c>
      <c r="O18" s="89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4"/>
    </row>
    <row r="19" spans="2:26" x14ac:dyDescent="0.25">
      <c r="B19" s="7" t="s">
        <v>15</v>
      </c>
      <c r="C19" s="8">
        <v>1358.5227970999999</v>
      </c>
      <c r="D19" s="8">
        <v>1623.5063665099999</v>
      </c>
      <c r="E19" s="8">
        <v>1970.8084359300001</v>
      </c>
      <c r="F19" s="8">
        <v>2466.4234281399999</v>
      </c>
      <c r="G19" s="8">
        <v>2690.61446776</v>
      </c>
      <c r="H19" s="8">
        <v>3038.0152278099999</v>
      </c>
      <c r="I19" s="8">
        <v>3128.2776551900001</v>
      </c>
      <c r="J19" s="8">
        <v>4425.3286265299994</v>
      </c>
      <c r="K19" s="8">
        <v>4964.0349688100005</v>
      </c>
      <c r="L19" s="8">
        <v>5131.4291337499999</v>
      </c>
      <c r="M19" s="8">
        <v>3682.2677461100002</v>
      </c>
      <c r="O19" s="89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4"/>
    </row>
    <row r="20" spans="2:26" x14ac:dyDescent="0.25">
      <c r="B20" s="9" t="s">
        <v>16</v>
      </c>
      <c r="C20" s="10"/>
      <c r="D20" s="10"/>
      <c r="E20" s="10"/>
      <c r="F20" s="10"/>
      <c r="G20" s="10"/>
      <c r="H20" s="10"/>
      <c r="I20" s="10"/>
      <c r="J20" s="10">
        <v>3903.3711027899994</v>
      </c>
      <c r="K20" s="10">
        <v>4301.4767955900006</v>
      </c>
      <c r="L20" s="10">
        <v>4246.24294156</v>
      </c>
      <c r="M20" s="10">
        <v>3053.23148262</v>
      </c>
      <c r="O20" s="89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4"/>
    </row>
    <row r="21" spans="2:26" x14ac:dyDescent="0.25">
      <c r="B21" s="9" t="s">
        <v>17</v>
      </c>
      <c r="C21" s="10"/>
      <c r="D21" s="10"/>
      <c r="E21" s="10"/>
      <c r="F21" s="10"/>
      <c r="G21" s="10"/>
      <c r="H21" s="10"/>
      <c r="I21" s="10"/>
      <c r="J21" s="10">
        <v>521.95752374000006</v>
      </c>
      <c r="K21" s="10">
        <v>662.55817322000007</v>
      </c>
      <c r="L21" s="10">
        <v>885.18619219000004</v>
      </c>
      <c r="M21" s="10">
        <v>629.03626349000001</v>
      </c>
      <c r="O21" s="89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4"/>
    </row>
    <row r="22" spans="2:26" x14ac:dyDescent="0.25">
      <c r="B22" s="1" t="s">
        <v>18</v>
      </c>
      <c r="C22" s="10"/>
      <c r="D22" s="10"/>
      <c r="E22" s="10"/>
      <c r="F22" s="10"/>
      <c r="G22" s="10"/>
      <c r="H22" s="10"/>
      <c r="I22" s="10"/>
      <c r="J22" s="10">
        <v>445.03736404</v>
      </c>
      <c r="K22" s="10">
        <v>574.80515966000007</v>
      </c>
      <c r="L22" s="10">
        <v>776.95773010000005</v>
      </c>
      <c r="M22" s="10">
        <v>378.79097181000003</v>
      </c>
      <c r="O22" s="89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4"/>
    </row>
    <row r="23" spans="2:26" x14ac:dyDescent="0.25">
      <c r="B23" s="1" t="s">
        <v>19</v>
      </c>
      <c r="C23" s="10"/>
      <c r="D23" s="10"/>
      <c r="E23" s="10"/>
      <c r="F23" s="10"/>
      <c r="G23" s="10"/>
      <c r="H23" s="10"/>
      <c r="I23" s="10"/>
      <c r="J23" s="10">
        <v>0</v>
      </c>
      <c r="K23" s="10">
        <v>0</v>
      </c>
      <c r="L23" s="10">
        <v>0</v>
      </c>
      <c r="M23" s="10">
        <v>178.04101115999998</v>
      </c>
      <c r="O23" s="89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4"/>
    </row>
    <row r="24" spans="2:26" x14ac:dyDescent="0.25">
      <c r="B24" s="1" t="s">
        <v>20</v>
      </c>
      <c r="C24" s="10"/>
      <c r="D24" s="10"/>
      <c r="E24" s="10"/>
      <c r="F24" s="10"/>
      <c r="G24" s="10"/>
      <c r="H24" s="10"/>
      <c r="I24" s="10"/>
      <c r="J24" s="10">
        <v>63.75070994</v>
      </c>
      <c r="K24" s="10">
        <v>74.867176040000004</v>
      </c>
      <c r="L24" s="10">
        <v>92.529753029999995</v>
      </c>
      <c r="M24" s="10">
        <v>62.870453959999999</v>
      </c>
      <c r="O24" s="89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4"/>
    </row>
    <row r="25" spans="2:26" x14ac:dyDescent="0.25">
      <c r="B25" s="1" t="s">
        <v>21</v>
      </c>
      <c r="C25" s="10"/>
      <c r="D25" s="10"/>
      <c r="E25" s="10"/>
      <c r="F25" s="10"/>
      <c r="G25" s="10"/>
      <c r="H25" s="10"/>
      <c r="I25" s="10"/>
      <c r="J25" s="10">
        <v>13.169449760000077</v>
      </c>
      <c r="K25" s="10">
        <v>12.885837519999995</v>
      </c>
      <c r="L25" s="10">
        <v>15.698709059999942</v>
      </c>
      <c r="M25" s="10">
        <v>9.3338265600000341</v>
      </c>
      <c r="O25" s="89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4"/>
    </row>
    <row r="26" spans="2:26" x14ac:dyDescent="0.25">
      <c r="B26" s="17" t="s">
        <v>22</v>
      </c>
      <c r="C26" s="18"/>
      <c r="D26" s="18"/>
      <c r="E26" s="18"/>
      <c r="F26" s="18"/>
      <c r="G26" s="18"/>
      <c r="H26" s="18"/>
      <c r="I26" s="18"/>
      <c r="J26" s="18">
        <v>508.78807398000004</v>
      </c>
      <c r="K26" s="18">
        <v>649.67233570000008</v>
      </c>
      <c r="L26" s="18">
        <v>869.48748312999999</v>
      </c>
      <c r="M26" s="18">
        <v>424.43986188000002</v>
      </c>
      <c r="O26" s="89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4"/>
    </row>
    <row r="27" spans="2:26" x14ac:dyDescent="0.25">
      <c r="B27" s="17" t="s">
        <v>23</v>
      </c>
      <c r="C27" s="18"/>
      <c r="D27" s="18"/>
      <c r="E27" s="18"/>
      <c r="F27" s="18"/>
      <c r="G27" s="18"/>
      <c r="H27" s="18"/>
      <c r="I27" s="18"/>
      <c r="J27" s="18">
        <v>0</v>
      </c>
      <c r="K27" s="18">
        <v>0</v>
      </c>
      <c r="L27" s="18">
        <v>0</v>
      </c>
      <c r="M27" s="18">
        <v>195.26257504999998</v>
      </c>
      <c r="O27" s="89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4"/>
    </row>
    <row r="28" spans="2:26" x14ac:dyDescent="0.25">
      <c r="B28" s="7" t="s">
        <v>326</v>
      </c>
      <c r="C28" s="8">
        <v>1349.7338451600001</v>
      </c>
      <c r="D28" s="8">
        <v>1317.89759422</v>
      </c>
      <c r="E28" s="8">
        <v>1497.89090519</v>
      </c>
      <c r="F28" s="8">
        <v>1641.61228022</v>
      </c>
      <c r="G28" s="8">
        <v>1914.6262139999999</v>
      </c>
      <c r="H28" s="8">
        <v>2097.12528969</v>
      </c>
      <c r="I28" s="8">
        <v>2432.43922273</v>
      </c>
      <c r="J28" s="8">
        <v>2132.2448752</v>
      </c>
      <c r="K28" s="8">
        <v>2382.4829299799994</v>
      </c>
      <c r="L28" s="8">
        <v>2497.1450758000001</v>
      </c>
      <c r="M28" s="8">
        <v>1162.4283484500002</v>
      </c>
      <c r="O28" s="89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4"/>
    </row>
    <row r="29" spans="2:26" x14ac:dyDescent="0.25">
      <c r="B29" s="1" t="s">
        <v>24</v>
      </c>
      <c r="C29" s="19">
        <v>257.09752559999998</v>
      </c>
      <c r="D29" s="19">
        <v>270.02740719999997</v>
      </c>
      <c r="E29" s="19">
        <v>317.86292370999996</v>
      </c>
      <c r="F29" s="19">
        <v>371.10370941000002</v>
      </c>
      <c r="G29" s="19">
        <v>427.60865210000003</v>
      </c>
      <c r="H29" s="19">
        <v>480.36533830000002</v>
      </c>
      <c r="I29" s="19">
        <v>546.53537792999998</v>
      </c>
      <c r="J29" s="10">
        <v>599.42384009</v>
      </c>
      <c r="K29" s="10">
        <v>683.06280012000002</v>
      </c>
      <c r="L29" s="10">
        <v>733.47410324999998</v>
      </c>
      <c r="M29" s="10">
        <v>0</v>
      </c>
      <c r="O29" s="89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4"/>
    </row>
    <row r="30" spans="2:26" x14ac:dyDescent="0.25">
      <c r="B30" s="1" t="s">
        <v>25</v>
      </c>
      <c r="C30" s="10">
        <v>1092.6363195600002</v>
      </c>
      <c r="D30" s="10">
        <v>1047.87018702</v>
      </c>
      <c r="E30" s="10">
        <v>1180.0279814800001</v>
      </c>
      <c r="F30" s="10">
        <v>1270.50857081</v>
      </c>
      <c r="G30" s="10">
        <v>1487.0175618999999</v>
      </c>
      <c r="H30" s="10">
        <v>1616.75995139</v>
      </c>
      <c r="I30" s="10">
        <v>1885.9038448000001</v>
      </c>
      <c r="J30" s="10">
        <v>1532.8210351100001</v>
      </c>
      <c r="K30" s="10">
        <v>1699.4201298599994</v>
      </c>
      <c r="L30" s="10">
        <v>1763.67097255</v>
      </c>
      <c r="M30" s="10">
        <v>1162.4283484500002</v>
      </c>
      <c r="O30" s="89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4"/>
    </row>
    <row r="31" spans="2:26" x14ac:dyDescent="0.25">
      <c r="B31" s="15" t="s">
        <v>26</v>
      </c>
      <c r="C31" s="16">
        <v>980.94744575000004</v>
      </c>
      <c r="D31" s="16">
        <v>750.20663791000004</v>
      </c>
      <c r="E31" s="16">
        <v>855.80737508999994</v>
      </c>
      <c r="F31" s="16">
        <v>528.08533585999999</v>
      </c>
      <c r="G31" s="16">
        <v>472.29892914999999</v>
      </c>
      <c r="H31" s="16">
        <v>591.08874842</v>
      </c>
      <c r="I31" s="16">
        <v>877.47406242</v>
      </c>
      <c r="J31" s="16">
        <v>289.88165686000002</v>
      </c>
      <c r="K31" s="16">
        <v>473.01413616000002</v>
      </c>
      <c r="L31" s="16">
        <v>425.70636530000002</v>
      </c>
      <c r="M31" s="16">
        <v>148.80614971</v>
      </c>
      <c r="O31" s="92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100"/>
    </row>
    <row r="32" spans="2:26" x14ac:dyDescent="0.25">
      <c r="B32" s="1" t="s">
        <v>27</v>
      </c>
      <c r="C32" s="10">
        <v>965.27160674000004</v>
      </c>
      <c r="D32" s="10">
        <v>734.20329914000001</v>
      </c>
      <c r="E32" s="10">
        <v>843.83467480999991</v>
      </c>
      <c r="F32" s="10">
        <v>502.35185844</v>
      </c>
      <c r="G32" s="10">
        <v>458.90068824999997</v>
      </c>
      <c r="H32" s="10">
        <v>556.22132116</v>
      </c>
      <c r="I32" s="10">
        <v>860.1295063</v>
      </c>
      <c r="J32" s="10">
        <v>281.24601514999995</v>
      </c>
      <c r="K32" s="10">
        <v>472.84335793000002</v>
      </c>
      <c r="L32" s="10">
        <v>425.55536288000002</v>
      </c>
      <c r="M32" s="10">
        <v>148.71170681999999</v>
      </c>
    </row>
    <row r="33" spans="2:13" x14ac:dyDescent="0.25">
      <c r="B33" s="1" t="s">
        <v>28</v>
      </c>
      <c r="C33" s="10">
        <v>15.675839009999999</v>
      </c>
      <c r="D33" s="10">
        <v>16.003338769999999</v>
      </c>
      <c r="E33" s="10">
        <v>11.97270028</v>
      </c>
      <c r="F33" s="10">
        <v>25.733477420000003</v>
      </c>
      <c r="G33" s="10">
        <v>13.398240900000001</v>
      </c>
      <c r="H33" s="10">
        <v>34.867427259999999</v>
      </c>
      <c r="I33" s="10">
        <v>17.34455612</v>
      </c>
      <c r="J33" s="10">
        <v>8.6356417100000726</v>
      </c>
      <c r="K33" s="10">
        <v>0.17077822999999626</v>
      </c>
      <c r="L33" s="10">
        <v>0.15100241999999753</v>
      </c>
      <c r="M33" s="10">
        <v>9.4442890000010493E-2</v>
      </c>
    </row>
    <row r="34" spans="2:13" x14ac:dyDescent="0.25">
      <c r="B34" s="3" t="s">
        <v>29</v>
      </c>
      <c r="C34" s="20">
        <v>265.6923472200001</v>
      </c>
      <c r="D34" s="20">
        <v>191.73326924000003</v>
      </c>
      <c r="E34" s="20">
        <v>113.11804983999991</v>
      </c>
      <c r="F34" s="20">
        <v>473.67181634999997</v>
      </c>
      <c r="G34" s="20">
        <v>609.4596532100004</v>
      </c>
      <c r="H34" s="20">
        <v>277.07026768999913</v>
      </c>
      <c r="I34" s="20">
        <v>458.75831681999989</v>
      </c>
      <c r="J34" s="20">
        <v>402.11912629000108</v>
      </c>
      <c r="K34" s="20">
        <v>298.32830967999871</v>
      </c>
      <c r="L34" s="20">
        <v>334.34449029000098</v>
      </c>
      <c r="M34" s="20">
        <v>-73.13766693999969</v>
      </c>
    </row>
    <row r="35" spans="2:13" x14ac:dyDescent="0.25">
      <c r="B35" s="21"/>
      <c r="C35" s="21"/>
      <c r="D35" s="21"/>
      <c r="E35" s="21"/>
      <c r="F35" s="21"/>
      <c r="G35" s="21"/>
      <c r="H35" s="21"/>
      <c r="I35" s="21"/>
      <c r="J35" s="21"/>
    </row>
    <row r="36" spans="2:13" x14ac:dyDescent="0.25">
      <c r="B36" s="22" t="s">
        <v>31</v>
      </c>
      <c r="C36" s="23">
        <f t="shared" ref="C36:L36" si="0">(C6+C15)/C4*100</f>
        <v>38.07220605684023</v>
      </c>
      <c r="D36" s="23">
        <f t="shared" si="0"/>
        <v>41.23257010519329</v>
      </c>
      <c r="E36" s="23">
        <f t="shared" si="0"/>
        <v>43.719689921024148</v>
      </c>
      <c r="F36" s="23">
        <f t="shared" si="0"/>
        <v>46.094065179546575</v>
      </c>
      <c r="G36" s="23">
        <f t="shared" si="0"/>
        <v>49.125690403609909</v>
      </c>
      <c r="H36" s="23">
        <f t="shared" si="0"/>
        <v>48.794136965033914</v>
      </c>
      <c r="I36" s="23">
        <f t="shared" si="0"/>
        <v>51.567852353095475</v>
      </c>
      <c r="J36" s="23">
        <f t="shared" si="0"/>
        <v>47.768532113983596</v>
      </c>
      <c r="K36" s="23">
        <f t="shared" si="0"/>
        <v>48.231585611965301</v>
      </c>
      <c r="L36" s="23">
        <f t="shared" si="0"/>
        <v>50.379803067279759</v>
      </c>
      <c r="M36" s="37">
        <f>(M6+M15)/M4*100</f>
        <v>40.529586109493934</v>
      </c>
    </row>
    <row r="37" spans="2:13" x14ac:dyDescent="0.25">
      <c r="B37" s="24" t="s">
        <v>32</v>
      </c>
      <c r="C37" s="25">
        <f t="shared" ref="C37:L37" si="1">C12/C4*100</f>
        <v>57.24226458935776</v>
      </c>
      <c r="D37" s="25">
        <f t="shared" si="1"/>
        <v>55.469195521714923</v>
      </c>
      <c r="E37" s="25">
        <f t="shared" si="1"/>
        <v>53.252237933994394</v>
      </c>
      <c r="F37" s="25">
        <f t="shared" si="1"/>
        <v>52.874550773259735</v>
      </c>
      <c r="G37" s="25">
        <f t="shared" si="1"/>
        <v>48.893717631295161</v>
      </c>
      <c r="H37" s="25">
        <f t="shared" si="1"/>
        <v>50.055559210445821</v>
      </c>
      <c r="I37" s="25">
        <f t="shared" si="1"/>
        <v>46.999168908436516</v>
      </c>
      <c r="J37" s="25">
        <f t="shared" si="1"/>
        <v>51.43840960120221</v>
      </c>
      <c r="K37" s="25">
        <f t="shared" si="1"/>
        <v>51.551225527528331</v>
      </c>
      <c r="L37" s="25">
        <f t="shared" si="1"/>
        <v>48.719068907650524</v>
      </c>
      <c r="M37" s="38">
        <f>M12/M4*100</f>
        <v>59.073023581664138</v>
      </c>
    </row>
    <row r="38" spans="2:13" x14ac:dyDescent="0.25">
      <c r="B38" s="24" t="s">
        <v>33</v>
      </c>
      <c r="C38" s="25">
        <f t="shared" ref="C38:L38" si="2">C16/C4*100</f>
        <v>4.6855293538020115</v>
      </c>
      <c r="D38" s="25">
        <f t="shared" si="2"/>
        <v>3.2982343730917885</v>
      </c>
      <c r="E38" s="25">
        <f t="shared" si="2"/>
        <v>3.0280721449814489</v>
      </c>
      <c r="F38" s="25">
        <f t="shared" si="2"/>
        <v>1.0313840471936868</v>
      </c>
      <c r="G38" s="25">
        <f t="shared" si="2"/>
        <v>1.9805919650949415</v>
      </c>
      <c r="H38" s="25">
        <f t="shared" si="2"/>
        <v>1.1503038245202728</v>
      </c>
      <c r="I38" s="25">
        <f t="shared" si="2"/>
        <v>1.4329787384680082</v>
      </c>
      <c r="J38" s="25">
        <f t="shared" si="2"/>
        <v>0.79305828481419127</v>
      </c>
      <c r="K38" s="25">
        <f t="shared" si="2"/>
        <v>0.21718886050636541</v>
      </c>
      <c r="L38" s="25">
        <f t="shared" si="2"/>
        <v>0.90112802506972478</v>
      </c>
      <c r="M38" s="38">
        <f>M16/M4*100</f>
        <v>0.39739030884191756</v>
      </c>
    </row>
    <row r="39" spans="2:13" x14ac:dyDescent="0.25">
      <c r="B39" s="26" t="s">
        <v>34</v>
      </c>
      <c r="C39" s="23">
        <f t="shared" ref="C39:L39" si="3">C19/C17*100</f>
        <v>36.478459792963292</v>
      </c>
      <c r="D39" s="23">
        <f t="shared" si="3"/>
        <v>43.578840534482779</v>
      </c>
      <c r="E39" s="23">
        <f t="shared" si="3"/>
        <v>45.05879358619687</v>
      </c>
      <c r="F39" s="23">
        <f t="shared" si="3"/>
        <v>52.515573219844093</v>
      </c>
      <c r="G39" s="23">
        <f t="shared" si="3"/>
        <v>52.242235593251294</v>
      </c>
      <c r="H39" s="23">
        <f t="shared" si="3"/>
        <v>52.13007912847214</v>
      </c>
      <c r="I39" s="23">
        <f t="shared" si="3"/>
        <v>47.765644744603911</v>
      </c>
      <c r="J39" s="23">
        <f t="shared" si="3"/>
        <v>64.627347299653522</v>
      </c>
      <c r="K39" s="23">
        <f t="shared" si="3"/>
        <v>63.482506966182427</v>
      </c>
      <c r="L39" s="23">
        <f t="shared" si="3"/>
        <v>63.710583286274037</v>
      </c>
      <c r="M39" s="37">
        <f>M19/M17*100</f>
        <v>73.741185364147384</v>
      </c>
    </row>
    <row r="40" spans="2:13" x14ac:dyDescent="0.25">
      <c r="B40" s="27" t="s">
        <v>35</v>
      </c>
      <c r="C40" s="28">
        <f t="shared" ref="C40:L40" si="4">C19/(C17-C29)*100</f>
        <v>39.183479665160199</v>
      </c>
      <c r="D40" s="28">
        <f t="shared" si="4"/>
        <v>46.984355518745744</v>
      </c>
      <c r="E40" s="28">
        <f t="shared" si="4"/>
        <v>48.589989611746844</v>
      </c>
      <c r="F40" s="28">
        <f t="shared" si="4"/>
        <v>57.021165157480979</v>
      </c>
      <c r="G40" s="28">
        <f t="shared" si="4"/>
        <v>56.972459902507254</v>
      </c>
      <c r="H40" s="28">
        <f t="shared" si="4"/>
        <v>56.813011792611043</v>
      </c>
      <c r="I40" s="28">
        <f t="shared" si="4"/>
        <v>52.114633876317015</v>
      </c>
      <c r="J40" s="28">
        <f t="shared" si="4"/>
        <v>70.827567932108465</v>
      </c>
      <c r="K40" s="28">
        <f t="shared" si="4"/>
        <v>69.558696401053709</v>
      </c>
      <c r="L40" s="28">
        <f t="shared" si="4"/>
        <v>70.0937684073009</v>
      </c>
      <c r="M40" s="39">
        <f>M19/(M17-M29)*100</f>
        <v>73.741185364147384</v>
      </c>
    </row>
    <row r="41" spans="2:13" x14ac:dyDescent="0.25">
      <c r="B41" s="29" t="s">
        <v>36</v>
      </c>
      <c r="C41" s="25">
        <f>IFERROR(C20/C19*100,"-")</f>
        <v>0</v>
      </c>
      <c r="D41" s="25">
        <f t="shared" ref="D41:M41" si="5">IFERROR(D20/D19*100,"-")</f>
        <v>0</v>
      </c>
      <c r="E41" s="25">
        <f t="shared" si="5"/>
        <v>0</v>
      </c>
      <c r="F41" s="25">
        <f t="shared" si="5"/>
        <v>0</v>
      </c>
      <c r="G41" s="25">
        <f t="shared" si="5"/>
        <v>0</v>
      </c>
      <c r="H41" s="25">
        <f t="shared" si="5"/>
        <v>0</v>
      </c>
      <c r="I41" s="25">
        <f t="shared" si="5"/>
        <v>0</v>
      </c>
      <c r="J41" s="25">
        <f t="shared" si="5"/>
        <v>88.205225695311157</v>
      </c>
      <c r="K41" s="25">
        <f t="shared" si="5"/>
        <v>86.652830260403448</v>
      </c>
      <c r="L41" s="25">
        <f t="shared" si="5"/>
        <v>82.749714180635792</v>
      </c>
      <c r="M41" s="38">
        <f t="shared" si="5"/>
        <v>82.917150330675355</v>
      </c>
    </row>
    <row r="42" spans="2:13" x14ac:dyDescent="0.25">
      <c r="B42" s="29" t="s">
        <v>37</v>
      </c>
      <c r="C42" s="25">
        <f>IFERROR(C21/C19*100,"-")</f>
        <v>0</v>
      </c>
      <c r="D42" s="25">
        <f t="shared" ref="D42:M42" si="6">IFERROR(D21/D19*100,"-")</f>
        <v>0</v>
      </c>
      <c r="E42" s="25">
        <f t="shared" si="6"/>
        <v>0</v>
      </c>
      <c r="F42" s="25">
        <f t="shared" si="6"/>
        <v>0</v>
      </c>
      <c r="G42" s="25">
        <f t="shared" si="6"/>
        <v>0</v>
      </c>
      <c r="H42" s="25">
        <f t="shared" si="6"/>
        <v>0</v>
      </c>
      <c r="I42" s="25">
        <f t="shared" si="6"/>
        <v>0</v>
      </c>
      <c r="J42" s="25">
        <f t="shared" si="6"/>
        <v>11.794774304688843</v>
      </c>
      <c r="K42" s="25">
        <f t="shared" si="6"/>
        <v>13.347169739596563</v>
      </c>
      <c r="L42" s="25">
        <f t="shared" si="6"/>
        <v>17.250285819364212</v>
      </c>
      <c r="M42" s="38">
        <f t="shared" si="6"/>
        <v>17.082849669324641</v>
      </c>
    </row>
    <row r="43" spans="2:13" x14ac:dyDescent="0.25">
      <c r="B43" s="30" t="s">
        <v>38</v>
      </c>
      <c r="C43" s="25" t="str">
        <f t="shared" ref="C43:C48" si="7">IFERROR(C22/C$21*100,"-")</f>
        <v>-</v>
      </c>
      <c r="D43" s="25" t="str">
        <f t="shared" ref="D43:M48" si="8">IFERROR(D22/D$21*100,"-")</f>
        <v>-</v>
      </c>
      <c r="E43" s="25" t="str">
        <f t="shared" si="8"/>
        <v>-</v>
      </c>
      <c r="F43" s="25" t="str">
        <f t="shared" si="8"/>
        <v>-</v>
      </c>
      <c r="G43" s="25" t="str">
        <f t="shared" si="8"/>
        <v>-</v>
      </c>
      <c r="H43" s="25" t="str">
        <f t="shared" si="8"/>
        <v>-</v>
      </c>
      <c r="I43" s="25" t="str">
        <f t="shared" si="8"/>
        <v>-</v>
      </c>
      <c r="J43" s="25">
        <f t="shared" si="8"/>
        <v>85.263138052146189</v>
      </c>
      <c r="K43" s="25">
        <f t="shared" si="8"/>
        <v>86.755425092181014</v>
      </c>
      <c r="L43" s="25">
        <f t="shared" si="8"/>
        <v>87.773367564372336</v>
      </c>
      <c r="M43" s="38">
        <f t="shared" si="8"/>
        <v>60.217668486774258</v>
      </c>
    </row>
    <row r="44" spans="2:13" x14ac:dyDescent="0.25">
      <c r="B44" s="30" t="s">
        <v>39</v>
      </c>
      <c r="C44" s="25" t="str">
        <f t="shared" si="7"/>
        <v>-</v>
      </c>
      <c r="D44" s="25" t="str">
        <f t="shared" si="8"/>
        <v>-</v>
      </c>
      <c r="E44" s="25" t="str">
        <f t="shared" si="8"/>
        <v>-</v>
      </c>
      <c r="F44" s="25" t="str">
        <f t="shared" si="8"/>
        <v>-</v>
      </c>
      <c r="G44" s="25" t="str">
        <f t="shared" si="8"/>
        <v>-</v>
      </c>
      <c r="H44" s="25" t="str">
        <f t="shared" si="8"/>
        <v>-</v>
      </c>
      <c r="I44" s="25" t="str">
        <f t="shared" si="8"/>
        <v>-</v>
      </c>
      <c r="J44" s="25">
        <f t="shared" si="8"/>
        <v>0</v>
      </c>
      <c r="K44" s="25">
        <f t="shared" si="8"/>
        <v>0</v>
      </c>
      <c r="L44" s="25">
        <f t="shared" si="8"/>
        <v>0</v>
      </c>
      <c r="M44" s="38">
        <f t="shared" si="8"/>
        <v>28.303775393202006</v>
      </c>
    </row>
    <row r="45" spans="2:13" x14ac:dyDescent="0.25">
      <c r="B45" s="30" t="s">
        <v>40</v>
      </c>
      <c r="C45" s="25" t="str">
        <f t="shared" si="7"/>
        <v>-</v>
      </c>
      <c r="D45" s="25" t="str">
        <f t="shared" si="8"/>
        <v>-</v>
      </c>
      <c r="E45" s="25" t="str">
        <f t="shared" si="8"/>
        <v>-</v>
      </c>
      <c r="F45" s="25" t="str">
        <f t="shared" si="8"/>
        <v>-</v>
      </c>
      <c r="G45" s="25" t="str">
        <f t="shared" si="8"/>
        <v>-</v>
      </c>
      <c r="H45" s="25" t="str">
        <f t="shared" si="8"/>
        <v>-</v>
      </c>
      <c r="I45" s="25" t="str">
        <f t="shared" si="8"/>
        <v>-</v>
      </c>
      <c r="J45" s="25">
        <f t="shared" si="8"/>
        <v>12.213773542951323</v>
      </c>
      <c r="K45" s="25">
        <f t="shared" si="8"/>
        <v>11.299713604942676</v>
      </c>
      <c r="L45" s="25">
        <f t="shared" si="8"/>
        <v>10.453140124234906</v>
      </c>
      <c r="M45" s="38">
        <f t="shared" si="8"/>
        <v>9.9947264743027766</v>
      </c>
    </row>
    <row r="46" spans="2:13" x14ac:dyDescent="0.25">
      <c r="B46" s="31" t="s">
        <v>41</v>
      </c>
      <c r="C46" s="28" t="str">
        <f t="shared" si="7"/>
        <v>-</v>
      </c>
      <c r="D46" s="28" t="str">
        <f t="shared" si="8"/>
        <v>-</v>
      </c>
      <c r="E46" s="28" t="str">
        <f t="shared" si="8"/>
        <v>-</v>
      </c>
      <c r="F46" s="28" t="str">
        <f t="shared" si="8"/>
        <v>-</v>
      </c>
      <c r="G46" s="28" t="str">
        <f t="shared" si="8"/>
        <v>-</v>
      </c>
      <c r="H46" s="28" t="str">
        <f t="shared" si="8"/>
        <v>-</v>
      </c>
      <c r="I46" s="28" t="str">
        <f t="shared" si="8"/>
        <v>-</v>
      </c>
      <c r="J46" s="28">
        <f t="shared" si="8"/>
        <v>2.5230884049024853</v>
      </c>
      <c r="K46" s="28">
        <f t="shared" si="8"/>
        <v>1.9448613028763133</v>
      </c>
      <c r="L46" s="28">
        <f t="shared" si="8"/>
        <v>1.7734923113927543</v>
      </c>
      <c r="M46" s="39">
        <f t="shared" si="8"/>
        <v>1.4838296457209603</v>
      </c>
    </row>
    <row r="47" spans="2:13" x14ac:dyDescent="0.25">
      <c r="B47" s="29" t="s">
        <v>42</v>
      </c>
      <c r="C47" s="25" t="str">
        <f t="shared" si="7"/>
        <v>-</v>
      </c>
      <c r="D47" s="25" t="str">
        <f t="shared" si="8"/>
        <v>-</v>
      </c>
      <c r="E47" s="25" t="str">
        <f t="shared" si="8"/>
        <v>-</v>
      </c>
      <c r="F47" s="25" t="str">
        <f t="shared" si="8"/>
        <v>-</v>
      </c>
      <c r="G47" s="25" t="str">
        <f t="shared" si="8"/>
        <v>-</v>
      </c>
      <c r="H47" s="25" t="str">
        <f t="shared" si="8"/>
        <v>-</v>
      </c>
      <c r="I47" s="25" t="str">
        <f t="shared" si="8"/>
        <v>-</v>
      </c>
      <c r="J47" s="25">
        <f t="shared" si="8"/>
        <v>97.476911595097533</v>
      </c>
      <c r="K47" s="25">
        <f t="shared" si="8"/>
        <v>98.055138697123695</v>
      </c>
      <c r="L47" s="25">
        <f t="shared" si="8"/>
        <v>98.226507688607228</v>
      </c>
      <c r="M47" s="38">
        <f t="shared" si="8"/>
        <v>67.474625314148923</v>
      </c>
    </row>
    <row r="48" spans="2:13" x14ac:dyDescent="0.25">
      <c r="B48" s="27" t="s">
        <v>43</v>
      </c>
      <c r="C48" s="28" t="str">
        <f t="shared" si="7"/>
        <v>-</v>
      </c>
      <c r="D48" s="28" t="str">
        <f t="shared" si="8"/>
        <v>-</v>
      </c>
      <c r="E48" s="28" t="str">
        <f t="shared" si="8"/>
        <v>-</v>
      </c>
      <c r="F48" s="28" t="str">
        <f t="shared" si="8"/>
        <v>-</v>
      </c>
      <c r="G48" s="28" t="str">
        <f t="shared" si="8"/>
        <v>-</v>
      </c>
      <c r="H48" s="28" t="str">
        <f t="shared" si="8"/>
        <v>-</v>
      </c>
      <c r="I48" s="28" t="str">
        <f t="shared" si="8"/>
        <v>-</v>
      </c>
      <c r="J48" s="28">
        <f t="shared" si="8"/>
        <v>0</v>
      </c>
      <c r="K48" s="28">
        <f t="shared" si="8"/>
        <v>0</v>
      </c>
      <c r="L48" s="28">
        <f t="shared" si="8"/>
        <v>0</v>
      </c>
      <c r="M48" s="39">
        <f t="shared" si="8"/>
        <v>31.041545040130131</v>
      </c>
    </row>
    <row r="49" spans="2:13" ht="30" x14ac:dyDescent="0.25">
      <c r="B49" s="123" t="s">
        <v>389</v>
      </c>
      <c r="C49" s="120"/>
      <c r="D49" s="120"/>
      <c r="E49" s="120"/>
      <c r="F49" s="120"/>
      <c r="G49" s="120"/>
      <c r="H49" s="120"/>
      <c r="I49" s="120"/>
      <c r="J49" s="124">
        <v>532.99917988999994</v>
      </c>
      <c r="K49" s="124">
        <v>690.67683977000002</v>
      </c>
      <c r="L49" s="124">
        <v>313.81198871000004</v>
      </c>
      <c r="M49" s="125">
        <v>-253.49988636</v>
      </c>
    </row>
    <row r="50" spans="2:13" x14ac:dyDescent="0.25">
      <c r="B50" s="32" t="s">
        <v>44</v>
      </c>
      <c r="C50" s="33">
        <f t="shared" ref="C50:M50" si="9">C49/(C5-C12)*100</f>
        <v>0</v>
      </c>
      <c r="D50" s="33">
        <f t="shared" si="9"/>
        <v>0</v>
      </c>
      <c r="E50" s="33">
        <f t="shared" si="9"/>
        <v>0</v>
      </c>
      <c r="F50" s="33">
        <f t="shared" si="9"/>
        <v>0</v>
      </c>
      <c r="G50" s="33">
        <f t="shared" si="9"/>
        <v>0</v>
      </c>
      <c r="H50" s="33">
        <f t="shared" si="9"/>
        <v>0</v>
      </c>
      <c r="I50" s="33">
        <f t="shared" si="9"/>
        <v>0</v>
      </c>
      <c r="J50" s="34">
        <f t="shared" si="9"/>
        <v>15.391187909027879</v>
      </c>
      <c r="K50" s="34">
        <f t="shared" si="9"/>
        <v>17.640129861370482</v>
      </c>
      <c r="L50" s="34">
        <f t="shared" si="9"/>
        <v>7.4254415155647697</v>
      </c>
      <c r="M50" s="40">
        <f t="shared" si="9"/>
        <v>-12.71183704630705</v>
      </c>
    </row>
    <row r="51" spans="2:13" x14ac:dyDescent="0.25">
      <c r="B51" s="35" t="s">
        <v>45</v>
      </c>
      <c r="C51" s="36">
        <f t="shared" ref="C51:M51" si="10">C31/(C5-C12)*100</f>
        <v>64.577155055437316</v>
      </c>
      <c r="D51" s="36">
        <f t="shared" si="10"/>
        <v>46.447997961012305</v>
      </c>
      <c r="E51" s="36">
        <f t="shared" si="10"/>
        <v>43.625963436178147</v>
      </c>
      <c r="F51" s="36">
        <f t="shared" si="10"/>
        <v>22.15896118573616</v>
      </c>
      <c r="G51" s="36">
        <f t="shared" si="10"/>
        <v>16.691925699745859</v>
      </c>
      <c r="H51" s="36">
        <f t="shared" si="10"/>
        <v>19.843192678667016</v>
      </c>
      <c r="I51" s="36">
        <f t="shared" si="10"/>
        <v>24.280768557069837</v>
      </c>
      <c r="J51" s="36">
        <f t="shared" si="10"/>
        <v>8.370787836921977</v>
      </c>
      <c r="K51" s="36">
        <f t="shared" si="10"/>
        <v>12.080947713412538</v>
      </c>
      <c r="L51" s="36">
        <f t="shared" si="10"/>
        <v>10.073094183982876</v>
      </c>
      <c r="M51" s="41">
        <f t="shared" si="10"/>
        <v>7.4619344164738397</v>
      </c>
    </row>
    <row r="52" spans="2:13" x14ac:dyDescent="0.25">
      <c r="B52" s="104" t="s">
        <v>178</v>
      </c>
      <c r="C52" s="36">
        <f t="shared" ref="C52:L52" si="11">C34/(C5-C12)*100</f>
        <v>17.490902267807893</v>
      </c>
      <c r="D52" s="36">
        <f t="shared" si="11"/>
        <v>11.870898028212494</v>
      </c>
      <c r="E52" s="36">
        <f t="shared" si="11"/>
        <v>5.7663488887001497</v>
      </c>
      <c r="F52" s="36">
        <f t="shared" si="11"/>
        <v>19.875718336665567</v>
      </c>
      <c r="G52" s="36">
        <f t="shared" si="11"/>
        <v>21.539441697830501</v>
      </c>
      <c r="H52" s="36">
        <f t="shared" si="11"/>
        <v>9.3014098508874135</v>
      </c>
      <c r="I52" s="36">
        <f t="shared" si="11"/>
        <v>12.694397465854312</v>
      </c>
      <c r="J52" s="36">
        <f t="shared" si="11"/>
        <v>11.611820933422111</v>
      </c>
      <c r="K52" s="36">
        <f t="shared" si="11"/>
        <v>7.6194101511074113</v>
      </c>
      <c r="L52" s="36">
        <f t="shared" si="11"/>
        <v>7.9112830230140982</v>
      </c>
      <c r="M52" s="41">
        <f>M34/(M5-M12)*100</f>
        <v>-3.6675129028186224</v>
      </c>
    </row>
    <row r="53" spans="2:13" x14ac:dyDescent="0.25"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</row>
    <row r="54" spans="2:13" x14ac:dyDescent="0.25"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</row>
  </sheetData>
  <mergeCells count="1">
    <mergeCell ref="O2:Z3"/>
  </mergeCell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54"/>
  <sheetViews>
    <sheetView showGridLines="0" zoomScale="75" zoomScaleNormal="75" workbookViewId="0">
      <pane xSplit="2" ySplit="3" topLeftCell="C4" activePane="bottomRight" state="frozen"/>
      <selection activeCell="B28" sqref="B28"/>
      <selection pane="topRight" activeCell="B28" sqref="B28"/>
      <selection pane="bottomLeft" activeCell="B28" sqref="B28"/>
      <selection pane="bottomRight"/>
    </sheetView>
  </sheetViews>
  <sheetFormatPr defaultRowHeight="15" x14ac:dyDescent="0.25"/>
  <cols>
    <col min="1" max="1" width="9.140625" style="1"/>
    <col min="2" max="2" width="39.28515625" style="1" bestFit="1" customWidth="1"/>
    <col min="3" max="14" width="9.140625" style="1"/>
    <col min="15" max="27" width="9.5703125" style="1" customWidth="1"/>
    <col min="28" max="16384" width="9.140625" style="1"/>
  </cols>
  <sheetData>
    <row r="2" spans="2:26" x14ac:dyDescent="0.25">
      <c r="B2" s="118" t="s">
        <v>385</v>
      </c>
      <c r="O2" s="132" t="s">
        <v>88</v>
      </c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4"/>
    </row>
    <row r="3" spans="2:26" x14ac:dyDescent="0.25">
      <c r="B3" s="58" t="s">
        <v>59</v>
      </c>
      <c r="C3" s="2">
        <v>2008</v>
      </c>
      <c r="D3" s="2">
        <v>2009</v>
      </c>
      <c r="E3" s="2">
        <v>2010</v>
      </c>
      <c r="F3" s="2">
        <v>2011</v>
      </c>
      <c r="G3" s="2">
        <v>2012</v>
      </c>
      <c r="H3" s="2">
        <v>2013</v>
      </c>
      <c r="I3" s="2">
        <v>2014</v>
      </c>
      <c r="J3" s="2">
        <v>2015</v>
      </c>
      <c r="K3" s="2">
        <v>2016</v>
      </c>
      <c r="L3" s="2">
        <v>2017</v>
      </c>
      <c r="M3" s="2" t="s">
        <v>46</v>
      </c>
      <c r="O3" s="135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7"/>
    </row>
    <row r="4" spans="2:26" x14ac:dyDescent="0.25">
      <c r="B4" s="3" t="s">
        <v>0</v>
      </c>
      <c r="C4" s="4">
        <v>9248.4332600500002</v>
      </c>
      <c r="D4" s="4">
        <v>9655.3981031099993</v>
      </c>
      <c r="E4" s="4">
        <v>11024.500548219999</v>
      </c>
      <c r="F4" s="4">
        <v>12531.41069042</v>
      </c>
      <c r="G4" s="4">
        <v>15299.206830339999</v>
      </c>
      <c r="H4" s="4">
        <v>16140.4507223</v>
      </c>
      <c r="I4" s="4">
        <v>18344.698797720001</v>
      </c>
      <c r="J4" s="4">
        <v>20522.628395599997</v>
      </c>
      <c r="K4" s="4">
        <v>21567.672710390001</v>
      </c>
      <c r="L4" s="4">
        <v>22007.561884499999</v>
      </c>
      <c r="M4" s="4">
        <v>14566.645162820001</v>
      </c>
      <c r="O4" s="96"/>
      <c r="P4" s="97"/>
      <c r="Q4" s="97"/>
      <c r="R4" s="97"/>
      <c r="S4" s="97"/>
      <c r="T4" s="97"/>
      <c r="U4" s="97"/>
      <c r="V4" s="97"/>
      <c r="W4" s="97"/>
      <c r="X4" s="97"/>
      <c r="Y4" s="97"/>
      <c r="Z4" s="98"/>
    </row>
    <row r="5" spans="2:26" x14ac:dyDescent="0.25">
      <c r="B5" s="5" t="s">
        <v>1</v>
      </c>
      <c r="C5" s="6">
        <v>9020.4475149400005</v>
      </c>
      <c r="D5" s="6">
        <v>9555.7689457999986</v>
      </c>
      <c r="E5" s="6">
        <v>10904.50652056</v>
      </c>
      <c r="F5" s="6">
        <v>12422.266128249999</v>
      </c>
      <c r="G5" s="6">
        <v>15159.22677856</v>
      </c>
      <c r="H5" s="6">
        <v>16084.785838129999</v>
      </c>
      <c r="I5" s="6">
        <v>18262.093604289999</v>
      </c>
      <c r="J5" s="6">
        <v>20470.388554009998</v>
      </c>
      <c r="K5" s="6">
        <v>21477.806812620001</v>
      </c>
      <c r="L5" s="6">
        <v>21943.136641329998</v>
      </c>
      <c r="M5" s="6">
        <v>14523.61539348</v>
      </c>
      <c r="O5" s="89" t="s">
        <v>248</v>
      </c>
      <c r="P5" s="93"/>
      <c r="Q5" s="93"/>
      <c r="R5" s="93"/>
      <c r="S5" s="93"/>
      <c r="T5" s="93"/>
      <c r="U5" s="93"/>
      <c r="V5" s="93"/>
      <c r="W5" s="93"/>
      <c r="X5" s="93"/>
      <c r="Y5" s="93"/>
      <c r="Z5" s="94"/>
    </row>
    <row r="6" spans="2:26" x14ac:dyDescent="0.25">
      <c r="B6" s="7" t="s">
        <v>2</v>
      </c>
      <c r="C6" s="8">
        <v>4099.09457045</v>
      </c>
      <c r="D6" s="8">
        <v>4317.7538217900001</v>
      </c>
      <c r="E6" s="8">
        <v>4931.0774903199999</v>
      </c>
      <c r="F6" s="8">
        <v>5479.4179810799997</v>
      </c>
      <c r="G6" s="8">
        <v>6792.6766490699993</v>
      </c>
      <c r="H6" s="8">
        <v>7977.6172544900001</v>
      </c>
      <c r="I6" s="8">
        <v>9190.1185341299988</v>
      </c>
      <c r="J6" s="8">
        <v>10199.316443309999</v>
      </c>
      <c r="K6" s="8">
        <v>10710.3939384</v>
      </c>
      <c r="L6" s="8">
        <v>10979.865527709999</v>
      </c>
      <c r="M6" s="8">
        <v>7492.4238166800005</v>
      </c>
      <c r="O6" s="89" t="s">
        <v>249</v>
      </c>
      <c r="P6" s="93"/>
      <c r="Q6" s="93"/>
      <c r="R6" s="93"/>
      <c r="S6" s="93"/>
      <c r="T6" s="93"/>
      <c r="U6" s="93"/>
      <c r="V6" s="93"/>
      <c r="W6" s="93"/>
      <c r="X6" s="93"/>
      <c r="Y6" s="93"/>
      <c r="Z6" s="94"/>
    </row>
    <row r="7" spans="2:26" x14ac:dyDescent="0.25">
      <c r="B7" s="9" t="s">
        <v>3</v>
      </c>
      <c r="C7" s="10"/>
      <c r="D7" s="10"/>
      <c r="E7" s="10"/>
      <c r="F7" s="10"/>
      <c r="G7" s="10"/>
      <c r="H7" s="10"/>
      <c r="I7" s="10"/>
      <c r="J7" s="10">
        <v>8094.7524682900003</v>
      </c>
      <c r="K7" s="10">
        <v>8423.6963867399991</v>
      </c>
      <c r="L7" s="10">
        <v>8577.2926725100006</v>
      </c>
      <c r="M7" s="10">
        <v>5857.4118284899996</v>
      </c>
      <c r="O7" s="24"/>
      <c r="P7" s="93"/>
      <c r="Q7" s="93"/>
      <c r="R7" s="93"/>
      <c r="S7" s="93"/>
      <c r="T7" s="93"/>
      <c r="U7" s="93"/>
      <c r="V7" s="93"/>
      <c r="W7" s="93"/>
      <c r="X7" s="93"/>
      <c r="Y7" s="93"/>
      <c r="Z7" s="94"/>
    </row>
    <row r="8" spans="2:26" x14ac:dyDescent="0.25">
      <c r="B8" s="9" t="s">
        <v>4</v>
      </c>
      <c r="C8" s="10"/>
      <c r="D8" s="10"/>
      <c r="E8" s="10"/>
      <c r="F8" s="10"/>
      <c r="G8" s="10"/>
      <c r="H8" s="10"/>
      <c r="I8" s="10"/>
      <c r="J8" s="10">
        <v>430.95535497000003</v>
      </c>
      <c r="K8" s="10">
        <v>447.05763633999999</v>
      </c>
      <c r="L8" s="10">
        <v>475.29086735000004</v>
      </c>
      <c r="M8" s="10">
        <v>365.24638308999999</v>
      </c>
      <c r="O8" s="89" t="s">
        <v>250</v>
      </c>
      <c r="P8" s="93"/>
      <c r="Q8" s="93"/>
      <c r="R8" s="93"/>
      <c r="S8" s="93"/>
      <c r="T8" s="93"/>
      <c r="U8" s="93"/>
      <c r="V8" s="93"/>
      <c r="W8" s="93"/>
      <c r="X8" s="93"/>
      <c r="Y8" s="93"/>
      <c r="Z8" s="94"/>
    </row>
    <row r="9" spans="2:26" x14ac:dyDescent="0.25">
      <c r="B9" s="9" t="s">
        <v>5</v>
      </c>
      <c r="C9" s="10"/>
      <c r="D9" s="10"/>
      <c r="E9" s="10"/>
      <c r="F9" s="10"/>
      <c r="G9" s="10"/>
      <c r="H9" s="10"/>
      <c r="I9" s="10"/>
      <c r="J9" s="10">
        <v>22.409958039999999</v>
      </c>
      <c r="K9" s="10">
        <v>21.370151839999998</v>
      </c>
      <c r="L9" s="10">
        <v>19.815731879999998</v>
      </c>
      <c r="M9" s="10">
        <v>20.41291695</v>
      </c>
      <c r="O9" s="89" t="s">
        <v>251</v>
      </c>
      <c r="P9" s="93"/>
      <c r="Q9" s="93"/>
      <c r="R9" s="93"/>
      <c r="S9" s="93"/>
      <c r="T9" s="93"/>
      <c r="U9" s="93"/>
      <c r="V9" s="93"/>
      <c r="W9" s="93"/>
      <c r="X9" s="93"/>
      <c r="Y9" s="93"/>
      <c r="Z9" s="94"/>
    </row>
    <row r="10" spans="2:26" x14ac:dyDescent="0.25">
      <c r="B10" s="9" t="s">
        <v>6</v>
      </c>
      <c r="C10" s="10"/>
      <c r="D10" s="10"/>
      <c r="E10" s="10"/>
      <c r="F10" s="10"/>
      <c r="G10" s="10"/>
      <c r="H10" s="10"/>
      <c r="I10" s="10"/>
      <c r="J10" s="10">
        <v>1035.2450501799999</v>
      </c>
      <c r="K10" s="10">
        <v>1091.2233955199999</v>
      </c>
      <c r="L10" s="10">
        <v>1143.9279290100001</v>
      </c>
      <c r="M10" s="10">
        <v>732.34985209000001</v>
      </c>
      <c r="O10" s="89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4"/>
    </row>
    <row r="11" spans="2:26" x14ac:dyDescent="0.25">
      <c r="B11" s="9" t="s">
        <v>7</v>
      </c>
      <c r="C11" s="10"/>
      <c r="D11" s="10"/>
      <c r="E11" s="10"/>
      <c r="F11" s="10"/>
      <c r="G11" s="10"/>
      <c r="H11" s="10"/>
      <c r="I11" s="10"/>
      <c r="J11" s="10">
        <v>615.95361183000023</v>
      </c>
      <c r="K11" s="10">
        <v>727.04636796000341</v>
      </c>
      <c r="L11" s="10">
        <v>763.53832695999699</v>
      </c>
      <c r="M11" s="10">
        <v>517.00283606000085</v>
      </c>
      <c r="O11" s="89" t="s">
        <v>361</v>
      </c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4"/>
    </row>
    <row r="12" spans="2:26" x14ac:dyDescent="0.25">
      <c r="B12" s="11" t="s">
        <v>8</v>
      </c>
      <c r="C12" s="8">
        <v>4007.4023021799999</v>
      </c>
      <c r="D12" s="8">
        <v>4131.52272498</v>
      </c>
      <c r="E12" s="8">
        <v>4571.5670057299994</v>
      </c>
      <c r="F12" s="8">
        <v>5290.2957417099997</v>
      </c>
      <c r="G12" s="8">
        <v>5772.6448018700003</v>
      </c>
      <c r="H12" s="8">
        <v>6012.4636863199994</v>
      </c>
      <c r="I12" s="8">
        <v>6555.5455969799996</v>
      </c>
      <c r="J12" s="8">
        <v>6986.87730964</v>
      </c>
      <c r="K12" s="8">
        <v>7660.3462131199994</v>
      </c>
      <c r="L12" s="8">
        <v>7489.5743633100001</v>
      </c>
      <c r="M12" s="8">
        <v>5401.49452733</v>
      </c>
      <c r="O12" s="89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4"/>
    </row>
    <row r="13" spans="2:26" x14ac:dyDescent="0.25">
      <c r="B13" s="9" t="s">
        <v>9</v>
      </c>
      <c r="C13" s="10"/>
      <c r="D13" s="10"/>
      <c r="E13" s="10"/>
      <c r="F13" s="10"/>
      <c r="G13" s="10"/>
      <c r="H13" s="10"/>
      <c r="I13" s="10"/>
      <c r="J13" s="10">
        <v>3682.6038264899998</v>
      </c>
      <c r="K13" s="10">
        <v>4288.0453741000001</v>
      </c>
      <c r="L13" s="10">
        <v>4081.8804932800003</v>
      </c>
      <c r="M13" s="10">
        <v>3002.2789098799999</v>
      </c>
      <c r="O13" s="89" t="s">
        <v>252</v>
      </c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60"/>
    </row>
    <row r="14" spans="2:26" x14ac:dyDescent="0.25">
      <c r="B14" s="9" t="s">
        <v>10</v>
      </c>
      <c r="C14" s="10"/>
      <c r="D14" s="10"/>
      <c r="E14" s="10"/>
      <c r="F14" s="10"/>
      <c r="G14" s="10"/>
      <c r="H14" s="10"/>
      <c r="I14" s="10"/>
      <c r="J14" s="10">
        <v>3304.2734831500002</v>
      </c>
      <c r="K14" s="10">
        <v>3372.3008390199993</v>
      </c>
      <c r="L14" s="10">
        <v>3407.6938700299997</v>
      </c>
      <c r="M14" s="10">
        <v>2399.2156174500001</v>
      </c>
      <c r="N14" s="59"/>
      <c r="O14" s="89" t="s">
        <v>253</v>
      </c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4"/>
    </row>
    <row r="15" spans="2:26" x14ac:dyDescent="0.25">
      <c r="B15" s="11" t="s">
        <v>11</v>
      </c>
      <c r="C15" s="8">
        <v>913.9506423100006</v>
      </c>
      <c r="D15" s="8">
        <v>1106.4923990299985</v>
      </c>
      <c r="E15" s="8">
        <v>1401.862024510001</v>
      </c>
      <c r="F15" s="8">
        <v>1652.55240546</v>
      </c>
      <c r="G15" s="8">
        <v>2593.9053276200002</v>
      </c>
      <c r="H15" s="8">
        <v>2094.7048973199999</v>
      </c>
      <c r="I15" s="8">
        <v>2516.429473180001</v>
      </c>
      <c r="J15" s="8">
        <v>3284.194801059999</v>
      </c>
      <c r="K15" s="8">
        <v>3107.0666611000015</v>
      </c>
      <c r="L15" s="8">
        <v>3473.6967503099995</v>
      </c>
      <c r="M15" s="8">
        <v>1629.6970494699999</v>
      </c>
      <c r="N15" s="59"/>
      <c r="O15" s="24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4"/>
    </row>
    <row r="16" spans="2:26" x14ac:dyDescent="0.25">
      <c r="B16" s="12" t="s">
        <v>12</v>
      </c>
      <c r="C16" s="6">
        <v>227.98574511000001</v>
      </c>
      <c r="D16" s="6">
        <v>99.629157309999997</v>
      </c>
      <c r="E16" s="6">
        <v>119.99402766</v>
      </c>
      <c r="F16" s="6">
        <v>109.14456217</v>
      </c>
      <c r="G16" s="6">
        <v>139.98005178</v>
      </c>
      <c r="H16" s="6">
        <v>55.664884170000001</v>
      </c>
      <c r="I16" s="6">
        <v>82.605193429999986</v>
      </c>
      <c r="J16" s="6">
        <v>52.239841590000005</v>
      </c>
      <c r="K16" s="6">
        <v>89.865897769999989</v>
      </c>
      <c r="L16" s="6">
        <v>64.425243170000002</v>
      </c>
      <c r="M16" s="6">
        <v>43.029769340000001</v>
      </c>
      <c r="O16" s="89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4"/>
    </row>
    <row r="17" spans="2:26" x14ac:dyDescent="0.25">
      <c r="B17" s="13" t="s">
        <v>13</v>
      </c>
      <c r="C17" s="14">
        <v>8821.4387456200002</v>
      </c>
      <c r="D17" s="14">
        <v>9573.2316603200015</v>
      </c>
      <c r="E17" s="14">
        <v>11257.669307730001</v>
      </c>
      <c r="F17" s="14">
        <v>11331.61832145</v>
      </c>
      <c r="G17" s="14">
        <v>13869.826265610001</v>
      </c>
      <c r="H17" s="14">
        <v>15547.08420775</v>
      </c>
      <c r="I17" s="14">
        <v>17622.443477270001</v>
      </c>
      <c r="J17" s="14">
        <v>20135.64675996</v>
      </c>
      <c r="K17" s="14">
        <v>20913.335602129999</v>
      </c>
      <c r="L17" s="14">
        <v>21975.738390750001</v>
      </c>
      <c r="M17" s="14">
        <v>14257.376306009999</v>
      </c>
      <c r="O17" s="89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4"/>
    </row>
    <row r="18" spans="2:26" x14ac:dyDescent="0.25">
      <c r="B18" s="15" t="s">
        <v>14</v>
      </c>
      <c r="C18" s="16">
        <v>7744.6547911099997</v>
      </c>
      <c r="D18" s="16">
        <v>8550.463284630001</v>
      </c>
      <c r="E18" s="16">
        <v>9739.3497743099997</v>
      </c>
      <c r="F18" s="16">
        <v>10614.58557243</v>
      </c>
      <c r="G18" s="16">
        <v>12823.448004100001</v>
      </c>
      <c r="H18" s="16">
        <v>14178.59343096</v>
      </c>
      <c r="I18" s="16">
        <v>15946.54867586</v>
      </c>
      <c r="J18" s="16">
        <v>18608.664260289999</v>
      </c>
      <c r="K18" s="16">
        <v>19807.619029779999</v>
      </c>
      <c r="L18" s="16">
        <v>20733.242683700002</v>
      </c>
      <c r="M18" s="16">
        <v>12969.68029642</v>
      </c>
      <c r="O18" s="89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4"/>
    </row>
    <row r="19" spans="2:26" x14ac:dyDescent="0.25">
      <c r="B19" s="7" t="s">
        <v>15</v>
      </c>
      <c r="C19" s="8">
        <v>3159.8197781100002</v>
      </c>
      <c r="D19" s="8">
        <v>3520.6220389599998</v>
      </c>
      <c r="E19" s="8">
        <v>4000.45407054</v>
      </c>
      <c r="F19" s="8">
        <v>6145.9458158100006</v>
      </c>
      <c r="G19" s="8">
        <v>7518.4973066499997</v>
      </c>
      <c r="H19" s="8">
        <v>8314.9388150600007</v>
      </c>
      <c r="I19" s="8">
        <v>9289.6036139599983</v>
      </c>
      <c r="J19" s="8">
        <v>11446.32110979</v>
      </c>
      <c r="K19" s="8">
        <v>11987.43355833</v>
      </c>
      <c r="L19" s="8">
        <v>12410.7186019</v>
      </c>
      <c r="M19" s="8">
        <v>7333.22695905</v>
      </c>
      <c r="O19" s="89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4"/>
    </row>
    <row r="20" spans="2:26" x14ac:dyDescent="0.25">
      <c r="B20" s="9" t="s">
        <v>16</v>
      </c>
      <c r="C20" s="10"/>
      <c r="D20" s="10"/>
      <c r="E20" s="10"/>
      <c r="F20" s="10"/>
      <c r="G20" s="10"/>
      <c r="H20" s="10"/>
      <c r="I20" s="10"/>
      <c r="J20" s="10">
        <v>8398.2717751399996</v>
      </c>
      <c r="K20" s="10">
        <v>8815.8674083299993</v>
      </c>
      <c r="L20" s="10">
        <v>9171.2200104000003</v>
      </c>
      <c r="M20" s="10">
        <v>5221.4980674099997</v>
      </c>
      <c r="O20" s="89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4"/>
    </row>
    <row r="21" spans="2:26" x14ac:dyDescent="0.25">
      <c r="B21" s="9" t="s">
        <v>17</v>
      </c>
      <c r="C21" s="10"/>
      <c r="D21" s="10"/>
      <c r="E21" s="10"/>
      <c r="F21" s="10"/>
      <c r="G21" s="10"/>
      <c r="H21" s="10"/>
      <c r="I21" s="10"/>
      <c r="J21" s="10">
        <v>3048.0493346500002</v>
      </c>
      <c r="K21" s="10">
        <v>3171.5661500000001</v>
      </c>
      <c r="L21" s="10">
        <v>3239.4985914999997</v>
      </c>
      <c r="M21" s="10">
        <v>2111.7288916400003</v>
      </c>
      <c r="O21" s="89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4"/>
    </row>
    <row r="22" spans="2:26" x14ac:dyDescent="0.25">
      <c r="B22" s="1" t="s">
        <v>18</v>
      </c>
      <c r="C22" s="10"/>
      <c r="D22" s="10"/>
      <c r="E22" s="10"/>
      <c r="F22" s="10"/>
      <c r="G22" s="10"/>
      <c r="H22" s="10"/>
      <c r="I22" s="10"/>
      <c r="J22" s="10">
        <v>1830.6806121099999</v>
      </c>
      <c r="K22" s="10">
        <v>1920.8841858899998</v>
      </c>
      <c r="L22" s="10">
        <v>1905.8607177200001</v>
      </c>
      <c r="M22" s="10">
        <v>1203.7371320799998</v>
      </c>
      <c r="O22" s="89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4"/>
    </row>
    <row r="23" spans="2:26" x14ac:dyDescent="0.25">
      <c r="B23" s="1" t="s">
        <v>19</v>
      </c>
      <c r="C23" s="10"/>
      <c r="D23" s="10"/>
      <c r="E23" s="10"/>
      <c r="F23" s="10"/>
      <c r="G23" s="10"/>
      <c r="H23" s="10"/>
      <c r="I23" s="10"/>
      <c r="J23" s="10">
        <v>571.50968366999996</v>
      </c>
      <c r="K23" s="10">
        <v>628.60267144000011</v>
      </c>
      <c r="L23" s="10">
        <v>639.8646876900001</v>
      </c>
      <c r="M23" s="10">
        <v>444.19782066000005</v>
      </c>
      <c r="O23" s="89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4"/>
    </row>
    <row r="24" spans="2:26" x14ac:dyDescent="0.25">
      <c r="B24" s="1" t="s">
        <v>20</v>
      </c>
      <c r="C24" s="10"/>
      <c r="D24" s="10"/>
      <c r="E24" s="10"/>
      <c r="F24" s="10"/>
      <c r="G24" s="10"/>
      <c r="H24" s="10"/>
      <c r="I24" s="10"/>
      <c r="J24" s="10">
        <v>531.04687053999999</v>
      </c>
      <c r="K24" s="10">
        <v>585.60090433000005</v>
      </c>
      <c r="L24" s="10">
        <v>602.79083349999996</v>
      </c>
      <c r="M24" s="10">
        <v>387.93133169999999</v>
      </c>
      <c r="O24" s="89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4"/>
    </row>
    <row r="25" spans="2:26" x14ac:dyDescent="0.25">
      <c r="B25" s="1" t="s">
        <v>21</v>
      </c>
      <c r="C25" s="10"/>
      <c r="D25" s="10"/>
      <c r="E25" s="10"/>
      <c r="F25" s="10"/>
      <c r="G25" s="10"/>
      <c r="H25" s="10"/>
      <c r="I25" s="10"/>
      <c r="J25" s="10">
        <v>114.81216833000053</v>
      </c>
      <c r="K25" s="10">
        <v>36.478388340000038</v>
      </c>
      <c r="L25" s="10">
        <v>90.982352589999209</v>
      </c>
      <c r="M25" s="10">
        <v>75.862607200000184</v>
      </c>
      <c r="O25" s="89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4"/>
    </row>
    <row r="26" spans="2:26" x14ac:dyDescent="0.25">
      <c r="B26" s="17" t="s">
        <v>22</v>
      </c>
      <c r="C26" s="18"/>
      <c r="D26" s="18"/>
      <c r="E26" s="18"/>
      <c r="F26" s="18"/>
      <c r="G26" s="18"/>
      <c r="H26" s="18"/>
      <c r="I26" s="18"/>
      <c r="J26" s="18">
        <v>2295.8735437300002</v>
      </c>
      <c r="K26" s="18">
        <v>2365.8042241100002</v>
      </c>
      <c r="L26" s="18">
        <v>2383.9150638400001</v>
      </c>
      <c r="M26" s="18">
        <v>1526.1843966700001</v>
      </c>
      <c r="O26" s="89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4"/>
    </row>
    <row r="27" spans="2:26" x14ac:dyDescent="0.25">
      <c r="B27" s="17" t="s">
        <v>23</v>
      </c>
      <c r="C27" s="18"/>
      <c r="D27" s="18"/>
      <c r="E27" s="18"/>
      <c r="F27" s="18"/>
      <c r="G27" s="18"/>
      <c r="H27" s="18"/>
      <c r="I27" s="18"/>
      <c r="J27" s="18">
        <v>716.34803217000001</v>
      </c>
      <c r="K27" s="18">
        <v>780.62738402000002</v>
      </c>
      <c r="L27" s="18">
        <v>813.55182271000001</v>
      </c>
      <c r="M27" s="18">
        <v>564.05321634000006</v>
      </c>
      <c r="O27" s="89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4"/>
    </row>
    <row r="28" spans="2:26" x14ac:dyDescent="0.25">
      <c r="B28" s="7" t="s">
        <v>326</v>
      </c>
      <c r="C28" s="8">
        <v>4454.9212099899996</v>
      </c>
      <c r="D28" s="8">
        <v>4887.49509872</v>
      </c>
      <c r="E28" s="8">
        <v>5567.8258757799995</v>
      </c>
      <c r="F28" s="8">
        <v>4263.41819519</v>
      </c>
      <c r="G28" s="8">
        <v>5105.8189185500005</v>
      </c>
      <c r="H28" s="8">
        <v>5690.5075392899998</v>
      </c>
      <c r="I28" s="8">
        <v>6462.26600856</v>
      </c>
      <c r="J28" s="8">
        <v>7162.343150499999</v>
      </c>
      <c r="K28" s="8">
        <v>7820.1854714499987</v>
      </c>
      <c r="L28" s="8">
        <v>8322.524081800002</v>
      </c>
      <c r="M28" s="8">
        <v>5636.4533373699996</v>
      </c>
      <c r="O28" s="89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4"/>
    </row>
    <row r="29" spans="2:26" x14ac:dyDescent="0.25">
      <c r="B29" s="1" t="s">
        <v>24</v>
      </c>
      <c r="C29" s="19">
        <v>1236.5189111300001</v>
      </c>
      <c r="D29" s="19">
        <v>1345.6309440499999</v>
      </c>
      <c r="E29" s="19">
        <v>1554.8202758099999</v>
      </c>
      <c r="F29" s="19">
        <v>1724.1561391800001</v>
      </c>
      <c r="G29" s="19">
        <v>2107.7198655699999</v>
      </c>
      <c r="H29" s="19">
        <v>2370.14781339</v>
      </c>
      <c r="I29" s="19">
        <v>2691.98823343</v>
      </c>
      <c r="J29" s="10">
        <v>2920.1716258299998</v>
      </c>
      <c r="K29" s="10">
        <v>3016.4434075900003</v>
      </c>
      <c r="L29" s="10">
        <v>3098.01089718</v>
      </c>
      <c r="M29" s="10">
        <v>2014.2240299500002</v>
      </c>
      <c r="O29" s="89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4"/>
    </row>
    <row r="30" spans="2:26" x14ac:dyDescent="0.25">
      <c r="B30" s="1" t="s">
        <v>25</v>
      </c>
      <c r="C30" s="10">
        <v>3218.4022988599995</v>
      </c>
      <c r="D30" s="10">
        <v>3541.8641546700001</v>
      </c>
      <c r="E30" s="10">
        <v>4013.0055999699998</v>
      </c>
      <c r="F30" s="10">
        <v>2539.2620560099999</v>
      </c>
      <c r="G30" s="10">
        <v>2998.0990529800006</v>
      </c>
      <c r="H30" s="10">
        <v>3320.3597258999998</v>
      </c>
      <c r="I30" s="10">
        <v>3770.27777513</v>
      </c>
      <c r="J30" s="10">
        <v>4242.1715246699987</v>
      </c>
      <c r="K30" s="10">
        <v>4803.7420638599979</v>
      </c>
      <c r="L30" s="10">
        <v>5224.513184620002</v>
      </c>
      <c r="M30" s="10">
        <v>3622.2293074199997</v>
      </c>
      <c r="O30" s="92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100"/>
    </row>
    <row r="31" spans="2:26" x14ac:dyDescent="0.25">
      <c r="B31" s="15" t="s">
        <v>26</v>
      </c>
      <c r="C31" s="16">
        <v>1076.7839545100001</v>
      </c>
      <c r="D31" s="16">
        <v>1022.76837569</v>
      </c>
      <c r="E31" s="16">
        <v>1518.31953342</v>
      </c>
      <c r="F31" s="16">
        <v>717.03274901999998</v>
      </c>
      <c r="G31" s="16">
        <v>1046.3782615099999</v>
      </c>
      <c r="H31" s="16">
        <v>1368.4907767899999</v>
      </c>
      <c r="I31" s="16">
        <v>1675.8948014100001</v>
      </c>
      <c r="J31" s="16">
        <v>1526.9824996700002</v>
      </c>
      <c r="K31" s="16">
        <v>1105.71657235</v>
      </c>
      <c r="L31" s="16">
        <v>1242.49570705</v>
      </c>
      <c r="M31" s="16">
        <v>1287.6960095899999</v>
      </c>
    </row>
    <row r="32" spans="2:26" x14ac:dyDescent="0.25">
      <c r="B32" s="1" t="s">
        <v>27</v>
      </c>
      <c r="C32" s="10">
        <v>919.11532854999996</v>
      </c>
      <c r="D32" s="10">
        <v>827.32186164999996</v>
      </c>
      <c r="E32" s="10">
        <v>1332.71023515</v>
      </c>
      <c r="F32" s="10">
        <v>531.64814043000001</v>
      </c>
      <c r="G32" s="10">
        <v>863.81385164999995</v>
      </c>
      <c r="H32" s="10">
        <v>1194.4089278199999</v>
      </c>
      <c r="I32" s="10">
        <v>1487.5199297500001</v>
      </c>
      <c r="J32" s="10">
        <v>1359.92441543</v>
      </c>
      <c r="K32" s="10">
        <v>938.45945580999989</v>
      </c>
      <c r="L32" s="10">
        <v>1112.59571637</v>
      </c>
      <c r="M32" s="10">
        <v>1189.1462605899999</v>
      </c>
    </row>
    <row r="33" spans="2:13" x14ac:dyDescent="0.25">
      <c r="B33" s="1" t="s">
        <v>28</v>
      </c>
      <c r="C33" s="10">
        <v>157.66862596000001</v>
      </c>
      <c r="D33" s="10">
        <v>195.44651403999998</v>
      </c>
      <c r="E33" s="10">
        <v>185.60929827000001</v>
      </c>
      <c r="F33" s="10">
        <v>185.38460859</v>
      </c>
      <c r="G33" s="10">
        <v>182.56440986000001</v>
      </c>
      <c r="H33" s="10">
        <v>174.08184897000001</v>
      </c>
      <c r="I33" s="10">
        <v>188.37487166</v>
      </c>
      <c r="J33" s="10">
        <v>167.0580842400002</v>
      </c>
      <c r="K33" s="10">
        <v>167.25711654000008</v>
      </c>
      <c r="L33" s="10">
        <v>129.89999067999997</v>
      </c>
      <c r="M33" s="10">
        <v>98.54974900000002</v>
      </c>
    </row>
    <row r="34" spans="2:13" x14ac:dyDescent="0.25">
      <c r="B34" s="3" t="s">
        <v>29</v>
      </c>
      <c r="C34" s="20">
        <v>426.99451442999998</v>
      </c>
      <c r="D34" s="20">
        <v>82.166442789997745</v>
      </c>
      <c r="E34" s="20">
        <v>-233.16875951000111</v>
      </c>
      <c r="F34" s="20">
        <v>1199.7923689700001</v>
      </c>
      <c r="G34" s="20">
        <v>1429.3805647299978</v>
      </c>
      <c r="H34" s="20">
        <v>593.36651454999992</v>
      </c>
      <c r="I34" s="20">
        <v>722.25532045</v>
      </c>
      <c r="J34" s="20">
        <v>386.98163563999697</v>
      </c>
      <c r="K34" s="20">
        <v>654.33710826000242</v>
      </c>
      <c r="L34" s="20">
        <v>31.823493749998306</v>
      </c>
      <c r="M34" s="20">
        <v>309.26885681000203</v>
      </c>
    </row>
    <row r="35" spans="2:13" x14ac:dyDescent="0.25">
      <c r="B35" s="21"/>
      <c r="C35" s="21"/>
      <c r="D35" s="21"/>
      <c r="E35" s="21"/>
      <c r="F35" s="21"/>
      <c r="G35" s="21"/>
      <c r="H35" s="21"/>
      <c r="I35" s="21"/>
      <c r="J35" s="21"/>
    </row>
    <row r="36" spans="2:13" x14ac:dyDescent="0.25">
      <c r="B36" s="22" t="s">
        <v>31</v>
      </c>
      <c r="C36" s="23">
        <f t="shared" ref="C36:L36" si="0">(C6+C15)/C4*100</f>
        <v>54.204264352694246</v>
      </c>
      <c r="D36" s="23">
        <f t="shared" si="0"/>
        <v>56.178379833689633</v>
      </c>
      <c r="E36" s="23">
        <f t="shared" si="0"/>
        <v>57.44423057652719</v>
      </c>
      <c r="F36" s="23">
        <f t="shared" si="0"/>
        <v>56.912749591650055</v>
      </c>
      <c r="G36" s="23">
        <f t="shared" si="0"/>
        <v>61.353389628509234</v>
      </c>
      <c r="H36" s="23">
        <f t="shared" si="0"/>
        <v>62.404218600251724</v>
      </c>
      <c r="I36" s="23">
        <f t="shared" si="0"/>
        <v>63.814337517304821</v>
      </c>
      <c r="J36" s="23">
        <f t="shared" si="0"/>
        <v>65.700703557351517</v>
      </c>
      <c r="K36" s="23">
        <f t="shared" si="0"/>
        <v>64.065607750267759</v>
      </c>
      <c r="L36" s="23">
        <f t="shared" si="0"/>
        <v>65.675436260841295</v>
      </c>
      <c r="M36" s="37">
        <f>(M6+M15)/M4*100</f>
        <v>62.623347820906361</v>
      </c>
    </row>
    <row r="37" spans="2:13" x14ac:dyDescent="0.25">
      <c r="B37" s="24" t="s">
        <v>32</v>
      </c>
      <c r="C37" s="25">
        <f t="shared" ref="C37:L37" si="1">C12/C4*100</f>
        <v>43.330607352605085</v>
      </c>
      <c r="D37" s="25">
        <f t="shared" si="1"/>
        <v>42.789770870755071</v>
      </c>
      <c r="E37" s="25">
        <f t="shared" si="1"/>
        <v>41.467338912401964</v>
      </c>
      <c r="F37" s="25">
        <f t="shared" si="1"/>
        <v>42.216282527188412</v>
      </c>
      <c r="G37" s="25">
        <f t="shared" si="1"/>
        <v>37.731660640224923</v>
      </c>
      <c r="H37" s="25">
        <f t="shared" si="1"/>
        <v>37.250903272565047</v>
      </c>
      <c r="I37" s="25">
        <f t="shared" si="1"/>
        <v>35.735367853490004</v>
      </c>
      <c r="J37" s="25">
        <f t="shared" si="1"/>
        <v>34.044748922793779</v>
      </c>
      <c r="K37" s="25">
        <f t="shared" si="1"/>
        <v>35.517722825187846</v>
      </c>
      <c r="L37" s="25">
        <f t="shared" si="1"/>
        <v>34.031822346413271</v>
      </c>
      <c r="M37" s="38">
        <f>M12/M4*100</f>
        <v>37.081252868826716</v>
      </c>
    </row>
    <row r="38" spans="2:13" x14ac:dyDescent="0.25">
      <c r="B38" s="24" t="s">
        <v>33</v>
      </c>
      <c r="C38" s="25">
        <f t="shared" ref="C38:L38" si="2">C16/C4*100</f>
        <v>2.4651282947006683</v>
      </c>
      <c r="D38" s="25">
        <f t="shared" si="2"/>
        <v>1.0318492955552965</v>
      </c>
      <c r="E38" s="25">
        <f t="shared" si="2"/>
        <v>1.0884305110708536</v>
      </c>
      <c r="F38" s="25">
        <f t="shared" si="2"/>
        <v>0.87096788116152579</v>
      </c>
      <c r="G38" s="25">
        <f t="shared" si="2"/>
        <v>0.91494973126583434</v>
      </c>
      <c r="H38" s="25">
        <f t="shared" si="2"/>
        <v>0.3448781271832278</v>
      </c>
      <c r="I38" s="25">
        <f t="shared" si="2"/>
        <v>0.45029462920517777</v>
      </c>
      <c r="J38" s="25">
        <f t="shared" si="2"/>
        <v>0.25454751985471852</v>
      </c>
      <c r="K38" s="25">
        <f t="shared" si="2"/>
        <v>0.41666942454439243</v>
      </c>
      <c r="L38" s="25">
        <f t="shared" si="2"/>
        <v>0.29274139274544048</v>
      </c>
      <c r="M38" s="38">
        <f>M16/M4*100</f>
        <v>0.29539931026692035</v>
      </c>
    </row>
    <row r="39" spans="2:13" x14ac:dyDescent="0.25">
      <c r="B39" s="26" t="s">
        <v>34</v>
      </c>
      <c r="C39" s="23">
        <f t="shared" ref="C39:L39" si="3">C19/C17*100</f>
        <v>35.819778034268005</v>
      </c>
      <c r="D39" s="23">
        <f t="shared" si="3"/>
        <v>36.775690423878423</v>
      </c>
      <c r="E39" s="23">
        <f t="shared" si="3"/>
        <v>35.535366701463829</v>
      </c>
      <c r="F39" s="23">
        <f t="shared" si="3"/>
        <v>54.237141081394647</v>
      </c>
      <c r="G39" s="23">
        <f t="shared" si="3"/>
        <v>54.207580993945001</v>
      </c>
      <c r="H39" s="23">
        <f t="shared" si="3"/>
        <v>53.482303845213117</v>
      </c>
      <c r="I39" s="23">
        <f t="shared" si="3"/>
        <v>52.714617163857156</v>
      </c>
      <c r="J39" s="23">
        <f t="shared" si="3"/>
        <v>56.846056380722572</v>
      </c>
      <c r="K39" s="23">
        <f t="shared" si="3"/>
        <v>57.319567697795151</v>
      </c>
      <c r="L39" s="23">
        <f t="shared" si="3"/>
        <v>56.474637535382676</v>
      </c>
      <c r="M39" s="37">
        <f>M19/M17*100</f>
        <v>51.434617433494964</v>
      </c>
    </row>
    <row r="40" spans="2:13" x14ac:dyDescent="0.25">
      <c r="B40" s="27" t="s">
        <v>35</v>
      </c>
      <c r="C40" s="28">
        <f t="shared" ref="C40:L40" si="4">C19/(C17-C29)*100</f>
        <v>41.659237632832046</v>
      </c>
      <c r="D40" s="28">
        <f t="shared" si="4"/>
        <v>42.790385196962752</v>
      </c>
      <c r="E40" s="28">
        <f t="shared" si="4"/>
        <v>41.229684780001051</v>
      </c>
      <c r="F40" s="28">
        <f t="shared" si="4"/>
        <v>63.97054392940499</v>
      </c>
      <c r="G40" s="28">
        <f t="shared" si="4"/>
        <v>63.921350912319838</v>
      </c>
      <c r="H40" s="28">
        <f t="shared" si="4"/>
        <v>63.102215615300118</v>
      </c>
      <c r="I40" s="28">
        <f t="shared" si="4"/>
        <v>62.219158506855962</v>
      </c>
      <c r="J40" s="28">
        <f t="shared" si="4"/>
        <v>66.48855765297732</v>
      </c>
      <c r="K40" s="28">
        <f t="shared" si="4"/>
        <v>66.980531748339729</v>
      </c>
      <c r="L40" s="28">
        <f t="shared" si="4"/>
        <v>65.742651524804842</v>
      </c>
      <c r="M40" s="39">
        <f>M19/(M17-M29)*100</f>
        <v>59.896559265943608</v>
      </c>
    </row>
    <row r="41" spans="2:13" x14ac:dyDescent="0.25">
      <c r="B41" s="29" t="s">
        <v>36</v>
      </c>
      <c r="C41" s="25">
        <f>IFERROR(C20/C19*100,"-")</f>
        <v>0</v>
      </c>
      <c r="D41" s="25">
        <f t="shared" ref="D41:M41" si="5">IFERROR(D20/D19*100,"-")</f>
        <v>0</v>
      </c>
      <c r="E41" s="25">
        <f t="shared" si="5"/>
        <v>0</v>
      </c>
      <c r="F41" s="25">
        <f t="shared" si="5"/>
        <v>0</v>
      </c>
      <c r="G41" s="25">
        <f t="shared" si="5"/>
        <v>0</v>
      </c>
      <c r="H41" s="25">
        <f t="shared" si="5"/>
        <v>0</v>
      </c>
      <c r="I41" s="25">
        <f t="shared" si="5"/>
        <v>0</v>
      </c>
      <c r="J41" s="25">
        <f t="shared" si="5"/>
        <v>73.37092585981172</v>
      </c>
      <c r="K41" s="25">
        <f t="shared" si="5"/>
        <v>73.542575776813408</v>
      </c>
      <c r="L41" s="25">
        <f t="shared" si="5"/>
        <v>73.897574383774582</v>
      </c>
      <c r="M41" s="38">
        <f t="shared" si="5"/>
        <v>71.20327921892698</v>
      </c>
    </row>
    <row r="42" spans="2:13" x14ac:dyDescent="0.25">
      <c r="B42" s="29" t="s">
        <v>37</v>
      </c>
      <c r="C42" s="25">
        <f>IFERROR(C21/C19*100,"-")</f>
        <v>0</v>
      </c>
      <c r="D42" s="25">
        <f t="shared" ref="D42:M42" si="6">IFERROR(D21/D19*100,"-")</f>
        <v>0</v>
      </c>
      <c r="E42" s="25">
        <f t="shared" si="6"/>
        <v>0</v>
      </c>
      <c r="F42" s="25">
        <f t="shared" si="6"/>
        <v>0</v>
      </c>
      <c r="G42" s="25">
        <f t="shared" si="6"/>
        <v>0</v>
      </c>
      <c r="H42" s="25">
        <f t="shared" si="6"/>
        <v>0</v>
      </c>
      <c r="I42" s="25">
        <f t="shared" si="6"/>
        <v>0</v>
      </c>
      <c r="J42" s="25">
        <f t="shared" si="6"/>
        <v>26.629074140188276</v>
      </c>
      <c r="K42" s="25">
        <f t="shared" si="6"/>
        <v>26.457424223186592</v>
      </c>
      <c r="L42" s="25">
        <f t="shared" si="6"/>
        <v>26.102425616225428</v>
      </c>
      <c r="M42" s="38">
        <f t="shared" si="6"/>
        <v>28.796720781073017</v>
      </c>
    </row>
    <row r="43" spans="2:13" x14ac:dyDescent="0.25">
      <c r="B43" s="30" t="s">
        <v>38</v>
      </c>
      <c r="C43" s="25" t="str">
        <f t="shared" ref="C43:C48" si="7">IFERROR(C22/C$21*100,"-")</f>
        <v>-</v>
      </c>
      <c r="D43" s="25" t="str">
        <f t="shared" ref="D43:M48" si="8">IFERROR(D22/D$21*100,"-")</f>
        <v>-</v>
      </c>
      <c r="E43" s="25" t="str">
        <f t="shared" si="8"/>
        <v>-</v>
      </c>
      <c r="F43" s="25" t="str">
        <f t="shared" si="8"/>
        <v>-</v>
      </c>
      <c r="G43" s="25" t="str">
        <f t="shared" si="8"/>
        <v>-</v>
      </c>
      <c r="H43" s="25" t="str">
        <f t="shared" si="8"/>
        <v>-</v>
      </c>
      <c r="I43" s="25" t="str">
        <f t="shared" si="8"/>
        <v>-</v>
      </c>
      <c r="J43" s="25">
        <f t="shared" si="8"/>
        <v>60.060727734914174</v>
      </c>
      <c r="K43" s="25">
        <f t="shared" si="8"/>
        <v>60.565792893520445</v>
      </c>
      <c r="L43" s="25">
        <f t="shared" si="8"/>
        <v>58.831966240723723</v>
      </c>
      <c r="M43" s="38">
        <f t="shared" si="8"/>
        <v>57.002446518840756</v>
      </c>
    </row>
    <row r="44" spans="2:13" x14ac:dyDescent="0.25">
      <c r="B44" s="30" t="s">
        <v>39</v>
      </c>
      <c r="C44" s="25" t="str">
        <f t="shared" si="7"/>
        <v>-</v>
      </c>
      <c r="D44" s="25" t="str">
        <f t="shared" si="8"/>
        <v>-</v>
      </c>
      <c r="E44" s="25" t="str">
        <f t="shared" si="8"/>
        <v>-</v>
      </c>
      <c r="F44" s="25" t="str">
        <f t="shared" si="8"/>
        <v>-</v>
      </c>
      <c r="G44" s="25" t="str">
        <f t="shared" si="8"/>
        <v>-</v>
      </c>
      <c r="H44" s="25" t="str">
        <f t="shared" si="8"/>
        <v>-</v>
      </c>
      <c r="I44" s="25" t="str">
        <f t="shared" si="8"/>
        <v>-</v>
      </c>
      <c r="J44" s="25">
        <f t="shared" si="8"/>
        <v>18.750014219688637</v>
      </c>
      <c r="K44" s="25">
        <f t="shared" si="8"/>
        <v>19.819945153595491</v>
      </c>
      <c r="L44" s="25">
        <f t="shared" si="8"/>
        <v>19.751966843539222</v>
      </c>
      <c r="M44" s="38">
        <f t="shared" si="8"/>
        <v>21.034793927312769</v>
      </c>
    </row>
    <row r="45" spans="2:13" x14ac:dyDescent="0.25">
      <c r="B45" s="30" t="s">
        <v>40</v>
      </c>
      <c r="C45" s="25" t="str">
        <f t="shared" si="7"/>
        <v>-</v>
      </c>
      <c r="D45" s="25" t="str">
        <f t="shared" si="8"/>
        <v>-</v>
      </c>
      <c r="E45" s="25" t="str">
        <f t="shared" si="8"/>
        <v>-</v>
      </c>
      <c r="F45" s="25" t="str">
        <f t="shared" si="8"/>
        <v>-</v>
      </c>
      <c r="G45" s="25" t="str">
        <f t="shared" si="8"/>
        <v>-</v>
      </c>
      <c r="H45" s="25" t="str">
        <f t="shared" si="8"/>
        <v>-</v>
      </c>
      <c r="I45" s="25" t="str">
        <f t="shared" si="8"/>
        <v>-</v>
      </c>
      <c r="J45" s="25">
        <f t="shared" si="8"/>
        <v>17.422515590646722</v>
      </c>
      <c r="K45" s="25">
        <f t="shared" si="8"/>
        <v>18.464092395802624</v>
      </c>
      <c r="L45" s="25">
        <f t="shared" si="8"/>
        <v>18.607534977222727</v>
      </c>
      <c r="M45" s="38">
        <f t="shared" si="8"/>
        <v>18.370318900108749</v>
      </c>
    </row>
    <row r="46" spans="2:13" x14ac:dyDescent="0.25">
      <c r="B46" s="31" t="s">
        <v>41</v>
      </c>
      <c r="C46" s="28" t="str">
        <f t="shared" si="7"/>
        <v>-</v>
      </c>
      <c r="D46" s="28" t="str">
        <f t="shared" si="8"/>
        <v>-</v>
      </c>
      <c r="E46" s="28" t="str">
        <f t="shared" si="8"/>
        <v>-</v>
      </c>
      <c r="F46" s="28" t="str">
        <f t="shared" si="8"/>
        <v>-</v>
      </c>
      <c r="G46" s="28" t="str">
        <f t="shared" si="8"/>
        <v>-</v>
      </c>
      <c r="H46" s="28" t="str">
        <f t="shared" si="8"/>
        <v>-</v>
      </c>
      <c r="I46" s="28" t="str">
        <f t="shared" si="8"/>
        <v>-</v>
      </c>
      <c r="J46" s="28">
        <f t="shared" si="8"/>
        <v>3.7667424547504615</v>
      </c>
      <c r="K46" s="28">
        <f t="shared" si="8"/>
        <v>1.150169557081445</v>
      </c>
      <c r="L46" s="28">
        <f t="shared" si="8"/>
        <v>2.8085319385143257</v>
      </c>
      <c r="M46" s="39">
        <f t="shared" si="8"/>
        <v>3.5924406537377127</v>
      </c>
    </row>
    <row r="47" spans="2:13" x14ac:dyDescent="0.25">
      <c r="B47" s="29" t="s">
        <v>42</v>
      </c>
      <c r="C47" s="25" t="str">
        <f t="shared" si="7"/>
        <v>-</v>
      </c>
      <c r="D47" s="25" t="str">
        <f t="shared" si="8"/>
        <v>-</v>
      </c>
      <c r="E47" s="25" t="str">
        <f t="shared" si="8"/>
        <v>-</v>
      </c>
      <c r="F47" s="25" t="str">
        <f t="shared" si="8"/>
        <v>-</v>
      </c>
      <c r="G47" s="25" t="str">
        <f t="shared" si="8"/>
        <v>-</v>
      </c>
      <c r="H47" s="25" t="str">
        <f t="shared" si="8"/>
        <v>-</v>
      </c>
      <c r="I47" s="25" t="str">
        <f t="shared" si="8"/>
        <v>-</v>
      </c>
      <c r="J47" s="25">
        <f t="shared" si="8"/>
        <v>75.322715995134288</v>
      </c>
      <c r="K47" s="25">
        <f t="shared" si="8"/>
        <v>74.594194546754139</v>
      </c>
      <c r="L47" s="25">
        <f t="shared" si="8"/>
        <v>73.589013747222069</v>
      </c>
      <c r="M47" s="38">
        <f t="shared" si="8"/>
        <v>72.271796001462221</v>
      </c>
    </row>
    <row r="48" spans="2:13" x14ac:dyDescent="0.25">
      <c r="B48" s="27" t="s">
        <v>43</v>
      </c>
      <c r="C48" s="28" t="str">
        <f t="shared" si="7"/>
        <v>-</v>
      </c>
      <c r="D48" s="28" t="str">
        <f t="shared" si="8"/>
        <v>-</v>
      </c>
      <c r="E48" s="28" t="str">
        <f t="shared" si="8"/>
        <v>-</v>
      </c>
      <c r="F48" s="28" t="str">
        <f t="shared" si="8"/>
        <v>-</v>
      </c>
      <c r="G48" s="28" t="str">
        <f t="shared" si="8"/>
        <v>-</v>
      </c>
      <c r="H48" s="28" t="str">
        <f t="shared" si="8"/>
        <v>-</v>
      </c>
      <c r="I48" s="28" t="str">
        <f t="shared" si="8"/>
        <v>-</v>
      </c>
      <c r="J48" s="28">
        <f t="shared" si="8"/>
        <v>23.501851627747897</v>
      </c>
      <c r="K48" s="28">
        <f t="shared" si="8"/>
        <v>24.613309232727183</v>
      </c>
      <c r="L48" s="28">
        <f t="shared" si="8"/>
        <v>25.113510616879058</v>
      </c>
      <c r="M48" s="39">
        <f t="shared" si="8"/>
        <v>26.710493878877976</v>
      </c>
    </row>
    <row r="49" spans="2:13" ht="30" x14ac:dyDescent="0.25">
      <c r="B49" s="123" t="s">
        <v>389</v>
      </c>
      <c r="C49" s="120"/>
      <c r="D49" s="120"/>
      <c r="E49" s="120"/>
      <c r="F49" s="120"/>
      <c r="G49" s="120"/>
      <c r="H49" s="120"/>
      <c r="I49" s="120"/>
      <c r="J49" s="124">
        <v>-1290.1739440399999</v>
      </c>
      <c r="K49" s="124">
        <v>-956.22494798000025</v>
      </c>
      <c r="L49" s="124">
        <v>-869.45944095999994</v>
      </c>
      <c r="M49" s="125">
        <v>-792.82524505999993</v>
      </c>
    </row>
    <row r="50" spans="2:13" x14ac:dyDescent="0.25">
      <c r="B50" s="32" t="s">
        <v>44</v>
      </c>
      <c r="C50" s="33">
        <f t="shared" ref="C50:M50" si="9">C49/(C5-C12)*100</f>
        <v>0</v>
      </c>
      <c r="D50" s="33">
        <f t="shared" si="9"/>
        <v>0</v>
      </c>
      <c r="E50" s="33">
        <f t="shared" si="9"/>
        <v>0</v>
      </c>
      <c r="F50" s="33">
        <f t="shared" si="9"/>
        <v>0</v>
      </c>
      <c r="G50" s="33">
        <f t="shared" si="9"/>
        <v>0</v>
      </c>
      <c r="H50" s="33">
        <f t="shared" si="9"/>
        <v>0</v>
      </c>
      <c r="I50" s="33">
        <f t="shared" si="9"/>
        <v>0</v>
      </c>
      <c r="J50" s="34">
        <f t="shared" si="9"/>
        <v>-9.5685309312788132</v>
      </c>
      <c r="K50" s="34">
        <f t="shared" si="9"/>
        <v>-6.9204101657767874</v>
      </c>
      <c r="L50" s="34">
        <f t="shared" si="9"/>
        <v>-6.0155373757389556</v>
      </c>
      <c r="M50" s="40">
        <f t="shared" si="9"/>
        <v>-8.6912381089137298</v>
      </c>
    </row>
    <row r="51" spans="2:13" x14ac:dyDescent="0.25">
      <c r="B51" s="35" t="s">
        <v>45</v>
      </c>
      <c r="C51" s="36">
        <f t="shared" ref="C51:M51" si="10">C31/(C5-C12)*100</f>
        <v>21.479637801175187</v>
      </c>
      <c r="D51" s="36">
        <f t="shared" si="10"/>
        <v>18.855493169987131</v>
      </c>
      <c r="E51" s="36">
        <f t="shared" si="10"/>
        <v>23.974957124799843</v>
      </c>
      <c r="F51" s="36">
        <f t="shared" si="10"/>
        <v>10.053781916610857</v>
      </c>
      <c r="G51" s="36">
        <f t="shared" si="10"/>
        <v>11.147596261434725</v>
      </c>
      <c r="H51" s="36">
        <f t="shared" si="10"/>
        <v>13.586646218857105</v>
      </c>
      <c r="I51" s="36">
        <f t="shared" si="10"/>
        <v>14.315875186805791</v>
      </c>
      <c r="J51" s="36">
        <f t="shared" si="10"/>
        <v>11.324813485119369</v>
      </c>
      <c r="K51" s="36">
        <f t="shared" si="10"/>
        <v>8.0023139156988901</v>
      </c>
      <c r="L51" s="36">
        <f t="shared" si="10"/>
        <v>8.5964669688351059</v>
      </c>
      <c r="M51" s="41">
        <f t="shared" si="10"/>
        <v>14.116191053424107</v>
      </c>
    </row>
    <row r="52" spans="2:13" x14ac:dyDescent="0.25">
      <c r="B52" s="104" t="s">
        <v>178</v>
      </c>
      <c r="C52" s="36">
        <f t="shared" ref="C52:L52" si="11">C34/(C5-C12)*100</f>
        <v>8.5176673320868055</v>
      </c>
      <c r="D52" s="36">
        <f t="shared" si="11"/>
        <v>1.5147992816885147</v>
      </c>
      <c r="E52" s="36">
        <f t="shared" si="11"/>
        <v>-3.6818409360137432</v>
      </c>
      <c r="F52" s="36">
        <f t="shared" si="11"/>
        <v>16.822733465555885</v>
      </c>
      <c r="G52" s="36">
        <f t="shared" si="11"/>
        <v>15.227913294526427</v>
      </c>
      <c r="H52" s="36">
        <f t="shared" si="11"/>
        <v>5.8910597338605948</v>
      </c>
      <c r="I52" s="36">
        <f t="shared" si="11"/>
        <v>6.1696694875295188</v>
      </c>
      <c r="J52" s="36">
        <f t="shared" si="11"/>
        <v>2.8700360657286512</v>
      </c>
      <c r="K52" s="36">
        <f t="shared" si="11"/>
        <v>4.7355815024627619</v>
      </c>
      <c r="L52" s="36">
        <f t="shared" si="11"/>
        <v>0.22017751152180196</v>
      </c>
      <c r="M52" s="41">
        <f>M34/(M5-M12)*100</f>
        <v>3.390317463975121</v>
      </c>
    </row>
    <row r="53" spans="2:13" x14ac:dyDescent="0.25"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</row>
    <row r="54" spans="2:13" x14ac:dyDescent="0.25"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</row>
  </sheetData>
  <mergeCells count="1">
    <mergeCell ref="O2:Z3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54"/>
  <sheetViews>
    <sheetView showGridLines="0" zoomScale="75" zoomScaleNormal="75" workbookViewId="0">
      <pane xSplit="2" ySplit="3" topLeftCell="C4" activePane="bottomRight" state="frozen"/>
      <selection activeCell="B28" sqref="B28"/>
      <selection pane="topRight" activeCell="B28" sqref="B28"/>
      <selection pane="bottomLeft" activeCell="B28" sqref="B28"/>
      <selection pane="bottomRight"/>
    </sheetView>
  </sheetViews>
  <sheetFormatPr defaultRowHeight="15" x14ac:dyDescent="0.25"/>
  <cols>
    <col min="1" max="1" width="9.140625" style="1"/>
    <col min="2" max="2" width="39.28515625" style="1" bestFit="1" customWidth="1"/>
    <col min="3" max="16384" width="9.140625" style="1"/>
  </cols>
  <sheetData>
    <row r="2" spans="2:26" x14ac:dyDescent="0.25">
      <c r="B2" s="118" t="s">
        <v>385</v>
      </c>
      <c r="O2" s="132" t="s">
        <v>88</v>
      </c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4"/>
    </row>
    <row r="3" spans="2:26" x14ac:dyDescent="0.25">
      <c r="B3" s="58" t="s">
        <v>60</v>
      </c>
      <c r="C3" s="2">
        <v>2008</v>
      </c>
      <c r="D3" s="2">
        <v>2009</v>
      </c>
      <c r="E3" s="2">
        <v>2010</v>
      </c>
      <c r="F3" s="2">
        <v>2011</v>
      </c>
      <c r="G3" s="2">
        <v>2012</v>
      </c>
      <c r="H3" s="2">
        <v>2013</v>
      </c>
      <c r="I3" s="2">
        <v>2014</v>
      </c>
      <c r="J3" s="2">
        <v>2015</v>
      </c>
      <c r="K3" s="2">
        <v>2016</v>
      </c>
      <c r="L3" s="2">
        <v>2017</v>
      </c>
      <c r="M3" s="2" t="s">
        <v>46</v>
      </c>
      <c r="O3" s="135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7"/>
    </row>
    <row r="4" spans="2:26" x14ac:dyDescent="0.25">
      <c r="B4" s="3" t="s">
        <v>0</v>
      </c>
      <c r="C4" s="4">
        <v>2464.291162</v>
      </c>
      <c r="D4" s="4">
        <v>2300.2628090000003</v>
      </c>
      <c r="E4" s="4">
        <v>2560.1128039999999</v>
      </c>
      <c r="F4" s="4">
        <v>3029.8171849999999</v>
      </c>
      <c r="G4" s="4">
        <v>3546.3866991700002</v>
      </c>
      <c r="H4" s="4">
        <v>3760.0495441799999</v>
      </c>
      <c r="I4" s="4">
        <v>4265.6840244000005</v>
      </c>
      <c r="J4" s="4">
        <v>3737.7395525899997</v>
      </c>
      <c r="K4" s="4">
        <v>3285.0490665399998</v>
      </c>
      <c r="L4" s="4">
        <v>4061.9378740600005</v>
      </c>
      <c r="M4" s="4">
        <v>2995.8644449799999</v>
      </c>
      <c r="O4" s="96"/>
      <c r="P4" s="97"/>
      <c r="Q4" s="97"/>
      <c r="R4" s="97"/>
      <c r="S4" s="97"/>
      <c r="T4" s="97"/>
      <c r="U4" s="97"/>
      <c r="V4" s="97"/>
      <c r="W4" s="97"/>
      <c r="X4" s="97"/>
      <c r="Y4" s="97"/>
      <c r="Z4" s="98"/>
    </row>
    <row r="5" spans="2:26" x14ac:dyDescent="0.25">
      <c r="B5" s="5" t="s">
        <v>1</v>
      </c>
      <c r="C5" s="6">
        <v>2457.7545570000002</v>
      </c>
      <c r="D5" s="6">
        <v>2296.6094870000002</v>
      </c>
      <c r="E5" s="6">
        <v>2556.6436789999998</v>
      </c>
      <c r="F5" s="6">
        <v>3023.447948</v>
      </c>
      <c r="G5" s="6">
        <v>3546.23749189</v>
      </c>
      <c r="H5" s="6">
        <v>3760.0495441799999</v>
      </c>
      <c r="I5" s="6">
        <v>4265.6840244000005</v>
      </c>
      <c r="J5" s="6">
        <v>3735.7025525899999</v>
      </c>
      <c r="K5" s="6">
        <v>3285.0490665399998</v>
      </c>
      <c r="L5" s="6">
        <v>4061.1365930600005</v>
      </c>
      <c r="M5" s="6">
        <v>2995.72464498</v>
      </c>
      <c r="O5" s="89" t="s">
        <v>254</v>
      </c>
      <c r="P5" s="93"/>
      <c r="Q5" s="93"/>
      <c r="R5" s="93"/>
      <c r="S5" s="93"/>
      <c r="T5" s="93"/>
      <c r="U5" s="93"/>
      <c r="V5" s="93"/>
      <c r="W5" s="93"/>
      <c r="X5" s="93"/>
      <c r="Y5" s="93"/>
      <c r="Z5" s="94"/>
    </row>
    <row r="6" spans="2:26" x14ac:dyDescent="0.25">
      <c r="B6" s="7" t="s">
        <v>2</v>
      </c>
      <c r="C6" s="8">
        <v>396.86396100000002</v>
      </c>
      <c r="D6" s="8">
        <v>401.538522</v>
      </c>
      <c r="E6" s="8">
        <v>476.20188999999999</v>
      </c>
      <c r="F6" s="8">
        <v>537.29543000000001</v>
      </c>
      <c r="G6" s="8">
        <v>736.43552512999997</v>
      </c>
      <c r="H6" s="8">
        <v>788.76120285000002</v>
      </c>
      <c r="I6" s="8">
        <v>886.69307264999998</v>
      </c>
      <c r="J6" s="8">
        <v>768.94214585999998</v>
      </c>
      <c r="K6" s="8">
        <v>841.42291450000005</v>
      </c>
      <c r="L6" s="8">
        <v>949.30128791999994</v>
      </c>
      <c r="M6" s="8">
        <v>705.64243035000004</v>
      </c>
      <c r="O6" s="89" t="s">
        <v>255</v>
      </c>
      <c r="P6" s="93"/>
      <c r="Q6" s="93"/>
      <c r="R6" s="93"/>
      <c r="S6" s="93"/>
      <c r="T6" s="93"/>
      <c r="U6" s="93"/>
      <c r="V6" s="93"/>
      <c r="W6" s="93"/>
      <c r="X6" s="93"/>
      <c r="Y6" s="93"/>
      <c r="Z6" s="94"/>
    </row>
    <row r="7" spans="2:26" x14ac:dyDescent="0.25">
      <c r="B7" s="9" t="s">
        <v>3</v>
      </c>
      <c r="C7" s="10"/>
      <c r="D7" s="10"/>
      <c r="E7" s="10"/>
      <c r="F7" s="10"/>
      <c r="G7" s="10"/>
      <c r="H7" s="10"/>
      <c r="I7" s="10"/>
      <c r="J7" s="10">
        <v>660.86807042999999</v>
      </c>
      <c r="K7" s="10">
        <v>587.58700671000008</v>
      </c>
      <c r="L7" s="10">
        <v>634.58820001000004</v>
      </c>
      <c r="M7" s="10">
        <v>461.95923011000002</v>
      </c>
      <c r="O7" s="89"/>
      <c r="P7" s="93"/>
      <c r="Q7" s="93"/>
      <c r="R7" s="93"/>
      <c r="S7" s="93"/>
      <c r="T7" s="93"/>
      <c r="U7" s="93"/>
      <c r="V7" s="93"/>
      <c r="W7" s="93"/>
      <c r="X7" s="93"/>
      <c r="Y7" s="93"/>
      <c r="Z7" s="94"/>
    </row>
    <row r="8" spans="2:26" x14ac:dyDescent="0.25">
      <c r="B8" s="9" t="s">
        <v>4</v>
      </c>
      <c r="C8" s="10"/>
      <c r="D8" s="10"/>
      <c r="E8" s="10"/>
      <c r="F8" s="10"/>
      <c r="G8" s="10"/>
      <c r="H8" s="10"/>
      <c r="I8" s="10"/>
      <c r="J8" s="10">
        <v>54.119589950000005</v>
      </c>
      <c r="K8" s="10">
        <v>50.95387066</v>
      </c>
      <c r="L8" s="10">
        <v>55.757461340000006</v>
      </c>
      <c r="M8" s="10">
        <v>50.807999989999999</v>
      </c>
      <c r="O8" s="89" t="s">
        <v>256</v>
      </c>
      <c r="P8" s="93"/>
      <c r="Q8" s="93"/>
      <c r="R8" s="93"/>
      <c r="S8" s="93"/>
      <c r="T8" s="93"/>
      <c r="U8" s="93"/>
      <c r="V8" s="93"/>
      <c r="W8" s="93"/>
      <c r="X8" s="93"/>
      <c r="Y8" s="93"/>
      <c r="Z8" s="94"/>
    </row>
    <row r="9" spans="2:26" x14ac:dyDescent="0.25">
      <c r="B9" s="9" t="s">
        <v>5</v>
      </c>
      <c r="C9" s="10"/>
      <c r="D9" s="10"/>
      <c r="E9" s="10"/>
      <c r="F9" s="10"/>
      <c r="G9" s="10"/>
      <c r="H9" s="10"/>
      <c r="I9" s="10"/>
      <c r="J9" s="10">
        <v>0.43944145000000001</v>
      </c>
      <c r="K9" s="10">
        <v>0.62851235999999999</v>
      </c>
      <c r="L9" s="10">
        <v>0.64117642000000008</v>
      </c>
      <c r="M9" s="10">
        <v>0.45909454</v>
      </c>
      <c r="O9" s="89" t="s">
        <v>261</v>
      </c>
      <c r="P9" s="93"/>
      <c r="Q9" s="93"/>
      <c r="R9" s="93"/>
      <c r="S9" s="93"/>
      <c r="T9" s="93"/>
      <c r="U9" s="93"/>
      <c r="V9" s="93"/>
      <c r="W9" s="93"/>
      <c r="X9" s="93"/>
      <c r="Y9" s="93"/>
      <c r="Z9" s="94"/>
    </row>
    <row r="10" spans="2:26" x14ac:dyDescent="0.25">
      <c r="B10" s="9" t="s">
        <v>6</v>
      </c>
      <c r="C10" s="10"/>
      <c r="D10" s="10"/>
      <c r="E10" s="10"/>
      <c r="F10" s="10"/>
      <c r="G10" s="10"/>
      <c r="H10" s="10"/>
      <c r="I10" s="10"/>
      <c r="J10" s="10">
        <v>26.994891379999999</v>
      </c>
      <c r="K10" s="10">
        <v>172.31909765999998</v>
      </c>
      <c r="L10" s="10">
        <v>227.20236585000001</v>
      </c>
      <c r="M10" s="10">
        <v>168.32861339999999</v>
      </c>
      <c r="O10" s="89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4"/>
    </row>
    <row r="11" spans="2:26" x14ac:dyDescent="0.25">
      <c r="B11" s="9" t="s">
        <v>7</v>
      </c>
      <c r="C11" s="10"/>
      <c r="D11" s="10"/>
      <c r="E11" s="10"/>
      <c r="F11" s="10"/>
      <c r="G11" s="10"/>
      <c r="H11" s="10"/>
      <c r="I11" s="10"/>
      <c r="J11" s="10">
        <v>26.52015265</v>
      </c>
      <c r="K11" s="10">
        <v>29.934427110000001</v>
      </c>
      <c r="L11" s="10">
        <v>31.112084299999992</v>
      </c>
      <c r="M11" s="10">
        <v>24.087492310000016</v>
      </c>
      <c r="O11" s="89" t="s">
        <v>258</v>
      </c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4"/>
    </row>
    <row r="12" spans="2:26" x14ac:dyDescent="0.25">
      <c r="B12" s="11" t="s">
        <v>8</v>
      </c>
      <c r="C12" s="8">
        <v>1806.49837</v>
      </c>
      <c r="D12" s="8">
        <v>1671.225766</v>
      </c>
      <c r="E12" s="8">
        <v>1893.6477420000001</v>
      </c>
      <c r="F12" s="8">
        <v>2250.106084</v>
      </c>
      <c r="G12" s="8">
        <v>2356.0897432100001</v>
      </c>
      <c r="H12" s="8">
        <v>2601.9432073800003</v>
      </c>
      <c r="I12" s="8">
        <v>2727.5158080000001</v>
      </c>
      <c r="J12" s="8">
        <v>2838.40496003</v>
      </c>
      <c r="K12" s="8">
        <v>2301.4389347699998</v>
      </c>
      <c r="L12" s="8">
        <v>3035.6105901300002</v>
      </c>
      <c r="M12" s="8">
        <v>2238.7613759599999</v>
      </c>
      <c r="O12" s="89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4"/>
    </row>
    <row r="13" spans="2:26" x14ac:dyDescent="0.25">
      <c r="B13" s="9" t="s">
        <v>9</v>
      </c>
      <c r="C13" s="10"/>
      <c r="D13" s="10"/>
      <c r="E13" s="10"/>
      <c r="F13" s="10"/>
      <c r="G13" s="10"/>
      <c r="H13" s="10"/>
      <c r="I13" s="10"/>
      <c r="J13" s="10">
        <v>2084.9264106000001</v>
      </c>
      <c r="K13" s="10">
        <v>2401.2431360599999</v>
      </c>
      <c r="L13" s="10">
        <v>2272.3740280700003</v>
      </c>
      <c r="M13" s="10">
        <v>1675.77115033</v>
      </c>
      <c r="O13" s="89" t="s">
        <v>259</v>
      </c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4"/>
    </row>
    <row r="14" spans="2:26" x14ac:dyDescent="0.25">
      <c r="B14" s="9" t="s">
        <v>10</v>
      </c>
      <c r="C14" s="10"/>
      <c r="D14" s="10"/>
      <c r="E14" s="10"/>
      <c r="F14" s="10"/>
      <c r="G14" s="10"/>
      <c r="H14" s="10"/>
      <c r="I14" s="10"/>
      <c r="J14" s="10">
        <v>753.47854942999993</v>
      </c>
      <c r="K14" s="10">
        <v>-99.804201290000037</v>
      </c>
      <c r="L14" s="10">
        <v>763.23656205999987</v>
      </c>
      <c r="M14" s="10">
        <v>562.99022562999994</v>
      </c>
      <c r="O14" s="89" t="s">
        <v>260</v>
      </c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4"/>
    </row>
    <row r="15" spans="2:26" x14ac:dyDescent="0.25">
      <c r="B15" s="11" t="s">
        <v>11</v>
      </c>
      <c r="C15" s="8">
        <v>254.39222600000016</v>
      </c>
      <c r="D15" s="8">
        <v>223.84519900000009</v>
      </c>
      <c r="E15" s="8">
        <v>186.79404699999986</v>
      </c>
      <c r="F15" s="8">
        <v>236.04643399999986</v>
      </c>
      <c r="G15" s="8">
        <v>453.71222355000009</v>
      </c>
      <c r="H15" s="8">
        <v>369.34513394999931</v>
      </c>
      <c r="I15" s="8">
        <v>651.47514375000037</v>
      </c>
      <c r="J15" s="8">
        <v>128.3554466999999</v>
      </c>
      <c r="K15" s="8">
        <v>142.18721727000002</v>
      </c>
      <c r="L15" s="8">
        <v>76.224715010000182</v>
      </c>
      <c r="M15" s="8">
        <v>51.32083866999983</v>
      </c>
      <c r="O15" s="89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4"/>
    </row>
    <row r="16" spans="2:26" x14ac:dyDescent="0.25">
      <c r="B16" s="12" t="s">
        <v>12</v>
      </c>
      <c r="C16" s="6">
        <v>6.5366049999999998</v>
      </c>
      <c r="D16" s="6">
        <v>3.6533220000000002</v>
      </c>
      <c r="E16" s="6">
        <v>3.469125</v>
      </c>
      <c r="F16" s="6">
        <v>6.369237</v>
      </c>
      <c r="G16" s="6">
        <v>0.14920728</v>
      </c>
      <c r="H16" s="6">
        <v>0</v>
      </c>
      <c r="I16" s="6">
        <v>0</v>
      </c>
      <c r="J16" s="6">
        <v>2.0369999999999999</v>
      </c>
      <c r="K16" s="6">
        <v>0</v>
      </c>
      <c r="L16" s="6">
        <v>0.80128100000000002</v>
      </c>
      <c r="M16" s="6">
        <v>0.13980000000000001</v>
      </c>
      <c r="O16" s="89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4"/>
    </row>
    <row r="17" spans="2:26" x14ac:dyDescent="0.25">
      <c r="B17" s="13" t="s">
        <v>13</v>
      </c>
      <c r="C17" s="14">
        <v>1858.3275740000001</v>
      </c>
      <c r="D17" s="14">
        <v>1841.290262</v>
      </c>
      <c r="E17" s="14">
        <v>1978.6346494100003</v>
      </c>
      <c r="F17" s="14">
        <v>2168.4081816500002</v>
      </c>
      <c r="G17" s="14">
        <v>3477.1988846799995</v>
      </c>
      <c r="H17" s="14">
        <v>3748.1501487599999</v>
      </c>
      <c r="I17" s="14">
        <v>4046.5702196699999</v>
      </c>
      <c r="J17" s="14">
        <v>3358.82737124</v>
      </c>
      <c r="K17" s="14">
        <v>3564.1013102399997</v>
      </c>
      <c r="L17" s="14">
        <v>3615.4212505299997</v>
      </c>
      <c r="M17" s="14">
        <v>2438.95816603</v>
      </c>
      <c r="O17" s="89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4"/>
    </row>
    <row r="18" spans="2:26" x14ac:dyDescent="0.25">
      <c r="B18" s="15" t="s">
        <v>14</v>
      </c>
      <c r="C18" s="16">
        <v>1611.3266100000001</v>
      </c>
      <c r="D18" s="16">
        <v>1645.713943</v>
      </c>
      <c r="E18" s="16">
        <v>1826.8711947000002</v>
      </c>
      <c r="F18" s="16">
        <v>1988.69045882</v>
      </c>
      <c r="G18" s="16">
        <v>2869.6075359899996</v>
      </c>
      <c r="H18" s="16">
        <v>3245.23927843</v>
      </c>
      <c r="I18" s="16">
        <v>3480.7804620799998</v>
      </c>
      <c r="J18" s="16">
        <v>3114.3054598600002</v>
      </c>
      <c r="K18" s="16">
        <v>3449.5701179899997</v>
      </c>
      <c r="L18" s="16">
        <v>3481.0112462699999</v>
      </c>
      <c r="M18" s="16">
        <v>2380.81634489</v>
      </c>
      <c r="O18" s="89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4"/>
    </row>
    <row r="19" spans="2:26" x14ac:dyDescent="0.25">
      <c r="B19" s="7" t="s">
        <v>15</v>
      </c>
      <c r="C19" s="8">
        <v>911.05678599999999</v>
      </c>
      <c r="D19" s="8">
        <v>902.48358900000005</v>
      </c>
      <c r="E19" s="8">
        <v>1078.4977241099998</v>
      </c>
      <c r="F19" s="8">
        <v>1173.37410869</v>
      </c>
      <c r="G19" s="8">
        <v>1821.6968510300001</v>
      </c>
      <c r="H19" s="8">
        <v>1925.4187353299999</v>
      </c>
      <c r="I19" s="8">
        <v>2130.3278417699998</v>
      </c>
      <c r="J19" s="8">
        <v>1940.3161659100001</v>
      </c>
      <c r="K19" s="8">
        <v>2403.2899069599998</v>
      </c>
      <c r="L19" s="8">
        <v>2377.4921507600002</v>
      </c>
      <c r="M19" s="8">
        <v>1654.3885952999999</v>
      </c>
      <c r="O19" s="89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4"/>
    </row>
    <row r="20" spans="2:26" x14ac:dyDescent="0.25">
      <c r="B20" s="9" t="s">
        <v>16</v>
      </c>
      <c r="C20" s="10"/>
      <c r="D20" s="10"/>
      <c r="E20" s="10"/>
      <c r="F20" s="10"/>
      <c r="G20" s="10"/>
      <c r="H20" s="10"/>
      <c r="I20" s="10"/>
      <c r="J20" s="10">
        <v>1879.9099419600002</v>
      </c>
      <c r="K20" s="10">
        <v>2319.8762174599997</v>
      </c>
      <c r="L20" s="10">
        <v>2273.6465976000004</v>
      </c>
      <c r="M20" s="10">
        <v>1602.7922774599999</v>
      </c>
      <c r="O20" s="89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4"/>
    </row>
    <row r="21" spans="2:26" x14ac:dyDescent="0.25">
      <c r="B21" s="9" t="s">
        <v>17</v>
      </c>
      <c r="C21" s="10"/>
      <c r="D21" s="10"/>
      <c r="E21" s="10"/>
      <c r="F21" s="10"/>
      <c r="G21" s="10"/>
      <c r="H21" s="10"/>
      <c r="I21" s="10"/>
      <c r="J21" s="10">
        <v>60.406223950000005</v>
      </c>
      <c r="K21" s="10">
        <v>83.413689500000004</v>
      </c>
      <c r="L21" s="10">
        <v>103.84555315999999</v>
      </c>
      <c r="M21" s="10">
        <v>51.596317840000005</v>
      </c>
      <c r="O21" s="89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4"/>
    </row>
    <row r="22" spans="2:26" x14ac:dyDescent="0.25">
      <c r="B22" s="1" t="s">
        <v>18</v>
      </c>
      <c r="C22" s="10"/>
      <c r="D22" s="10"/>
      <c r="E22" s="10"/>
      <c r="F22" s="10"/>
      <c r="G22" s="10"/>
      <c r="H22" s="10"/>
      <c r="I22" s="10"/>
      <c r="J22" s="10">
        <v>27.432616239999998</v>
      </c>
      <c r="K22" s="10">
        <v>37.755277700000001</v>
      </c>
      <c r="L22" s="10">
        <v>48.96881561</v>
      </c>
      <c r="M22" s="10">
        <v>29.574704860000001</v>
      </c>
      <c r="O22" s="89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4"/>
    </row>
    <row r="23" spans="2:26" x14ac:dyDescent="0.25">
      <c r="B23" s="1" t="s">
        <v>19</v>
      </c>
      <c r="C23" s="10"/>
      <c r="D23" s="10"/>
      <c r="E23" s="10"/>
      <c r="F23" s="10"/>
      <c r="G23" s="10"/>
      <c r="H23" s="10"/>
      <c r="I23" s="10"/>
      <c r="J23" s="10">
        <v>0</v>
      </c>
      <c r="K23" s="10">
        <v>0</v>
      </c>
      <c r="L23" s="10">
        <v>0</v>
      </c>
      <c r="M23" s="10">
        <v>0</v>
      </c>
      <c r="O23" s="89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4"/>
    </row>
    <row r="24" spans="2:26" x14ac:dyDescent="0.25">
      <c r="B24" s="1" t="s">
        <v>20</v>
      </c>
      <c r="C24" s="10"/>
      <c r="D24" s="10"/>
      <c r="E24" s="10"/>
      <c r="F24" s="10"/>
      <c r="G24" s="10"/>
      <c r="H24" s="10"/>
      <c r="I24" s="10"/>
      <c r="J24" s="10">
        <v>24.520754359999998</v>
      </c>
      <c r="K24" s="10">
        <v>30.010751769999999</v>
      </c>
      <c r="L24" s="10">
        <v>34.206618990000003</v>
      </c>
      <c r="M24" s="10">
        <v>0</v>
      </c>
      <c r="O24" s="89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4"/>
    </row>
    <row r="25" spans="2:26" x14ac:dyDescent="0.25">
      <c r="B25" s="1" t="s">
        <v>21</v>
      </c>
      <c r="C25" s="10"/>
      <c r="D25" s="10"/>
      <c r="E25" s="10"/>
      <c r="F25" s="10"/>
      <c r="G25" s="10"/>
      <c r="H25" s="10"/>
      <c r="I25" s="10"/>
      <c r="J25" s="10">
        <v>8.4528533500000052</v>
      </c>
      <c r="K25" s="10">
        <v>15.647660029999997</v>
      </c>
      <c r="L25" s="10">
        <v>20.670118559999992</v>
      </c>
      <c r="M25" s="10">
        <v>22.021612980000004</v>
      </c>
      <c r="O25" s="89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4"/>
    </row>
    <row r="26" spans="2:26" x14ac:dyDescent="0.25">
      <c r="B26" s="17" t="s">
        <v>22</v>
      </c>
      <c r="C26" s="18"/>
      <c r="D26" s="18"/>
      <c r="E26" s="18"/>
      <c r="F26" s="18"/>
      <c r="G26" s="18"/>
      <c r="H26" s="18"/>
      <c r="I26" s="18"/>
      <c r="J26" s="18">
        <v>51.979796479999997</v>
      </c>
      <c r="K26" s="18">
        <v>72.530784150000002</v>
      </c>
      <c r="L26" s="18">
        <v>89.994610650000013</v>
      </c>
      <c r="M26" s="18">
        <v>51.544774709999999</v>
      </c>
      <c r="O26" s="89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4"/>
    </row>
    <row r="27" spans="2:26" x14ac:dyDescent="0.25">
      <c r="B27" s="17" t="s">
        <v>23</v>
      </c>
      <c r="C27" s="18"/>
      <c r="D27" s="18"/>
      <c r="E27" s="18"/>
      <c r="F27" s="18"/>
      <c r="G27" s="18"/>
      <c r="H27" s="18"/>
      <c r="I27" s="18"/>
      <c r="J27" s="18">
        <v>0</v>
      </c>
      <c r="K27" s="18">
        <v>0</v>
      </c>
      <c r="L27" s="18">
        <v>0</v>
      </c>
      <c r="M27" s="18">
        <v>0</v>
      </c>
      <c r="O27" s="89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4"/>
    </row>
    <row r="28" spans="2:26" x14ac:dyDescent="0.25">
      <c r="B28" s="7" t="s">
        <v>326</v>
      </c>
      <c r="C28" s="8">
        <v>693.471317</v>
      </c>
      <c r="D28" s="8">
        <v>733.17188099999998</v>
      </c>
      <c r="E28" s="8">
        <v>726.89585600999999</v>
      </c>
      <c r="F28" s="8">
        <v>789.11472321999997</v>
      </c>
      <c r="G28" s="8">
        <v>1023.01719438</v>
      </c>
      <c r="H28" s="8">
        <v>1271.86314156</v>
      </c>
      <c r="I28" s="8">
        <v>1269.05484815</v>
      </c>
      <c r="J28" s="8">
        <v>1173.98929395</v>
      </c>
      <c r="K28" s="8">
        <v>1046.2802110299999</v>
      </c>
      <c r="L28" s="8">
        <v>1103.5190955099997</v>
      </c>
      <c r="M28" s="8">
        <v>726.42774959000008</v>
      </c>
      <c r="O28" s="89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4"/>
    </row>
    <row r="29" spans="2:26" x14ac:dyDescent="0.25">
      <c r="B29" s="1" t="s">
        <v>24</v>
      </c>
      <c r="C29" s="19">
        <v>0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0">
        <v>232.48995572000001</v>
      </c>
      <c r="K29" s="10">
        <v>210.84339824</v>
      </c>
      <c r="L29" s="10">
        <v>224.58146643000001</v>
      </c>
      <c r="M29" s="10">
        <v>165.5531714</v>
      </c>
      <c r="O29" s="89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4"/>
    </row>
    <row r="30" spans="2:26" x14ac:dyDescent="0.25">
      <c r="B30" s="1" t="s">
        <v>25</v>
      </c>
      <c r="C30" s="10">
        <v>693.471317</v>
      </c>
      <c r="D30" s="10">
        <v>733.17188099999998</v>
      </c>
      <c r="E30" s="10">
        <v>726.89585600999999</v>
      </c>
      <c r="F30" s="10">
        <v>789.11472321999997</v>
      </c>
      <c r="G30" s="10">
        <v>1023.01719438</v>
      </c>
      <c r="H30" s="10">
        <v>1271.86314156</v>
      </c>
      <c r="I30" s="10">
        <v>1269.05484815</v>
      </c>
      <c r="J30" s="10">
        <v>941.49933823000003</v>
      </c>
      <c r="K30" s="10">
        <v>835.43681278999998</v>
      </c>
      <c r="L30" s="10">
        <v>878.93762907999974</v>
      </c>
      <c r="M30" s="10">
        <v>560.87457819000008</v>
      </c>
      <c r="O30" s="92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100"/>
    </row>
    <row r="31" spans="2:26" x14ac:dyDescent="0.25">
      <c r="B31" s="15" t="s">
        <v>26</v>
      </c>
      <c r="C31" s="16">
        <v>247.00096400000001</v>
      </c>
      <c r="D31" s="16">
        <v>195.57631900000001</v>
      </c>
      <c r="E31" s="16">
        <v>151.76345471000002</v>
      </c>
      <c r="F31" s="16">
        <v>179.71772283000001</v>
      </c>
      <c r="G31" s="16">
        <v>607.5913486899999</v>
      </c>
      <c r="H31" s="16">
        <v>502.91087033000008</v>
      </c>
      <c r="I31" s="16">
        <v>565.78975759000002</v>
      </c>
      <c r="J31" s="16">
        <v>244.52191138000001</v>
      </c>
      <c r="K31" s="16">
        <v>114.53119225</v>
      </c>
      <c r="L31" s="16">
        <v>134.41000425999999</v>
      </c>
      <c r="M31" s="16">
        <v>58.141821139999998</v>
      </c>
    </row>
    <row r="32" spans="2:26" x14ac:dyDescent="0.25">
      <c r="B32" s="1" t="s">
        <v>27</v>
      </c>
      <c r="C32" s="10">
        <v>233.946133</v>
      </c>
      <c r="D32" s="10">
        <v>188.47718800000001</v>
      </c>
      <c r="E32" s="10">
        <v>142.96720999000001</v>
      </c>
      <c r="F32" s="10">
        <v>161.31890203</v>
      </c>
      <c r="G32" s="10">
        <v>181.54995929</v>
      </c>
      <c r="H32" s="10">
        <v>232.79321786000003</v>
      </c>
      <c r="I32" s="10">
        <v>273.82368799</v>
      </c>
      <c r="J32" s="10">
        <v>234.36756658000002</v>
      </c>
      <c r="K32" s="10">
        <v>104.4005603</v>
      </c>
      <c r="L32" s="10">
        <v>120.73299195999999</v>
      </c>
      <c r="M32" s="10">
        <v>49.282355330000001</v>
      </c>
    </row>
    <row r="33" spans="2:13" x14ac:dyDescent="0.25">
      <c r="B33" s="1" t="s">
        <v>28</v>
      </c>
      <c r="C33" s="10">
        <v>13.054831</v>
      </c>
      <c r="D33" s="10">
        <v>7.0991309999999999</v>
      </c>
      <c r="E33" s="10">
        <v>8.7962447200000007</v>
      </c>
      <c r="F33" s="10">
        <v>18.398820799999999</v>
      </c>
      <c r="G33" s="10">
        <v>426.04138939999996</v>
      </c>
      <c r="H33" s="10">
        <v>270.11765247000005</v>
      </c>
      <c r="I33" s="10">
        <v>291.96606960000003</v>
      </c>
      <c r="J33" s="10">
        <v>10.15434479999999</v>
      </c>
      <c r="K33" s="10">
        <v>10.130631950000009</v>
      </c>
      <c r="L33" s="10">
        <v>13.677012300000001</v>
      </c>
      <c r="M33" s="10">
        <v>8.8594658099999961</v>
      </c>
    </row>
    <row r="34" spans="2:13" x14ac:dyDescent="0.25">
      <c r="B34" s="3" t="s">
        <v>29</v>
      </c>
      <c r="C34" s="20">
        <v>605.96358799999985</v>
      </c>
      <c r="D34" s="20">
        <v>458.9725470000003</v>
      </c>
      <c r="E34" s="20">
        <v>581.47815458999958</v>
      </c>
      <c r="F34" s="20">
        <v>861.40900334999969</v>
      </c>
      <c r="G34" s="20">
        <v>69.187814490000619</v>
      </c>
      <c r="H34" s="20">
        <v>11.899395420000019</v>
      </c>
      <c r="I34" s="20">
        <v>219.11380473000054</v>
      </c>
      <c r="J34" s="20">
        <v>378.91218134999963</v>
      </c>
      <c r="K34" s="20">
        <v>-279.05224369999996</v>
      </c>
      <c r="L34" s="20">
        <v>446.51662353000074</v>
      </c>
      <c r="M34" s="20">
        <v>556.90627894999989</v>
      </c>
    </row>
    <row r="35" spans="2:13" x14ac:dyDescent="0.25">
      <c r="B35" s="21"/>
      <c r="C35" s="21"/>
      <c r="D35" s="21"/>
      <c r="E35" s="21"/>
      <c r="F35" s="21"/>
      <c r="G35" s="21"/>
      <c r="H35" s="21"/>
      <c r="I35" s="21"/>
      <c r="J35" s="21"/>
    </row>
    <row r="36" spans="2:13" x14ac:dyDescent="0.25">
      <c r="B36" s="22" t="s">
        <v>31</v>
      </c>
      <c r="C36" s="23">
        <f t="shared" ref="C36:L36" si="0">(C6+C15)/C4*100</f>
        <v>26.427728875651429</v>
      </c>
      <c r="D36" s="23">
        <f t="shared" si="0"/>
        <v>27.187489992583714</v>
      </c>
      <c r="E36" s="23">
        <f t="shared" si="0"/>
        <v>25.897137655970255</v>
      </c>
      <c r="F36" s="23">
        <f t="shared" si="0"/>
        <v>25.524373808052047</v>
      </c>
      <c r="G36" s="23">
        <f t="shared" si="0"/>
        <v>33.559446547623907</v>
      </c>
      <c r="H36" s="23">
        <f t="shared" si="0"/>
        <v>30.800294602303218</v>
      </c>
      <c r="I36" s="23">
        <f t="shared" si="0"/>
        <v>36.059122232251013</v>
      </c>
      <c r="J36" s="23">
        <f t="shared" si="0"/>
        <v>24.006423666898716</v>
      </c>
      <c r="K36" s="23">
        <f t="shared" si="0"/>
        <v>29.942022534415113</v>
      </c>
      <c r="L36" s="23">
        <f t="shared" si="0"/>
        <v>25.247210438129216</v>
      </c>
      <c r="M36" s="37">
        <f>(M6+M15)/M4*100</f>
        <v>25.266939907391343</v>
      </c>
    </row>
    <row r="37" spans="2:13" x14ac:dyDescent="0.25">
      <c r="B37" s="24" t="s">
        <v>32</v>
      </c>
      <c r="C37" s="25">
        <f t="shared" ref="C37:L37" si="1">C12/C4*100</f>
        <v>73.307018174502545</v>
      </c>
      <c r="D37" s="25">
        <f t="shared" si="1"/>
        <v>72.653688068214123</v>
      </c>
      <c r="E37" s="25">
        <f t="shared" si="1"/>
        <v>73.967355619694018</v>
      </c>
      <c r="F37" s="25">
        <f t="shared" si="1"/>
        <v>74.265407666832544</v>
      </c>
      <c r="G37" s="25">
        <f t="shared" si="1"/>
        <v>66.436346148078599</v>
      </c>
      <c r="H37" s="25">
        <f t="shared" si="1"/>
        <v>69.199705397696775</v>
      </c>
      <c r="I37" s="25">
        <f t="shared" si="1"/>
        <v>63.940877767748979</v>
      </c>
      <c r="J37" s="25">
        <f t="shared" si="1"/>
        <v>75.939078153885234</v>
      </c>
      <c r="K37" s="25">
        <f t="shared" si="1"/>
        <v>70.057977465584884</v>
      </c>
      <c r="L37" s="25">
        <f t="shared" si="1"/>
        <v>74.733062992315965</v>
      </c>
      <c r="M37" s="38">
        <f>M12/M4*100</f>
        <v>74.728393659845509</v>
      </c>
    </row>
    <row r="38" spans="2:13" x14ac:dyDescent="0.25">
      <c r="B38" s="24" t="s">
        <v>33</v>
      </c>
      <c r="C38" s="25">
        <f t="shared" ref="C38:L38" si="2">C16/C4*100</f>
        <v>0.2652529498460296</v>
      </c>
      <c r="D38" s="25">
        <f t="shared" si="2"/>
        <v>0.15882193920216531</v>
      </c>
      <c r="E38" s="25">
        <f t="shared" si="2"/>
        <v>0.13550672433572972</v>
      </c>
      <c r="F38" s="25">
        <f t="shared" si="2"/>
        <v>0.21021852511540232</v>
      </c>
      <c r="G38" s="25">
        <f t="shared" si="2"/>
        <v>4.207304297495832E-3</v>
      </c>
      <c r="H38" s="25">
        <f t="shared" si="2"/>
        <v>0</v>
      </c>
      <c r="I38" s="25">
        <f t="shared" si="2"/>
        <v>0</v>
      </c>
      <c r="J38" s="25">
        <f t="shared" si="2"/>
        <v>5.449817921605847E-2</v>
      </c>
      <c r="K38" s="25">
        <f t="shared" si="2"/>
        <v>0</v>
      </c>
      <c r="L38" s="25">
        <f t="shared" si="2"/>
        <v>1.972656955481944E-2</v>
      </c>
      <c r="M38" s="38">
        <f>M16/M4*100</f>
        <v>4.666432763146375E-3</v>
      </c>
    </row>
    <row r="39" spans="2:13" x14ac:dyDescent="0.25">
      <c r="B39" s="26" t="s">
        <v>34</v>
      </c>
      <c r="C39" s="23">
        <f t="shared" ref="C39:L39" si="3">C19/C17*100</f>
        <v>49.025629213420899</v>
      </c>
      <c r="D39" s="23">
        <f t="shared" si="3"/>
        <v>49.013651330547262</v>
      </c>
      <c r="E39" s="23">
        <f t="shared" si="3"/>
        <v>54.507168588783784</v>
      </c>
      <c r="F39" s="23">
        <f t="shared" si="3"/>
        <v>54.112233970504022</v>
      </c>
      <c r="G39" s="23">
        <f t="shared" si="3"/>
        <v>52.389780149076735</v>
      </c>
      <c r="H39" s="23">
        <f t="shared" si="3"/>
        <v>51.369840025405225</v>
      </c>
      <c r="I39" s="23">
        <f t="shared" si="3"/>
        <v>52.645270590256288</v>
      </c>
      <c r="J39" s="23">
        <f t="shared" si="3"/>
        <v>57.767665659866317</v>
      </c>
      <c r="K39" s="23">
        <f t="shared" si="3"/>
        <v>67.430459960695316</v>
      </c>
      <c r="L39" s="23">
        <f t="shared" si="3"/>
        <v>65.759754839397317</v>
      </c>
      <c r="M39" s="37">
        <f>M19/M17*100</f>
        <v>67.831774170728039</v>
      </c>
    </row>
    <row r="40" spans="2:13" x14ac:dyDescent="0.25">
      <c r="B40" s="27" t="s">
        <v>35</v>
      </c>
      <c r="C40" s="28">
        <f t="shared" ref="C40:L40" si="4">C19/(C17-C29)*100</f>
        <v>49.025629213420899</v>
      </c>
      <c r="D40" s="28">
        <f t="shared" si="4"/>
        <v>49.013651330547262</v>
      </c>
      <c r="E40" s="28">
        <f t="shared" si="4"/>
        <v>54.507168588783784</v>
      </c>
      <c r="F40" s="28">
        <f t="shared" si="4"/>
        <v>54.112233970504022</v>
      </c>
      <c r="G40" s="28">
        <f t="shared" si="4"/>
        <v>52.389780149076735</v>
      </c>
      <c r="H40" s="28">
        <f t="shared" si="4"/>
        <v>51.369840025405225</v>
      </c>
      <c r="I40" s="28">
        <f t="shared" si="4"/>
        <v>52.645270590256288</v>
      </c>
      <c r="J40" s="28">
        <f t="shared" si="4"/>
        <v>62.063555785045345</v>
      </c>
      <c r="K40" s="28">
        <f t="shared" si="4"/>
        <v>71.67029706720632</v>
      </c>
      <c r="L40" s="28">
        <f t="shared" si="4"/>
        <v>70.115142623615185</v>
      </c>
      <c r="M40" s="39">
        <f>M19/(M17-M29)*100</f>
        <v>72.771397934280245</v>
      </c>
    </row>
    <row r="41" spans="2:13" x14ac:dyDescent="0.25">
      <c r="B41" s="29" t="s">
        <v>36</v>
      </c>
      <c r="C41" s="25">
        <f>IFERROR(C20/C19*100,"-")</f>
        <v>0</v>
      </c>
      <c r="D41" s="25">
        <f t="shared" ref="D41:M41" si="5">IFERROR(D20/D19*100,"-")</f>
        <v>0</v>
      </c>
      <c r="E41" s="25">
        <f t="shared" si="5"/>
        <v>0</v>
      </c>
      <c r="F41" s="25">
        <f t="shared" si="5"/>
        <v>0</v>
      </c>
      <c r="G41" s="25">
        <f t="shared" si="5"/>
        <v>0</v>
      </c>
      <c r="H41" s="25">
        <f t="shared" si="5"/>
        <v>0</v>
      </c>
      <c r="I41" s="25">
        <f t="shared" si="5"/>
        <v>0</v>
      </c>
      <c r="J41" s="25">
        <f t="shared" si="5"/>
        <v>96.886784483307665</v>
      </c>
      <c r="K41" s="25">
        <f t="shared" si="5"/>
        <v>96.52918737525458</v>
      </c>
      <c r="L41" s="25">
        <f t="shared" si="5"/>
        <v>95.632138969341966</v>
      </c>
      <c r="M41" s="38">
        <f t="shared" si="5"/>
        <v>96.881245555815525</v>
      </c>
    </row>
    <row r="42" spans="2:13" x14ac:dyDescent="0.25">
      <c r="B42" s="29" t="s">
        <v>37</v>
      </c>
      <c r="C42" s="25">
        <f>IFERROR(C21/C19*100,"-")</f>
        <v>0</v>
      </c>
      <c r="D42" s="25">
        <f t="shared" ref="D42:M42" si="6">IFERROR(D21/D19*100,"-")</f>
        <v>0</v>
      </c>
      <c r="E42" s="25">
        <f t="shared" si="6"/>
        <v>0</v>
      </c>
      <c r="F42" s="25">
        <f t="shared" si="6"/>
        <v>0</v>
      </c>
      <c r="G42" s="25">
        <f t="shared" si="6"/>
        <v>0</v>
      </c>
      <c r="H42" s="25">
        <f t="shared" si="6"/>
        <v>0</v>
      </c>
      <c r="I42" s="25">
        <f t="shared" si="6"/>
        <v>0</v>
      </c>
      <c r="J42" s="25">
        <f t="shared" si="6"/>
        <v>3.1132155166923399</v>
      </c>
      <c r="K42" s="25">
        <f t="shared" si="6"/>
        <v>3.4708126247454145</v>
      </c>
      <c r="L42" s="25">
        <f t="shared" si="6"/>
        <v>4.3678610306580508</v>
      </c>
      <c r="M42" s="38">
        <f t="shared" si="6"/>
        <v>3.1187544441844839</v>
      </c>
    </row>
    <row r="43" spans="2:13" x14ac:dyDescent="0.25">
      <c r="B43" s="30" t="s">
        <v>38</v>
      </c>
      <c r="C43" s="25" t="str">
        <f t="shared" ref="C43:C48" si="7">IFERROR(C22/C$21*100,"-")</f>
        <v>-</v>
      </c>
      <c r="D43" s="25" t="str">
        <f t="shared" ref="D43:M48" si="8">IFERROR(D22/D$21*100,"-")</f>
        <v>-</v>
      </c>
      <c r="E43" s="25" t="str">
        <f t="shared" si="8"/>
        <v>-</v>
      </c>
      <c r="F43" s="25" t="str">
        <f t="shared" si="8"/>
        <v>-</v>
      </c>
      <c r="G43" s="25" t="str">
        <f t="shared" si="8"/>
        <v>-</v>
      </c>
      <c r="H43" s="25" t="str">
        <f t="shared" si="8"/>
        <v>-</v>
      </c>
      <c r="I43" s="25" t="str">
        <f t="shared" si="8"/>
        <v>-</v>
      </c>
      <c r="J43" s="25">
        <f t="shared" si="8"/>
        <v>45.413559143684893</v>
      </c>
      <c r="K43" s="25">
        <f t="shared" si="8"/>
        <v>45.262687607170285</v>
      </c>
      <c r="L43" s="25">
        <f t="shared" si="8"/>
        <v>47.15542853775483</v>
      </c>
      <c r="M43" s="38">
        <f t="shared" si="8"/>
        <v>57.319409791433287</v>
      </c>
    </row>
    <row r="44" spans="2:13" x14ac:dyDescent="0.25">
      <c r="B44" s="30" t="s">
        <v>39</v>
      </c>
      <c r="C44" s="25" t="str">
        <f t="shared" si="7"/>
        <v>-</v>
      </c>
      <c r="D44" s="25" t="str">
        <f t="shared" si="8"/>
        <v>-</v>
      </c>
      <c r="E44" s="25" t="str">
        <f t="shared" si="8"/>
        <v>-</v>
      </c>
      <c r="F44" s="25" t="str">
        <f t="shared" si="8"/>
        <v>-</v>
      </c>
      <c r="G44" s="25" t="str">
        <f t="shared" si="8"/>
        <v>-</v>
      </c>
      <c r="H44" s="25" t="str">
        <f t="shared" si="8"/>
        <v>-</v>
      </c>
      <c r="I44" s="25" t="str">
        <f t="shared" si="8"/>
        <v>-</v>
      </c>
      <c r="J44" s="25">
        <f t="shared" si="8"/>
        <v>0</v>
      </c>
      <c r="K44" s="25">
        <f t="shared" si="8"/>
        <v>0</v>
      </c>
      <c r="L44" s="25">
        <f t="shared" si="8"/>
        <v>0</v>
      </c>
      <c r="M44" s="38">
        <f t="shared" si="8"/>
        <v>0</v>
      </c>
    </row>
    <row r="45" spans="2:13" x14ac:dyDescent="0.25">
      <c r="B45" s="30" t="s">
        <v>40</v>
      </c>
      <c r="C45" s="25" t="str">
        <f t="shared" si="7"/>
        <v>-</v>
      </c>
      <c r="D45" s="25" t="str">
        <f t="shared" si="8"/>
        <v>-</v>
      </c>
      <c r="E45" s="25" t="str">
        <f t="shared" si="8"/>
        <v>-</v>
      </c>
      <c r="F45" s="25" t="str">
        <f t="shared" si="8"/>
        <v>-</v>
      </c>
      <c r="G45" s="25" t="str">
        <f t="shared" si="8"/>
        <v>-</v>
      </c>
      <c r="H45" s="25" t="str">
        <f t="shared" si="8"/>
        <v>-</v>
      </c>
      <c r="I45" s="25" t="str">
        <f t="shared" si="8"/>
        <v>-</v>
      </c>
      <c r="J45" s="25">
        <f t="shared" si="8"/>
        <v>40.593092493741281</v>
      </c>
      <c r="K45" s="25">
        <f t="shared" si="8"/>
        <v>35.978209272232228</v>
      </c>
      <c r="L45" s="25">
        <f t="shared" si="8"/>
        <v>32.939897712611888</v>
      </c>
      <c r="M45" s="38">
        <f t="shared" si="8"/>
        <v>0</v>
      </c>
    </row>
    <row r="46" spans="2:13" x14ac:dyDescent="0.25">
      <c r="B46" s="31" t="s">
        <v>41</v>
      </c>
      <c r="C46" s="28" t="str">
        <f t="shared" si="7"/>
        <v>-</v>
      </c>
      <c r="D46" s="28" t="str">
        <f t="shared" si="8"/>
        <v>-</v>
      </c>
      <c r="E46" s="28" t="str">
        <f t="shared" si="8"/>
        <v>-</v>
      </c>
      <c r="F46" s="28" t="str">
        <f t="shared" si="8"/>
        <v>-</v>
      </c>
      <c r="G46" s="28" t="str">
        <f t="shared" si="8"/>
        <v>-</v>
      </c>
      <c r="H46" s="28" t="str">
        <f t="shared" si="8"/>
        <v>-</v>
      </c>
      <c r="I46" s="28" t="str">
        <f t="shared" si="8"/>
        <v>-</v>
      </c>
      <c r="J46" s="28">
        <f t="shared" si="8"/>
        <v>13.99334836257383</v>
      </c>
      <c r="K46" s="28">
        <f t="shared" si="8"/>
        <v>18.759103120597484</v>
      </c>
      <c r="L46" s="28">
        <f t="shared" si="8"/>
        <v>19.904673749633282</v>
      </c>
      <c r="M46" s="39">
        <f t="shared" si="8"/>
        <v>42.680590208566713</v>
      </c>
    </row>
    <row r="47" spans="2:13" x14ac:dyDescent="0.25">
      <c r="B47" s="29" t="s">
        <v>42</v>
      </c>
      <c r="C47" s="25" t="str">
        <f t="shared" si="7"/>
        <v>-</v>
      </c>
      <c r="D47" s="25" t="str">
        <f t="shared" si="8"/>
        <v>-</v>
      </c>
      <c r="E47" s="25" t="str">
        <f t="shared" si="8"/>
        <v>-</v>
      </c>
      <c r="F47" s="25" t="str">
        <f t="shared" si="8"/>
        <v>-</v>
      </c>
      <c r="G47" s="25" t="str">
        <f t="shared" si="8"/>
        <v>-</v>
      </c>
      <c r="H47" s="25" t="str">
        <f t="shared" si="8"/>
        <v>-</v>
      </c>
      <c r="I47" s="25" t="str">
        <f t="shared" si="8"/>
        <v>-</v>
      </c>
      <c r="J47" s="25">
        <f t="shared" si="8"/>
        <v>86.050398586452275</v>
      </c>
      <c r="K47" s="25">
        <f t="shared" si="8"/>
        <v>86.953094371877654</v>
      </c>
      <c r="L47" s="25">
        <f t="shared" si="8"/>
        <v>86.661978208485095</v>
      </c>
      <c r="M47" s="38">
        <f t="shared" si="8"/>
        <v>99.900103084565373</v>
      </c>
    </row>
    <row r="48" spans="2:13" x14ac:dyDescent="0.25">
      <c r="B48" s="27" t="s">
        <v>43</v>
      </c>
      <c r="C48" s="28" t="str">
        <f t="shared" si="7"/>
        <v>-</v>
      </c>
      <c r="D48" s="28" t="str">
        <f t="shared" si="8"/>
        <v>-</v>
      </c>
      <c r="E48" s="28" t="str">
        <f t="shared" si="8"/>
        <v>-</v>
      </c>
      <c r="F48" s="28" t="str">
        <f t="shared" si="8"/>
        <v>-</v>
      </c>
      <c r="G48" s="28" t="str">
        <f t="shared" si="8"/>
        <v>-</v>
      </c>
      <c r="H48" s="28" t="str">
        <f t="shared" si="8"/>
        <v>-</v>
      </c>
      <c r="I48" s="28" t="str">
        <f t="shared" si="8"/>
        <v>-</v>
      </c>
      <c r="J48" s="28">
        <f t="shared" si="8"/>
        <v>0</v>
      </c>
      <c r="K48" s="28">
        <f t="shared" si="8"/>
        <v>0</v>
      </c>
      <c r="L48" s="28">
        <f t="shared" si="8"/>
        <v>0</v>
      </c>
      <c r="M48" s="39">
        <f t="shared" si="8"/>
        <v>0</v>
      </c>
    </row>
    <row r="49" spans="2:13" ht="30" x14ac:dyDescent="0.25">
      <c r="B49" s="123" t="s">
        <v>389</v>
      </c>
      <c r="C49" s="120"/>
      <c r="D49" s="120"/>
      <c r="E49" s="120"/>
      <c r="F49" s="120"/>
      <c r="G49" s="120"/>
      <c r="H49" s="120"/>
      <c r="I49" s="120"/>
      <c r="J49" s="124">
        <v>311.93949249000002</v>
      </c>
      <c r="K49" s="124">
        <v>680.63144196000007</v>
      </c>
      <c r="L49" s="124">
        <v>0</v>
      </c>
      <c r="M49" s="125">
        <v>177.32699146000002</v>
      </c>
    </row>
    <row r="50" spans="2:13" x14ac:dyDescent="0.25">
      <c r="B50" s="32" t="s">
        <v>44</v>
      </c>
      <c r="C50" s="33">
        <f t="shared" ref="C50:M50" si="9">C49/(C5-C12)*100</f>
        <v>0</v>
      </c>
      <c r="D50" s="33">
        <f t="shared" si="9"/>
        <v>0</v>
      </c>
      <c r="E50" s="33">
        <f t="shared" si="9"/>
        <v>0</v>
      </c>
      <c r="F50" s="33">
        <f t="shared" si="9"/>
        <v>0</v>
      </c>
      <c r="G50" s="33">
        <f t="shared" si="9"/>
        <v>0</v>
      </c>
      <c r="H50" s="33">
        <f t="shared" si="9"/>
        <v>0</v>
      </c>
      <c r="I50" s="33">
        <f t="shared" si="9"/>
        <v>0</v>
      </c>
      <c r="J50" s="34">
        <f t="shared" si="9"/>
        <v>34.764329591037153</v>
      </c>
      <c r="K50" s="34">
        <f t="shared" si="9"/>
        <v>69.197278472031215</v>
      </c>
      <c r="L50" s="34">
        <f t="shared" si="9"/>
        <v>0</v>
      </c>
      <c r="M50" s="40">
        <f t="shared" si="9"/>
        <v>23.426102522725547</v>
      </c>
    </row>
    <row r="51" spans="2:13" x14ac:dyDescent="0.25">
      <c r="B51" s="35" t="s">
        <v>45</v>
      </c>
      <c r="C51" s="36">
        <f t="shared" ref="C51:M51" si="10">C31/(C5-C12)*100</f>
        <v>37.9268510503993</v>
      </c>
      <c r="D51" s="36">
        <f t="shared" si="10"/>
        <v>31.273010862398188</v>
      </c>
      <c r="E51" s="36">
        <f t="shared" si="10"/>
        <v>22.890555769725644</v>
      </c>
      <c r="F51" s="36">
        <f t="shared" si="10"/>
        <v>23.239104359414327</v>
      </c>
      <c r="G51" s="36">
        <f t="shared" si="10"/>
        <v>51.051758016085238</v>
      </c>
      <c r="H51" s="36">
        <f t="shared" si="10"/>
        <v>43.425275758321909</v>
      </c>
      <c r="I51" s="36">
        <f t="shared" si="10"/>
        <v>36.783347332075316</v>
      </c>
      <c r="J51" s="36">
        <f t="shared" si="10"/>
        <v>27.250926939676312</v>
      </c>
      <c r="K51" s="36">
        <f t="shared" si="10"/>
        <v>11.643962231651873</v>
      </c>
      <c r="L51" s="36">
        <f t="shared" si="10"/>
        <v>13.106445265744712</v>
      </c>
      <c r="M51" s="41">
        <f t="shared" si="10"/>
        <v>7.680930306601681</v>
      </c>
    </row>
    <row r="52" spans="2:13" x14ac:dyDescent="0.25">
      <c r="B52" s="104" t="s">
        <v>178</v>
      </c>
      <c r="C52" s="36">
        <f t="shared" ref="C52:L52" si="11">C34/(C5-C12)*100</f>
        <v>93.045348373788215</v>
      </c>
      <c r="D52" s="36">
        <f t="shared" si="11"/>
        <v>73.39054912815682</v>
      </c>
      <c r="E52" s="36">
        <f t="shared" si="11"/>
        <v>87.704633186914975</v>
      </c>
      <c r="F52" s="36">
        <f t="shared" si="11"/>
        <v>111.38786653737908</v>
      </c>
      <c r="G52" s="36">
        <f t="shared" si="11"/>
        <v>5.8133802770905749</v>
      </c>
      <c r="H52" s="36">
        <f t="shared" si="11"/>
        <v>1.0274872904054404</v>
      </c>
      <c r="I52" s="36">
        <f t="shared" si="11"/>
        <v>14.245113271344573</v>
      </c>
      <c r="J52" s="36">
        <f t="shared" si="11"/>
        <v>42.228150893502239</v>
      </c>
      <c r="K52" s="36">
        <f t="shared" si="11"/>
        <v>-28.37020834645606</v>
      </c>
      <c r="L52" s="36">
        <f t="shared" si="11"/>
        <v>43.540253709244936</v>
      </c>
      <c r="M52" s="41">
        <f>M34/(M5-M12)*100</f>
        <v>73.571109952401883</v>
      </c>
    </row>
    <row r="53" spans="2:13" x14ac:dyDescent="0.25"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</row>
    <row r="54" spans="2:13" x14ac:dyDescent="0.25"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</row>
  </sheetData>
  <mergeCells count="1">
    <mergeCell ref="O2:Z3"/>
  </mergeCells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54"/>
  <sheetViews>
    <sheetView showGridLines="0" zoomScale="75" zoomScaleNormal="75" workbookViewId="0">
      <pane xSplit="2" ySplit="3" topLeftCell="C4" activePane="bottomRight" state="frozen"/>
      <selection activeCell="B28" sqref="B28"/>
      <selection pane="topRight" activeCell="B28" sqref="B28"/>
      <selection pane="bottomLeft" activeCell="B28" sqref="B28"/>
      <selection pane="bottomRight"/>
    </sheetView>
  </sheetViews>
  <sheetFormatPr defaultRowHeight="15" x14ac:dyDescent="0.25"/>
  <cols>
    <col min="1" max="1" width="9.140625" style="1"/>
    <col min="2" max="2" width="39.28515625" style="1" bestFit="1" customWidth="1"/>
    <col min="3" max="14" width="9.140625" style="1"/>
    <col min="15" max="26" width="10.140625" style="1" customWidth="1"/>
    <col min="27" max="16384" width="9.140625" style="1"/>
  </cols>
  <sheetData>
    <row r="2" spans="2:26" x14ac:dyDescent="0.25">
      <c r="B2" s="118" t="s">
        <v>385</v>
      </c>
      <c r="O2" s="132" t="s">
        <v>88</v>
      </c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4"/>
    </row>
    <row r="3" spans="2:26" x14ac:dyDescent="0.25">
      <c r="B3" s="58" t="s">
        <v>58</v>
      </c>
      <c r="C3" s="2">
        <v>2008</v>
      </c>
      <c r="D3" s="2">
        <v>2009</v>
      </c>
      <c r="E3" s="2">
        <v>2010</v>
      </c>
      <c r="F3" s="2">
        <v>2011</v>
      </c>
      <c r="G3" s="2">
        <v>2012</v>
      </c>
      <c r="H3" s="2">
        <v>2013</v>
      </c>
      <c r="I3" s="2">
        <v>2014</v>
      </c>
      <c r="J3" s="2">
        <v>2015</v>
      </c>
      <c r="K3" s="2">
        <v>2016</v>
      </c>
      <c r="L3" s="2">
        <v>2017</v>
      </c>
      <c r="M3" s="2"/>
      <c r="O3" s="135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7"/>
    </row>
    <row r="4" spans="2:26" x14ac:dyDescent="0.25">
      <c r="B4" s="3" t="s">
        <v>0</v>
      </c>
      <c r="C4" s="4">
        <v>1891.4753152199999</v>
      </c>
      <c r="D4" s="4">
        <v>1806.9296862800002</v>
      </c>
      <c r="E4" s="4">
        <v>2043.9917270000001</v>
      </c>
      <c r="F4" s="4">
        <v>2663.9304646000001</v>
      </c>
      <c r="G4" s="4">
        <v>2830.18229703</v>
      </c>
      <c r="H4" s="4">
        <v>2751.4224669</v>
      </c>
      <c r="I4" s="4">
        <v>3121.3851327299999</v>
      </c>
      <c r="J4" s="4">
        <v>3305.33656948</v>
      </c>
      <c r="K4" s="4">
        <v>3863.3968917399998</v>
      </c>
      <c r="L4" s="4">
        <v>3727.2163872900001</v>
      </c>
      <c r="O4" s="96"/>
      <c r="P4" s="97"/>
      <c r="Q4" s="97"/>
      <c r="R4" s="97"/>
      <c r="S4" s="97"/>
      <c r="T4" s="97"/>
      <c r="U4" s="97"/>
      <c r="V4" s="97"/>
      <c r="W4" s="97"/>
      <c r="X4" s="97"/>
      <c r="Y4" s="97"/>
      <c r="Z4" s="98"/>
    </row>
    <row r="5" spans="2:26" x14ac:dyDescent="0.25">
      <c r="B5" s="5" t="s">
        <v>1</v>
      </c>
      <c r="C5" s="6">
        <v>1753.6328633399999</v>
      </c>
      <c r="D5" s="6">
        <v>1765.2467440400001</v>
      </c>
      <c r="E5" s="6">
        <v>1922.1453186800002</v>
      </c>
      <c r="F5" s="6">
        <v>2456.3101808699998</v>
      </c>
      <c r="G5" s="6">
        <v>2616.7648037899999</v>
      </c>
      <c r="H5" s="6">
        <v>2617.6454834699998</v>
      </c>
      <c r="I5" s="6">
        <v>3039.75176096</v>
      </c>
      <c r="J5" s="6">
        <v>3189.6847764200002</v>
      </c>
      <c r="K5" s="6">
        <v>3725.35328579</v>
      </c>
      <c r="L5" s="6">
        <v>3570.7783326500003</v>
      </c>
      <c r="O5" s="89" t="s">
        <v>262</v>
      </c>
      <c r="P5" s="93"/>
      <c r="Q5" s="93"/>
      <c r="R5" s="93"/>
      <c r="S5" s="93"/>
      <c r="T5" s="93"/>
      <c r="U5" s="93"/>
      <c r="V5" s="93"/>
      <c r="W5" s="93"/>
      <c r="X5" s="93"/>
      <c r="Y5" s="93"/>
      <c r="Z5" s="94"/>
    </row>
    <row r="6" spans="2:26" x14ac:dyDescent="0.25">
      <c r="B6" s="7" t="s">
        <v>2</v>
      </c>
      <c r="C6" s="8">
        <v>378.60631825000002</v>
      </c>
      <c r="D6" s="8">
        <v>370.77086387000003</v>
      </c>
      <c r="E6" s="8">
        <v>411.98222461</v>
      </c>
      <c r="F6" s="8">
        <v>444.68248388000001</v>
      </c>
      <c r="G6" s="8">
        <v>504.31713213</v>
      </c>
      <c r="H6" s="8">
        <v>567.38865551999993</v>
      </c>
      <c r="I6" s="8">
        <v>679.10634174999996</v>
      </c>
      <c r="J6" s="8">
        <v>718.55284342999994</v>
      </c>
      <c r="K6" s="8">
        <v>804.83891635999998</v>
      </c>
      <c r="L6" s="8">
        <v>858.18263362000005</v>
      </c>
      <c r="O6" s="89" t="s">
        <v>263</v>
      </c>
      <c r="P6" s="93"/>
      <c r="Q6" s="93"/>
      <c r="R6" s="93"/>
      <c r="S6" s="93"/>
      <c r="T6" s="93"/>
      <c r="U6" s="93"/>
      <c r="V6" s="93"/>
      <c r="W6" s="93"/>
      <c r="X6" s="93"/>
      <c r="Y6" s="93"/>
      <c r="Z6" s="94"/>
    </row>
    <row r="7" spans="2:26" x14ac:dyDescent="0.25">
      <c r="B7" s="9" t="s">
        <v>3</v>
      </c>
      <c r="C7" s="10"/>
      <c r="D7" s="10"/>
      <c r="E7" s="10"/>
      <c r="F7" s="10"/>
      <c r="G7" s="10"/>
      <c r="H7" s="10"/>
      <c r="I7" s="10"/>
      <c r="J7" s="10">
        <v>546.30574165999997</v>
      </c>
      <c r="K7" s="10">
        <v>602.20037489000003</v>
      </c>
      <c r="L7" s="10">
        <v>656.91377674</v>
      </c>
      <c r="O7" s="89"/>
      <c r="P7" s="93"/>
      <c r="Q7" s="93"/>
      <c r="R7" s="93"/>
      <c r="S7" s="93"/>
      <c r="T7" s="93"/>
      <c r="U7" s="93"/>
      <c r="V7" s="93"/>
      <c r="W7" s="93"/>
      <c r="X7" s="93"/>
      <c r="Y7" s="93"/>
      <c r="Z7" s="94"/>
    </row>
    <row r="8" spans="2:26" x14ac:dyDescent="0.25">
      <c r="B8" s="9" t="s">
        <v>4</v>
      </c>
      <c r="C8" s="10"/>
      <c r="D8" s="10"/>
      <c r="E8" s="10"/>
      <c r="F8" s="10"/>
      <c r="G8" s="10"/>
      <c r="H8" s="10"/>
      <c r="I8" s="10"/>
      <c r="J8" s="10">
        <v>40.247534889999997</v>
      </c>
      <c r="K8" s="10">
        <v>42.156586820000001</v>
      </c>
      <c r="L8" s="10">
        <v>51.357742299999998</v>
      </c>
      <c r="O8" s="89" t="s">
        <v>264</v>
      </c>
      <c r="P8" s="93"/>
      <c r="Q8" s="93"/>
      <c r="R8" s="93"/>
      <c r="S8" s="93"/>
      <c r="T8" s="93"/>
      <c r="U8" s="93"/>
      <c r="V8" s="93"/>
      <c r="W8" s="93"/>
      <c r="X8" s="93"/>
      <c r="Y8" s="93"/>
      <c r="Z8" s="94"/>
    </row>
    <row r="9" spans="2:26" x14ac:dyDescent="0.25">
      <c r="B9" s="9" t="s">
        <v>5</v>
      </c>
      <c r="C9" s="10"/>
      <c r="D9" s="10"/>
      <c r="E9" s="10"/>
      <c r="F9" s="10"/>
      <c r="G9" s="10"/>
      <c r="H9" s="10"/>
      <c r="I9" s="10"/>
      <c r="J9" s="10">
        <v>1.4902752500000001</v>
      </c>
      <c r="K9" s="10">
        <v>1.3501704299999999</v>
      </c>
      <c r="L9" s="10">
        <v>1.3917561200000002</v>
      </c>
      <c r="O9" s="89" t="s">
        <v>265</v>
      </c>
      <c r="P9" s="93"/>
      <c r="Q9" s="93"/>
      <c r="R9" s="93"/>
      <c r="S9" s="93"/>
      <c r="T9" s="93"/>
      <c r="U9" s="93"/>
      <c r="V9" s="93"/>
      <c r="W9" s="93"/>
      <c r="X9" s="93"/>
      <c r="Y9" s="93"/>
      <c r="Z9" s="94"/>
    </row>
    <row r="10" spans="2:26" x14ac:dyDescent="0.25">
      <c r="B10" s="9" t="s">
        <v>6</v>
      </c>
      <c r="C10" s="10"/>
      <c r="D10" s="10"/>
      <c r="E10" s="10"/>
      <c r="F10" s="10"/>
      <c r="G10" s="10"/>
      <c r="H10" s="10"/>
      <c r="I10" s="10"/>
      <c r="J10" s="10">
        <v>100.54666098999999</v>
      </c>
      <c r="K10" s="10">
        <v>130.06014396</v>
      </c>
      <c r="L10" s="10">
        <v>105.03723040000001</v>
      </c>
      <c r="O10" s="89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4"/>
    </row>
    <row r="11" spans="2:26" x14ac:dyDescent="0.25">
      <c r="B11" s="9" t="s">
        <v>7</v>
      </c>
      <c r="C11" s="10"/>
      <c r="D11" s="10"/>
      <c r="E11" s="10"/>
      <c r="F11" s="10"/>
      <c r="G11" s="10"/>
      <c r="H11" s="10"/>
      <c r="I11" s="10"/>
      <c r="J11" s="10">
        <v>29.962630640000043</v>
      </c>
      <c r="K11" s="10">
        <v>29.071640259999867</v>
      </c>
      <c r="L11" s="10">
        <v>43.482128060000036</v>
      </c>
      <c r="O11" s="89" t="s">
        <v>258</v>
      </c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4"/>
    </row>
    <row r="12" spans="2:26" x14ac:dyDescent="0.25">
      <c r="B12" s="11" t="s">
        <v>8</v>
      </c>
      <c r="C12" s="8">
        <v>1255.5316114300001</v>
      </c>
      <c r="D12" s="8">
        <v>1247.8900646900001</v>
      </c>
      <c r="E12" s="8">
        <v>1349.5335776099998</v>
      </c>
      <c r="F12" s="8">
        <v>1716.04214882</v>
      </c>
      <c r="G12" s="8">
        <v>1652.85976906</v>
      </c>
      <c r="H12" s="8">
        <v>1773.7110396500002</v>
      </c>
      <c r="I12" s="8">
        <v>1875.11204793</v>
      </c>
      <c r="J12" s="8">
        <v>1971.0826314999999</v>
      </c>
      <c r="K12" s="8">
        <v>2269.1058165900004</v>
      </c>
      <c r="L12" s="8">
        <v>2222.36488439</v>
      </c>
      <c r="O12" s="89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4"/>
    </row>
    <row r="13" spans="2:26" x14ac:dyDescent="0.25">
      <c r="B13" s="9" t="s">
        <v>9</v>
      </c>
      <c r="C13" s="10"/>
      <c r="D13" s="10"/>
      <c r="E13" s="10"/>
      <c r="F13" s="10"/>
      <c r="G13" s="10"/>
      <c r="H13" s="10"/>
      <c r="I13" s="10"/>
      <c r="J13" s="10">
        <v>1515.8490462699999</v>
      </c>
      <c r="K13" s="10">
        <v>1756.7556660499999</v>
      </c>
      <c r="L13" s="10">
        <v>1647.6727217100001</v>
      </c>
      <c r="O13" s="89" t="s">
        <v>362</v>
      </c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4"/>
    </row>
    <row r="14" spans="2:26" x14ac:dyDescent="0.25">
      <c r="B14" s="9" t="s">
        <v>10</v>
      </c>
      <c r="C14" s="10"/>
      <c r="D14" s="10"/>
      <c r="E14" s="10"/>
      <c r="F14" s="10"/>
      <c r="G14" s="10"/>
      <c r="H14" s="10"/>
      <c r="I14" s="10"/>
      <c r="J14" s="10">
        <v>455.23358523000002</v>
      </c>
      <c r="K14" s="10">
        <v>512.35015054000041</v>
      </c>
      <c r="L14" s="10">
        <v>574.69216267999991</v>
      </c>
      <c r="O14" s="89" t="s">
        <v>363</v>
      </c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4"/>
    </row>
    <row r="15" spans="2:26" x14ac:dyDescent="0.25">
      <c r="B15" s="11" t="s">
        <v>11</v>
      </c>
      <c r="C15" s="8">
        <v>119.49493365999979</v>
      </c>
      <c r="D15" s="8">
        <v>146.58581547999984</v>
      </c>
      <c r="E15" s="8">
        <v>160.62951646000033</v>
      </c>
      <c r="F15" s="8">
        <v>295.58554816999981</v>
      </c>
      <c r="G15" s="8">
        <v>459.58790259999978</v>
      </c>
      <c r="H15" s="8">
        <v>276.54578829999991</v>
      </c>
      <c r="I15" s="8">
        <v>485.53337127999998</v>
      </c>
      <c r="J15" s="8">
        <v>500.04930149000029</v>
      </c>
      <c r="K15" s="8">
        <v>651.40855283999963</v>
      </c>
      <c r="L15" s="8">
        <v>490.23081464000006</v>
      </c>
      <c r="O15" s="89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4"/>
    </row>
    <row r="16" spans="2:26" x14ac:dyDescent="0.25">
      <c r="B16" s="12" t="s">
        <v>12</v>
      </c>
      <c r="C16" s="6">
        <v>137.84245188</v>
      </c>
      <c r="D16" s="6">
        <v>41.682942240000003</v>
      </c>
      <c r="E16" s="6">
        <v>121.84640831999999</v>
      </c>
      <c r="F16" s="6">
        <v>207.62028372999998</v>
      </c>
      <c r="G16" s="6">
        <v>213.41749324</v>
      </c>
      <c r="H16" s="6">
        <v>133.77698343</v>
      </c>
      <c r="I16" s="6">
        <v>81.633371769999997</v>
      </c>
      <c r="J16" s="6">
        <v>115.65179306</v>
      </c>
      <c r="K16" s="6">
        <v>138.04360595</v>
      </c>
      <c r="L16" s="6">
        <v>156.43805463999999</v>
      </c>
      <c r="O16" s="89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4"/>
    </row>
    <row r="17" spans="2:26" x14ac:dyDescent="0.25">
      <c r="B17" s="13" t="s">
        <v>13</v>
      </c>
      <c r="C17" s="14">
        <v>1506.7758507099998</v>
      </c>
      <c r="D17" s="14">
        <v>1900.9905677100001</v>
      </c>
      <c r="E17" s="14">
        <v>2026.58200921</v>
      </c>
      <c r="F17" s="14">
        <v>2308.8443488600001</v>
      </c>
      <c r="G17" s="14">
        <v>2521.4147187199997</v>
      </c>
      <c r="H17" s="14">
        <v>2922.0522608799997</v>
      </c>
      <c r="I17" s="14">
        <v>2772.7935731300004</v>
      </c>
      <c r="J17" s="14">
        <v>2852.1706416499997</v>
      </c>
      <c r="K17" s="14">
        <v>3161.3065192200002</v>
      </c>
      <c r="L17" s="14">
        <v>3419.91623918</v>
      </c>
      <c r="O17" s="89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4"/>
    </row>
    <row r="18" spans="2:26" x14ac:dyDescent="0.25">
      <c r="B18" s="15" t="s">
        <v>14</v>
      </c>
      <c r="C18" s="16">
        <v>1352.0390255999998</v>
      </c>
      <c r="D18" s="16">
        <v>1525.47329074</v>
      </c>
      <c r="E18" s="16">
        <v>1700.7158959200001</v>
      </c>
      <c r="F18" s="16">
        <v>1995.31956401</v>
      </c>
      <c r="G18" s="16">
        <v>2233.1191792499999</v>
      </c>
      <c r="H18" s="16">
        <v>2646.0195833499997</v>
      </c>
      <c r="I18" s="16">
        <v>2478.3898870500002</v>
      </c>
      <c r="J18" s="16">
        <v>2694.3605257199997</v>
      </c>
      <c r="K18" s="16">
        <v>3047.0299653100001</v>
      </c>
      <c r="L18" s="16">
        <v>3282.4206004799998</v>
      </c>
      <c r="O18" s="89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4"/>
    </row>
    <row r="19" spans="2:26" x14ac:dyDescent="0.25">
      <c r="B19" s="7" t="s">
        <v>15</v>
      </c>
      <c r="C19" s="8">
        <v>655.10515509000004</v>
      </c>
      <c r="D19" s="8">
        <v>738.53497869</v>
      </c>
      <c r="E19" s="8">
        <v>836.28053387</v>
      </c>
      <c r="F19" s="8">
        <v>953.84137249000003</v>
      </c>
      <c r="G19" s="8">
        <v>1147.93616858</v>
      </c>
      <c r="H19" s="8">
        <v>1299.2588863599999</v>
      </c>
      <c r="I19" s="8">
        <v>1238.2792584599999</v>
      </c>
      <c r="J19" s="8">
        <v>1594.6313665799998</v>
      </c>
      <c r="K19" s="8">
        <v>1667.2705168</v>
      </c>
      <c r="L19" s="8">
        <v>1940.1798826099998</v>
      </c>
      <c r="O19" s="89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4"/>
    </row>
    <row r="20" spans="2:26" x14ac:dyDescent="0.25">
      <c r="B20" s="9" t="s">
        <v>16</v>
      </c>
      <c r="C20" s="10"/>
      <c r="D20" s="10"/>
      <c r="E20" s="10"/>
      <c r="F20" s="10"/>
      <c r="G20" s="10"/>
      <c r="H20" s="10"/>
      <c r="I20" s="10"/>
      <c r="J20" s="10">
        <v>1568.5347541299998</v>
      </c>
      <c r="K20" s="10">
        <v>1628.3257599900001</v>
      </c>
      <c r="L20" s="10">
        <v>1904.6996331999999</v>
      </c>
      <c r="O20" s="89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4"/>
    </row>
    <row r="21" spans="2:26" x14ac:dyDescent="0.25">
      <c r="B21" s="9" t="s">
        <v>17</v>
      </c>
      <c r="C21" s="10"/>
      <c r="D21" s="10"/>
      <c r="E21" s="10"/>
      <c r="F21" s="10"/>
      <c r="G21" s="10"/>
      <c r="H21" s="10"/>
      <c r="I21" s="10"/>
      <c r="J21" s="10">
        <v>26.096612449999999</v>
      </c>
      <c r="K21" s="10">
        <v>38.944756810000001</v>
      </c>
      <c r="L21" s="10">
        <v>35.480249409999999</v>
      </c>
      <c r="O21" s="89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4"/>
    </row>
    <row r="22" spans="2:26" x14ac:dyDescent="0.25">
      <c r="B22" s="1" t="s">
        <v>18</v>
      </c>
      <c r="C22" s="10"/>
      <c r="D22" s="10"/>
      <c r="E22" s="10"/>
      <c r="F22" s="10"/>
      <c r="G22" s="10"/>
      <c r="H22" s="10"/>
      <c r="I22" s="10"/>
      <c r="J22" s="10">
        <v>10.342833820000001</v>
      </c>
      <c r="K22" s="10">
        <v>16.438792639999999</v>
      </c>
      <c r="L22" s="10">
        <v>20.74841902</v>
      </c>
      <c r="O22" s="89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4"/>
    </row>
    <row r="23" spans="2:26" x14ac:dyDescent="0.25">
      <c r="B23" s="1" t="s">
        <v>19</v>
      </c>
      <c r="C23" s="10"/>
      <c r="D23" s="10"/>
      <c r="E23" s="10"/>
      <c r="F23" s="10"/>
      <c r="G23" s="10"/>
      <c r="H23" s="10"/>
      <c r="I23" s="10"/>
      <c r="J23" s="10">
        <v>0</v>
      </c>
      <c r="K23" s="10">
        <v>0</v>
      </c>
      <c r="L23" s="10">
        <v>0</v>
      </c>
      <c r="O23" s="89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4"/>
    </row>
    <row r="24" spans="2:26" x14ac:dyDescent="0.25">
      <c r="B24" s="1" t="s">
        <v>20</v>
      </c>
      <c r="C24" s="10"/>
      <c r="D24" s="10"/>
      <c r="E24" s="10"/>
      <c r="F24" s="10"/>
      <c r="G24" s="10"/>
      <c r="H24" s="10"/>
      <c r="I24" s="10"/>
      <c r="J24" s="10">
        <v>6.4675179400000005</v>
      </c>
      <c r="K24" s="10">
        <v>7.3821058300000004</v>
      </c>
      <c r="L24" s="10">
        <v>4.1051252299999996</v>
      </c>
      <c r="O24" s="89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4"/>
    </row>
    <row r="25" spans="2:26" x14ac:dyDescent="0.25">
      <c r="B25" s="1" t="s">
        <v>21</v>
      </c>
      <c r="C25" s="10"/>
      <c r="D25" s="10"/>
      <c r="E25" s="10"/>
      <c r="F25" s="10"/>
      <c r="G25" s="10"/>
      <c r="H25" s="10"/>
      <c r="I25" s="10"/>
      <c r="J25" s="10">
        <v>9.2862606899999953</v>
      </c>
      <c r="K25" s="10">
        <v>15.123858340000002</v>
      </c>
      <c r="L25" s="10">
        <v>10.62670516</v>
      </c>
      <c r="O25" s="89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4"/>
    </row>
    <row r="26" spans="2:26" x14ac:dyDescent="0.25">
      <c r="B26" s="17" t="s">
        <v>22</v>
      </c>
      <c r="C26" s="18"/>
      <c r="D26" s="18"/>
      <c r="E26" s="18"/>
      <c r="F26" s="18"/>
      <c r="G26" s="18"/>
      <c r="H26" s="18"/>
      <c r="I26" s="18"/>
      <c r="J26" s="18">
        <v>18.884923730000001</v>
      </c>
      <c r="K26" s="18">
        <v>25.989463839999999</v>
      </c>
      <c r="L26" s="18">
        <v>31.37512418</v>
      </c>
      <c r="O26" s="89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4"/>
    </row>
    <row r="27" spans="2:26" x14ac:dyDescent="0.25">
      <c r="B27" s="17" t="s">
        <v>23</v>
      </c>
      <c r="C27" s="18"/>
      <c r="D27" s="18"/>
      <c r="E27" s="18"/>
      <c r="F27" s="18"/>
      <c r="G27" s="18"/>
      <c r="H27" s="18"/>
      <c r="I27" s="18"/>
      <c r="J27" s="18">
        <v>0</v>
      </c>
      <c r="K27" s="18">
        <v>0</v>
      </c>
      <c r="L27" s="18">
        <v>0</v>
      </c>
      <c r="O27" s="89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4"/>
    </row>
    <row r="28" spans="2:26" x14ac:dyDescent="0.25">
      <c r="B28" s="7" t="s">
        <v>326</v>
      </c>
      <c r="C28" s="8">
        <v>683.56980247000001</v>
      </c>
      <c r="D28" s="8">
        <v>773.51907384000003</v>
      </c>
      <c r="E28" s="8">
        <v>832.34645259000001</v>
      </c>
      <c r="F28" s="8">
        <v>992.84009344000003</v>
      </c>
      <c r="G28" s="8">
        <v>1032.3998630900001</v>
      </c>
      <c r="H28" s="8">
        <v>1331.8394757999999</v>
      </c>
      <c r="I28" s="8">
        <v>1059.01504353</v>
      </c>
      <c r="J28" s="8">
        <v>1099.7291591399999</v>
      </c>
      <c r="K28" s="8">
        <v>1379.7594485100001</v>
      </c>
      <c r="L28" s="8">
        <v>1342.24071787</v>
      </c>
      <c r="O28" s="89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4"/>
    </row>
    <row r="29" spans="2:26" x14ac:dyDescent="0.25">
      <c r="B29" s="1" t="s">
        <v>24</v>
      </c>
      <c r="C29" s="19">
        <v>0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0">
        <v>185.34551361000001</v>
      </c>
      <c r="K29" s="10">
        <v>203.98116690000001</v>
      </c>
      <c r="L29" s="10">
        <v>226.25048349000002</v>
      </c>
      <c r="O29" s="89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4"/>
    </row>
    <row r="30" spans="2:26" x14ac:dyDescent="0.25">
      <c r="B30" s="1" t="s">
        <v>25</v>
      </c>
      <c r="C30" s="10">
        <v>683.56980247000001</v>
      </c>
      <c r="D30" s="10">
        <v>773.51907384000003</v>
      </c>
      <c r="E30" s="10">
        <v>832.34645259000001</v>
      </c>
      <c r="F30" s="10">
        <v>992.84009344000003</v>
      </c>
      <c r="G30" s="10">
        <v>1032.3998630900001</v>
      </c>
      <c r="H30" s="10">
        <v>1331.8394757999999</v>
      </c>
      <c r="I30" s="10">
        <v>1059.01504353</v>
      </c>
      <c r="J30" s="10">
        <v>914.38364552999985</v>
      </c>
      <c r="K30" s="10">
        <v>1175.77828161</v>
      </c>
      <c r="L30" s="10">
        <v>1115.9902343799999</v>
      </c>
      <c r="O30" s="89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4"/>
    </row>
    <row r="31" spans="2:26" x14ac:dyDescent="0.25">
      <c r="B31" s="15" t="s">
        <v>26</v>
      </c>
      <c r="C31" s="16">
        <v>154.73682510999998</v>
      </c>
      <c r="D31" s="16">
        <v>375.51727697000001</v>
      </c>
      <c r="E31" s="16">
        <v>325.86611328999999</v>
      </c>
      <c r="F31" s="16">
        <v>313.52478485</v>
      </c>
      <c r="G31" s="16">
        <v>288.29553946999999</v>
      </c>
      <c r="H31" s="16">
        <v>276.03267752999994</v>
      </c>
      <c r="I31" s="16">
        <v>294.40368608</v>
      </c>
      <c r="J31" s="16">
        <v>157.81011592999999</v>
      </c>
      <c r="K31" s="16">
        <v>114.27655390999999</v>
      </c>
      <c r="L31" s="16">
        <v>137.4956387</v>
      </c>
      <c r="O31" s="92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100"/>
    </row>
    <row r="32" spans="2:26" x14ac:dyDescent="0.25">
      <c r="B32" s="1" t="s">
        <v>27</v>
      </c>
      <c r="C32" s="10">
        <v>150.92177991</v>
      </c>
      <c r="D32" s="10">
        <v>206.95371924</v>
      </c>
      <c r="E32" s="10">
        <v>246.85927343</v>
      </c>
      <c r="F32" s="10">
        <v>307.53315657000002</v>
      </c>
      <c r="G32" s="10">
        <v>287.29035993999997</v>
      </c>
      <c r="H32" s="10">
        <v>276.03267752999994</v>
      </c>
      <c r="I32" s="10">
        <v>292.54454093999999</v>
      </c>
      <c r="J32" s="10">
        <v>141.13999891999998</v>
      </c>
      <c r="K32" s="10">
        <v>111.99571409000001</v>
      </c>
      <c r="L32" s="10">
        <v>135.56323963999998</v>
      </c>
    </row>
    <row r="33" spans="2:12" x14ac:dyDescent="0.25">
      <c r="B33" s="1" t="s">
        <v>28</v>
      </c>
      <c r="C33" s="10">
        <v>3.8150452000000001</v>
      </c>
      <c r="D33" s="10">
        <v>168.56355772999999</v>
      </c>
      <c r="E33" s="10">
        <v>79.006839859999999</v>
      </c>
      <c r="F33" s="10">
        <v>5.9916282800000005</v>
      </c>
      <c r="G33" s="10">
        <v>1.0051795299999999</v>
      </c>
      <c r="H33" s="10">
        <v>0</v>
      </c>
      <c r="I33" s="10">
        <v>1.8591451399999999</v>
      </c>
      <c r="J33" s="10">
        <v>16.670117010000013</v>
      </c>
      <c r="K33" s="10">
        <v>2.2808398199999829</v>
      </c>
      <c r="L33" s="10">
        <v>1.9323990600000229</v>
      </c>
    </row>
    <row r="34" spans="2:12" x14ac:dyDescent="0.25">
      <c r="B34" s="3" t="s">
        <v>29</v>
      </c>
      <c r="C34" s="20">
        <v>384.6994645100001</v>
      </c>
      <c r="D34" s="20">
        <v>-94.060881429999881</v>
      </c>
      <c r="E34" s="20">
        <v>17.409717790000059</v>
      </c>
      <c r="F34" s="20">
        <v>355.08611573999997</v>
      </c>
      <c r="G34" s="20">
        <v>308.76757831000032</v>
      </c>
      <c r="H34" s="20">
        <v>-170.6297939799997</v>
      </c>
      <c r="I34" s="20">
        <v>348.59155959999953</v>
      </c>
      <c r="J34" s="20">
        <v>453.16592783000033</v>
      </c>
      <c r="K34" s="20">
        <v>702.09037251999962</v>
      </c>
      <c r="L34" s="20">
        <v>307.30014811000001</v>
      </c>
    </row>
    <row r="35" spans="2:12" x14ac:dyDescent="0.25">
      <c r="B35" s="21"/>
      <c r="C35" s="21"/>
      <c r="D35" s="21"/>
      <c r="E35" s="21"/>
      <c r="F35" s="21"/>
      <c r="G35" s="21"/>
      <c r="H35" s="21"/>
      <c r="I35" s="21"/>
      <c r="J35" s="21"/>
    </row>
    <row r="36" spans="2:12" x14ac:dyDescent="0.25">
      <c r="B36" s="22" t="s">
        <v>31</v>
      </c>
      <c r="C36" s="23">
        <f t="shared" ref="C36:L36" si="0">(C6+C15)/C4*100</f>
        <v>26.334007528513006</v>
      </c>
      <c r="D36" s="23">
        <f t="shared" si="0"/>
        <v>28.631810262362961</v>
      </c>
      <c r="E36" s="23">
        <f t="shared" si="0"/>
        <v>28.014386433473089</v>
      </c>
      <c r="F36" s="23">
        <f t="shared" si="0"/>
        <v>27.788564374601805</v>
      </c>
      <c r="G36" s="23">
        <f t="shared" si="0"/>
        <v>34.058054696389135</v>
      </c>
      <c r="H36" s="23">
        <f t="shared" si="0"/>
        <v>30.67265946878933</v>
      </c>
      <c r="I36" s="23">
        <f t="shared" si="0"/>
        <v>37.311631327320136</v>
      </c>
      <c r="J36" s="23">
        <f t="shared" si="0"/>
        <v>36.867717380796485</v>
      </c>
      <c r="K36" s="23">
        <f t="shared" si="0"/>
        <v>37.693447243628484</v>
      </c>
      <c r="L36" s="37">
        <f t="shared" si="0"/>
        <v>36.177493017528029</v>
      </c>
    </row>
    <row r="37" spans="2:12" x14ac:dyDescent="0.25">
      <c r="B37" s="24" t="s">
        <v>32</v>
      </c>
      <c r="C37" s="25">
        <f t="shared" ref="C37:L37" si="1">C12/C4*100</f>
        <v>66.37842964839156</v>
      </c>
      <c r="D37" s="25">
        <f t="shared" si="1"/>
        <v>69.061351648889129</v>
      </c>
      <c r="E37" s="25">
        <f t="shared" si="1"/>
        <v>66.024414863495167</v>
      </c>
      <c r="F37" s="25">
        <f t="shared" si="1"/>
        <v>64.417677999627159</v>
      </c>
      <c r="G37" s="25">
        <f t="shared" si="1"/>
        <v>58.401176870992202</v>
      </c>
      <c r="H37" s="25">
        <f t="shared" si="1"/>
        <v>64.465237926490531</v>
      </c>
      <c r="I37" s="25">
        <f t="shared" si="1"/>
        <v>60.073075515997132</v>
      </c>
      <c r="J37" s="25">
        <f t="shared" si="1"/>
        <v>59.633341115700453</v>
      </c>
      <c r="K37" s="25">
        <f t="shared" si="1"/>
        <v>58.733437960810662</v>
      </c>
      <c r="L37" s="38">
        <f t="shared" si="1"/>
        <v>59.625325000404558</v>
      </c>
    </row>
    <row r="38" spans="2:12" x14ac:dyDescent="0.25">
      <c r="B38" s="24" t="s">
        <v>33</v>
      </c>
      <c r="C38" s="25">
        <f t="shared" ref="C38:L38" si="2">C16/C4*100</f>
        <v>7.287562823095441</v>
      </c>
      <c r="D38" s="25">
        <f t="shared" si="2"/>
        <v>2.3068380887479014</v>
      </c>
      <c r="E38" s="25">
        <f t="shared" si="2"/>
        <v>5.9611987030317364</v>
      </c>
      <c r="F38" s="25">
        <f t="shared" si="2"/>
        <v>7.7937576257710255</v>
      </c>
      <c r="G38" s="25">
        <f t="shared" si="2"/>
        <v>7.5407684326186626</v>
      </c>
      <c r="H38" s="25">
        <f t="shared" si="2"/>
        <v>4.862102604720139</v>
      </c>
      <c r="I38" s="25">
        <f t="shared" si="2"/>
        <v>2.6152931566827351</v>
      </c>
      <c r="J38" s="25">
        <f t="shared" si="2"/>
        <v>3.4989415035030604</v>
      </c>
      <c r="K38" s="25">
        <f t="shared" si="2"/>
        <v>3.5731147955608522</v>
      </c>
      <c r="L38" s="38">
        <f t="shared" si="2"/>
        <v>4.1971819820674172</v>
      </c>
    </row>
    <row r="39" spans="2:12" x14ac:dyDescent="0.25">
      <c r="B39" s="26" t="s">
        <v>34</v>
      </c>
      <c r="C39" s="23">
        <f t="shared" ref="C39:L39" si="3">C19/C17*100</f>
        <v>43.477279967110668</v>
      </c>
      <c r="D39" s="23">
        <f t="shared" si="3"/>
        <v>38.850007529477914</v>
      </c>
      <c r="E39" s="23">
        <f t="shared" si="3"/>
        <v>41.265565867526774</v>
      </c>
      <c r="F39" s="23">
        <f t="shared" si="3"/>
        <v>41.312502203146025</v>
      </c>
      <c r="G39" s="23">
        <f t="shared" si="3"/>
        <v>45.527463612283178</v>
      </c>
      <c r="H39" s="23">
        <f t="shared" si="3"/>
        <v>44.463916807864265</v>
      </c>
      <c r="I39" s="23">
        <f t="shared" si="3"/>
        <v>44.658184094901756</v>
      </c>
      <c r="J39" s="23">
        <f t="shared" si="3"/>
        <v>55.909395577310029</v>
      </c>
      <c r="K39" s="23">
        <f t="shared" si="3"/>
        <v>52.73991960802875</v>
      </c>
      <c r="L39" s="37">
        <f t="shared" si="3"/>
        <v>56.73179536921058</v>
      </c>
    </row>
    <row r="40" spans="2:12" x14ac:dyDescent="0.25">
      <c r="B40" s="27" t="s">
        <v>35</v>
      </c>
      <c r="C40" s="28">
        <f t="shared" ref="C40:L40" si="4">C19/(C17-C29)*100</f>
        <v>43.477279967110668</v>
      </c>
      <c r="D40" s="28">
        <f t="shared" si="4"/>
        <v>38.850007529477914</v>
      </c>
      <c r="E40" s="28">
        <f t="shared" si="4"/>
        <v>41.265565867526774</v>
      </c>
      <c r="F40" s="28">
        <f t="shared" si="4"/>
        <v>41.312502203146025</v>
      </c>
      <c r="G40" s="28">
        <f t="shared" si="4"/>
        <v>45.527463612283178</v>
      </c>
      <c r="H40" s="28">
        <f t="shared" si="4"/>
        <v>44.463916807864265</v>
      </c>
      <c r="I40" s="28">
        <f t="shared" si="4"/>
        <v>44.658184094901756</v>
      </c>
      <c r="J40" s="28">
        <f t="shared" si="4"/>
        <v>59.795123040256662</v>
      </c>
      <c r="K40" s="28">
        <f t="shared" si="4"/>
        <v>56.377649334120051</v>
      </c>
      <c r="L40" s="39">
        <f t="shared" si="4"/>
        <v>60.750874732375323</v>
      </c>
    </row>
    <row r="41" spans="2:12" x14ac:dyDescent="0.25">
      <c r="B41" s="29" t="s">
        <v>36</v>
      </c>
      <c r="C41" s="25">
        <f>IFERROR(C20/C19*100,"-")</f>
        <v>0</v>
      </c>
      <c r="D41" s="25">
        <f t="shared" ref="D41:L41" si="5">IFERROR(D20/D19*100,"-")</f>
        <v>0</v>
      </c>
      <c r="E41" s="25">
        <f t="shared" si="5"/>
        <v>0</v>
      </c>
      <c r="F41" s="25">
        <f t="shared" si="5"/>
        <v>0</v>
      </c>
      <c r="G41" s="25">
        <f t="shared" si="5"/>
        <v>0</v>
      </c>
      <c r="H41" s="25">
        <f t="shared" si="5"/>
        <v>0</v>
      </c>
      <c r="I41" s="25">
        <f t="shared" si="5"/>
        <v>0</v>
      </c>
      <c r="J41" s="25">
        <f t="shared" si="5"/>
        <v>98.363470517579913</v>
      </c>
      <c r="K41" s="25">
        <f t="shared" si="5"/>
        <v>97.664160889455005</v>
      </c>
      <c r="L41" s="38">
        <f t="shared" si="5"/>
        <v>98.171290727833409</v>
      </c>
    </row>
    <row r="42" spans="2:12" x14ac:dyDescent="0.25">
      <c r="B42" s="29" t="s">
        <v>37</v>
      </c>
      <c r="C42" s="25">
        <f>IFERROR(C21/C19*100,"-")</f>
        <v>0</v>
      </c>
      <c r="D42" s="25">
        <f t="shared" ref="D42:L42" si="6">IFERROR(D21/D19*100,"-")</f>
        <v>0</v>
      </c>
      <c r="E42" s="25">
        <f t="shared" si="6"/>
        <v>0</v>
      </c>
      <c r="F42" s="25">
        <f t="shared" si="6"/>
        <v>0</v>
      </c>
      <c r="G42" s="25">
        <f t="shared" si="6"/>
        <v>0</v>
      </c>
      <c r="H42" s="25">
        <f t="shared" si="6"/>
        <v>0</v>
      </c>
      <c r="I42" s="25">
        <f t="shared" si="6"/>
        <v>0</v>
      </c>
      <c r="J42" s="25">
        <f t="shared" si="6"/>
        <v>1.6365294824200849</v>
      </c>
      <c r="K42" s="25">
        <f t="shared" si="6"/>
        <v>2.3358391105449914</v>
      </c>
      <c r="L42" s="38">
        <f t="shared" si="6"/>
        <v>1.8287092721665936</v>
      </c>
    </row>
    <row r="43" spans="2:12" x14ac:dyDescent="0.25">
      <c r="B43" s="30" t="s">
        <v>38</v>
      </c>
      <c r="C43" s="25" t="str">
        <f t="shared" ref="C43:C48" si="7">IFERROR(C22/C$21*100,"-")</f>
        <v>-</v>
      </c>
      <c r="D43" s="25" t="str">
        <f t="shared" ref="D43:L48" si="8">IFERROR(D22/D$21*100,"-")</f>
        <v>-</v>
      </c>
      <c r="E43" s="25" t="str">
        <f t="shared" si="8"/>
        <v>-</v>
      </c>
      <c r="F43" s="25" t="str">
        <f t="shared" si="8"/>
        <v>-</v>
      </c>
      <c r="G43" s="25" t="str">
        <f t="shared" si="8"/>
        <v>-</v>
      </c>
      <c r="H43" s="25" t="str">
        <f t="shared" si="8"/>
        <v>-</v>
      </c>
      <c r="I43" s="25" t="str">
        <f t="shared" si="8"/>
        <v>-</v>
      </c>
      <c r="J43" s="25">
        <f t="shared" si="8"/>
        <v>39.632859781385157</v>
      </c>
      <c r="K43" s="25">
        <f t="shared" si="8"/>
        <v>42.210541255142573</v>
      </c>
      <c r="L43" s="38">
        <f t="shared" si="8"/>
        <v>58.478785704793047</v>
      </c>
    </row>
    <row r="44" spans="2:12" x14ac:dyDescent="0.25">
      <c r="B44" s="30" t="s">
        <v>39</v>
      </c>
      <c r="C44" s="25" t="str">
        <f t="shared" si="7"/>
        <v>-</v>
      </c>
      <c r="D44" s="25" t="str">
        <f t="shared" si="8"/>
        <v>-</v>
      </c>
      <c r="E44" s="25" t="str">
        <f t="shared" si="8"/>
        <v>-</v>
      </c>
      <c r="F44" s="25" t="str">
        <f t="shared" si="8"/>
        <v>-</v>
      </c>
      <c r="G44" s="25" t="str">
        <f t="shared" si="8"/>
        <v>-</v>
      </c>
      <c r="H44" s="25" t="str">
        <f t="shared" si="8"/>
        <v>-</v>
      </c>
      <c r="I44" s="25" t="str">
        <f t="shared" si="8"/>
        <v>-</v>
      </c>
      <c r="J44" s="25">
        <f t="shared" si="8"/>
        <v>0</v>
      </c>
      <c r="K44" s="25">
        <f t="shared" si="8"/>
        <v>0</v>
      </c>
      <c r="L44" s="38">
        <f t="shared" si="8"/>
        <v>0</v>
      </c>
    </row>
    <row r="45" spans="2:12" x14ac:dyDescent="0.25">
      <c r="B45" s="30" t="s">
        <v>40</v>
      </c>
      <c r="C45" s="25" t="str">
        <f t="shared" si="7"/>
        <v>-</v>
      </c>
      <c r="D45" s="25" t="str">
        <f t="shared" si="8"/>
        <v>-</v>
      </c>
      <c r="E45" s="25" t="str">
        <f t="shared" si="8"/>
        <v>-</v>
      </c>
      <c r="F45" s="25" t="str">
        <f t="shared" si="8"/>
        <v>-</v>
      </c>
      <c r="G45" s="25" t="str">
        <f t="shared" si="8"/>
        <v>-</v>
      </c>
      <c r="H45" s="25" t="str">
        <f t="shared" si="8"/>
        <v>-</v>
      </c>
      <c r="I45" s="25" t="str">
        <f t="shared" si="8"/>
        <v>-</v>
      </c>
      <c r="J45" s="25">
        <f t="shared" si="8"/>
        <v>24.782978834480875</v>
      </c>
      <c r="K45" s="25">
        <f t="shared" si="8"/>
        <v>18.955326556576331</v>
      </c>
      <c r="L45" s="38">
        <f t="shared" si="8"/>
        <v>11.570170160198995</v>
      </c>
    </row>
    <row r="46" spans="2:12" x14ac:dyDescent="0.25">
      <c r="B46" s="31" t="s">
        <v>41</v>
      </c>
      <c r="C46" s="28" t="str">
        <f t="shared" si="7"/>
        <v>-</v>
      </c>
      <c r="D46" s="28" t="str">
        <f t="shared" si="8"/>
        <v>-</v>
      </c>
      <c r="E46" s="28" t="str">
        <f t="shared" si="8"/>
        <v>-</v>
      </c>
      <c r="F46" s="28" t="str">
        <f t="shared" si="8"/>
        <v>-</v>
      </c>
      <c r="G46" s="28" t="str">
        <f t="shared" si="8"/>
        <v>-</v>
      </c>
      <c r="H46" s="28" t="str">
        <f t="shared" si="8"/>
        <v>-</v>
      </c>
      <c r="I46" s="28" t="str">
        <f t="shared" si="8"/>
        <v>-</v>
      </c>
      <c r="J46" s="28">
        <f t="shared" si="8"/>
        <v>35.584161384133964</v>
      </c>
      <c r="K46" s="28">
        <f t="shared" si="8"/>
        <v>38.834132188281089</v>
      </c>
      <c r="L46" s="39">
        <f t="shared" si="8"/>
        <v>29.951044135007958</v>
      </c>
    </row>
    <row r="47" spans="2:12" x14ac:dyDescent="0.25">
      <c r="B47" s="29" t="s">
        <v>42</v>
      </c>
      <c r="C47" s="25" t="str">
        <f t="shared" si="7"/>
        <v>-</v>
      </c>
      <c r="D47" s="25" t="str">
        <f t="shared" si="8"/>
        <v>-</v>
      </c>
      <c r="E47" s="25" t="str">
        <f t="shared" si="8"/>
        <v>-</v>
      </c>
      <c r="F47" s="25" t="str">
        <f t="shared" si="8"/>
        <v>-</v>
      </c>
      <c r="G47" s="25" t="str">
        <f t="shared" si="8"/>
        <v>-</v>
      </c>
      <c r="H47" s="25" t="str">
        <f t="shared" si="8"/>
        <v>-</v>
      </c>
      <c r="I47" s="25" t="str">
        <f t="shared" si="8"/>
        <v>-</v>
      </c>
      <c r="J47" s="25">
        <f t="shared" si="8"/>
        <v>72.365422010932306</v>
      </c>
      <c r="K47" s="25">
        <f t="shared" si="8"/>
        <v>66.734179306331114</v>
      </c>
      <c r="L47" s="38">
        <f t="shared" si="8"/>
        <v>88.429829839801016</v>
      </c>
    </row>
    <row r="48" spans="2:12" x14ac:dyDescent="0.25">
      <c r="B48" s="27" t="s">
        <v>43</v>
      </c>
      <c r="C48" s="28" t="str">
        <f t="shared" si="7"/>
        <v>-</v>
      </c>
      <c r="D48" s="28" t="str">
        <f t="shared" si="8"/>
        <v>-</v>
      </c>
      <c r="E48" s="28" t="str">
        <f t="shared" si="8"/>
        <v>-</v>
      </c>
      <c r="F48" s="28" t="str">
        <f t="shared" si="8"/>
        <v>-</v>
      </c>
      <c r="G48" s="28" t="str">
        <f t="shared" si="8"/>
        <v>-</v>
      </c>
      <c r="H48" s="28" t="str">
        <f t="shared" si="8"/>
        <v>-</v>
      </c>
      <c r="I48" s="28" t="str">
        <f t="shared" si="8"/>
        <v>-</v>
      </c>
      <c r="J48" s="28">
        <f t="shared" si="8"/>
        <v>0</v>
      </c>
      <c r="K48" s="28">
        <f t="shared" si="8"/>
        <v>0</v>
      </c>
      <c r="L48" s="39">
        <f t="shared" si="8"/>
        <v>0</v>
      </c>
    </row>
    <row r="49" spans="2:12" ht="30" x14ac:dyDescent="0.25">
      <c r="B49" s="123" t="s">
        <v>389</v>
      </c>
      <c r="C49" s="120"/>
      <c r="D49" s="120"/>
      <c r="E49" s="120"/>
      <c r="F49" s="120"/>
      <c r="G49" s="120"/>
      <c r="H49" s="120"/>
      <c r="I49" s="120"/>
      <c r="J49" s="124">
        <v>359.06597529000004</v>
      </c>
      <c r="K49" s="124">
        <v>381.28591681</v>
      </c>
      <c r="L49" s="125">
        <v>380.62084561</v>
      </c>
    </row>
    <row r="50" spans="2:12" x14ac:dyDescent="0.25">
      <c r="B50" s="32" t="s">
        <v>44</v>
      </c>
      <c r="C50" s="33">
        <f t="shared" ref="C50:L50" si="9">C49/(C5-C12)*100</f>
        <v>0</v>
      </c>
      <c r="D50" s="33">
        <f t="shared" si="9"/>
        <v>0</v>
      </c>
      <c r="E50" s="33">
        <f t="shared" si="9"/>
        <v>0</v>
      </c>
      <c r="F50" s="33">
        <f t="shared" si="9"/>
        <v>0</v>
      </c>
      <c r="G50" s="33">
        <f t="shared" si="9"/>
        <v>0</v>
      </c>
      <c r="H50" s="33">
        <f t="shared" si="9"/>
        <v>0</v>
      </c>
      <c r="I50" s="33">
        <f t="shared" si="9"/>
        <v>0</v>
      </c>
      <c r="J50" s="34">
        <f t="shared" si="9"/>
        <v>29.465398266927579</v>
      </c>
      <c r="K50" s="34">
        <f t="shared" si="9"/>
        <v>26.182769403847427</v>
      </c>
      <c r="L50" s="40">
        <f t="shared" si="9"/>
        <v>28.227310110348952</v>
      </c>
    </row>
    <row r="51" spans="2:12" x14ac:dyDescent="0.25">
      <c r="B51" s="35" t="s">
        <v>45</v>
      </c>
      <c r="C51" s="36">
        <f t="shared" ref="C51:L51" si="10">C31/(C5-C12)*100</f>
        <v>31.065335514948451</v>
      </c>
      <c r="D51" s="36">
        <f t="shared" si="10"/>
        <v>72.583826972485383</v>
      </c>
      <c r="E51" s="36">
        <f t="shared" si="10"/>
        <v>56.908737617059032</v>
      </c>
      <c r="F51" s="36">
        <f t="shared" si="10"/>
        <v>42.352873726259141</v>
      </c>
      <c r="G51" s="36">
        <f t="shared" si="10"/>
        <v>29.90912269181732</v>
      </c>
      <c r="H51" s="36">
        <f t="shared" si="10"/>
        <v>32.707834068314689</v>
      </c>
      <c r="I51" s="36">
        <f t="shared" si="10"/>
        <v>25.278520282814405</v>
      </c>
      <c r="J51" s="36">
        <f t="shared" si="10"/>
        <v>12.950093399052735</v>
      </c>
      <c r="K51" s="36">
        <f t="shared" si="10"/>
        <v>7.8473306444802731</v>
      </c>
      <c r="L51" s="41">
        <f t="shared" si="10"/>
        <v>10.196845698730245</v>
      </c>
    </row>
    <row r="52" spans="2:12" x14ac:dyDescent="0.25">
      <c r="B52" s="104" t="s">
        <v>178</v>
      </c>
      <c r="C52" s="36">
        <f t="shared" ref="C52:L52" si="11">C34/(C5-C12)*100</f>
        <v>77.233185629396928</v>
      </c>
      <c r="D52" s="36">
        <f t="shared" si="11"/>
        <v>-18.181050943070211</v>
      </c>
      <c r="E52" s="36">
        <f t="shared" si="11"/>
        <v>3.0404053115410647</v>
      </c>
      <c r="F52" s="36">
        <f t="shared" si="11"/>
        <v>47.96723623964575</v>
      </c>
      <c r="G52" s="36">
        <f t="shared" si="11"/>
        <v>32.032987398648608</v>
      </c>
      <c r="H52" s="36">
        <f t="shared" si="11"/>
        <v>-20.218370660125924</v>
      </c>
      <c r="I52" s="36">
        <f t="shared" si="11"/>
        <v>29.931278806651868</v>
      </c>
      <c r="J52" s="36">
        <f t="shared" si="11"/>
        <v>37.18735681855788</v>
      </c>
      <c r="K52" s="36">
        <f t="shared" si="11"/>
        <v>48.212298209568608</v>
      </c>
      <c r="L52" s="41">
        <f t="shared" si="11"/>
        <v>22.789756992303936</v>
      </c>
    </row>
    <row r="53" spans="2:12" x14ac:dyDescent="0.25">
      <c r="C53" s="43"/>
      <c r="D53" s="43"/>
      <c r="E53" s="43"/>
      <c r="F53" s="43"/>
      <c r="G53" s="43"/>
      <c r="H53" s="43"/>
      <c r="I53" s="43"/>
      <c r="J53" s="43"/>
      <c r="K53" s="43"/>
      <c r="L53" s="43"/>
    </row>
    <row r="54" spans="2:12" x14ac:dyDescent="0.25">
      <c r="C54" s="43"/>
      <c r="D54" s="43"/>
      <c r="E54" s="43"/>
      <c r="F54" s="43"/>
      <c r="G54" s="43"/>
      <c r="H54" s="43"/>
      <c r="I54" s="43"/>
      <c r="J54" s="43"/>
      <c r="K54" s="43"/>
      <c r="L54" s="43"/>
    </row>
  </sheetData>
  <mergeCells count="1">
    <mergeCell ref="O2:Z3"/>
  </mergeCells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54"/>
  <sheetViews>
    <sheetView showGridLines="0" zoomScale="75" zoomScaleNormal="75" workbookViewId="0">
      <pane xSplit="2" ySplit="3" topLeftCell="C4" activePane="bottomRight" state="frozen"/>
      <selection activeCell="B28" sqref="B28"/>
      <selection pane="topRight" activeCell="B28" sqref="B28"/>
      <selection pane="bottomLeft" activeCell="B28" sqref="B28"/>
      <selection pane="bottomRight"/>
    </sheetView>
  </sheetViews>
  <sheetFormatPr defaultRowHeight="15" x14ac:dyDescent="0.25"/>
  <cols>
    <col min="1" max="1" width="9.140625" style="1"/>
    <col min="2" max="2" width="39.28515625" style="1" bestFit="1" customWidth="1"/>
    <col min="3" max="16384" width="9.140625" style="1"/>
  </cols>
  <sheetData>
    <row r="2" spans="2:26" x14ac:dyDescent="0.25">
      <c r="B2" s="118" t="s">
        <v>385</v>
      </c>
      <c r="O2" s="132" t="s">
        <v>88</v>
      </c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4"/>
    </row>
    <row r="3" spans="2:26" x14ac:dyDescent="0.25">
      <c r="B3" s="58" t="s">
        <v>55</v>
      </c>
      <c r="C3" s="2">
        <v>2008</v>
      </c>
      <c r="D3" s="2">
        <v>2009</v>
      </c>
      <c r="E3" s="2">
        <v>2010</v>
      </c>
      <c r="F3" s="2">
        <v>2011</v>
      </c>
      <c r="G3" s="2">
        <v>2012</v>
      </c>
      <c r="H3" s="2">
        <v>2013</v>
      </c>
      <c r="I3" s="2">
        <v>2014</v>
      </c>
      <c r="J3" s="2">
        <v>2015</v>
      </c>
      <c r="K3" s="2">
        <v>2016</v>
      </c>
      <c r="L3" s="2">
        <v>2017</v>
      </c>
      <c r="M3" s="2" t="s">
        <v>46</v>
      </c>
      <c r="O3" s="135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7"/>
    </row>
    <row r="4" spans="2:26" x14ac:dyDescent="0.25">
      <c r="B4" s="3" t="s">
        <v>0</v>
      </c>
      <c r="C4" s="4">
        <v>3830.2042529999999</v>
      </c>
      <c r="D4" s="4">
        <v>3930.9130129000005</v>
      </c>
      <c r="E4" s="4">
        <v>4511.5919705700007</v>
      </c>
      <c r="F4" s="4">
        <v>5437.8832483799997</v>
      </c>
      <c r="G4" s="4">
        <v>5726.5813019199995</v>
      </c>
      <c r="H4" s="4">
        <v>5792.3326067099997</v>
      </c>
      <c r="I4" s="4">
        <v>6659.2667263499998</v>
      </c>
      <c r="J4" s="4">
        <v>6081.1176097799998</v>
      </c>
      <c r="K4" s="4">
        <v>6697.9376613199993</v>
      </c>
      <c r="L4" s="4">
        <v>6784.7803605300005</v>
      </c>
      <c r="M4" s="4">
        <v>4732.9779478599994</v>
      </c>
      <c r="O4" s="22"/>
      <c r="P4" s="54"/>
      <c r="Q4" s="54"/>
      <c r="R4" s="54"/>
      <c r="S4" s="54"/>
      <c r="T4" s="54"/>
      <c r="U4" s="54"/>
      <c r="V4" s="54"/>
      <c r="W4" s="54"/>
      <c r="X4" s="54"/>
      <c r="Y4" s="54"/>
      <c r="Z4" s="55"/>
    </row>
    <row r="5" spans="2:26" x14ac:dyDescent="0.25">
      <c r="B5" s="5" t="s">
        <v>1</v>
      </c>
      <c r="C5" s="6">
        <v>3813.5131550000001</v>
      </c>
      <c r="D5" s="6">
        <v>3860.8918458000003</v>
      </c>
      <c r="E5" s="6">
        <v>4467.0572960500003</v>
      </c>
      <c r="F5" s="6">
        <v>5428.6558779399993</v>
      </c>
      <c r="G5" s="6">
        <v>5686.5771259599996</v>
      </c>
      <c r="H5" s="6">
        <v>5763.7999763299995</v>
      </c>
      <c r="I5" s="6">
        <v>6631.4708190800002</v>
      </c>
      <c r="J5" s="6">
        <v>6058.5124403299997</v>
      </c>
      <c r="K5" s="6">
        <v>6645.5936884599996</v>
      </c>
      <c r="L5" s="6">
        <v>6720.4040491400001</v>
      </c>
      <c r="M5" s="6">
        <v>4635.9716482799995</v>
      </c>
      <c r="O5" s="89" t="s">
        <v>266</v>
      </c>
      <c r="P5" s="59"/>
      <c r="Q5" s="59"/>
      <c r="R5" s="59"/>
      <c r="S5" s="59"/>
      <c r="T5" s="59"/>
      <c r="U5" s="59"/>
      <c r="V5" s="59"/>
      <c r="W5" s="59"/>
      <c r="X5" s="59"/>
      <c r="Y5" s="59"/>
      <c r="Z5" s="60"/>
    </row>
    <row r="6" spans="2:26" x14ac:dyDescent="0.25">
      <c r="B6" s="7" t="s">
        <v>2</v>
      </c>
      <c r="C6" s="8">
        <v>1663.3189600000001</v>
      </c>
      <c r="D6" s="8">
        <v>1764.7262551099998</v>
      </c>
      <c r="E6" s="8">
        <v>2129.34576556</v>
      </c>
      <c r="F6" s="8">
        <v>2440.2240872699999</v>
      </c>
      <c r="G6" s="8">
        <v>2624.0211208699998</v>
      </c>
      <c r="H6" s="8">
        <v>2654.0146315799998</v>
      </c>
      <c r="I6" s="8">
        <v>3020.96336802</v>
      </c>
      <c r="J6" s="8">
        <v>2275.8383734699996</v>
      </c>
      <c r="K6" s="8">
        <v>3279.4227084200002</v>
      </c>
      <c r="L6" s="8">
        <v>3474.7494631899999</v>
      </c>
      <c r="M6" s="8">
        <v>1854.71593766</v>
      </c>
      <c r="O6" s="89" t="s">
        <v>249</v>
      </c>
      <c r="P6" s="59"/>
      <c r="Q6" s="59"/>
      <c r="R6" s="59"/>
      <c r="S6" s="59"/>
      <c r="T6" s="59"/>
      <c r="U6" s="59"/>
      <c r="V6" s="59"/>
      <c r="W6" s="59"/>
      <c r="X6" s="59"/>
      <c r="Y6" s="59"/>
      <c r="Z6" s="60"/>
    </row>
    <row r="7" spans="2:26" x14ac:dyDescent="0.25">
      <c r="B7" s="9" t="s">
        <v>3</v>
      </c>
      <c r="C7" s="10"/>
      <c r="D7" s="10"/>
      <c r="E7" s="10"/>
      <c r="F7" s="10"/>
      <c r="G7" s="10"/>
      <c r="H7" s="10"/>
      <c r="I7" s="10"/>
      <c r="J7" s="10">
        <v>1871.42586256</v>
      </c>
      <c r="K7" s="10">
        <v>2655.7751736300002</v>
      </c>
      <c r="L7" s="10">
        <v>2784.8241794800001</v>
      </c>
      <c r="M7" s="10">
        <v>1418.04133852</v>
      </c>
      <c r="O7" s="89"/>
      <c r="P7" s="59"/>
      <c r="Q7" s="59"/>
      <c r="R7" s="59"/>
      <c r="S7" s="59"/>
      <c r="T7" s="59"/>
      <c r="U7" s="59"/>
      <c r="V7" s="59"/>
      <c r="W7" s="59"/>
      <c r="X7" s="59"/>
      <c r="Y7" s="59"/>
      <c r="Z7" s="60"/>
    </row>
    <row r="8" spans="2:26" x14ac:dyDescent="0.25">
      <c r="B8" s="9" t="s">
        <v>4</v>
      </c>
      <c r="C8" s="10"/>
      <c r="D8" s="10"/>
      <c r="E8" s="10"/>
      <c r="F8" s="10"/>
      <c r="G8" s="10"/>
      <c r="H8" s="10"/>
      <c r="I8" s="10"/>
      <c r="J8" s="10">
        <v>77.442312229999999</v>
      </c>
      <c r="K8" s="10">
        <v>210.22834536000002</v>
      </c>
      <c r="L8" s="10">
        <v>227.86137430000002</v>
      </c>
      <c r="M8" s="10">
        <v>94.691122900000011</v>
      </c>
      <c r="O8" s="89" t="s">
        <v>267</v>
      </c>
      <c r="P8" s="59"/>
      <c r="Q8" s="59"/>
      <c r="R8" s="59"/>
      <c r="S8" s="59"/>
      <c r="T8" s="59"/>
      <c r="U8" s="59"/>
      <c r="V8" s="59"/>
      <c r="W8" s="59"/>
      <c r="X8" s="59"/>
      <c r="Y8" s="59"/>
      <c r="Z8" s="60"/>
    </row>
    <row r="9" spans="2:26" x14ac:dyDescent="0.25">
      <c r="B9" s="9" t="s">
        <v>5</v>
      </c>
      <c r="C9" s="10"/>
      <c r="D9" s="10"/>
      <c r="E9" s="10"/>
      <c r="F9" s="10"/>
      <c r="G9" s="10"/>
      <c r="H9" s="10"/>
      <c r="I9" s="10"/>
      <c r="J9" s="10">
        <v>8.5492227100000004</v>
      </c>
      <c r="K9" s="10">
        <v>15.009185609999999</v>
      </c>
      <c r="L9" s="10">
        <v>8.4317044499999998</v>
      </c>
      <c r="M9" s="10">
        <v>7.1217119900000005</v>
      </c>
      <c r="O9" s="89" t="s">
        <v>268</v>
      </c>
      <c r="P9" s="59"/>
      <c r="Q9" s="59"/>
      <c r="R9" s="59"/>
      <c r="S9" s="59"/>
      <c r="T9" s="59"/>
      <c r="U9" s="59"/>
      <c r="V9" s="59"/>
      <c r="W9" s="59"/>
      <c r="X9" s="59"/>
      <c r="Y9" s="59"/>
      <c r="Z9" s="60"/>
    </row>
    <row r="10" spans="2:26" x14ac:dyDescent="0.25">
      <c r="B10" s="9" t="s">
        <v>6</v>
      </c>
      <c r="C10" s="10"/>
      <c r="D10" s="10"/>
      <c r="E10" s="10"/>
      <c r="F10" s="10"/>
      <c r="G10" s="10"/>
      <c r="H10" s="10"/>
      <c r="I10" s="10"/>
      <c r="J10" s="10">
        <v>243.02655153999999</v>
      </c>
      <c r="K10" s="10">
        <v>310.37803695999997</v>
      </c>
      <c r="L10" s="10">
        <v>347.65931567000001</v>
      </c>
      <c r="M10" s="10">
        <v>246.59063418</v>
      </c>
      <c r="O10" s="8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60"/>
    </row>
    <row r="11" spans="2:26" x14ac:dyDescent="0.25">
      <c r="B11" s="9" t="s">
        <v>7</v>
      </c>
      <c r="C11" s="10"/>
      <c r="D11" s="10"/>
      <c r="E11" s="10"/>
      <c r="F11" s="10"/>
      <c r="G11" s="10"/>
      <c r="H11" s="10"/>
      <c r="I11" s="10"/>
      <c r="J11" s="10">
        <v>75.394424429999617</v>
      </c>
      <c r="K11" s="10">
        <v>88.031966860000466</v>
      </c>
      <c r="L11" s="10">
        <v>105.97288928999978</v>
      </c>
      <c r="M11" s="10">
        <v>88.271130070000027</v>
      </c>
      <c r="O11" s="89" t="s">
        <v>269</v>
      </c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60"/>
    </row>
    <row r="12" spans="2:26" x14ac:dyDescent="0.25">
      <c r="B12" s="11" t="s">
        <v>8</v>
      </c>
      <c r="C12" s="8">
        <v>1656.2197040000001</v>
      </c>
      <c r="D12" s="8">
        <v>1629.4719303699999</v>
      </c>
      <c r="E12" s="8">
        <v>1792.71864699</v>
      </c>
      <c r="F12" s="8">
        <v>2183.6384791799996</v>
      </c>
      <c r="G12" s="8">
        <v>2210.57203949</v>
      </c>
      <c r="H12" s="8">
        <v>2342.1126844999999</v>
      </c>
      <c r="I12" s="8">
        <v>2648.5137436199998</v>
      </c>
      <c r="J12" s="8">
        <v>2775.0491354199999</v>
      </c>
      <c r="K12" s="8">
        <v>2328.5997130000001</v>
      </c>
      <c r="L12" s="8">
        <v>2095.15254035</v>
      </c>
      <c r="M12" s="8">
        <v>2201.95115412</v>
      </c>
      <c r="O12" s="8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60"/>
    </row>
    <row r="13" spans="2:26" x14ac:dyDescent="0.25">
      <c r="B13" s="9" t="s">
        <v>9</v>
      </c>
      <c r="C13" s="10"/>
      <c r="D13" s="10"/>
      <c r="E13" s="10"/>
      <c r="F13" s="10"/>
      <c r="G13" s="10"/>
      <c r="H13" s="10"/>
      <c r="I13" s="10"/>
      <c r="J13" s="10">
        <v>1720.4920285999999</v>
      </c>
      <c r="K13" s="10">
        <v>2027.8416875099999</v>
      </c>
      <c r="L13" s="10">
        <v>1897.45834515</v>
      </c>
      <c r="M13" s="10">
        <v>1397.23812286</v>
      </c>
      <c r="O13" s="89" t="s">
        <v>364</v>
      </c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60"/>
    </row>
    <row r="14" spans="2:26" x14ac:dyDescent="0.25">
      <c r="B14" s="9" t="s">
        <v>10</v>
      </c>
      <c r="C14" s="10"/>
      <c r="D14" s="10"/>
      <c r="E14" s="10"/>
      <c r="F14" s="10"/>
      <c r="G14" s="10"/>
      <c r="H14" s="10"/>
      <c r="I14" s="10"/>
      <c r="J14" s="10">
        <v>1054.5571068199999</v>
      </c>
      <c r="K14" s="10">
        <v>300.75802549000014</v>
      </c>
      <c r="L14" s="10">
        <v>197.69419519999997</v>
      </c>
      <c r="M14" s="10">
        <v>804.71303125999998</v>
      </c>
      <c r="O14" s="89" t="s">
        <v>270</v>
      </c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60"/>
    </row>
    <row r="15" spans="2:26" x14ac:dyDescent="0.25">
      <c r="B15" s="11" t="s">
        <v>11</v>
      </c>
      <c r="C15" s="8">
        <v>493.97449099999994</v>
      </c>
      <c r="D15" s="8">
        <v>466.69366032000062</v>
      </c>
      <c r="E15" s="8">
        <v>544.99288350000029</v>
      </c>
      <c r="F15" s="8">
        <v>804.79331148999972</v>
      </c>
      <c r="G15" s="8">
        <v>851.98396559999992</v>
      </c>
      <c r="H15" s="8">
        <v>767.67266024999981</v>
      </c>
      <c r="I15" s="8">
        <v>961.99370744000043</v>
      </c>
      <c r="J15" s="8">
        <v>1007.6249314400002</v>
      </c>
      <c r="K15" s="8">
        <v>1037.5712670399994</v>
      </c>
      <c r="L15" s="8">
        <v>1150.5020456000002</v>
      </c>
      <c r="M15" s="8">
        <v>579.30455649999931</v>
      </c>
      <c r="O15" s="24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60"/>
    </row>
    <row r="16" spans="2:26" x14ac:dyDescent="0.25">
      <c r="B16" s="12" t="s">
        <v>12</v>
      </c>
      <c r="C16" s="6">
        <v>16.691098</v>
      </c>
      <c r="D16" s="6">
        <v>70.0211671</v>
      </c>
      <c r="E16" s="6">
        <v>44.534674520000003</v>
      </c>
      <c r="F16" s="6">
        <v>9.2273704399999996</v>
      </c>
      <c r="G16" s="6">
        <v>40.004175959999998</v>
      </c>
      <c r="H16" s="6">
        <v>28.532630380000001</v>
      </c>
      <c r="I16" s="6">
        <v>27.795907270000001</v>
      </c>
      <c r="J16" s="6">
        <v>22.605169449999998</v>
      </c>
      <c r="K16" s="6">
        <v>52.343972860000001</v>
      </c>
      <c r="L16" s="6">
        <v>64.376311389999998</v>
      </c>
      <c r="M16" s="6">
        <v>97.00629957999999</v>
      </c>
      <c r="O16" s="24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60"/>
    </row>
    <row r="17" spans="2:26" x14ac:dyDescent="0.25">
      <c r="B17" s="13" t="s">
        <v>13</v>
      </c>
      <c r="C17" s="14">
        <v>3167.0367970000002</v>
      </c>
      <c r="D17" s="14">
        <v>3649.8785641400004</v>
      </c>
      <c r="E17" s="14">
        <v>4251.7810386199999</v>
      </c>
      <c r="F17" s="14">
        <v>4652.8199876600002</v>
      </c>
      <c r="G17" s="14">
        <v>5212.9431294400001</v>
      </c>
      <c r="H17" s="14">
        <v>5564.9138397799998</v>
      </c>
      <c r="I17" s="14">
        <v>6038.7225612100001</v>
      </c>
      <c r="J17" s="14">
        <v>5552.6654215799999</v>
      </c>
      <c r="K17" s="14">
        <v>5961.4064623800004</v>
      </c>
      <c r="L17" s="14">
        <v>6525.2243785600003</v>
      </c>
      <c r="M17" s="14">
        <v>4045.2202871599998</v>
      </c>
      <c r="O17" s="24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60"/>
    </row>
    <row r="18" spans="2:26" x14ac:dyDescent="0.25">
      <c r="B18" s="15" t="s">
        <v>14</v>
      </c>
      <c r="C18" s="16">
        <v>2899.3502760000001</v>
      </c>
      <c r="D18" s="16">
        <v>3309.2157395500003</v>
      </c>
      <c r="E18" s="16">
        <v>3795.7983225200001</v>
      </c>
      <c r="F18" s="16">
        <v>4384.6304434200001</v>
      </c>
      <c r="G18" s="16">
        <v>4935.6787544999997</v>
      </c>
      <c r="H18" s="16">
        <v>5169.4907219899997</v>
      </c>
      <c r="I18" s="16">
        <v>5740.4469605300001</v>
      </c>
      <c r="J18" s="16">
        <v>5314.0389294500001</v>
      </c>
      <c r="K18" s="16">
        <v>5641.7721202900002</v>
      </c>
      <c r="L18" s="16">
        <v>6151.6593735699998</v>
      </c>
      <c r="M18" s="16">
        <v>3722.7115824099997</v>
      </c>
      <c r="O18" s="24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</row>
    <row r="19" spans="2:26" x14ac:dyDescent="0.25">
      <c r="B19" s="7" t="s">
        <v>15</v>
      </c>
      <c r="C19" s="8">
        <v>1438.1337699999999</v>
      </c>
      <c r="D19" s="8">
        <v>1661.8966014600001</v>
      </c>
      <c r="E19" s="8">
        <v>1876.0626236500002</v>
      </c>
      <c r="F19" s="8">
        <v>2260.6721922800002</v>
      </c>
      <c r="G19" s="8">
        <v>2610.7952308200001</v>
      </c>
      <c r="H19" s="8">
        <v>2770.5512355100004</v>
      </c>
      <c r="I19" s="8">
        <v>2900.97102077</v>
      </c>
      <c r="J19" s="8">
        <v>3305.30605423</v>
      </c>
      <c r="K19" s="8">
        <v>3932.2496851300002</v>
      </c>
      <c r="L19" s="8">
        <v>4251.5398634699995</v>
      </c>
      <c r="M19" s="8">
        <v>2597.9946791999996</v>
      </c>
      <c r="O19" s="24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</row>
    <row r="20" spans="2:26" x14ac:dyDescent="0.25">
      <c r="B20" s="9" t="s">
        <v>16</v>
      </c>
      <c r="C20" s="10"/>
      <c r="D20" s="10"/>
      <c r="E20" s="10"/>
      <c r="F20" s="10"/>
      <c r="G20" s="10"/>
      <c r="H20" s="10"/>
      <c r="I20" s="10"/>
      <c r="J20" s="10">
        <v>2923.2836256800001</v>
      </c>
      <c r="K20" s="10">
        <v>3492.2879033400004</v>
      </c>
      <c r="L20" s="10">
        <v>3717.4317633699993</v>
      </c>
      <c r="M20" s="10">
        <v>2185.8513670499997</v>
      </c>
      <c r="O20" s="24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</row>
    <row r="21" spans="2:26" x14ac:dyDescent="0.25">
      <c r="B21" s="9" t="s">
        <v>17</v>
      </c>
      <c r="C21" s="10"/>
      <c r="D21" s="10"/>
      <c r="E21" s="10"/>
      <c r="F21" s="10"/>
      <c r="G21" s="10"/>
      <c r="H21" s="10"/>
      <c r="I21" s="10"/>
      <c r="J21" s="10">
        <v>382.02242855000003</v>
      </c>
      <c r="K21" s="10">
        <v>439.96178179000003</v>
      </c>
      <c r="L21" s="10">
        <v>534.1081001</v>
      </c>
      <c r="M21" s="10">
        <v>412.14331214999999</v>
      </c>
      <c r="O21" s="24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</row>
    <row r="22" spans="2:26" x14ac:dyDescent="0.25">
      <c r="B22" s="1" t="s">
        <v>18</v>
      </c>
      <c r="C22" s="10"/>
      <c r="D22" s="10"/>
      <c r="E22" s="10"/>
      <c r="F22" s="10"/>
      <c r="G22" s="10"/>
      <c r="H22" s="10"/>
      <c r="I22" s="10"/>
      <c r="J22" s="10">
        <v>214.7435011</v>
      </c>
      <c r="K22" s="10">
        <v>245.06031005</v>
      </c>
      <c r="L22" s="10">
        <v>304.22447889</v>
      </c>
      <c r="M22" s="10">
        <v>245.49641049000002</v>
      </c>
      <c r="O22" s="24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</row>
    <row r="23" spans="2:26" x14ac:dyDescent="0.25">
      <c r="B23" s="1" t="s">
        <v>19</v>
      </c>
      <c r="C23" s="10"/>
      <c r="D23" s="10"/>
      <c r="E23" s="10"/>
      <c r="F23" s="10"/>
      <c r="G23" s="10"/>
      <c r="H23" s="10"/>
      <c r="I23" s="10"/>
      <c r="J23" s="10">
        <v>71.511512930000009</v>
      </c>
      <c r="K23" s="10">
        <v>88.39877048999999</v>
      </c>
      <c r="L23" s="10">
        <v>110.60800651999999</v>
      </c>
      <c r="M23" s="10">
        <v>86.675369739999994</v>
      </c>
      <c r="O23" s="24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</row>
    <row r="24" spans="2:26" x14ac:dyDescent="0.25">
      <c r="B24" s="1" t="s">
        <v>20</v>
      </c>
      <c r="C24" s="10"/>
      <c r="D24" s="10"/>
      <c r="E24" s="10"/>
      <c r="F24" s="10"/>
      <c r="G24" s="10"/>
      <c r="H24" s="10"/>
      <c r="I24" s="10"/>
      <c r="J24" s="10">
        <v>74.127448000000001</v>
      </c>
      <c r="K24" s="10">
        <v>82.939434199999994</v>
      </c>
      <c r="L24" s="10">
        <v>91.289711400000002</v>
      </c>
      <c r="M24" s="10">
        <v>65.375746800000002</v>
      </c>
      <c r="O24" s="24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</row>
    <row r="25" spans="2:26" x14ac:dyDescent="0.25">
      <c r="B25" s="1" t="s">
        <v>21</v>
      </c>
      <c r="C25" s="10"/>
      <c r="D25" s="10"/>
      <c r="E25" s="10"/>
      <c r="F25" s="10"/>
      <c r="G25" s="10"/>
      <c r="H25" s="10"/>
      <c r="I25" s="10"/>
      <c r="J25" s="10">
        <v>21.63996652000003</v>
      </c>
      <c r="K25" s="10">
        <v>23.563267050000036</v>
      </c>
      <c r="L25" s="10">
        <v>27.98590329000001</v>
      </c>
      <c r="M25" s="10">
        <v>14.59578511999996</v>
      </c>
      <c r="O25" s="24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</row>
    <row r="26" spans="2:26" x14ac:dyDescent="0.25">
      <c r="B26" s="17" t="s">
        <v>22</v>
      </c>
      <c r="C26" s="18"/>
      <c r="D26" s="18"/>
      <c r="E26" s="18"/>
      <c r="F26" s="18"/>
      <c r="G26" s="18"/>
      <c r="H26" s="18"/>
      <c r="I26" s="18"/>
      <c r="J26" s="18">
        <v>281.05382013000002</v>
      </c>
      <c r="K26" s="18">
        <v>317.98052766000001</v>
      </c>
      <c r="L26" s="18">
        <v>383.81619847000002</v>
      </c>
      <c r="M26" s="18">
        <v>302.63738023000002</v>
      </c>
      <c r="O26" s="24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</row>
    <row r="27" spans="2:26" x14ac:dyDescent="0.25">
      <c r="B27" s="17" t="s">
        <v>23</v>
      </c>
      <c r="C27" s="18"/>
      <c r="D27" s="18"/>
      <c r="E27" s="18"/>
      <c r="F27" s="18"/>
      <c r="G27" s="18"/>
      <c r="H27" s="18"/>
      <c r="I27" s="18"/>
      <c r="J27" s="18">
        <v>80.910244709999986</v>
      </c>
      <c r="K27" s="18">
        <v>99.145310980000005</v>
      </c>
      <c r="L27" s="18">
        <v>122.32393181</v>
      </c>
      <c r="M27" s="18">
        <v>94.955148040000012</v>
      </c>
      <c r="O27" s="24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</row>
    <row r="28" spans="2:26" x14ac:dyDescent="0.25">
      <c r="B28" s="7" t="s">
        <v>326</v>
      </c>
      <c r="C28" s="8">
        <v>1350.967249</v>
      </c>
      <c r="D28" s="8">
        <v>1536.8446364500001</v>
      </c>
      <c r="E28" s="8">
        <v>1805.9766252899999</v>
      </c>
      <c r="F28" s="8">
        <v>1998.07295671</v>
      </c>
      <c r="G28" s="8">
        <v>2206.1589875999998</v>
      </c>
      <c r="H28" s="8">
        <v>2273.1042028500001</v>
      </c>
      <c r="I28" s="8">
        <v>2751.65386756</v>
      </c>
      <c r="J28" s="8">
        <v>2008.7328752200001</v>
      </c>
      <c r="K28" s="8">
        <v>1709.52243516</v>
      </c>
      <c r="L28" s="8">
        <v>1900.1195101000003</v>
      </c>
      <c r="M28" s="8">
        <v>1124.7169032100001</v>
      </c>
      <c r="O28" s="24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</row>
    <row r="29" spans="2:26" x14ac:dyDescent="0.25">
      <c r="B29" s="1" t="s">
        <v>24</v>
      </c>
      <c r="C29" s="19">
        <v>469.63932299999999</v>
      </c>
      <c r="D29" s="19">
        <v>509.61962729999999</v>
      </c>
      <c r="E29" s="19">
        <v>626.18458497000006</v>
      </c>
      <c r="F29" s="19">
        <v>709.12367232000008</v>
      </c>
      <c r="G29" s="19">
        <v>733.98024948</v>
      </c>
      <c r="H29" s="19">
        <v>736.13169407999999</v>
      </c>
      <c r="I29" s="19">
        <v>872.65786374000004</v>
      </c>
      <c r="J29" s="19">
        <v>0</v>
      </c>
      <c r="K29" s="19">
        <v>0</v>
      </c>
      <c r="L29" s="19">
        <v>0</v>
      </c>
      <c r="M29" s="19">
        <v>0</v>
      </c>
      <c r="O29" s="24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</row>
    <row r="30" spans="2:26" x14ac:dyDescent="0.25">
      <c r="B30" s="1" t="s">
        <v>25</v>
      </c>
      <c r="C30" s="10">
        <v>881.32792600000005</v>
      </c>
      <c r="D30" s="10">
        <v>1027.22500915</v>
      </c>
      <c r="E30" s="10">
        <v>1179.7920403199998</v>
      </c>
      <c r="F30" s="10">
        <v>1288.9492843899998</v>
      </c>
      <c r="G30" s="10">
        <v>1472.1787381199997</v>
      </c>
      <c r="H30" s="10">
        <v>1536.9725087700001</v>
      </c>
      <c r="I30" s="10">
        <v>1878.9960038199999</v>
      </c>
      <c r="J30" s="10">
        <v>2008.7328752200001</v>
      </c>
      <c r="K30" s="10">
        <v>1709.52243516</v>
      </c>
      <c r="L30" s="10">
        <v>1900.1195101000003</v>
      </c>
      <c r="M30" s="10">
        <v>1124.7169032100001</v>
      </c>
      <c r="O30" s="24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</row>
    <row r="31" spans="2:26" x14ac:dyDescent="0.25">
      <c r="B31" s="15" t="s">
        <v>26</v>
      </c>
      <c r="C31" s="16">
        <v>267.68652099999997</v>
      </c>
      <c r="D31" s="16">
        <v>340.66282459000001</v>
      </c>
      <c r="E31" s="16">
        <v>455.98271609999995</v>
      </c>
      <c r="F31" s="16">
        <v>268.18954424000003</v>
      </c>
      <c r="G31" s="16">
        <v>277.26437493999998</v>
      </c>
      <c r="H31" s="16">
        <v>395.42311779000005</v>
      </c>
      <c r="I31" s="16">
        <v>298.27560068000003</v>
      </c>
      <c r="J31" s="16">
        <v>238.62649213</v>
      </c>
      <c r="K31" s="16">
        <v>319.63434208999996</v>
      </c>
      <c r="L31" s="16">
        <v>373.56500499000003</v>
      </c>
      <c r="M31" s="16">
        <v>322.50870474999999</v>
      </c>
      <c r="O31" s="32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2"/>
    </row>
    <row r="32" spans="2:26" x14ac:dyDescent="0.25">
      <c r="B32" s="1" t="s">
        <v>27</v>
      </c>
      <c r="C32" s="10">
        <v>266.32013599999999</v>
      </c>
      <c r="D32" s="10">
        <v>336.70768458999999</v>
      </c>
      <c r="E32" s="10">
        <v>455.11853350999996</v>
      </c>
      <c r="F32" s="10">
        <v>244.56719924000001</v>
      </c>
      <c r="G32" s="10">
        <v>272.26437493999998</v>
      </c>
      <c r="H32" s="10">
        <v>395.42311779000005</v>
      </c>
      <c r="I32" s="10">
        <v>294.76888198</v>
      </c>
      <c r="J32" s="10">
        <v>238.62649213</v>
      </c>
      <c r="K32" s="10">
        <v>319.63434208999996</v>
      </c>
      <c r="L32" s="10">
        <v>370.65393088999997</v>
      </c>
      <c r="M32" s="10">
        <v>317.94992310999999</v>
      </c>
    </row>
    <row r="33" spans="2:13" x14ac:dyDescent="0.25">
      <c r="B33" s="1" t="s">
        <v>28</v>
      </c>
      <c r="C33" s="10">
        <v>1.366385</v>
      </c>
      <c r="D33" s="10">
        <v>3.9551400000000001</v>
      </c>
      <c r="E33" s="10">
        <v>0.86418258999999997</v>
      </c>
      <c r="F33" s="10">
        <v>23.622344999999999</v>
      </c>
      <c r="G33" s="10">
        <v>5</v>
      </c>
      <c r="H33" s="10">
        <v>0</v>
      </c>
      <c r="I33" s="10">
        <v>3.5067187</v>
      </c>
      <c r="J33" s="10">
        <v>0</v>
      </c>
      <c r="K33" s="10">
        <v>0</v>
      </c>
      <c r="L33" s="10">
        <v>2.9110741000000644</v>
      </c>
      <c r="M33" s="10">
        <v>4.5587816400000065</v>
      </c>
    </row>
    <row r="34" spans="2:13" x14ac:dyDescent="0.25">
      <c r="B34" s="3" t="s">
        <v>29</v>
      </c>
      <c r="C34" s="20">
        <v>663.16745599999967</v>
      </c>
      <c r="D34" s="20">
        <v>281.03444876000003</v>
      </c>
      <c r="E34" s="20">
        <v>259.81093195000085</v>
      </c>
      <c r="F34" s="20">
        <v>785.06326071999956</v>
      </c>
      <c r="G34" s="20">
        <v>513.63817247999941</v>
      </c>
      <c r="H34" s="20">
        <v>227.41876692999995</v>
      </c>
      <c r="I34" s="20">
        <v>620.54416513999968</v>
      </c>
      <c r="J34" s="20">
        <v>528.45218819999991</v>
      </c>
      <c r="K34" s="20">
        <v>736.53119893999883</v>
      </c>
      <c r="L34" s="20">
        <v>259.55598197000018</v>
      </c>
      <c r="M34" s="20">
        <v>687.75766069999963</v>
      </c>
    </row>
    <row r="35" spans="2:13" x14ac:dyDescent="0.25">
      <c r="B35" s="21"/>
      <c r="C35" s="21"/>
      <c r="D35" s="21"/>
      <c r="E35" s="21"/>
      <c r="F35" s="21"/>
      <c r="G35" s="21"/>
      <c r="H35" s="21"/>
      <c r="I35" s="21"/>
      <c r="J35" s="21"/>
    </row>
    <row r="36" spans="2:13" x14ac:dyDescent="0.25">
      <c r="B36" s="22" t="s">
        <v>31</v>
      </c>
      <c r="C36" s="23">
        <f t="shared" ref="C36:L36" si="0">(C6+C15)/C4*100</f>
        <v>56.323196062202271</v>
      </c>
      <c r="D36" s="23">
        <f t="shared" si="0"/>
        <v>56.76594491170863</v>
      </c>
      <c r="E36" s="23">
        <f t="shared" si="0"/>
        <v>59.277050462569228</v>
      </c>
      <c r="F36" s="23">
        <f t="shared" si="0"/>
        <v>59.67427490700031</v>
      </c>
      <c r="G36" s="23">
        <f t="shared" si="0"/>
        <v>60.69948025193618</v>
      </c>
      <c r="H36" s="23">
        <f t="shared" si="0"/>
        <v>59.072700484537464</v>
      </c>
      <c r="I36" s="23">
        <f t="shared" si="0"/>
        <v>59.810745523975918</v>
      </c>
      <c r="J36" s="23">
        <f t="shared" si="0"/>
        <v>53.994405561723504</v>
      </c>
      <c r="K36" s="23">
        <f t="shared" si="0"/>
        <v>64.452585164986829</v>
      </c>
      <c r="L36" s="23">
        <f t="shared" si="0"/>
        <v>68.170983628255485</v>
      </c>
      <c r="M36" s="37">
        <f>(M6+M15)/M4*100</f>
        <v>51.426829386782458</v>
      </c>
    </row>
    <row r="37" spans="2:13" x14ac:dyDescent="0.25">
      <c r="B37" s="24" t="s">
        <v>32</v>
      </c>
      <c r="C37" s="25">
        <f t="shared" ref="C37:L37" si="1">C12/C4*100</f>
        <v>43.241028274217214</v>
      </c>
      <c r="D37" s="25">
        <f t="shared" si="1"/>
        <v>41.452759830161433</v>
      </c>
      <c r="E37" s="25">
        <f t="shared" si="1"/>
        <v>39.735832909630467</v>
      </c>
      <c r="F37" s="25">
        <f t="shared" si="1"/>
        <v>40.156038286230725</v>
      </c>
      <c r="G37" s="25">
        <f t="shared" si="1"/>
        <v>38.601949801163968</v>
      </c>
      <c r="H37" s="25">
        <f t="shared" si="1"/>
        <v>40.434706421845171</v>
      </c>
      <c r="I37" s="25">
        <f t="shared" si="1"/>
        <v>39.771852554578068</v>
      </c>
      <c r="J37" s="25">
        <f t="shared" si="1"/>
        <v>45.633867218042418</v>
      </c>
      <c r="K37" s="25">
        <f t="shared" si="1"/>
        <v>34.765920955751177</v>
      </c>
      <c r="L37" s="25">
        <f t="shared" si="1"/>
        <v>30.880182246405614</v>
      </c>
      <c r="M37" s="38">
        <f>M12/M4*100</f>
        <v>46.523587863231121</v>
      </c>
    </row>
    <row r="38" spans="2:13" x14ac:dyDescent="0.25">
      <c r="B38" s="24" t="s">
        <v>33</v>
      </c>
      <c r="C38" s="25">
        <f t="shared" ref="C38:L38" si="2">C16/C4*100</f>
        <v>0.43577566358051872</v>
      </c>
      <c r="D38" s="25">
        <f t="shared" si="2"/>
        <v>1.7812952581299284</v>
      </c>
      <c r="E38" s="25">
        <f t="shared" si="2"/>
        <v>0.98711662780030696</v>
      </c>
      <c r="F38" s="25">
        <f t="shared" si="2"/>
        <v>0.16968680676895603</v>
      </c>
      <c r="G38" s="25">
        <f t="shared" si="2"/>
        <v>0.69856994689986252</v>
      </c>
      <c r="H38" s="25">
        <f t="shared" si="2"/>
        <v>0.49259309361736248</v>
      </c>
      <c r="I38" s="25">
        <f t="shared" si="2"/>
        <v>0.4174019214460144</v>
      </c>
      <c r="J38" s="25">
        <f t="shared" si="2"/>
        <v>0.37172722023407467</v>
      </c>
      <c r="K38" s="25">
        <f t="shared" si="2"/>
        <v>0.78149387926199787</v>
      </c>
      <c r="L38" s="25">
        <f t="shared" si="2"/>
        <v>0.94883412533889566</v>
      </c>
      <c r="M38" s="38">
        <f>M16/M4*100</f>
        <v>2.0495827499864236</v>
      </c>
    </row>
    <row r="39" spans="2:13" x14ac:dyDescent="0.25">
      <c r="B39" s="26" t="s">
        <v>34</v>
      </c>
      <c r="C39" s="23">
        <f t="shared" ref="C39:L39" si="3">C19/C17*100</f>
        <v>45.40944302769968</v>
      </c>
      <c r="D39" s="23">
        <f t="shared" si="3"/>
        <v>45.53292862365636</v>
      </c>
      <c r="E39" s="23">
        <f t="shared" si="3"/>
        <v>44.124158949138021</v>
      </c>
      <c r="F39" s="23">
        <f t="shared" si="3"/>
        <v>48.587140664707711</v>
      </c>
      <c r="G39" s="23">
        <f t="shared" si="3"/>
        <v>50.082940979647027</v>
      </c>
      <c r="H39" s="23">
        <f t="shared" si="3"/>
        <v>49.786058064459269</v>
      </c>
      <c r="I39" s="23">
        <f t="shared" si="3"/>
        <v>48.039481717615487</v>
      </c>
      <c r="J39" s="23">
        <f t="shared" si="3"/>
        <v>59.526476084515856</v>
      </c>
      <c r="K39" s="23">
        <f t="shared" si="3"/>
        <v>65.961777811072281</v>
      </c>
      <c r="L39" s="23">
        <f t="shared" si="3"/>
        <v>65.155458522458318</v>
      </c>
      <c r="M39" s="37">
        <f>M19/M17*100</f>
        <v>64.22381217275948</v>
      </c>
    </row>
    <row r="40" spans="2:13" x14ac:dyDescent="0.25">
      <c r="B40" s="27" t="s">
        <v>35</v>
      </c>
      <c r="C40" s="28">
        <f t="shared" ref="C40:L40" si="4">C19/(C17-C29)*100</f>
        <v>53.315604535929793</v>
      </c>
      <c r="D40" s="28">
        <f t="shared" si="4"/>
        <v>52.922279177791111</v>
      </c>
      <c r="E40" s="28">
        <f t="shared" si="4"/>
        <v>51.744937629815645</v>
      </c>
      <c r="F40" s="28">
        <f t="shared" si="4"/>
        <v>57.323688527601533</v>
      </c>
      <c r="G40" s="28">
        <f t="shared" si="4"/>
        <v>58.290173435045659</v>
      </c>
      <c r="H40" s="28">
        <f t="shared" si="4"/>
        <v>57.375776167022963</v>
      </c>
      <c r="I40" s="28">
        <f t="shared" si="4"/>
        <v>56.154368763339434</v>
      </c>
      <c r="J40" s="28">
        <f t="shared" si="4"/>
        <v>59.526476084515856</v>
      </c>
      <c r="K40" s="28">
        <f t="shared" si="4"/>
        <v>65.961777811072281</v>
      </c>
      <c r="L40" s="28">
        <f t="shared" si="4"/>
        <v>65.155458522458318</v>
      </c>
      <c r="M40" s="39">
        <f>M19/(M17-M29)*100</f>
        <v>64.22381217275948</v>
      </c>
    </row>
    <row r="41" spans="2:13" x14ac:dyDescent="0.25">
      <c r="B41" s="29" t="s">
        <v>36</v>
      </c>
      <c r="C41" s="25">
        <f>IFERROR(C20/C19*100,"-")</f>
        <v>0</v>
      </c>
      <c r="D41" s="25">
        <f t="shared" ref="D41:M41" si="5">IFERROR(D20/D19*100,"-")</f>
        <v>0</v>
      </c>
      <c r="E41" s="25">
        <f t="shared" si="5"/>
        <v>0</v>
      </c>
      <c r="F41" s="25">
        <f t="shared" si="5"/>
        <v>0</v>
      </c>
      <c r="G41" s="25">
        <f t="shared" si="5"/>
        <v>0</v>
      </c>
      <c r="H41" s="25">
        <f t="shared" si="5"/>
        <v>0</v>
      </c>
      <c r="I41" s="25">
        <f t="shared" si="5"/>
        <v>0</v>
      </c>
      <c r="J41" s="25">
        <f t="shared" si="5"/>
        <v>88.442146588479972</v>
      </c>
      <c r="K41" s="25">
        <f t="shared" si="5"/>
        <v>88.811448483199399</v>
      </c>
      <c r="L41" s="25">
        <f t="shared" si="5"/>
        <v>87.437302312765468</v>
      </c>
      <c r="M41" s="38">
        <f t="shared" si="5"/>
        <v>84.136098682199332</v>
      </c>
    </row>
    <row r="42" spans="2:13" x14ac:dyDescent="0.25">
      <c r="B42" s="29" t="s">
        <v>37</v>
      </c>
      <c r="C42" s="25">
        <f>IFERROR(C21/C19*100,"-")</f>
        <v>0</v>
      </c>
      <c r="D42" s="25">
        <f t="shared" ref="D42:M42" si="6">IFERROR(D21/D19*100,"-")</f>
        <v>0</v>
      </c>
      <c r="E42" s="25">
        <f t="shared" si="6"/>
        <v>0</v>
      </c>
      <c r="F42" s="25">
        <f t="shared" si="6"/>
        <v>0</v>
      </c>
      <c r="G42" s="25">
        <f t="shared" si="6"/>
        <v>0</v>
      </c>
      <c r="H42" s="25">
        <f t="shared" si="6"/>
        <v>0</v>
      </c>
      <c r="I42" s="25">
        <f t="shared" si="6"/>
        <v>0</v>
      </c>
      <c r="J42" s="25">
        <f t="shared" si="6"/>
        <v>11.557853411520027</v>
      </c>
      <c r="K42" s="25">
        <f t="shared" si="6"/>
        <v>11.188551516800613</v>
      </c>
      <c r="L42" s="25">
        <f t="shared" si="6"/>
        <v>12.562697687234536</v>
      </c>
      <c r="M42" s="38">
        <f t="shared" si="6"/>
        <v>15.86390131780067</v>
      </c>
    </row>
    <row r="43" spans="2:13" x14ac:dyDescent="0.25">
      <c r="B43" s="30" t="s">
        <v>38</v>
      </c>
      <c r="C43" s="25" t="str">
        <f t="shared" ref="C43:C48" si="7">IFERROR(C22/C$21*100,"-")</f>
        <v>-</v>
      </c>
      <c r="D43" s="25" t="str">
        <f t="shared" ref="D43:M48" si="8">IFERROR(D22/D$21*100,"-")</f>
        <v>-</v>
      </c>
      <c r="E43" s="25" t="str">
        <f t="shared" si="8"/>
        <v>-</v>
      </c>
      <c r="F43" s="25" t="str">
        <f t="shared" si="8"/>
        <v>-</v>
      </c>
      <c r="G43" s="25" t="str">
        <f t="shared" si="8"/>
        <v>-</v>
      </c>
      <c r="H43" s="25" t="str">
        <f t="shared" si="8"/>
        <v>-</v>
      </c>
      <c r="I43" s="25" t="str">
        <f t="shared" si="8"/>
        <v>-</v>
      </c>
      <c r="J43" s="25">
        <f t="shared" si="8"/>
        <v>56.212275785764199</v>
      </c>
      <c r="K43" s="25">
        <f t="shared" si="8"/>
        <v>55.700363120851883</v>
      </c>
      <c r="L43" s="25">
        <f t="shared" si="8"/>
        <v>56.959345651758632</v>
      </c>
      <c r="M43" s="38">
        <f t="shared" si="8"/>
        <v>59.565787737604083</v>
      </c>
    </row>
    <row r="44" spans="2:13" x14ac:dyDescent="0.25">
      <c r="B44" s="30" t="s">
        <v>39</v>
      </c>
      <c r="C44" s="25" t="str">
        <f t="shared" si="7"/>
        <v>-</v>
      </c>
      <c r="D44" s="25" t="str">
        <f t="shared" si="8"/>
        <v>-</v>
      </c>
      <c r="E44" s="25" t="str">
        <f t="shared" si="8"/>
        <v>-</v>
      </c>
      <c r="F44" s="25" t="str">
        <f t="shared" si="8"/>
        <v>-</v>
      </c>
      <c r="G44" s="25" t="str">
        <f t="shared" si="8"/>
        <v>-</v>
      </c>
      <c r="H44" s="25" t="str">
        <f t="shared" si="8"/>
        <v>-</v>
      </c>
      <c r="I44" s="25" t="str">
        <f t="shared" si="8"/>
        <v>-</v>
      </c>
      <c r="J44" s="25">
        <f t="shared" si="8"/>
        <v>18.719192273979381</v>
      </c>
      <c r="K44" s="25">
        <f t="shared" si="8"/>
        <v>20.092374871823292</v>
      </c>
      <c r="L44" s="25">
        <f t="shared" si="8"/>
        <v>20.70891763283333</v>
      </c>
      <c r="M44" s="38">
        <f t="shared" si="8"/>
        <v>21.030395783410018</v>
      </c>
    </row>
    <row r="45" spans="2:13" x14ac:dyDescent="0.25">
      <c r="B45" s="30" t="s">
        <v>40</v>
      </c>
      <c r="C45" s="25" t="str">
        <f t="shared" si="7"/>
        <v>-</v>
      </c>
      <c r="D45" s="25" t="str">
        <f t="shared" si="8"/>
        <v>-</v>
      </c>
      <c r="E45" s="25" t="str">
        <f t="shared" si="8"/>
        <v>-</v>
      </c>
      <c r="F45" s="25" t="str">
        <f t="shared" si="8"/>
        <v>-</v>
      </c>
      <c r="G45" s="25" t="str">
        <f t="shared" si="8"/>
        <v>-</v>
      </c>
      <c r="H45" s="25" t="str">
        <f t="shared" si="8"/>
        <v>-</v>
      </c>
      <c r="I45" s="25" t="str">
        <f t="shared" si="8"/>
        <v>-</v>
      </c>
      <c r="J45" s="25">
        <f t="shared" si="8"/>
        <v>19.403951825906478</v>
      </c>
      <c r="K45" s="25">
        <f t="shared" si="8"/>
        <v>18.851508843008585</v>
      </c>
      <c r="L45" s="25">
        <f t="shared" si="8"/>
        <v>17.091991561803315</v>
      </c>
      <c r="M45" s="38">
        <f t="shared" si="8"/>
        <v>15.862382058065869</v>
      </c>
    </row>
    <row r="46" spans="2:13" x14ac:dyDescent="0.25">
      <c r="B46" s="31" t="s">
        <v>41</v>
      </c>
      <c r="C46" s="28" t="str">
        <f t="shared" si="7"/>
        <v>-</v>
      </c>
      <c r="D46" s="28" t="str">
        <f t="shared" si="8"/>
        <v>-</v>
      </c>
      <c r="E46" s="28" t="str">
        <f t="shared" si="8"/>
        <v>-</v>
      </c>
      <c r="F46" s="28" t="str">
        <f t="shared" si="8"/>
        <v>-</v>
      </c>
      <c r="G46" s="28" t="str">
        <f t="shared" si="8"/>
        <v>-</v>
      </c>
      <c r="H46" s="28" t="str">
        <f t="shared" si="8"/>
        <v>-</v>
      </c>
      <c r="I46" s="28" t="str">
        <f t="shared" si="8"/>
        <v>-</v>
      </c>
      <c r="J46" s="28">
        <f t="shared" si="8"/>
        <v>5.6645801143499455</v>
      </c>
      <c r="K46" s="28">
        <f t="shared" si="8"/>
        <v>5.3557531643162397</v>
      </c>
      <c r="L46" s="28">
        <f t="shared" si="8"/>
        <v>5.2397451536047228</v>
      </c>
      <c r="M46" s="39">
        <f t="shared" si="8"/>
        <v>3.5414344209200239</v>
      </c>
    </row>
    <row r="47" spans="2:13" x14ac:dyDescent="0.25">
      <c r="B47" s="29" t="s">
        <v>42</v>
      </c>
      <c r="C47" s="25" t="str">
        <f t="shared" si="7"/>
        <v>-</v>
      </c>
      <c r="D47" s="25" t="str">
        <f t="shared" si="8"/>
        <v>-</v>
      </c>
      <c r="E47" s="25" t="str">
        <f t="shared" si="8"/>
        <v>-</v>
      </c>
      <c r="F47" s="25" t="str">
        <f t="shared" si="8"/>
        <v>-</v>
      </c>
      <c r="G47" s="25" t="str">
        <f t="shared" si="8"/>
        <v>-</v>
      </c>
      <c r="H47" s="25" t="str">
        <f t="shared" si="8"/>
        <v>-</v>
      </c>
      <c r="I47" s="25" t="str">
        <f t="shared" si="8"/>
        <v>-</v>
      </c>
      <c r="J47" s="25">
        <f t="shared" si="8"/>
        <v>73.569978913741977</v>
      </c>
      <c r="K47" s="25">
        <f t="shared" si="8"/>
        <v>72.274579479673221</v>
      </c>
      <c r="L47" s="25">
        <f t="shared" si="8"/>
        <v>71.861145411975386</v>
      </c>
      <c r="M47" s="38">
        <f t="shared" si="8"/>
        <v>73.430132506882657</v>
      </c>
    </row>
    <row r="48" spans="2:13" x14ac:dyDescent="0.25">
      <c r="B48" s="27" t="s">
        <v>43</v>
      </c>
      <c r="C48" s="28" t="str">
        <f t="shared" si="7"/>
        <v>-</v>
      </c>
      <c r="D48" s="28" t="str">
        <f t="shared" si="8"/>
        <v>-</v>
      </c>
      <c r="E48" s="28" t="str">
        <f t="shared" si="8"/>
        <v>-</v>
      </c>
      <c r="F48" s="28" t="str">
        <f t="shared" si="8"/>
        <v>-</v>
      </c>
      <c r="G48" s="28" t="str">
        <f t="shared" si="8"/>
        <v>-</v>
      </c>
      <c r="H48" s="28" t="str">
        <f t="shared" si="8"/>
        <v>-</v>
      </c>
      <c r="I48" s="28" t="str">
        <f t="shared" si="8"/>
        <v>-</v>
      </c>
      <c r="J48" s="28">
        <f t="shared" si="8"/>
        <v>21.179448813280935</v>
      </c>
      <c r="K48" s="28">
        <f t="shared" si="8"/>
        <v>22.534982601585028</v>
      </c>
      <c r="L48" s="28">
        <f t="shared" si="8"/>
        <v>22.902467082430981</v>
      </c>
      <c r="M48" s="39">
        <f t="shared" si="8"/>
        <v>23.039351905203546</v>
      </c>
    </row>
    <row r="49" spans="2:13" ht="30" x14ac:dyDescent="0.25">
      <c r="B49" s="123" t="s">
        <v>389</v>
      </c>
      <c r="C49" s="120"/>
      <c r="D49" s="120"/>
      <c r="E49" s="120"/>
      <c r="F49" s="120"/>
      <c r="G49" s="120"/>
      <c r="H49" s="120"/>
      <c r="I49" s="120"/>
      <c r="J49" s="124">
        <v>311.93949249000002</v>
      </c>
      <c r="K49" s="124">
        <v>333.74669417000001</v>
      </c>
      <c r="L49" s="124">
        <v>210.42061676</v>
      </c>
      <c r="M49" s="125">
        <v>83.05820417999999</v>
      </c>
    </row>
    <row r="50" spans="2:13" x14ac:dyDescent="0.25">
      <c r="B50" s="32" t="s">
        <v>44</v>
      </c>
      <c r="C50" s="33">
        <f t="shared" ref="C50:M50" si="9">C49/(C5-C12)*100</f>
        <v>0</v>
      </c>
      <c r="D50" s="33">
        <f t="shared" si="9"/>
        <v>0</v>
      </c>
      <c r="E50" s="33">
        <f t="shared" si="9"/>
        <v>0</v>
      </c>
      <c r="F50" s="33">
        <f t="shared" si="9"/>
        <v>0</v>
      </c>
      <c r="G50" s="33">
        <f t="shared" si="9"/>
        <v>0</v>
      </c>
      <c r="H50" s="33">
        <f t="shared" si="9"/>
        <v>0</v>
      </c>
      <c r="I50" s="33">
        <f t="shared" si="9"/>
        <v>0</v>
      </c>
      <c r="J50" s="34">
        <f t="shared" si="9"/>
        <v>9.5003191302163899</v>
      </c>
      <c r="K50" s="34">
        <f t="shared" si="9"/>
        <v>7.7309974502440078</v>
      </c>
      <c r="L50" s="34">
        <f t="shared" si="9"/>
        <v>4.5493875600085492</v>
      </c>
      <c r="M50" s="40">
        <f t="shared" si="9"/>
        <v>3.4123872161012376</v>
      </c>
    </row>
    <row r="51" spans="2:13" x14ac:dyDescent="0.25">
      <c r="B51" s="35" t="s">
        <v>45</v>
      </c>
      <c r="C51" s="36">
        <f t="shared" ref="C51:M51" si="10">C31/(C5-C12)*100</f>
        <v>12.408442665781772</v>
      </c>
      <c r="D51" s="36">
        <f t="shared" si="10"/>
        <v>15.266639068440572</v>
      </c>
      <c r="E51" s="36">
        <f t="shared" si="10"/>
        <v>17.050298258235642</v>
      </c>
      <c r="F51" s="36">
        <f t="shared" si="10"/>
        <v>8.2646565883585659</v>
      </c>
      <c r="G51" s="36">
        <f t="shared" si="10"/>
        <v>7.9765238554806395</v>
      </c>
      <c r="H51" s="36">
        <f t="shared" si="10"/>
        <v>11.556378010759667</v>
      </c>
      <c r="I51" s="36">
        <f t="shared" si="10"/>
        <v>7.4887977708258768</v>
      </c>
      <c r="J51" s="36">
        <f t="shared" si="10"/>
        <v>7.2675242562682083</v>
      </c>
      <c r="K51" s="36">
        <f t="shared" si="10"/>
        <v>7.4040951622115978</v>
      </c>
      <c r="L51" s="36">
        <f t="shared" si="10"/>
        <v>8.0766419789294321</v>
      </c>
      <c r="M51" s="41">
        <f t="shared" si="10"/>
        <v>13.250040643610127</v>
      </c>
    </row>
    <row r="52" spans="2:13" x14ac:dyDescent="0.25">
      <c r="B52" s="104" t="s">
        <v>178</v>
      </c>
      <c r="C52" s="36">
        <f t="shared" ref="C52:L52" si="11">C34/(C5-C12)*100</f>
        <v>30.740716136350972</v>
      </c>
      <c r="D52" s="36">
        <f t="shared" si="11"/>
        <v>12.594422359354265</v>
      </c>
      <c r="E52" s="36">
        <f t="shared" si="11"/>
        <v>9.7149600721405047</v>
      </c>
      <c r="F52" s="36">
        <f t="shared" si="11"/>
        <v>24.192882941705996</v>
      </c>
      <c r="G52" s="36">
        <f t="shared" si="11"/>
        <v>14.776680692421435</v>
      </c>
      <c r="H52" s="36">
        <f t="shared" si="11"/>
        <v>6.6463924822414437</v>
      </c>
      <c r="I52" s="36">
        <f t="shared" si="11"/>
        <v>15.579986261045297</v>
      </c>
      <c r="J52" s="36">
        <f t="shared" si="11"/>
        <v>16.094353404521598</v>
      </c>
      <c r="K52" s="36">
        <f t="shared" si="11"/>
        <v>17.061205160971234</v>
      </c>
      <c r="L52" s="36">
        <f t="shared" si="11"/>
        <v>5.6117160650989533</v>
      </c>
      <c r="M52" s="41">
        <f>M34/(M5-M12)*100</f>
        <v>28.256034094624599</v>
      </c>
    </row>
    <row r="53" spans="2:13" x14ac:dyDescent="0.25"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</row>
    <row r="54" spans="2:13" x14ac:dyDescent="0.25"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</row>
  </sheetData>
  <mergeCells count="1">
    <mergeCell ref="O2:Z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57"/>
  <sheetViews>
    <sheetView showGridLines="0" zoomScale="75" zoomScaleNormal="75" workbookViewId="0">
      <pane xSplit="2" ySplit="3" topLeftCell="C4" activePane="bottomRight" state="frozen"/>
      <selection activeCell="C30" sqref="C30:M30"/>
      <selection pane="topRight" activeCell="C30" sqref="C30:M30"/>
      <selection pane="bottomLeft" activeCell="C30" sqref="C30:M30"/>
      <selection pane="bottomRight"/>
    </sheetView>
  </sheetViews>
  <sheetFormatPr defaultRowHeight="15" x14ac:dyDescent="0.25"/>
  <cols>
    <col min="1" max="1" width="9.140625" style="1"/>
    <col min="2" max="2" width="39.28515625" style="1" bestFit="1" customWidth="1"/>
    <col min="3" max="13" width="10" style="1" bestFit="1" customWidth="1"/>
    <col min="14" max="14" width="9.140625" style="1"/>
    <col min="15" max="26" width="9.7109375" style="1" customWidth="1"/>
    <col min="27" max="16384" width="9.140625" style="1"/>
  </cols>
  <sheetData>
    <row r="1" spans="2:26" x14ac:dyDescent="0.25">
      <c r="D1" s="57"/>
      <c r="E1" s="57"/>
      <c r="F1" s="57"/>
      <c r="G1" s="57"/>
      <c r="H1" s="57"/>
      <c r="I1" s="57"/>
      <c r="J1" s="57"/>
      <c r="K1" s="57"/>
      <c r="L1" s="57"/>
    </row>
    <row r="2" spans="2:26" x14ac:dyDescent="0.25">
      <c r="B2" s="118" t="s">
        <v>385</v>
      </c>
      <c r="D2" s="57"/>
      <c r="E2" s="57"/>
      <c r="F2" s="57"/>
      <c r="G2" s="57"/>
      <c r="H2" s="57"/>
      <c r="I2" s="57"/>
      <c r="J2" s="57"/>
      <c r="K2" s="57"/>
      <c r="L2" s="57"/>
      <c r="M2" s="57"/>
      <c r="O2" s="132" t="s">
        <v>88</v>
      </c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4"/>
    </row>
    <row r="3" spans="2:26" x14ac:dyDescent="0.25">
      <c r="B3" s="117" t="s">
        <v>87</v>
      </c>
      <c r="C3" s="2">
        <v>2008</v>
      </c>
      <c r="D3" s="2">
        <v>2009</v>
      </c>
      <c r="E3" s="2">
        <v>2010</v>
      </c>
      <c r="F3" s="2">
        <v>2011</v>
      </c>
      <c r="G3" s="2">
        <v>2012</v>
      </c>
      <c r="H3" s="2">
        <v>2013</v>
      </c>
      <c r="I3" s="2">
        <v>2014</v>
      </c>
      <c r="J3" s="2">
        <v>2015</v>
      </c>
      <c r="K3" s="2">
        <v>2016</v>
      </c>
      <c r="L3" s="2">
        <v>2017</v>
      </c>
      <c r="M3" s="2" t="s">
        <v>46</v>
      </c>
      <c r="O3" s="135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7"/>
    </row>
    <row r="4" spans="2:26" x14ac:dyDescent="0.25">
      <c r="B4" s="3" t="s">
        <v>0</v>
      </c>
      <c r="C4" s="4">
        <f>SE!C4+MA!C4+PI!C4+PE!C4+CE!C4+PB!C4+AL!C4+RN!C4+BA!C4+AC!C4+AM!C4+RO!C4+RR!C4+AP!C4+PA!C4+TO!C4+DF!C4+GO!C4+MT!C4+MS!C4+PR!C4+SC!C4+RS!C4+ES!C4+MG!C4+SP!C4+RJ!C4</f>
        <v>389934.02274465008</v>
      </c>
      <c r="D4" s="4">
        <f>SE!D4+MA!D4+PI!D4+PE!D4+CE!D4+PB!D4+AL!D4+RN!D4+BA!D4+AC!D4+AM!D4+RO!D4+RR!D4+AP!D4+PA!D4+TO!D4+DF!D4+GO!D4+MT!D4+MS!D4+PR!D4+SC!D4+RS!D4+ES!D4+MG!D4+SP!D4+RJ!D4</f>
        <v>400138.99052547</v>
      </c>
      <c r="E4" s="4">
        <f>SE!E4+MA!E4+PI!E4+PE!E4+CE!E4+PB!E4+AL!E4+RN!E4+BA!E4+AC!E4+AM!E4+RO!E4+RR!E4+AP!E4+PA!E4+TO!E4+DF!E4+GO!E4+MT!E4+MS!E4+PR!E4+SC!E4+RS!E4+ES!E4+MG!E4+SP!E4+RJ!E4</f>
        <v>462150.22410388</v>
      </c>
      <c r="F4" s="4">
        <f>SE!F4+MA!F4+PI!F4+PE!F4+CE!F4+PB!F4+AL!F4+RN!F4+BA!F4+AC!F4+AM!F4+RO!F4+RR!F4+AP!F4+PA!F4+TO!F4+DF!F4+GO!F4+MT!F4+MS!F4+PR!F4+SC!F4+RS!F4+ES!F4+MG!F4+SP!F4+RJ!F4</f>
        <v>511133.48067741998</v>
      </c>
      <c r="G4" s="4">
        <f>SE!G4+MA!G4+PI!G4+PE!G4+CE!G4+PB!G4+AL!G4+RN!G4+BA!G4+AC!G4+AM!G4+RO!G4+RR!G4+AP!G4+PA!G4+TO!G4+DF!G4+GO!G4+MT!G4+MS!G4+PR!G4+SC!G4+RS!G4+ES!G4+MG!G4+SP!G4+RJ!G4</f>
        <v>552915.30104172009</v>
      </c>
      <c r="H4" s="4">
        <f>SE!H4+MA!H4+PI!H4+PE!H4+CE!H4+PB!H4+AL!H4+RN!H4+BA!H4+AC!H4+AM!H4+RO!H4+RR!H4+AP!H4+PA!H4+TO!H4+DF!H4+GO!H4+MT!H4+MS!H4+PR!H4+SC!H4+RS!H4+ES!H4+MG!H4+SP!H4+RJ!H4</f>
        <v>602485.35053441999</v>
      </c>
      <c r="I4" s="4">
        <f>SE!I4+MA!I4+PI!I4+PE!I4+CE!I4+PB!I4+AL!I4+RN!I4+BA!I4+AC!I4+AM!I4+RO!I4+RR!I4+AP!I4+PA!I4+TO!I4+DF!I4+GO!I4+MT!I4+MS!I4+PR!I4+SC!I4+RS!I4+ES!I4+MG!I4+SP!I4+RJ!I4</f>
        <v>648699.89757902001</v>
      </c>
      <c r="J4" s="4">
        <f>SE!J4+MA!J4+PI!J4+PE!J4+CE!J4+PB!J4+AL!J4+RN!J4+BA!J4+AC!J4+AM!J4+RO!J4+RR!J4+AP!J4+PA!J4+TO!J4+DF!J4+GO!J4+MT!J4+MS!J4+PR!J4+SC!J4+RS!J4+ES!J4+MG!J4+SP!J4+RJ!J4</f>
        <v>731991.81671569007</v>
      </c>
      <c r="K4" s="4">
        <f>SE!K4+MA!K4+PI!K4+PE!K4+CE!K4+PB!K4+AL!K4+RN!K4+BA!K4+AC!K4+AM!K4+RO!K4+RR!K4+AP!K4+PA!K4+TO!K4+DF!K4+GO!K4+MT!K4+MS!K4+PR!K4+SC!K4+RS!K4+ES!K4+MG!K4+SP!K4+RJ!K4</f>
        <v>771745.27242333011</v>
      </c>
      <c r="L4" s="4">
        <f>SE!L4+MA!L4+PI!L4+PE!L4+CE!L4+PB!L4+AL!L4+RN!L4+BA!L4+AC!L4+AM!L4+RO!L4+RR!L4+AP!L4+PA!L4+TO!L4+DF!L4+GO!L4+MT!L4+MS!L4+PR!L4+SC!L4+RS!L4+ES!L4+MG!L4+SP!L4+RJ!L4</f>
        <v>814282.00283438002</v>
      </c>
      <c r="M4" s="4">
        <f>SE!M4+MA!M4+PI!M4+PE!M4+CE!M4+PB!M4+AL!M4+RN!M4+BA!M4+AC!M4+AM!M4+RO!M4+RR!M4+AP!M4+PA!M4+TO!M4+DF!M4+GO!M4+MT!M4+MS!M4+PR!M4+SC!M4+RS!M4+ES!M4+MG!M4+SP!M4+RJ!M4</f>
        <v>467373.74731546</v>
      </c>
      <c r="O4" s="22"/>
      <c r="P4" s="54"/>
      <c r="Q4" s="54"/>
      <c r="R4" s="54"/>
      <c r="S4" s="54"/>
      <c r="T4" s="54"/>
      <c r="U4" s="54"/>
      <c r="V4" s="54"/>
      <c r="W4" s="54"/>
      <c r="X4" s="54"/>
      <c r="Y4" s="54"/>
      <c r="Z4" s="55"/>
    </row>
    <row r="5" spans="2:26" x14ac:dyDescent="0.25">
      <c r="B5" s="5" t="s">
        <v>1</v>
      </c>
      <c r="C5" s="6">
        <f>SE!C5+MA!C5+PI!C5+PE!C5+CE!C5+PB!C5+AL!C5+RN!C5+BA!C5+AC!C5+AM!C5+RO!C5+RR!C5+AP!C5+PA!C5+TO!C5+DF!C5+GO!C5+MT!C5+MS!C5+PR!C5+SC!C5+RS!C5+ES!C5+MG!C5+SP!C5+RJ!C5</f>
        <v>385366.25390596001</v>
      </c>
      <c r="D5" s="6">
        <f>SE!D5+MA!D5+PI!D5+PE!D5+CE!D5+PB!D5+AL!D5+RN!D5+BA!D5+AC!D5+AM!D5+RO!D5+RR!D5+AP!D5+PA!D5+TO!D5+DF!D5+GO!D5+MT!D5+MS!D5+PR!D5+SC!D5+RS!D5+ES!D5+MG!D5+SP!D5+RJ!D5</f>
        <v>394214.54374982993</v>
      </c>
      <c r="E5" s="6">
        <f>SE!E5+MA!E5+PI!E5+PE!E5+CE!E5+PB!E5+AL!E5+RN!E5+BA!E5+AC!E5+AM!E5+RO!E5+RR!E5+AP!E5+PA!E5+TO!E5+DF!E5+GO!E5+MT!E5+MS!E5+PR!E5+SC!E5+RS!E5+ES!E5+MG!E5+SP!E5+RJ!E5</f>
        <v>454389.72119103</v>
      </c>
      <c r="F5" s="6">
        <f>SE!F5+MA!F5+PI!F5+PE!F5+CE!F5+PB!F5+AL!F5+RN!F5+BA!F5+AC!F5+AM!F5+RO!F5+RR!F5+AP!F5+PA!F5+TO!F5+DF!F5+GO!F5+MT!F5+MS!F5+PR!F5+SC!F5+RS!F5+ES!F5+MG!F5+SP!F5+RJ!F5</f>
        <v>504985.31487105996</v>
      </c>
      <c r="G5" s="6">
        <f>SE!G5+MA!G5+PI!G5+PE!G5+CE!G5+PB!G5+AL!G5+RN!G5+BA!G5+AC!G5+AM!G5+RO!G5+RR!G5+AP!G5+PA!G5+TO!G5+DF!G5+GO!G5+MT!G5+MS!G5+PR!G5+SC!G5+RS!G5+ES!G5+MG!G5+SP!G5+RJ!G5</f>
        <v>545882.06251307996</v>
      </c>
      <c r="H5" s="6">
        <f>SE!H5+MA!H5+PI!H5+PE!H5+CE!H5+PB!H5+AL!H5+RN!H5+BA!H5+AC!H5+AM!H5+RO!H5+RR!H5+AP!H5+PA!H5+TO!H5+DF!H5+GO!H5+MT!H5+MS!H5+PR!H5+SC!H5+RS!H5+ES!H5+MG!H5+SP!H5+RJ!H5</f>
        <v>593693.04468589998</v>
      </c>
      <c r="I5" s="6">
        <f>SE!I5+MA!I5+PI!I5+PE!I5+CE!I5+PB!I5+AL!I5+RN!I5+BA!I5+AC!I5+AM!I5+RO!I5+RR!I5+AP!I5+PA!I5+TO!I5+DF!I5+GO!I5+MT!I5+MS!I5+PR!I5+SC!I5+RS!I5+ES!I5+MG!I5+SP!I5+RJ!I5</f>
        <v>639886.99744509999</v>
      </c>
      <c r="J5" s="6">
        <f>SE!J5+MA!J5+PI!J5+PE!J5+CE!J5+PB!J5+AL!J5+RN!J5+BA!J5+AC!J5+AM!J5+RO!J5+RR!J5+AP!J5+PA!J5+TO!J5+DF!J5+GO!J5+MT!J5+MS!J5+PR!J5+SC!J5+RS!J5+ES!J5+MG!J5+SP!J5+RJ!J5</f>
        <v>723743.29148921999</v>
      </c>
      <c r="K5" s="6">
        <f>SE!K5+MA!K5+PI!K5+PE!K5+CE!K5+PB!K5+AL!K5+RN!K5+BA!K5+AC!K5+AM!K5+RO!K5+RR!K5+AP!K5+PA!K5+TO!K5+DF!K5+GO!K5+MT!K5+MS!K5+PR!K5+SC!K5+RS!K5+ES!K5+MG!K5+SP!K5+RJ!K5</f>
        <v>760940.92353044008</v>
      </c>
      <c r="L5" s="6">
        <f>SE!L5+MA!L5+PI!L5+PE!L5+CE!L5+PB!L5+AL!L5+RN!L5+BA!L5+AC!L5+AM!L5+RO!L5+RR!L5+AP!L5+PA!L5+TO!L5+DF!L5+GO!L5+MT!L5+MS!L5+PR!L5+SC!L5+RS!L5+ES!L5+MG!L5+SP!L5+RJ!L5</f>
        <v>804457.14132365992</v>
      </c>
      <c r="M5" s="6">
        <f>SE!M5+MA!M5+PI!M5+PE!M5+CE!M5+PB!M5+AL!M5+RN!M5+BA!M5+AC!M5+AM!M5+RO!M5+RR!M5+AP!M5+PA!M5+TO!M5+DF!M5+GO!M5+MT!M5+MS!M5+PR!M5+SC!M5+RS!M5+ES!M5+MG!M5+SP!M5+RJ!M5</f>
        <v>462178.0435867699</v>
      </c>
      <c r="O5" s="89" t="s">
        <v>141</v>
      </c>
      <c r="P5" s="59"/>
      <c r="Q5" s="59"/>
      <c r="R5" s="59"/>
      <c r="S5" s="59"/>
      <c r="T5" s="59"/>
      <c r="U5" s="59"/>
      <c r="V5" s="59"/>
      <c r="W5" s="59"/>
      <c r="X5" s="59"/>
      <c r="Y5" s="59"/>
      <c r="Z5" s="60"/>
    </row>
    <row r="6" spans="2:26" x14ac:dyDescent="0.25">
      <c r="B6" s="7" t="s">
        <v>2</v>
      </c>
      <c r="C6" s="8">
        <f>SE!C6+MA!C6+PI!C6+PE!C6+CE!C6+PB!C6+AL!C6+RN!C6+BA!C6+AC!C6+AM!C6+RO!C6+RR!C6+AP!C6+PA!C6+TO!C6+DF!C6+GO!C6+MT!C6+MS!C6+PR!C6+SC!C6+RS!C6+ES!C6+MG!C6+SP!C6+RJ!C6</f>
        <v>239671.74455738001</v>
      </c>
      <c r="D6" s="8">
        <f>SE!D6+MA!D6+PI!D6+PE!D6+CE!D6+PB!D6+AL!D6+RN!D6+BA!D6+AC!D6+AM!D6+RO!D6+RR!D6+AP!D6+PA!D6+TO!D6+DF!D6+GO!D6+MT!D6+MS!D6+PR!D6+SC!D6+RS!D6+ES!D6+MG!D6+SP!D6+RJ!D6</f>
        <v>246204.34572285999</v>
      </c>
      <c r="E6" s="8">
        <f>SE!E6+MA!E6+PI!E6+PE!E6+CE!E6+PB!E6+AL!E6+RN!E6+BA!E6+AC!E6+AM!E6+RO!E6+RR!E6+AP!E6+PA!E6+TO!E6+DF!E6+GO!E6+MT!E6+MS!E6+PR!E6+SC!E6+RS!E6+ES!E6+MG!E6+SP!E6+RJ!E6</f>
        <v>287367.73927679</v>
      </c>
      <c r="F6" s="8">
        <f>SE!F6+MA!F6+PI!F6+PE!F6+CE!F6+PB!F6+AL!F6+RN!F6+BA!F6+AC!F6+AM!F6+RO!F6+RR!F6+AP!F6+PA!F6+TO!F6+DF!F6+GO!F6+MT!F6+MS!F6+PR!F6+SC!F6+RS!F6+ES!F6+MG!F6+SP!F6+RJ!F6</f>
        <v>316725.96645935997</v>
      </c>
      <c r="G6" s="8">
        <f>SE!G6+MA!G6+PI!G6+PE!G6+CE!G6+PB!G6+AL!G6+RN!G6+BA!G6+AC!G6+AM!G6+RO!G6+RR!G6+AP!G6+PA!G6+TO!G6+DF!G6+GO!G6+MT!G6+MS!G6+PR!G6+SC!G6+RS!G6+ES!G6+MG!G6+SP!G6+RJ!G6</f>
        <v>345283.85713066999</v>
      </c>
      <c r="H6" s="8">
        <f>SE!H6+MA!H6+PI!H6+PE!H6+CE!H6+PB!H6+AL!H6+RN!H6+BA!H6+AC!H6+AM!H6+RO!H6+RR!H6+AP!H6+PA!H6+TO!H6+DF!H6+GO!H6+MT!H6+MS!H6+PR!H6+SC!H6+RS!H6+ES!H6+MG!H6+SP!H6+RJ!H6</f>
        <v>375450.03732554999</v>
      </c>
      <c r="I6" s="8">
        <f>SE!I6+MA!I6+PI!I6+PE!I6+CE!I6+PB!I6+AL!I6+RN!I6+BA!I6+AC!I6+AM!I6+RO!I6+RR!I6+AP!I6+PA!I6+TO!I6+DF!I6+GO!I6+MT!I6+MS!I6+PR!I6+SC!I6+RS!I6+ES!I6+MG!I6+SP!I6+RJ!I6</f>
        <v>403551.57862518006</v>
      </c>
      <c r="J6" s="8">
        <f>SE!J6+MA!J6+PI!J6+PE!J6+CE!J6+PB!J6+AL!J6+RN!J6+BA!J6+AC!J6+AM!J6+RO!J6+RR!J6+AP!J6+PA!J6+TO!J6+DF!J6+GO!J6+MT!J6+MS!J6+PR!J6+SC!J6+RS!J6+ES!J6+MG!J6+SP!J6+RJ!J6</f>
        <v>411978.59096959</v>
      </c>
      <c r="K6" s="8">
        <f>SE!K6+MA!K6+PI!K6+PE!K6+CE!K6+PB!K6+AL!K6+RN!K6+BA!K6+AC!K6+AM!K6+RO!K6+RR!K6+AP!K6+PA!K6+TO!K6+DF!K6+GO!K6+MT!K6+MS!K6+PR!K6+SC!K6+RS!K6+ES!K6+MG!K6+SP!K6+RJ!K6</f>
        <v>432962.85809991998</v>
      </c>
      <c r="L6" s="8">
        <f>SE!L6+MA!L6+PI!L6+PE!L6+CE!L6+PB!L6+AL!L6+RN!L6+BA!L6+AC!L6+AM!L6+RO!L6+RR!L6+AP!L6+PA!L6+TO!L6+DF!L6+GO!L6+MT!L6+MS!L6+PR!L6+SC!L6+RS!L6+ES!L6+MG!L6+SP!L6+RJ!L6</f>
        <v>461717.27001188998</v>
      </c>
      <c r="M6" s="8">
        <f>SE!M6+MA!M6+PI!M6+PE!M6+CE!M6+PB!M6+AL!M6+RN!M6+BA!M6+AC!M6+AM!M6+RO!M6+RR!M6+AP!M6+PA!M6+TO!M6+DF!M6+GO!M6+MT!M6+MS!M6+PR!M6+SC!M6+RS!M6+ES!M6+MG!M6+SP!M6+RJ!M6</f>
        <v>301666.93419021997</v>
      </c>
      <c r="O6" s="89" t="s">
        <v>142</v>
      </c>
      <c r="P6" s="59"/>
      <c r="Q6" s="59"/>
      <c r="R6" s="59"/>
      <c r="S6" s="59"/>
      <c r="T6" s="59"/>
      <c r="U6" s="59"/>
      <c r="V6" s="59"/>
      <c r="W6" s="59"/>
      <c r="X6" s="59"/>
      <c r="Y6" s="59"/>
      <c r="Z6" s="60"/>
    </row>
    <row r="7" spans="2:26" x14ac:dyDescent="0.25">
      <c r="B7" s="9" t="s">
        <v>3</v>
      </c>
      <c r="C7" s="10">
        <f>SE!C7+MA!C7+PI!C7+PE!C7+CE!C7+PB!C7+AL!C7+RN!C7+BA!C7+AC!C7+AM!C7+RO!C7+RR!C7+AP!C7+PA!C7+TO!C7+DF!C7+GO!C7+MT!C7+MS!C7+PR!C7+SC!C7+RS!C7+ES!C7+MG!C7+SP!C7+RJ!C7</f>
        <v>0</v>
      </c>
      <c r="D7" s="10">
        <f>SE!D7+MA!D7+PI!D7+PE!D7+CE!D7+PB!D7+AL!D7+RN!D7+BA!D7+AC!D7+AM!D7+RO!D7+RR!D7+AP!D7+PA!D7+TO!D7+DF!D7+GO!D7+MT!D7+MS!D7+PR!D7+SC!D7+RS!D7+ES!D7+MG!D7+SP!D7+RJ!D7</f>
        <v>0</v>
      </c>
      <c r="E7" s="10">
        <f>SE!E7+MA!E7+PI!E7+PE!E7+CE!E7+PB!E7+AL!E7+RN!E7+BA!E7+AC!E7+AM!E7+RO!E7+RR!E7+AP!E7+PA!E7+TO!E7+DF!E7+GO!E7+MT!E7+MS!E7+PR!E7+SC!E7+RS!E7+ES!E7+MG!E7+SP!E7+RJ!E7</f>
        <v>0</v>
      </c>
      <c r="F7" s="10">
        <f>SE!F7+MA!F7+PI!F7+PE!F7+CE!F7+PB!F7+AL!F7+RN!F7+BA!F7+AC!F7+AM!F7+RO!F7+RR!F7+AP!F7+PA!F7+TO!F7+DF!F7+GO!F7+MT!F7+MS!F7+PR!F7+SC!F7+RS!F7+ES!F7+MG!F7+SP!F7+RJ!F7</f>
        <v>0</v>
      </c>
      <c r="G7" s="10">
        <f>SE!G7+MA!G7+PI!G7+PE!G7+CE!G7+PB!G7+AL!G7+RN!G7+BA!G7+AC!G7+AM!G7+RO!G7+RR!G7+AP!G7+PA!G7+TO!G7+DF!G7+GO!G7+MT!G7+MS!G7+PR!G7+SC!G7+RS!G7+ES!G7+MG!G7+SP!G7+RJ!G7</f>
        <v>0</v>
      </c>
      <c r="H7" s="10">
        <f>SE!H7+MA!H7+PI!H7+PE!H7+CE!H7+PB!H7+AL!H7+RN!H7+BA!H7+AC!H7+AM!H7+RO!H7+RR!H7+AP!H7+PA!H7+TO!H7+DF!H7+GO!H7+MT!H7+MS!H7+PR!H7+SC!H7+RS!H7+ES!H7+MG!H7+SP!H7+RJ!H7</f>
        <v>0</v>
      </c>
      <c r="I7" s="10">
        <f>SE!I7+MA!I7+PI!I7+PE!I7+CE!I7+PB!I7+AL!I7+RN!I7+BA!I7+AC!I7+AM!I7+RO!I7+RR!I7+AP!I7+PA!I7+TO!I7+DF!I7+GO!I7+MT!I7+MS!I7+PR!I7+SC!I7+RS!I7+ES!I7+MG!I7+SP!I7+RJ!I7</f>
        <v>0</v>
      </c>
      <c r="J7" s="10">
        <f>SE!J7+MA!J7+PI!J7+PE!J7+CE!J7+PB!J7+AL!J7+RN!J7+BA!J7+AC!J7+AM!J7+RO!J7+RR!J7+AP!J7+PA!J7+TO!J7+DF!J7+GO!J7+MT!J7+MS!J7+PR!J7+SC!J7+RS!J7+ES!J7+MG!J7+SP!J7+RJ!J7</f>
        <v>326425.49921346997</v>
      </c>
      <c r="K7" s="10">
        <f>SE!K7+MA!K7+PI!K7+PE!K7+CE!K7+PB!K7+AL!K7+RN!K7+BA!K7+AC!K7+AM!K7+RO!K7+RR!K7+AP!K7+PA!K7+TO!K7+DF!K7+GO!K7+MT!K7+MS!K7+PR!K7+SC!K7+RS!K7+ES!K7+MG!K7+SP!K7+RJ!K7</f>
        <v>338563.02575123997</v>
      </c>
      <c r="L7" s="10">
        <f>SE!L7+MA!L7+PI!L7+PE!L7+CE!L7+PB!L7+AL!L7+RN!L7+BA!L7+AC!L7+AM!L7+RO!L7+RR!L7+AP!L7+PA!L7+TO!L7+DF!L7+GO!L7+MT!L7+MS!L7+PR!L7+SC!L7+RS!L7+ES!L7+MG!L7+SP!L7+RJ!L7</f>
        <v>360572.71261632995</v>
      </c>
      <c r="M7" s="10">
        <f>SE!M7+MA!M7+PI!M7+PE!M7+CE!M7+PB!M7+AL!M7+RN!M7+BA!M7+AC!M7+AM!M7+RO!M7+RR!M7+AP!M7+PA!M7+TO!M7+DF!M7+GO!M7+MT!M7+MS!M7+PR!M7+SC!M7+RS!M7+ES!M7+MG!M7+SP!M7+RJ!M7</f>
        <v>233735.51562972995</v>
      </c>
      <c r="O7" s="24"/>
      <c r="P7" s="59"/>
      <c r="Q7" s="59"/>
      <c r="R7" s="59"/>
      <c r="S7" s="59"/>
      <c r="T7" s="59"/>
      <c r="U7" s="59"/>
      <c r="V7" s="59"/>
      <c r="W7" s="59"/>
      <c r="X7" s="59"/>
      <c r="Y7" s="59"/>
      <c r="Z7" s="60"/>
    </row>
    <row r="8" spans="2:26" x14ac:dyDescent="0.25">
      <c r="B8" s="9" t="s">
        <v>4</v>
      </c>
      <c r="C8" s="10">
        <f>SE!C8+MA!C8+PI!C8+PE!C8+CE!C8+PB!C8+AL!C8+RN!C8+BA!C8+AC!C8+AM!C8+RO!C8+RR!C8+AP!C8+PA!C8+TO!C8+DF!C8+GO!C8+MT!C8+MS!C8+PR!C8+SC!C8+RS!C8+ES!C8+MG!C8+SP!C8+RJ!C8</f>
        <v>0</v>
      </c>
      <c r="D8" s="10">
        <f>SE!D8+MA!D8+PI!D8+PE!D8+CE!D8+PB!D8+AL!D8+RN!D8+BA!D8+AC!D8+AM!D8+RO!D8+RR!D8+AP!D8+PA!D8+TO!D8+DF!D8+GO!D8+MT!D8+MS!D8+PR!D8+SC!D8+RS!D8+ES!D8+MG!D8+SP!D8+RJ!D8</f>
        <v>0</v>
      </c>
      <c r="E8" s="10">
        <f>SE!E8+MA!E8+PI!E8+PE!E8+CE!E8+PB!E8+AL!E8+RN!E8+BA!E8+AC!E8+AM!E8+RO!E8+RR!E8+AP!E8+PA!E8+TO!E8+DF!E8+GO!E8+MT!E8+MS!E8+PR!E8+SC!E8+RS!E8+ES!E8+MG!E8+SP!E8+RJ!E8</f>
        <v>0</v>
      </c>
      <c r="F8" s="10">
        <f>SE!F8+MA!F8+PI!F8+PE!F8+CE!F8+PB!F8+AL!F8+RN!F8+BA!F8+AC!F8+AM!F8+RO!F8+RR!F8+AP!F8+PA!F8+TO!F8+DF!F8+GO!F8+MT!F8+MS!F8+PR!F8+SC!F8+RS!F8+ES!F8+MG!F8+SP!F8+RJ!F8</f>
        <v>0</v>
      </c>
      <c r="G8" s="10">
        <f>SE!G8+MA!G8+PI!G8+PE!G8+CE!G8+PB!G8+AL!G8+RN!G8+BA!G8+AC!G8+AM!G8+RO!G8+RR!G8+AP!G8+PA!G8+TO!G8+DF!G8+GO!G8+MT!G8+MS!G8+PR!G8+SC!G8+RS!G8+ES!G8+MG!G8+SP!G8+RJ!G8</f>
        <v>0</v>
      </c>
      <c r="H8" s="10">
        <f>SE!H8+MA!H8+PI!H8+PE!H8+CE!H8+PB!H8+AL!H8+RN!H8+BA!H8+AC!H8+AM!H8+RO!H8+RR!H8+AP!H8+PA!H8+TO!H8+DF!H8+GO!H8+MT!H8+MS!H8+PR!H8+SC!H8+RS!H8+ES!H8+MG!H8+SP!H8+RJ!H8</f>
        <v>0</v>
      </c>
      <c r="I8" s="10">
        <f>SE!I8+MA!I8+PI!I8+PE!I8+CE!I8+PB!I8+AL!I8+RN!I8+BA!I8+AC!I8+AM!I8+RO!I8+RR!I8+AP!I8+PA!I8+TO!I8+DF!I8+GO!I8+MT!I8+MS!I8+PR!I8+SC!I8+RS!I8+ES!I8+MG!I8+SP!I8+RJ!I8</f>
        <v>0</v>
      </c>
      <c r="J8" s="10">
        <f>SE!J8+MA!J8+PI!J8+PE!J8+CE!J8+PB!J8+AL!J8+RN!J8+BA!J8+AC!J8+AM!J8+RO!J8+RR!J8+AP!J8+PA!J8+TO!J8+DF!J8+GO!J8+MT!J8+MS!J8+PR!J8+SC!J8+RS!J8+ES!J8+MG!J8+SP!J8+RJ!J8</f>
        <v>29511.543547830002</v>
      </c>
      <c r="K8" s="10">
        <f>SE!K8+MA!K8+PI!K8+PE!K8+CE!K8+PB!K8+AL!K8+RN!K8+BA!K8+AC!K8+AM!K8+RO!K8+RR!K8+AP!K8+PA!K8+TO!K8+DF!K8+GO!K8+MT!K8+MS!K8+PR!K8+SC!K8+RS!K8+ES!K8+MG!K8+SP!K8+RJ!K8</f>
        <v>31196.367056609997</v>
      </c>
      <c r="L8" s="10">
        <f>SE!L8+MA!L8+PI!L8+PE!L8+CE!L8+PB!L8+AL!L8+RN!L8+BA!L8+AC!L8+AM!L8+RO!L8+RR!L8+AP!L8+PA!L8+TO!L8+DF!L8+GO!L8+MT!L8+MS!L8+PR!L8+SC!L8+RS!L8+ES!L8+MG!L8+SP!L8+RJ!L8</f>
        <v>32456.694884159999</v>
      </c>
      <c r="M8" s="10">
        <f>SE!M8+MA!M8+PI!M8+PE!M8+CE!M8+PB!M8+AL!M8+RN!M8+BA!M8+AC!M8+AM!M8+RO!M8+RR!M8+AP!M8+PA!M8+TO!M8+DF!M8+GO!M8+MT!M8+MS!M8+PR!M8+SC!M8+RS!M8+ES!M8+MG!M8+SP!M8+RJ!M8</f>
        <v>28412.457050190002</v>
      </c>
      <c r="O8" s="89" t="s">
        <v>327</v>
      </c>
      <c r="P8" s="59"/>
      <c r="Q8" s="59"/>
      <c r="R8" s="59"/>
      <c r="S8" s="59"/>
      <c r="T8" s="59"/>
      <c r="U8" s="59"/>
      <c r="V8" s="59"/>
      <c r="W8" s="59"/>
      <c r="X8" s="59"/>
      <c r="Y8" s="59"/>
      <c r="Z8" s="60"/>
    </row>
    <row r="9" spans="2:26" x14ac:dyDescent="0.25">
      <c r="B9" s="9" t="s">
        <v>5</v>
      </c>
      <c r="C9" s="10">
        <f>SE!C9+MA!C9+PI!C9+PE!C9+CE!C9+PB!C9+AL!C9+RN!C9+BA!C9+AC!C9+AM!C9+RO!C9+RR!C9+AP!C9+PA!C9+TO!C9+DF!C9+GO!C9+MT!C9+MS!C9+PR!C9+SC!C9+RS!C9+ES!C9+MG!C9+SP!C9+RJ!C9</f>
        <v>0</v>
      </c>
      <c r="D9" s="10">
        <f>SE!D9+MA!D9+PI!D9+PE!D9+CE!D9+PB!D9+AL!D9+RN!D9+BA!D9+AC!D9+AM!D9+RO!D9+RR!D9+AP!D9+PA!D9+TO!D9+DF!D9+GO!D9+MT!D9+MS!D9+PR!D9+SC!D9+RS!D9+ES!D9+MG!D9+SP!D9+RJ!D9</f>
        <v>0</v>
      </c>
      <c r="E9" s="10">
        <f>SE!E9+MA!E9+PI!E9+PE!E9+CE!E9+PB!E9+AL!E9+RN!E9+BA!E9+AC!E9+AM!E9+RO!E9+RR!E9+AP!E9+PA!E9+TO!E9+DF!E9+GO!E9+MT!E9+MS!E9+PR!E9+SC!E9+RS!E9+ES!E9+MG!E9+SP!E9+RJ!E9</f>
        <v>0</v>
      </c>
      <c r="F9" s="10">
        <f>SE!F9+MA!F9+PI!F9+PE!F9+CE!F9+PB!F9+AL!F9+RN!F9+BA!F9+AC!F9+AM!F9+RO!F9+RR!F9+AP!F9+PA!F9+TO!F9+DF!F9+GO!F9+MT!F9+MS!F9+PR!F9+SC!F9+RS!F9+ES!F9+MG!F9+SP!F9+RJ!F9</f>
        <v>0</v>
      </c>
      <c r="G9" s="10">
        <f>SE!G9+MA!G9+PI!G9+PE!G9+CE!G9+PB!G9+AL!G9+RN!G9+BA!G9+AC!G9+AM!G9+RO!G9+RR!G9+AP!G9+PA!G9+TO!G9+DF!G9+GO!G9+MT!G9+MS!G9+PR!G9+SC!G9+RS!G9+ES!G9+MG!G9+SP!G9+RJ!G9</f>
        <v>0</v>
      </c>
      <c r="H9" s="10">
        <f>SE!H9+MA!H9+PI!H9+PE!H9+CE!H9+PB!H9+AL!H9+RN!H9+BA!H9+AC!H9+AM!H9+RO!H9+RR!H9+AP!H9+PA!H9+TO!H9+DF!H9+GO!H9+MT!H9+MS!H9+PR!H9+SC!H9+RS!H9+ES!H9+MG!H9+SP!H9+RJ!H9</f>
        <v>0</v>
      </c>
      <c r="I9" s="10">
        <f>SE!I9+MA!I9+PI!I9+PE!I9+CE!I9+PB!I9+AL!I9+RN!I9+BA!I9+AC!I9+AM!I9+RO!I9+RR!I9+AP!I9+PA!I9+TO!I9+DF!I9+GO!I9+MT!I9+MS!I9+PR!I9+SC!I9+RS!I9+ES!I9+MG!I9+SP!I9+RJ!I9</f>
        <v>0</v>
      </c>
      <c r="J9" s="10">
        <f>SE!J9+MA!J9+PI!J9+PE!J9+CE!J9+PB!J9+AL!J9+RN!J9+BA!J9+AC!J9+AM!J9+RO!J9+RR!J9+AP!J9+PA!J9+TO!J9+DF!J9+GO!J9+MT!J9+MS!J9+PR!J9+SC!J9+RS!J9+ES!J9+MG!J9+SP!J9+RJ!J9</f>
        <v>5625.6903213800006</v>
      </c>
      <c r="K9" s="10">
        <f>SE!K9+MA!K9+PI!K9+PE!K9+CE!K9+PB!K9+AL!K9+RN!K9+BA!K9+AC!K9+AM!K9+RO!K9+RR!K9+AP!K9+PA!K9+TO!K9+DF!K9+GO!K9+MT!K9+MS!K9+PR!K9+SC!K9+RS!K9+ES!K9+MG!K9+SP!K9+RJ!K9</f>
        <v>6321.5027646599992</v>
      </c>
      <c r="L9" s="10">
        <f>SE!L9+MA!L9+PI!L9+PE!L9+CE!L9+PB!L9+AL!L9+RN!L9+BA!L9+AC!L9+AM!L9+RO!L9+RR!L9+AP!L9+PA!L9+TO!L9+DF!L9+GO!L9+MT!L9+MS!L9+PR!L9+SC!L9+RS!L9+ES!L9+MG!L9+SP!L9+RJ!L9</f>
        <v>6241.33444495</v>
      </c>
      <c r="M9" s="10">
        <f>SE!M9+MA!M9+PI!M9+PE!M9+CE!M9+PB!M9+AL!M9+RN!M9+BA!M9+AC!M9+AM!M9+RO!M9+RR!M9+AP!M9+PA!M9+TO!M9+DF!M9+GO!M9+MT!M9+MS!M9+PR!M9+SC!M9+RS!M9+ES!M9+MG!M9+SP!M9+RJ!M9</f>
        <v>3646.8310781800001</v>
      </c>
      <c r="O9" s="89" t="s">
        <v>143</v>
      </c>
      <c r="P9" s="59"/>
      <c r="Q9" s="59"/>
      <c r="R9" s="59"/>
      <c r="S9" s="59"/>
      <c r="T9" s="59"/>
      <c r="U9" s="59"/>
      <c r="V9" s="59"/>
      <c r="W9" s="59"/>
      <c r="X9" s="59"/>
      <c r="Y9" s="59"/>
      <c r="Z9" s="60"/>
    </row>
    <row r="10" spans="2:26" x14ac:dyDescent="0.25">
      <c r="B10" s="9" t="s">
        <v>6</v>
      </c>
      <c r="C10" s="10">
        <f>SE!C10+MA!C10+PI!C10+PE!C10+CE!C10+PB!C10+AL!C10+RN!C10+BA!C10+AC!C10+AM!C10+RO!C10+RR!C10+AP!C10+PA!C10+TO!C10+DF!C10+GO!C10+MT!C10+MS!C10+PR!C10+SC!C10+RS!C10+ES!C10+MG!C10+SP!C10+RJ!C10</f>
        <v>0</v>
      </c>
      <c r="D10" s="10">
        <f>SE!D10+MA!D10+PI!D10+PE!D10+CE!D10+PB!D10+AL!D10+RN!D10+BA!D10+AC!D10+AM!D10+RO!D10+RR!D10+AP!D10+PA!D10+TO!D10+DF!D10+GO!D10+MT!D10+MS!D10+PR!D10+SC!D10+RS!D10+ES!D10+MG!D10+SP!D10+RJ!D10</f>
        <v>0</v>
      </c>
      <c r="E10" s="10">
        <f>SE!E10+MA!E10+PI!E10+PE!E10+CE!E10+PB!E10+AL!E10+RN!E10+BA!E10+AC!E10+AM!E10+RO!E10+RR!E10+AP!E10+PA!E10+TO!E10+DF!E10+GO!E10+MT!E10+MS!E10+PR!E10+SC!E10+RS!E10+ES!E10+MG!E10+SP!E10+RJ!E10</f>
        <v>0</v>
      </c>
      <c r="F10" s="10">
        <f>SE!F10+MA!F10+PI!F10+PE!F10+CE!F10+PB!F10+AL!F10+RN!F10+BA!F10+AC!F10+AM!F10+RO!F10+RR!F10+AP!F10+PA!F10+TO!F10+DF!F10+GO!F10+MT!F10+MS!F10+PR!F10+SC!F10+RS!F10+ES!F10+MG!F10+SP!F10+RJ!F10</f>
        <v>0</v>
      </c>
      <c r="G10" s="10">
        <f>SE!G10+MA!G10+PI!G10+PE!G10+CE!G10+PB!G10+AL!G10+RN!G10+BA!G10+AC!G10+AM!G10+RO!G10+RR!G10+AP!G10+PA!G10+TO!G10+DF!G10+GO!G10+MT!G10+MS!G10+PR!G10+SC!G10+RS!G10+ES!G10+MG!G10+SP!G10+RJ!G10</f>
        <v>0</v>
      </c>
      <c r="H10" s="10">
        <f>SE!H10+MA!H10+PI!H10+PE!H10+CE!H10+PB!H10+AL!H10+RN!H10+BA!H10+AC!H10+AM!H10+RO!H10+RR!H10+AP!H10+PA!H10+TO!H10+DF!H10+GO!H10+MT!H10+MS!H10+PR!H10+SC!H10+RS!H10+ES!H10+MG!H10+SP!H10+RJ!H10</f>
        <v>0</v>
      </c>
      <c r="I10" s="10">
        <f>SE!I10+MA!I10+PI!I10+PE!I10+CE!I10+PB!I10+AL!I10+RN!I10+BA!I10+AC!I10+AM!I10+RO!I10+RR!I10+AP!I10+PA!I10+TO!I10+DF!I10+GO!I10+MT!I10+MS!I10+PR!I10+SC!I10+RS!I10+ES!I10+MG!I10+SP!I10+RJ!I10</f>
        <v>0</v>
      </c>
      <c r="J10" s="10">
        <f>SE!J10+MA!J10+PI!J10+PE!J10+CE!J10+PB!J10+AL!J10+RN!J10+BA!J10+AC!J10+AM!J10+RO!J10+RR!J10+AP!J10+PA!J10+TO!J10+DF!J10+GO!J10+MT!J10+MS!J10+PR!J10+SC!J10+RS!J10+ES!J10+MG!J10+SP!J10+RJ!J10</f>
        <v>26269.726304240005</v>
      </c>
      <c r="K10" s="10">
        <f>SE!K10+MA!K10+PI!K10+PE!K10+CE!K10+PB!K10+AL!K10+RN!K10+BA!K10+AC!K10+AM!K10+RO!K10+RR!K10+AP!K10+PA!K10+TO!K10+DF!K10+GO!K10+MT!K10+MS!K10+PR!K10+SC!K10+RS!K10+ES!K10+MG!K10+SP!K10+RJ!K10</f>
        <v>29360.938975690002</v>
      </c>
      <c r="L10" s="10">
        <f>SE!L10+MA!L10+PI!L10+PE!L10+CE!L10+PB!L10+AL!L10+RN!L10+BA!L10+AC!L10+AM!L10+RO!L10+RR!L10+AP!L10+PA!L10+TO!L10+DF!L10+GO!L10+MT!L10+MS!L10+PR!L10+SC!L10+RS!L10+ES!L10+MG!L10+SP!L10+RJ!L10</f>
        <v>29607.000814549996</v>
      </c>
      <c r="M10" s="10">
        <f>SE!M10+MA!M10+PI!M10+PE!M10+CE!M10+PB!M10+AL!M10+RN!M10+BA!M10+AC!M10+AM!M10+RO!M10+RR!M10+AP!M10+PA!M10+TO!M10+DF!M10+GO!M10+MT!M10+MS!M10+PR!M10+SC!M10+RS!M10+ES!M10+MG!M10+SP!M10+RJ!M10</f>
        <v>18964.93856902</v>
      </c>
      <c r="O10" s="89" t="s">
        <v>328</v>
      </c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60"/>
    </row>
    <row r="11" spans="2:26" x14ac:dyDescent="0.25">
      <c r="B11" s="9" t="s">
        <v>7</v>
      </c>
      <c r="C11" s="10">
        <f>SE!C11+MA!C11+PI!C11+PE!C11+CE!C11+PB!C11+AL!C11+RN!C11+BA!C11+AC!C11+AM!C11+RO!C11+RR!C11+AP!C11+PA!C11+TO!C11+DF!C11+GO!C11+MT!C11+MS!C11+PR!C11+SC!C11+RS!C11+ES!C11+MG!C11+SP!C11+RJ!C11</f>
        <v>0</v>
      </c>
      <c r="D11" s="10">
        <f>SE!D11+MA!D11+PI!D11+PE!D11+CE!D11+PB!D11+AL!D11+RN!D11+BA!D11+AC!D11+AM!D11+RO!D11+RR!D11+AP!D11+PA!D11+TO!D11+DF!D11+GO!D11+MT!D11+MS!D11+PR!D11+SC!D11+RS!D11+ES!D11+MG!D11+SP!D11+RJ!D11</f>
        <v>0</v>
      </c>
      <c r="E11" s="10">
        <f>SE!E11+MA!E11+PI!E11+PE!E11+CE!E11+PB!E11+AL!E11+RN!E11+BA!E11+AC!E11+AM!E11+RO!E11+RR!E11+AP!E11+PA!E11+TO!E11+DF!E11+GO!E11+MT!E11+MS!E11+PR!E11+SC!E11+RS!E11+ES!E11+MG!E11+SP!E11+RJ!E11</f>
        <v>0</v>
      </c>
      <c r="F11" s="10">
        <f>SE!F11+MA!F11+PI!F11+PE!F11+CE!F11+PB!F11+AL!F11+RN!F11+BA!F11+AC!F11+AM!F11+RO!F11+RR!F11+AP!F11+PA!F11+TO!F11+DF!F11+GO!F11+MT!F11+MS!F11+PR!F11+SC!F11+RS!F11+ES!F11+MG!F11+SP!F11+RJ!F11</f>
        <v>0</v>
      </c>
      <c r="G11" s="10">
        <f>SE!G11+MA!G11+PI!G11+PE!G11+CE!G11+PB!G11+AL!G11+RN!G11+BA!G11+AC!G11+AM!G11+RO!G11+RR!G11+AP!G11+PA!G11+TO!G11+DF!G11+GO!G11+MT!G11+MS!G11+PR!G11+SC!G11+RS!G11+ES!G11+MG!G11+SP!G11+RJ!G11</f>
        <v>0</v>
      </c>
      <c r="H11" s="10">
        <f>SE!H11+MA!H11+PI!H11+PE!H11+CE!H11+PB!H11+AL!H11+RN!H11+BA!H11+AC!H11+AM!H11+RO!H11+RR!H11+AP!H11+PA!H11+TO!H11+DF!H11+GO!H11+MT!H11+MS!H11+PR!H11+SC!H11+RS!H11+ES!H11+MG!H11+SP!H11+RJ!H11</f>
        <v>0</v>
      </c>
      <c r="I11" s="10">
        <f>SE!I11+MA!I11+PI!I11+PE!I11+CE!I11+PB!I11+AL!I11+RN!I11+BA!I11+AC!I11+AM!I11+RO!I11+RR!I11+AP!I11+PA!I11+TO!I11+DF!I11+GO!I11+MT!I11+MS!I11+PR!I11+SC!I11+RS!I11+ES!I11+MG!I11+SP!I11+RJ!I11</f>
        <v>0</v>
      </c>
      <c r="J11" s="10">
        <f>SE!J11+MA!J11+PI!J11+PE!J11+CE!J11+PB!J11+AL!J11+RN!J11+BA!J11+AC!J11+AM!J11+RO!J11+RR!J11+AP!J11+PA!J11+TO!J11+DF!J11+GO!J11+MT!J11+MS!J11+PR!J11+SC!J11+RS!J11+ES!J11+MG!J11+SP!J11+RJ!J11</f>
        <v>24146.131582669987</v>
      </c>
      <c r="K11" s="10">
        <f>SE!K11+MA!K11+PI!K11+PE!K11+CE!K11+PB!K11+AL!K11+RN!K11+BA!K11+AC!K11+AM!K11+RO!K11+RR!K11+AP!K11+PA!K11+TO!K11+DF!K11+GO!K11+MT!K11+MS!K11+PR!K11+SC!K11+RS!K11+ES!K11+MG!K11+SP!K11+RJ!K11</f>
        <v>27521.023551720002</v>
      </c>
      <c r="L11" s="10">
        <f>SE!L11+MA!L11+PI!L11+PE!L11+CE!L11+PB!L11+AL!L11+RN!L11+BA!L11+AC!L11+AM!L11+RO!L11+RR!L11+AP!L11+PA!L11+TO!L11+DF!L11+GO!L11+MT!L11+MS!L11+PR!L11+SC!L11+RS!L11+ES!L11+MG!L11+SP!L11+RJ!L11</f>
        <v>32839.527251899985</v>
      </c>
      <c r="M11" s="10">
        <f>SE!M11+MA!M11+PI!M11+PE!M11+CE!M11+PB!M11+AL!M11+RN!M11+BA!M11+AC!M11+AM!M11+RO!M11+RR!M11+AP!M11+PA!M11+TO!M11+DF!M11+GO!M11+MT!M11+MS!M11+PR!M11+SC!M11+RS!M11+ES!M11+MG!M11+SP!M11+RJ!M11</f>
        <v>16907.191863100001</v>
      </c>
      <c r="O11" s="24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60"/>
    </row>
    <row r="12" spans="2:26" x14ac:dyDescent="0.25">
      <c r="B12" s="11" t="s">
        <v>8</v>
      </c>
      <c r="C12" s="8">
        <f>SE!C12+MA!C12+PI!C12+PE!C12+CE!C12+PB!C12+AL!C12+RN!C12+BA!C12+AC!C12+AM!C12+RO!C12+RR!C12+AP!C12+PA!C12+TO!C12+DF!C12+GO!C12+MT!C12+MS!C12+PR!C12+SC!C12+RS!C12+ES!C12+MG!C12+SP!C12+RJ!C12</f>
        <v>90033.814017030003</v>
      </c>
      <c r="D12" s="8">
        <f>SE!D12+MA!D12+PI!D12+PE!D12+CE!D12+PB!D12+AL!D12+RN!D12+BA!D12+AC!D12+AM!D12+RO!D12+RR!D12+AP!D12+PA!D12+TO!D12+DF!D12+GO!D12+MT!D12+MS!D12+PR!D12+SC!D12+RS!D12+ES!D12+MG!D12+SP!D12+RJ!D12</f>
        <v>94020.552970580029</v>
      </c>
      <c r="E12" s="8">
        <f>SE!E12+MA!E12+PI!E12+PE!E12+CE!E12+PB!E12+AL!E12+RN!E12+BA!E12+AC!E12+AM!E12+RO!E12+RR!E12+AP!E12+PA!E12+TO!E12+DF!E12+GO!E12+MT!E12+MS!E12+PR!E12+SC!E12+RS!E12+ES!E12+MG!E12+SP!E12+RJ!E12</f>
        <v>105025.22567710001</v>
      </c>
      <c r="F12" s="8">
        <f>SE!F12+MA!F12+PI!F12+PE!F12+CE!F12+PB!F12+AL!F12+RN!F12+BA!F12+AC!F12+AM!F12+RO!F12+RR!F12+AP!F12+PA!F12+TO!F12+DF!F12+GO!F12+MT!F12+MS!F12+PR!F12+SC!F12+RS!F12+ES!F12+MG!F12+SP!F12+RJ!F12</f>
        <v>119642.79282117997</v>
      </c>
      <c r="G12" s="8">
        <f>SE!G12+MA!G12+PI!G12+PE!G12+CE!G12+PB!G12+AL!G12+RN!G12+BA!G12+AC!G12+AM!G12+RO!G12+RR!G12+AP!G12+PA!G12+TO!G12+DF!G12+GO!G12+MT!G12+MS!G12+PR!G12+SC!G12+RS!G12+ES!G12+MG!G12+SP!G12+RJ!G12</f>
        <v>124809.15456151003</v>
      </c>
      <c r="H12" s="8">
        <f>SE!H12+MA!H12+PI!H12+PE!H12+CE!H12+PB!H12+AL!H12+RN!H12+BA!H12+AC!H12+AM!H12+RO!H12+RR!H12+AP!H12+PA!H12+TO!H12+DF!H12+GO!H12+MT!H12+MS!H12+PR!H12+SC!H12+RS!H12+ES!H12+MG!H12+SP!H12+RJ!H12</f>
        <v>117880.85511767</v>
      </c>
      <c r="I12" s="8">
        <f>SE!I12+MA!I12+PI!I12+PE!I12+CE!I12+PB!I12+AL!I12+RN!I12+BA!I12+AC!I12+AM!I12+RO!I12+RR!I12+AP!I12+PA!I12+TO!I12+DF!I12+GO!I12+MT!I12+MS!I12+PR!I12+SC!I12+RS!I12+ES!I12+MG!I12+SP!I12+RJ!I12</f>
        <v>144791.84072175002</v>
      </c>
      <c r="J12" s="8">
        <f>SE!J12+MA!J12+PI!J12+PE!J12+CE!J12+PB!J12+AL!J12+RN!J12+BA!J12+AC!J12+AM!J12+RO!J12+RR!J12+AP!J12+PA!J12+TO!J12+DF!J12+GO!J12+MT!J12+MS!J12+PR!J12+SC!J12+RS!J12+ES!J12+MG!J12+SP!J12+RJ!J12</f>
        <v>155089.10309856001</v>
      </c>
      <c r="K12" s="8">
        <f>SE!K12+MA!K12+PI!K12+PE!K12+CE!K12+PB!K12+AL!K12+RN!K12+BA!K12+AC!K12+AM!K12+RO!K12+RR!K12+AP!K12+PA!K12+TO!K12+DF!K12+GO!K12+MT!K12+MS!K12+PR!K12+SC!K12+RS!K12+ES!K12+MG!K12+SP!K12+RJ!K12</f>
        <v>169190.26902651001</v>
      </c>
      <c r="L12" s="8">
        <f>SE!L12+MA!L12+PI!L12+PE!L12+CE!L12+PB!L12+AL!L12+RN!L12+BA!L12+AC!L12+AM!L12+RO!L12+RR!L12+AP!L12+PA!L12+TO!L12+DF!L12+GO!L12+MT!L12+MS!L12+PR!L12+SC!L12+RS!L12+ES!L12+MG!L12+SP!L12+RJ!L12</f>
        <v>160675.57232919004</v>
      </c>
      <c r="M12" s="8">
        <f>SE!M12+MA!M12+PI!M12+PE!M12+CE!M12+PB!M12+AL!M12+RN!M12+BA!M12+AC!M12+AM!M12+RO!M12+RR!M12+AP!M12+PA!M12+TO!M12+DF!M12+GO!M12+MT!M12+MS!M12+PR!M12+SC!M12+RS!M12+ES!M12+MG!M12+SP!M12+RJ!M12</f>
        <v>102977.52376570001</v>
      </c>
      <c r="O12" s="89" t="s">
        <v>144</v>
      </c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60"/>
    </row>
    <row r="13" spans="2:26" x14ac:dyDescent="0.25">
      <c r="B13" s="9" t="s">
        <v>9</v>
      </c>
      <c r="C13" s="10">
        <f>SE!C13+MA!C13+PI!C13+PE!C13+CE!C13+PB!C13+AL!C13+RN!C13+BA!C13+AC!C13+AM!C13+RO!C13+RR!C13+AP!C13+PA!C13+TO!C13+DF!C13+GO!C13+MT!C13+MS!C13+PR!C13+SC!C13+RS!C13+ES!C13+MG!C13+SP!C13+RJ!C13</f>
        <v>0</v>
      </c>
      <c r="D13" s="10">
        <f>SE!D13+MA!D13+PI!D13+PE!D13+CE!D13+PB!D13+AL!D13+RN!D13+BA!D13+AC!D13+AM!D13+RO!D13+RR!D13+AP!D13+PA!D13+TO!D13+DF!D13+GO!D13+MT!D13+MS!D13+PR!D13+SC!D13+RS!D13+ES!D13+MG!D13+SP!D13+RJ!D13</f>
        <v>0</v>
      </c>
      <c r="E13" s="10">
        <f>SE!E13+MA!E13+PI!E13+PE!E13+CE!E13+PB!E13+AL!E13+RN!E13+BA!E13+AC!E13+AM!E13+RO!E13+RR!E13+AP!E13+PA!E13+TO!E13+DF!E13+GO!E13+MT!E13+MS!E13+PR!E13+SC!E13+RS!E13+ES!E13+MG!E13+SP!E13+RJ!E13</f>
        <v>0</v>
      </c>
      <c r="F13" s="10">
        <f>SE!F13+MA!F13+PI!F13+PE!F13+CE!F13+PB!F13+AL!F13+RN!F13+BA!F13+AC!F13+AM!F13+RO!F13+RR!F13+AP!F13+PA!F13+TO!F13+DF!F13+GO!F13+MT!F13+MS!F13+PR!F13+SC!F13+RS!F13+ES!F13+MG!F13+SP!F13+RJ!F13</f>
        <v>0</v>
      </c>
      <c r="G13" s="10">
        <f>SE!G13+MA!G13+PI!G13+PE!G13+CE!G13+PB!G13+AL!G13+RN!G13+BA!G13+AC!G13+AM!G13+RO!G13+RR!G13+AP!G13+PA!G13+TO!G13+DF!G13+GO!G13+MT!G13+MS!G13+PR!G13+SC!G13+RS!G13+ES!G13+MG!G13+SP!G13+RJ!G13</f>
        <v>0</v>
      </c>
      <c r="H13" s="10">
        <f>SE!H13+MA!H13+PI!H13+PE!H13+CE!H13+PB!H13+AL!H13+RN!H13+BA!H13+AC!H13+AM!H13+RO!H13+RR!H13+AP!H13+PA!H13+TO!H13+DF!H13+GO!H13+MT!H13+MS!H13+PR!H13+SC!H13+RS!H13+ES!H13+MG!H13+SP!H13+RJ!H13</f>
        <v>0</v>
      </c>
      <c r="I13" s="10">
        <f>SE!I13+MA!I13+PI!I13+PE!I13+CE!I13+PB!I13+AL!I13+RN!I13+BA!I13+AC!I13+AM!I13+RO!I13+RR!I13+AP!I13+PA!I13+TO!I13+DF!I13+GO!I13+MT!I13+MS!I13+PR!I13+SC!I13+RS!I13+ES!I13+MG!I13+SP!I13+RJ!I13</f>
        <v>0</v>
      </c>
      <c r="J13" s="10">
        <f>SE!J13+MA!J13+PI!J13+PE!J13+CE!J13+PB!J13+AL!J13+RN!J13+BA!J13+AC!J13+AM!J13+RO!J13+RR!J13+AP!J13+PA!J13+TO!J13+DF!J13+GO!J13+MT!J13+MS!J13+PR!J13+SC!J13+RS!J13+ES!J13+MG!J13+SP!J13+RJ!J13</f>
        <v>60703.974945329996</v>
      </c>
      <c r="K13" s="10">
        <f>SE!K13+MA!K13+PI!K13+PE!K13+CE!K13+PB!K13+AL!K13+RN!K13+BA!K13+AC!K13+AM!K13+RO!K13+RR!K13+AP!K13+PA!K13+TO!K13+DF!K13+GO!K13+MT!K13+MS!K13+PR!K13+SC!K13+RS!K13+ES!K13+MG!K13+SP!K13+RJ!K13</f>
        <v>69762.997509890003</v>
      </c>
      <c r="L13" s="10">
        <f>SE!L13+MA!L13+PI!L13+PE!L13+CE!L13+PB!L13+AL!L13+RN!L13+BA!L13+AC!L13+AM!L13+RO!L13+RR!L13+AP!L13+PA!L13+TO!L13+DF!L13+GO!L13+MT!L13+MS!L13+PR!L13+SC!L13+RS!L13+ES!L13+MG!L13+SP!L13+RJ!L13</f>
        <v>67949.483651010014</v>
      </c>
      <c r="M13" s="10">
        <f>SE!M13+MA!M13+PI!M13+PE!M13+CE!M13+PB!M13+AL!M13+RN!M13+BA!M13+AC!M13+AM!M13+RO!M13+RR!M13+AP!M13+PA!M13+TO!M13+DF!M13+GO!M13+MT!M13+MS!M13+PR!M13+SC!M13+RS!M13+ES!M13+MG!M13+SP!M13+RJ!M13</f>
        <v>46349.853379310007</v>
      </c>
      <c r="O13" s="89" t="s">
        <v>145</v>
      </c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60"/>
    </row>
    <row r="14" spans="2:26" x14ac:dyDescent="0.25">
      <c r="B14" s="9" t="s">
        <v>10</v>
      </c>
      <c r="C14" s="10">
        <f>SE!C14+MA!C14+PI!C14+PE!C14+CE!C14+PB!C14+AL!C14+RN!C14+BA!C14+AC!C14+AM!C14+RO!C14+RR!C14+AP!C14+PA!C14+TO!C14+DF!C14+GO!C14+MT!C14+MS!C14+PR!C14+SC!C14+RS!C14+ES!C14+MG!C14+SP!C14+RJ!C14</f>
        <v>0</v>
      </c>
      <c r="D14" s="10">
        <f>SE!D14+MA!D14+PI!D14+PE!D14+CE!D14+PB!D14+AL!D14+RN!D14+BA!D14+AC!D14+AM!D14+RO!D14+RR!D14+AP!D14+PA!D14+TO!D14+DF!D14+GO!D14+MT!D14+MS!D14+PR!D14+SC!D14+RS!D14+ES!D14+MG!D14+SP!D14+RJ!D14</f>
        <v>0</v>
      </c>
      <c r="E14" s="10">
        <f>SE!E14+MA!E14+PI!E14+PE!E14+CE!E14+PB!E14+AL!E14+RN!E14+BA!E14+AC!E14+AM!E14+RO!E14+RR!E14+AP!E14+PA!E14+TO!E14+DF!E14+GO!E14+MT!E14+MS!E14+PR!E14+SC!E14+RS!E14+ES!E14+MG!E14+SP!E14+RJ!E14</f>
        <v>0</v>
      </c>
      <c r="F14" s="10">
        <f>SE!F14+MA!F14+PI!F14+PE!F14+CE!F14+PB!F14+AL!F14+RN!F14+BA!F14+AC!F14+AM!F14+RO!F14+RR!F14+AP!F14+PA!F14+TO!F14+DF!F14+GO!F14+MT!F14+MS!F14+PR!F14+SC!F14+RS!F14+ES!F14+MG!F14+SP!F14+RJ!F14</f>
        <v>0</v>
      </c>
      <c r="G14" s="10">
        <f>SE!G14+MA!G14+PI!G14+PE!G14+CE!G14+PB!G14+AL!G14+RN!G14+BA!G14+AC!G14+AM!G14+RO!G14+RR!G14+AP!G14+PA!G14+TO!G14+DF!G14+GO!G14+MT!G14+MS!G14+PR!G14+SC!G14+RS!G14+ES!G14+MG!G14+SP!G14+RJ!G14</f>
        <v>0</v>
      </c>
      <c r="H14" s="10">
        <f>SE!H14+MA!H14+PI!H14+PE!H14+CE!H14+PB!H14+AL!H14+RN!H14+BA!H14+AC!H14+AM!H14+RO!H14+RR!H14+AP!H14+PA!H14+TO!H14+DF!H14+GO!H14+MT!H14+MS!H14+PR!H14+SC!H14+RS!H14+ES!H14+MG!H14+SP!H14+RJ!H14</f>
        <v>0</v>
      </c>
      <c r="I14" s="10">
        <f>SE!I14+MA!I14+PI!I14+PE!I14+CE!I14+PB!I14+AL!I14+RN!I14+BA!I14+AC!I14+AM!I14+RO!I14+RR!I14+AP!I14+PA!I14+TO!I14+DF!I14+GO!I14+MT!I14+MS!I14+PR!I14+SC!I14+RS!I14+ES!I14+MG!I14+SP!I14+RJ!I14</f>
        <v>0</v>
      </c>
      <c r="J14" s="10">
        <f>SE!J14+MA!J14+PI!J14+PE!J14+CE!J14+PB!J14+AL!J14+RN!J14+BA!J14+AC!J14+AM!J14+RO!J14+RR!J14+AP!J14+PA!J14+TO!J14+DF!J14+GO!J14+MT!J14+MS!J14+PR!J14+SC!J14+RS!J14+ES!J14+MG!J14+SP!J14+RJ!J14</f>
        <v>94385.128153230005</v>
      </c>
      <c r="K14" s="10">
        <f>SE!K14+MA!K14+PI!K14+PE!K14+CE!K14+PB!K14+AL!K14+RN!K14+BA!K14+AC!K14+AM!K14+RO!K14+RR!K14+AP!K14+PA!K14+TO!K14+DF!K14+GO!K14+MT!K14+MS!K14+PR!K14+SC!K14+RS!K14+ES!K14+MG!K14+SP!K14+RJ!K14</f>
        <v>99427.271516620007</v>
      </c>
      <c r="L14" s="10">
        <f>SE!L14+MA!L14+PI!L14+PE!L14+CE!L14+PB!L14+AL!L14+RN!L14+BA!L14+AC!L14+AM!L14+RO!L14+RR!L14+AP!L14+PA!L14+TO!L14+DF!L14+GO!L14+MT!L14+MS!L14+PR!L14+SC!L14+RS!L14+ES!L14+MG!L14+SP!L14+RJ!L14</f>
        <v>92726.088678179993</v>
      </c>
      <c r="M14" s="10">
        <f>SE!M14+MA!M14+PI!M14+PE!M14+CE!M14+PB!M14+AL!M14+RN!M14+BA!M14+AC!M14+AM!M14+RO!M14+RR!M14+AP!M14+PA!M14+TO!M14+DF!M14+GO!M14+MT!M14+MS!M14+PR!M14+SC!M14+RS!M14+ES!M14+MG!M14+SP!M14+RJ!M14</f>
        <v>56627.670386389997</v>
      </c>
      <c r="O14" s="89" t="s">
        <v>146</v>
      </c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60"/>
    </row>
    <row r="15" spans="2:26" x14ac:dyDescent="0.25">
      <c r="B15" s="11" t="s">
        <v>11</v>
      </c>
      <c r="C15" s="8">
        <f>SE!C15+MA!C15+PI!C15+PE!C15+CE!C15+PB!C15+AL!C15+RN!C15+BA!C15+AC!C15+AM!C15+RO!C15+RR!C15+AP!C15+PA!C15+TO!C15+DF!C15+GO!C15+MT!C15+MS!C15+PR!C15+SC!C15+RS!C15+ES!C15+MG!C15+SP!C15+RJ!C15</f>
        <v>55660.69533155</v>
      </c>
      <c r="D15" s="8">
        <f>SE!D15+MA!D15+PI!D15+PE!D15+CE!D15+PB!D15+AL!D15+RN!D15+BA!D15+AC!D15+AM!D15+RO!D15+RR!D15+AP!D15+PA!D15+TO!D15+DF!D15+GO!D15+MT!D15+MS!D15+PR!D15+SC!D15+RS!D15+ES!D15+MG!D15+SP!D15+RJ!D15</f>
        <v>53989.64505639</v>
      </c>
      <c r="E15" s="8">
        <f>SE!E15+MA!E15+PI!E15+PE!E15+CE!E15+PB!E15+AL!E15+RN!E15+BA!E15+AC!E15+AM!E15+RO!E15+RR!E15+AP!E15+PA!E15+TO!E15+DF!E15+GO!E15+MT!E15+MS!E15+PR!E15+SC!E15+RS!E15+ES!E15+MG!E15+SP!E15+RJ!E15</f>
        <v>61996.756237140005</v>
      </c>
      <c r="F15" s="8">
        <f>SE!F15+MA!F15+PI!F15+PE!F15+CE!F15+PB!F15+AL!F15+RN!F15+BA!F15+AC!F15+AM!F15+RO!F15+RR!F15+AP!F15+PA!F15+TO!F15+DF!F15+GO!F15+MT!F15+MS!F15+PR!F15+SC!F15+RS!F15+ES!F15+MG!F15+SP!F15+RJ!F15</f>
        <v>68616.555590520016</v>
      </c>
      <c r="G15" s="8">
        <f>SE!G15+MA!G15+PI!G15+PE!G15+CE!G15+PB!G15+AL!G15+RN!G15+BA!G15+AC!G15+AM!G15+RO!G15+RR!G15+AP!G15+PA!G15+TO!G15+DF!G15+GO!G15+MT!G15+MS!G15+PR!G15+SC!G15+RS!G15+ES!G15+MG!G15+SP!G15+RJ!G15</f>
        <v>75789.050820899996</v>
      </c>
      <c r="H15" s="8">
        <f>SE!H15+MA!H15+PI!H15+PE!H15+CE!H15+PB!H15+AL!H15+RN!H15+BA!H15+AC!H15+AM!H15+RO!H15+RR!H15+AP!H15+PA!H15+TO!H15+DF!H15+GO!H15+MT!H15+MS!H15+PR!H15+SC!H15+RS!H15+ES!H15+MG!H15+SP!H15+RJ!H15</f>
        <v>100362.15224268001</v>
      </c>
      <c r="I15" s="8">
        <f>SE!I15+MA!I15+PI!I15+PE!I15+CE!I15+PB!I15+AL!I15+RN!I15+BA!I15+AC!I15+AM!I15+RO!I15+RR!I15+AP!I15+PA!I15+TO!I15+DF!I15+GO!I15+MT!I15+MS!I15+PR!I15+SC!I15+RS!I15+ES!I15+MG!I15+SP!I15+RJ!I15</f>
        <v>91543.578098169965</v>
      </c>
      <c r="J15" s="8">
        <f>SE!J15+MA!J15+PI!J15+PE!J15+CE!J15+PB!J15+AL!J15+RN!J15+BA!J15+AC!J15+AM!J15+RO!J15+RR!J15+AP!J15+PA!J15+TO!J15+DF!J15+GO!J15+MT!J15+MS!J15+PR!J15+SC!J15+RS!J15+ES!J15+MG!J15+SP!J15+RJ!J15</f>
        <v>156675.59742106998</v>
      </c>
      <c r="K15" s="8">
        <f>SE!K15+MA!K15+PI!K15+PE!K15+CE!K15+PB!K15+AL!K15+RN!K15+BA!K15+AC!K15+AM!K15+RO!K15+RR!K15+AP!K15+PA!K15+TO!K15+DF!K15+GO!K15+MT!K15+MS!K15+PR!K15+SC!K15+RS!K15+ES!K15+MG!K15+SP!K15+RJ!K15</f>
        <v>158787.79640401003</v>
      </c>
      <c r="L15" s="8">
        <f>SE!L15+MA!L15+PI!L15+PE!L15+CE!L15+PB!L15+AL!L15+RN!L15+BA!L15+AC!L15+AM!L15+RO!L15+RR!L15+AP!L15+PA!L15+TO!L15+DF!L15+GO!L15+MT!L15+MS!L15+PR!L15+SC!L15+RS!L15+ES!L15+MG!L15+SP!L15+RJ!L15</f>
        <v>182064.29898258005</v>
      </c>
      <c r="M15" s="8">
        <f>SE!M15+MA!M15+PI!M15+PE!M15+CE!M15+PB!M15+AL!M15+RN!M15+BA!M15+AC!M15+AM!M15+RO!M15+RR!M15+AP!M15+PA!M15+TO!M15+DF!M15+GO!M15+MT!M15+MS!M15+PR!M15+SC!M15+RS!M15+ES!M15+MG!M15+SP!M15+RJ!M15</f>
        <v>57533.585630849993</v>
      </c>
      <c r="O15" s="24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60"/>
    </row>
    <row r="16" spans="2:26" x14ac:dyDescent="0.25">
      <c r="B16" s="12" t="s">
        <v>12</v>
      </c>
      <c r="C16" s="6">
        <f>SE!C16+MA!C16+PI!C16+PE!C16+CE!C16+PB!C16+AL!C16+RN!C16+BA!C16+AC!C16+AM!C16+RO!C16+RR!C16+AP!C16+PA!C16+TO!C16+DF!C16+GO!C16+MT!C16+MS!C16+PR!C16+SC!C16+RS!C16+ES!C16+MG!C16+SP!C16+RJ!C16</f>
        <v>4567.768838689999</v>
      </c>
      <c r="D16" s="6">
        <f>SE!D16+MA!D16+PI!D16+PE!D16+CE!D16+PB!D16+AL!D16+RN!D16+BA!D16+AC!D16+AM!D16+RO!D16+RR!D16+AP!D16+PA!D16+TO!D16+DF!D16+GO!D16+MT!D16+MS!D16+PR!D16+SC!D16+RS!D16+ES!D16+MG!D16+SP!D16+RJ!D16</f>
        <v>5924.4467756400009</v>
      </c>
      <c r="E16" s="6">
        <f>SE!E16+MA!E16+PI!E16+PE!E16+CE!E16+PB!E16+AL!E16+RN!E16+BA!E16+AC!E16+AM!E16+RO!E16+RR!E16+AP!E16+PA!E16+TO!E16+DF!E16+GO!E16+MT!E16+MS!E16+PR!E16+SC!E16+RS!E16+ES!E16+MG!E16+SP!E16+RJ!E16</f>
        <v>7760.50291285</v>
      </c>
      <c r="F16" s="6">
        <f>SE!F16+MA!F16+PI!F16+PE!F16+CE!F16+PB!F16+AL!F16+RN!F16+BA!F16+AC!F16+AM!F16+RO!F16+RR!F16+AP!F16+PA!F16+TO!F16+DF!F16+GO!F16+MT!F16+MS!F16+PR!F16+SC!F16+RS!F16+ES!F16+MG!F16+SP!F16+RJ!F16</f>
        <v>6148.165806359998</v>
      </c>
      <c r="G16" s="6">
        <f>SE!G16+MA!G16+PI!G16+PE!G16+CE!G16+PB!G16+AL!G16+RN!G16+BA!G16+AC!G16+AM!G16+RO!G16+RR!G16+AP!G16+PA!G16+TO!G16+DF!G16+GO!G16+MT!G16+MS!G16+PR!G16+SC!G16+RS!G16+ES!G16+MG!G16+SP!G16+RJ!G16</f>
        <v>7033.2385286400013</v>
      </c>
      <c r="H16" s="6">
        <f>SE!H16+MA!H16+PI!H16+PE!H16+CE!H16+PB!H16+AL!H16+RN!H16+BA!H16+AC!H16+AM!H16+RO!H16+RR!H16+AP!H16+PA!H16+TO!H16+DF!H16+GO!H16+MT!H16+MS!H16+PR!H16+SC!H16+RS!H16+ES!H16+MG!H16+SP!H16+RJ!H16</f>
        <v>8792.3058485200017</v>
      </c>
      <c r="I16" s="6">
        <f>SE!I16+MA!I16+PI!I16+PE!I16+CE!I16+PB!I16+AL!I16+RN!I16+BA!I16+AC!I16+AM!I16+RO!I16+RR!I16+AP!I16+PA!I16+TO!I16+DF!I16+GO!I16+MT!I16+MS!I16+PR!I16+SC!I16+RS!I16+ES!I16+MG!I16+SP!I16+RJ!I16</f>
        <v>8812.9001339200004</v>
      </c>
      <c r="J16" s="6">
        <f>SE!J16+MA!J16+PI!J16+PE!J16+CE!J16+PB!J16+AL!J16+RN!J16+BA!J16+AC!J16+AM!J16+RO!J16+RR!J16+AP!J16+PA!J16+TO!J16+DF!J16+GO!J16+MT!J16+MS!J16+PR!J16+SC!J16+RS!J16+ES!J16+MG!J16+SP!J16+RJ!J16</f>
        <v>8248.5252264699993</v>
      </c>
      <c r="K16" s="6">
        <f>SE!K16+MA!K16+PI!K16+PE!K16+CE!K16+PB!K16+AL!K16+RN!K16+BA!K16+AC!K16+AM!K16+RO!K16+RR!K16+AP!K16+PA!K16+TO!K16+DF!K16+GO!K16+MT!K16+MS!K16+PR!K16+SC!K16+RS!K16+ES!K16+MG!K16+SP!K16+RJ!K16</f>
        <v>10804.348892889999</v>
      </c>
      <c r="L16" s="6">
        <f>SE!L16+MA!L16+PI!L16+PE!L16+CE!L16+PB!L16+AL!L16+RN!L16+BA!L16+AC!L16+AM!L16+RO!L16+RR!L16+AP!L16+PA!L16+TO!L16+DF!L16+GO!L16+MT!L16+MS!L16+PR!L16+SC!L16+RS!L16+ES!L16+MG!L16+SP!L16+RJ!L16</f>
        <v>9824.8615107200021</v>
      </c>
      <c r="M16" s="6">
        <f>SE!M16+MA!M16+PI!M16+PE!M16+CE!M16+PB!M16+AL!M16+RN!M16+BA!M16+AC!M16+AM!M16+RO!M16+RR!M16+AP!M16+PA!M16+TO!M16+DF!M16+GO!M16+MT!M16+MS!M16+PR!M16+SC!M16+RS!M16+ES!M16+MG!M16+SP!M16+RJ!M16</f>
        <v>5195.7037286899995</v>
      </c>
      <c r="O16" s="89" t="s">
        <v>329</v>
      </c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60"/>
    </row>
    <row r="17" spans="2:26" x14ac:dyDescent="0.25">
      <c r="B17" s="13" t="s">
        <v>13</v>
      </c>
      <c r="C17" s="14">
        <f>SE!C17+MA!C17+PI!C17+PE!C17+CE!C17+PB!C17+AL!C17+RN!C17+BA!C17+AC!C17+AM!C17+RO!C17+RR!C17+AP!C17+PA!C17+TO!C17+DF!C17+GO!C17+MT!C17+MS!C17+PR!C17+SC!C17+RS!C17+ES!C17+MG!C17+SP!C17+RJ!C17</f>
        <v>360267.74449070002</v>
      </c>
      <c r="D17" s="14">
        <f>SE!D17+MA!D17+PI!D17+PE!D17+CE!D17+PB!D17+AL!D17+RN!D17+BA!D17+AC!D17+AM!D17+RO!D17+RR!D17+AP!D17+PA!D17+TO!D17+DF!D17+GO!D17+MT!D17+MS!D17+PR!D17+SC!D17+RS!D17+ES!D17+MG!D17+SP!D17+RJ!D17</f>
        <v>389713.25539935002</v>
      </c>
      <c r="E17" s="14">
        <f>SE!E17+MA!E17+PI!E17+PE!E17+CE!E17+PB!E17+AL!E17+RN!E17+BA!E17+AC!E17+AM!E17+RO!E17+RR!E17+AP!E17+PA!E17+TO!E17+DF!E17+GO!E17+MT!E17+MS!E17+PR!E17+SC!E17+RS!E17+ES!E17+MG!E17+SP!E17+RJ!E17</f>
        <v>448864.44799460005</v>
      </c>
      <c r="F17" s="14">
        <f>SE!F17+MA!F17+PI!F17+PE!F17+CE!F17+PB!F17+AL!F17+RN!F17+BA!F17+AC!F17+AM!F17+RO!F17+RR!F17+AP!F17+PA!F17+TO!F17+DF!F17+GO!F17+MT!F17+MS!F17+PR!F17+SC!F17+RS!F17+ES!F17+MG!F17+SP!F17+RJ!F17</f>
        <v>481129.96692383999</v>
      </c>
      <c r="G17" s="14">
        <f>SE!G17+MA!G17+PI!G17+PE!G17+CE!G17+PB!G17+AL!G17+RN!G17+BA!G17+AC!G17+AM!G17+RO!G17+RR!G17+AP!G17+PA!G17+TO!G17+DF!G17+GO!G17+MT!G17+MS!G17+PR!G17+SC!G17+RS!G17+ES!G17+MG!G17+SP!G17+RJ!G17</f>
        <v>530562.60444786993</v>
      </c>
      <c r="H17" s="14">
        <f>SE!H17+MA!H17+PI!H17+PE!H17+CE!H17+PB!H17+AL!H17+RN!H17+BA!H17+AC!H17+AM!H17+RO!H17+RR!H17+AP!H17+PA!H17+TO!H17+DF!H17+GO!H17+MT!H17+MS!H17+PR!H17+SC!H17+RS!H17+ES!H17+MG!H17+SP!H17+RJ!H17</f>
        <v>596238.35988110001</v>
      </c>
      <c r="I17" s="14">
        <f>SE!I17+MA!I17+PI!I17+PE!I17+CE!I17+PB!I17+AL!I17+RN!I17+BA!I17+AC!I17+AM!I17+RO!I17+RR!I17+AP!I17+PA!I17+TO!I17+DF!I17+GO!I17+MT!I17+MS!I17+PR!I17+SC!I17+RS!I17+ES!I17+MG!I17+SP!I17+RJ!I17</f>
        <v>665667.73398275999</v>
      </c>
      <c r="J17" s="14">
        <f>SE!J17+MA!J17+PI!J17+PE!J17+CE!J17+PB!J17+AL!J17+RN!J17+BA!J17+AC!J17+AM!J17+RO!J17+RR!J17+AP!J17+PA!J17+TO!J17+DF!J17+GO!J17+MT!J17+MS!J17+PR!J17+SC!J17+RS!J17+ES!J17+MG!J17+SP!J17+RJ!J17</f>
        <v>719131.44218938006</v>
      </c>
      <c r="K17" s="14">
        <f>SE!K17+MA!K17+PI!K17+PE!K17+CE!K17+PB!K17+AL!K17+RN!K17+BA!K17+AC!K17+AM!K17+RO!K17+RR!K17+AP!K17+PA!K17+TO!K17+DF!K17+GO!K17+MT!K17+MS!K17+PR!K17+SC!K17+RS!K17+ES!K17+MG!K17+SP!K17+RJ!K17</f>
        <v>757572.61454323004</v>
      </c>
      <c r="L17" s="14">
        <f>SE!L17+MA!L17+PI!L17+PE!L17+CE!L17+PB!L17+AL!L17+RN!L17+BA!L17+AC!L17+AM!L17+RO!L17+RR!L17+AP!L17+PA!L17+TO!L17+DF!L17+GO!L17+MT!L17+MS!L17+PR!L17+SC!L17+RS!L17+ES!L17+MG!L17+SP!L17+RJ!L17</f>
        <v>805808.44983716996</v>
      </c>
      <c r="M17" s="14">
        <f>SE!M17+MA!M17+PI!M17+PE!M17+CE!M17+PB!M17+AL!M17+RN!M17+BA!M17+AC!M17+AM!M17+RO!M17+RR!M17+AP!M17+PA!M17+TO!M17+DF!M17+GO!M17+MT!M17+MS!M17+PR!M17+SC!M17+RS!M17+ES!M17+MG!M17+SP!M17+RJ!M17</f>
        <v>425288.28144693008</v>
      </c>
      <c r="O17" s="89" t="s">
        <v>330</v>
      </c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60"/>
    </row>
    <row r="18" spans="2:26" x14ac:dyDescent="0.25">
      <c r="B18" s="15" t="s">
        <v>14</v>
      </c>
      <c r="C18" s="16">
        <f>SE!C18+MA!C18+PI!C18+PE!C18+CE!C18+PB!C18+AL!C18+RN!C18+BA!C18+AC!C18+AM!C18+RO!C18+RR!C18+AP!C18+PA!C18+TO!C18+DF!C18+GO!C18+MT!C18+MS!C18+PR!C18+SC!C18+RS!C18+ES!C18+MG!C18+SP!C18+RJ!C18</f>
        <v>327919.89802920999</v>
      </c>
      <c r="D18" s="16">
        <f>SE!D18+MA!D18+PI!D18+PE!D18+CE!D18+PB!D18+AL!D18+RN!D18+BA!D18+AC!D18+AM!D18+RO!D18+RR!D18+AP!D18+PA!D18+TO!D18+DF!D18+GO!D18+MT!D18+MS!D18+PR!D18+SC!D18+RS!D18+ES!D18+MG!D18+SP!D18+RJ!D18</f>
        <v>349344.35185805004</v>
      </c>
      <c r="E18" s="16">
        <f>SE!E18+MA!E18+PI!E18+PE!E18+CE!E18+PB!E18+AL!E18+RN!E18+BA!E18+AC!E18+AM!E18+RO!E18+RR!E18+AP!E18+PA!E18+TO!E18+DF!E18+GO!E18+MT!E18+MS!E18+PR!E18+SC!E18+RS!E18+ES!E18+MG!E18+SP!E18+RJ!E18</f>
        <v>398415.52827672003</v>
      </c>
      <c r="F18" s="16">
        <f>SE!F18+MA!F18+PI!F18+PE!F18+CE!F18+PB!F18+AL!F18+RN!F18+BA!F18+AC!F18+AM!F18+RO!F18+RR!F18+AP!F18+PA!F18+TO!F18+DF!F18+GO!F18+MT!F18+MS!F18+PR!F18+SC!F18+RS!F18+ES!F18+MG!F18+SP!F18+RJ!F18</f>
        <v>440776.12079104001</v>
      </c>
      <c r="G18" s="16">
        <f>SE!G18+MA!G18+PI!G18+PE!G18+CE!G18+PB!G18+AL!G18+RN!G18+BA!G18+AC!G18+AM!G18+RO!G18+RR!G18+AP!G18+PA!G18+TO!G18+DF!G18+GO!G18+MT!G18+MS!G18+PR!G18+SC!G18+RS!G18+ES!G18+MG!G18+SP!G18+RJ!G18</f>
        <v>490472.3404682501</v>
      </c>
      <c r="H18" s="16">
        <f>SE!H18+MA!H18+PI!H18+PE!H18+CE!H18+PB!H18+AL!H18+RN!H18+BA!H18+AC!H18+AM!H18+RO!H18+RR!H18+AP!H18+PA!H18+TO!H18+DF!H18+GO!H18+MT!H18+MS!H18+PR!H18+SC!H18+RS!H18+ES!H18+MG!H18+SP!H18+RJ!H18</f>
        <v>541632.31608369004</v>
      </c>
      <c r="I18" s="16">
        <f>SE!I18+MA!I18+PI!I18+PE!I18+CE!I18+PB!I18+AL!I18+RN!I18+BA!I18+AC!I18+AM!I18+RO!I18+RR!I18+AP!I18+PA!I18+TO!I18+DF!I18+GO!I18+MT!I18+MS!I18+PR!I18+SC!I18+RS!I18+ES!I18+MG!I18+SP!I18+RJ!I18</f>
        <v>600393.20173457009</v>
      </c>
      <c r="J18" s="16">
        <f>SE!J18+MA!J18+PI!J18+PE!J18+CE!J18+PB!J18+AL!J18+RN!J18+BA!J18+AC!J18+AM!J18+RO!J18+RR!J18+AP!J18+PA!J18+TO!J18+DF!J18+GO!J18+MT!J18+MS!J18+PR!J18+SC!J18+RS!J18+ES!J18+MG!J18+SP!J18+RJ!J18</f>
        <v>677646.94495865994</v>
      </c>
      <c r="K18" s="16">
        <f>SE!K18+MA!K18+PI!K18+PE!K18+CE!K18+PB!K18+AL!K18+RN!K18+BA!K18+AC!K18+AM!K18+RO!K18+RR!K18+AP!K18+PA!K18+TO!K18+DF!K18+GO!K18+MT!K18+MS!K18+PR!K18+SC!K18+RS!K18+ES!K18+MG!K18+SP!K18+RJ!K18</f>
        <v>718028.12863734004</v>
      </c>
      <c r="L18" s="16">
        <f>SE!L18+MA!L18+PI!L18+PE!L18+CE!L18+PB!L18+AL!L18+RN!L18+BA!L18+AC!L18+AM!L18+RO!L18+RR!L18+AP!L18+PA!L18+TO!L18+DF!L18+GO!L18+MT!L18+MS!L18+PR!L18+SC!L18+RS!L18+ES!L18+MG!L18+SP!L18+RJ!L18</f>
        <v>765806.84224427992</v>
      </c>
      <c r="M18" s="16">
        <f>SE!M18+MA!M18+PI!M18+PE!M18+CE!M18+PB!M18+AL!M18+RN!M18+BA!M18+AC!M18+AM!M18+RO!M18+RR!M18+AP!M18+PA!M18+TO!M18+DF!M18+GO!M18+MT!M18+MS!M18+PR!M18+SC!M18+RS!M18+ES!M18+MG!M18+SP!M18+RJ!M18</f>
        <v>406459.10463329003</v>
      </c>
      <c r="O18" s="89" t="s">
        <v>331</v>
      </c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</row>
    <row r="19" spans="2:26" x14ac:dyDescent="0.25">
      <c r="B19" s="7" t="s">
        <v>15</v>
      </c>
      <c r="C19" s="8">
        <f>SE!C19+MA!C19+PI!C19+PE!C19+CE!C19+PB!C19+AL!C19+RN!C19+BA!C19+AC!C19+AM!C19+RO!C19+RR!C19+AP!C19+PA!C19+TO!C19+DF!C19+GO!C19+MT!C19+MS!C19+PR!C19+SC!C19+RS!C19+ES!C19+MG!C19+SP!C19+RJ!C19</f>
        <v>139657.90498923001</v>
      </c>
      <c r="D19" s="8">
        <f>SE!D19+MA!D19+PI!D19+PE!D19+CE!D19+PB!D19+AL!D19+RN!D19+BA!D19+AC!D19+AM!D19+RO!D19+RR!D19+AP!D19+PA!D19+TO!D19+DF!D19+GO!D19+MT!D19+MS!D19+PR!D19+SC!D19+RS!D19+ES!D19+MG!D19+SP!D19+RJ!D19</f>
        <v>145088.67558857001</v>
      </c>
      <c r="E19" s="8">
        <f>SE!E19+MA!E19+PI!E19+PE!E19+CE!E19+PB!E19+AL!E19+RN!E19+BA!E19+AC!E19+AM!E19+RO!E19+RR!E19+AP!E19+PA!E19+TO!E19+DF!E19+GO!E19+MT!E19+MS!E19+PR!E19+SC!E19+RS!E19+ES!E19+MG!E19+SP!E19+RJ!E19</f>
        <v>164523.19578408002</v>
      </c>
      <c r="F19" s="8">
        <f>SE!F19+MA!F19+PI!F19+PE!F19+CE!F19+PB!F19+AL!F19+RN!F19+BA!F19+AC!F19+AM!F19+RO!F19+RR!F19+AP!F19+PA!F19+TO!F19+DF!F19+GO!F19+MT!F19+MS!F19+PR!F19+SC!F19+RS!F19+ES!F19+MG!F19+SP!F19+RJ!F19</f>
        <v>189885.25939844002</v>
      </c>
      <c r="G19" s="8">
        <f>SE!G19+MA!G19+PI!G19+PE!G19+CE!G19+PB!G19+AL!G19+RN!G19+BA!G19+AC!G19+AM!G19+RO!G19+RR!G19+AP!G19+PA!G19+TO!G19+DF!G19+GO!G19+MT!G19+MS!G19+PR!G19+SC!G19+RS!G19+ES!G19+MG!G19+SP!G19+RJ!G19</f>
        <v>224589.74735386999</v>
      </c>
      <c r="H19" s="8">
        <f>SE!H19+MA!H19+PI!H19+PE!H19+CE!H19+PB!H19+AL!H19+RN!H19+BA!H19+AC!H19+AM!H19+RO!H19+RR!H19+AP!H19+PA!H19+TO!H19+DF!H19+GO!H19+MT!H19+MS!H19+PR!H19+SC!H19+RS!H19+ES!H19+MG!H19+SP!H19+RJ!H19</f>
        <v>271797.68272675999</v>
      </c>
      <c r="I19" s="8">
        <f>SE!I19+MA!I19+PI!I19+PE!I19+CE!I19+PB!I19+AL!I19+RN!I19+BA!I19+AC!I19+AM!I19+RO!I19+RR!I19+AP!I19+PA!I19+TO!I19+DF!I19+GO!I19+MT!I19+MS!I19+PR!I19+SC!I19+RS!I19+ES!I19+MG!I19+SP!I19+RJ!I19</f>
        <v>312017.67937763996</v>
      </c>
      <c r="J19" s="8">
        <f>SE!J19+MA!J19+PI!J19+PE!J19+CE!J19+PB!J19+AL!J19+RN!J19+BA!J19+AC!J19+AM!J19+RO!J19+RR!J19+AP!J19+PA!J19+TO!J19+DF!J19+GO!J19+MT!J19+MS!J19+PR!J19+SC!J19+RS!J19+ES!J19+MG!J19+SP!J19+RJ!J19</f>
        <v>403796.67683801008</v>
      </c>
      <c r="K19" s="8">
        <f>SE!K19+MA!K19+PI!K19+PE!K19+CE!K19+PB!K19+AL!K19+RN!K19+BA!K19+AC!K19+AM!K19+RO!K19+RR!K19+AP!K19+PA!K19+TO!K19+DF!K19+GO!K19+MT!K19+MS!K19+PR!K19+SC!K19+RS!K19+ES!K19+MG!K19+SP!K19+RJ!K19</f>
        <v>429075.54483257991</v>
      </c>
      <c r="L19" s="8">
        <f>SE!L19+MA!L19+PI!L19+PE!L19+CE!L19+PB!L19+AL!L19+RN!L19+BA!L19+AC!L19+AM!L19+RO!L19+RR!L19+AP!L19+PA!L19+TO!L19+DF!L19+GO!L19+MT!L19+MS!L19+PR!L19+SC!L19+RS!L19+ES!L19+MG!L19+SP!L19+RJ!L19</f>
        <v>467494.81897599</v>
      </c>
      <c r="M19" s="8">
        <f>SE!M19+MA!M19+PI!M19+PE!M19+CE!M19+PB!M19+AL!M19+RN!M19+BA!M19+AC!M19+AM!M19+RO!M19+RR!M19+AP!M19+PA!M19+TO!M19+DF!M19+GO!M19+MT!M19+MS!M19+PR!M19+SC!M19+RS!M19+ES!M19+MG!M19+SP!M19+RJ!M19</f>
        <v>240808.21130284996</v>
      </c>
      <c r="O19" s="24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</row>
    <row r="20" spans="2:26" x14ac:dyDescent="0.25">
      <c r="B20" s="9" t="s">
        <v>16</v>
      </c>
      <c r="C20" s="10">
        <f>SE!C20+MA!C20+PI!C20+PE!C20+CE!C20+PB!C20+AL!C20+RN!C20+BA!C20+AC!C20+AM!C20+RO!C20+RR!C20+AP!C20+PA!C20+TO!C20+DF!C20+GO!C20+MT!C20+MS!C20+PR!C20+SC!C20+RS!C20+ES!C20+MG!C20+SP!C20+RJ!C20</f>
        <v>0</v>
      </c>
      <c r="D20" s="10">
        <f>SE!D20+MA!D20+PI!D20+PE!D20+CE!D20+PB!D20+AL!D20+RN!D20+BA!D20+AC!D20+AM!D20+RO!D20+RR!D20+AP!D20+PA!D20+TO!D20+DF!D20+GO!D20+MT!D20+MS!D20+PR!D20+SC!D20+RS!D20+ES!D20+MG!D20+SP!D20+RJ!D20</f>
        <v>0</v>
      </c>
      <c r="E20" s="10">
        <f>SE!E20+MA!E20+PI!E20+PE!E20+CE!E20+PB!E20+AL!E20+RN!E20+BA!E20+AC!E20+AM!E20+RO!E20+RR!E20+AP!E20+PA!E20+TO!E20+DF!E20+GO!E20+MT!E20+MS!E20+PR!E20+SC!E20+RS!E20+ES!E20+MG!E20+SP!E20+RJ!E20</f>
        <v>0</v>
      </c>
      <c r="F20" s="10">
        <f>SE!F20+MA!F20+PI!F20+PE!F20+CE!F20+PB!F20+AL!F20+RN!F20+BA!F20+AC!F20+AM!F20+RO!F20+RR!F20+AP!F20+PA!F20+TO!F20+DF!F20+GO!F20+MT!F20+MS!F20+PR!F20+SC!F20+RS!F20+ES!F20+MG!F20+SP!F20+RJ!F20</f>
        <v>0</v>
      </c>
      <c r="G20" s="10">
        <f>SE!G20+MA!G20+PI!G20+PE!G20+CE!G20+PB!G20+AL!G20+RN!G20+BA!G20+AC!G20+AM!G20+RO!G20+RR!G20+AP!G20+PA!G20+TO!G20+DF!G20+GO!G20+MT!G20+MS!G20+PR!G20+SC!G20+RS!G20+ES!G20+MG!G20+SP!G20+RJ!G20</f>
        <v>0</v>
      </c>
      <c r="H20" s="10">
        <f>SE!H20+MA!H20+PI!H20+PE!H20+CE!H20+PB!H20+AL!H20+RN!H20+BA!H20+AC!H20+AM!H20+RO!H20+RR!H20+AP!H20+PA!H20+TO!H20+DF!H20+GO!H20+MT!H20+MS!H20+PR!H20+SC!H20+RS!H20+ES!H20+MG!H20+SP!H20+RJ!H20</f>
        <v>0</v>
      </c>
      <c r="I20" s="10">
        <f>SE!I20+MA!I20+PI!I20+PE!I20+CE!I20+PB!I20+AL!I20+RN!I20+BA!I20+AC!I20+AM!I20+RO!I20+RR!I20+AP!I20+PA!I20+TO!I20+DF!I20+GO!I20+MT!I20+MS!I20+PR!I20+SC!I20+RS!I20+ES!I20+MG!I20+SP!I20+RJ!I20</f>
        <v>0</v>
      </c>
      <c r="J20" s="10">
        <f>SE!J20+MA!J20+PI!J20+PE!J20+CE!J20+PB!J20+AL!J20+RN!J20+BA!J20+AC!J20+AM!J20+RO!J20+RR!J20+AP!J20+PA!J20+TO!J20+DF!J20+GO!J20+MT!J20+MS!J20+PR!J20+SC!J20+RS!J20+ES!J20+MG!J20+SP!J20+RJ!J20</f>
        <v>280539.64484947006</v>
      </c>
      <c r="K20" s="10">
        <f>SE!K20+MA!K20+PI!K20+PE!K20+CE!K20+PB!K20+AL!K20+RN!K20+BA!K20+AC!K20+AM!K20+RO!K20+RR!K20+AP!K20+PA!K20+TO!K20+DF!K20+GO!K20+MT!K20+MS!K20+PR!K20+SC!K20+RS!K20+ES!K20+MG!K20+SP!K20+RJ!K20</f>
        <v>286282.5527558499</v>
      </c>
      <c r="L20" s="10">
        <f>SE!L20+MA!L20+PI!L20+PE!L20+CE!L20+PB!L20+AL!L20+RN!L20+BA!L20+AC!L20+AM!L20+RO!L20+RR!L20+AP!L20+PA!L20+TO!L20+DF!L20+GO!L20+MT!L20+MS!L20+PR!L20+SC!L20+RS!L20+ES!L20+MG!L20+SP!L20+RJ!L20</f>
        <v>306430.28598385002</v>
      </c>
      <c r="M20" s="10">
        <f>SE!M20+MA!M20+PI!M20+PE!M20+CE!M20+PB!M20+AL!M20+RN!M20+BA!M20+AC!M20+AM!M20+RO!M20+RR!M20+AP!M20+PA!M20+TO!M20+DF!M20+GO!M20+MT!M20+MS!M20+PR!M20+SC!M20+RS!M20+ES!M20+MG!M20+SP!M20+RJ!M20</f>
        <v>145457.09059008001</v>
      </c>
      <c r="O20" s="89" t="s">
        <v>147</v>
      </c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</row>
    <row r="21" spans="2:26" x14ac:dyDescent="0.25">
      <c r="B21" s="9" t="s">
        <v>17</v>
      </c>
      <c r="C21" s="10">
        <f>SE!C21+MA!C21+PI!C21+PE!C21+CE!C21+PB!C21+AL!C21+RN!C21+BA!C21+AC!C21+AM!C21+RO!C21+RR!C21+AP!C21+PA!C21+TO!C21+DF!C21+GO!C21+MT!C21+MS!C21+PR!C21+SC!C21+RS!C21+ES!C21+MG!C21+SP!C21+RJ!C21</f>
        <v>0</v>
      </c>
      <c r="D21" s="10">
        <f>SE!D21+MA!D21+PI!D21+PE!D21+CE!D21+PB!D21+AL!D21+RN!D21+BA!D21+AC!D21+AM!D21+RO!D21+RR!D21+AP!D21+PA!D21+TO!D21+DF!D21+GO!D21+MT!D21+MS!D21+PR!D21+SC!D21+RS!D21+ES!D21+MG!D21+SP!D21+RJ!D21</f>
        <v>0</v>
      </c>
      <c r="E21" s="10">
        <f>SE!E21+MA!E21+PI!E21+PE!E21+CE!E21+PB!E21+AL!E21+RN!E21+BA!E21+AC!E21+AM!E21+RO!E21+RR!E21+AP!E21+PA!E21+TO!E21+DF!E21+GO!E21+MT!E21+MS!E21+PR!E21+SC!E21+RS!E21+ES!E21+MG!E21+SP!E21+RJ!E21</f>
        <v>0</v>
      </c>
      <c r="F21" s="10">
        <f>SE!F21+MA!F21+PI!F21+PE!F21+CE!F21+PB!F21+AL!F21+RN!F21+BA!F21+AC!F21+AM!F21+RO!F21+RR!F21+AP!F21+PA!F21+TO!F21+DF!F21+GO!F21+MT!F21+MS!F21+PR!F21+SC!F21+RS!F21+ES!F21+MG!F21+SP!F21+RJ!F21</f>
        <v>0</v>
      </c>
      <c r="G21" s="10">
        <f>SE!G21+MA!G21+PI!G21+PE!G21+CE!G21+PB!G21+AL!G21+RN!G21+BA!G21+AC!G21+AM!G21+RO!G21+RR!G21+AP!G21+PA!G21+TO!G21+DF!G21+GO!G21+MT!G21+MS!G21+PR!G21+SC!G21+RS!G21+ES!G21+MG!G21+SP!G21+RJ!G21</f>
        <v>0</v>
      </c>
      <c r="H21" s="10">
        <f>SE!H21+MA!H21+PI!H21+PE!H21+CE!H21+PB!H21+AL!H21+RN!H21+BA!H21+AC!H21+AM!H21+RO!H21+RR!H21+AP!H21+PA!H21+TO!H21+DF!H21+GO!H21+MT!H21+MS!H21+PR!H21+SC!H21+RS!H21+ES!H21+MG!H21+SP!H21+RJ!H21</f>
        <v>0</v>
      </c>
      <c r="I21" s="10">
        <f>SE!I21+MA!I21+PI!I21+PE!I21+CE!I21+PB!I21+AL!I21+RN!I21+BA!I21+AC!I21+AM!I21+RO!I21+RR!I21+AP!I21+PA!I21+TO!I21+DF!I21+GO!I21+MT!I21+MS!I21+PR!I21+SC!I21+RS!I21+ES!I21+MG!I21+SP!I21+RJ!I21</f>
        <v>0</v>
      </c>
      <c r="J21" s="10">
        <f>SE!J21+MA!J21+PI!J21+PE!J21+CE!J21+PB!J21+AL!J21+RN!J21+BA!J21+AC!J21+AM!J21+RO!J21+RR!J21+AP!J21+PA!J21+TO!J21+DF!J21+GO!J21+MT!J21+MS!J21+PR!J21+SC!J21+RS!J21+ES!J21+MG!J21+SP!J21+RJ!J21</f>
        <v>123257.03198853999</v>
      </c>
      <c r="K21" s="10">
        <f>SE!K21+MA!K21+PI!K21+PE!K21+CE!K21+PB!K21+AL!K21+RN!K21+BA!K21+AC!K21+AM!K21+RO!K21+RR!K21+AP!K21+PA!K21+TO!K21+DF!K21+GO!K21+MT!K21+MS!K21+PR!K21+SC!K21+RS!K21+ES!K21+MG!K21+SP!K21+RJ!K21</f>
        <v>142792.99207673001</v>
      </c>
      <c r="L21" s="10">
        <f>SE!L21+MA!L21+PI!L21+PE!L21+CE!L21+PB!L21+AL!L21+RN!L21+BA!L21+AC!L21+AM!L21+RO!L21+RR!L21+AP!L21+PA!L21+TO!L21+DF!L21+GO!L21+MT!L21+MS!L21+PR!L21+SC!L21+RS!L21+ES!L21+MG!L21+SP!L21+RJ!L21</f>
        <v>161064.53299213998</v>
      </c>
      <c r="M21" s="10">
        <f>SE!M21+MA!M21+PI!M21+PE!M21+CE!M21+PB!M21+AL!M21+RN!M21+BA!M21+AC!M21+AM!M21+RO!M21+RR!M21+AP!M21+PA!M21+TO!M21+DF!M21+GO!M21+MT!M21+MS!M21+PR!M21+SC!M21+RS!M21+ES!M21+MG!M21+SP!M21+RJ!M21</f>
        <v>95351.120712769989</v>
      </c>
      <c r="O21" s="89" t="s">
        <v>149</v>
      </c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</row>
    <row r="22" spans="2:26" x14ac:dyDescent="0.25">
      <c r="B22" s="1" t="s">
        <v>18</v>
      </c>
      <c r="C22" s="10">
        <f>SE!C22+MA!C22+PI!C22+PE!C22+CE!C22+PB!C22+AL!C22+RN!C22+BA!C22+AC!C22+AM!C22+RO!C22+RR!C22+AP!C22+PA!C22+TO!C22+DF!C22+GO!C22+MT!C22+MS!C22+PR!C22+SC!C22+RS!C22+ES!C22+MG!C22+SP!C22+RJ!C22</f>
        <v>0</v>
      </c>
      <c r="D22" s="10">
        <f>SE!D22+MA!D22+PI!D22+PE!D22+CE!D22+PB!D22+AL!D22+RN!D22+BA!D22+AC!D22+AM!D22+RO!D22+RR!D22+AP!D22+PA!D22+TO!D22+DF!D22+GO!D22+MT!D22+MS!D22+PR!D22+SC!D22+RS!D22+ES!D22+MG!D22+SP!D22+RJ!D22</f>
        <v>0</v>
      </c>
      <c r="E22" s="10">
        <f>SE!E22+MA!E22+PI!E22+PE!E22+CE!E22+PB!E22+AL!E22+RN!E22+BA!E22+AC!E22+AM!E22+RO!E22+RR!E22+AP!E22+PA!E22+TO!E22+DF!E22+GO!E22+MT!E22+MS!E22+PR!E22+SC!E22+RS!E22+ES!E22+MG!E22+SP!E22+RJ!E22</f>
        <v>0</v>
      </c>
      <c r="F22" s="10">
        <f>SE!F22+MA!F22+PI!F22+PE!F22+CE!F22+PB!F22+AL!F22+RN!F22+BA!F22+AC!F22+AM!F22+RO!F22+RR!F22+AP!F22+PA!F22+TO!F22+DF!F22+GO!F22+MT!F22+MS!F22+PR!F22+SC!F22+RS!F22+ES!F22+MG!F22+SP!F22+RJ!F22</f>
        <v>0</v>
      </c>
      <c r="G22" s="10">
        <f>SE!G22+MA!G22+PI!G22+PE!G22+CE!G22+PB!G22+AL!G22+RN!G22+BA!G22+AC!G22+AM!G22+RO!G22+RR!G22+AP!G22+PA!G22+TO!G22+DF!G22+GO!G22+MT!G22+MS!G22+PR!G22+SC!G22+RS!G22+ES!G22+MG!G22+SP!G22+RJ!G22</f>
        <v>0</v>
      </c>
      <c r="H22" s="10">
        <f>SE!H22+MA!H22+PI!H22+PE!H22+CE!H22+PB!H22+AL!H22+RN!H22+BA!H22+AC!H22+AM!H22+RO!H22+RR!H22+AP!H22+PA!H22+TO!H22+DF!H22+GO!H22+MT!H22+MS!H22+PR!H22+SC!H22+RS!H22+ES!H22+MG!H22+SP!H22+RJ!H22</f>
        <v>0</v>
      </c>
      <c r="I22" s="10">
        <f>SE!I22+MA!I22+PI!I22+PE!I22+CE!I22+PB!I22+AL!I22+RN!I22+BA!I22+AC!I22+AM!I22+RO!I22+RR!I22+AP!I22+PA!I22+TO!I22+DF!I22+GO!I22+MT!I22+MS!I22+PR!I22+SC!I22+RS!I22+ES!I22+MG!I22+SP!I22+RJ!I22</f>
        <v>0</v>
      </c>
      <c r="J22" s="10">
        <f>SE!J22+MA!J22+PI!J22+PE!J22+CE!J22+PB!J22+AL!J22+RN!J22+BA!J22+AC!J22+AM!J22+RO!J22+RR!J22+AP!J22+PA!J22+TO!J22+DF!J22+GO!J22+MT!J22+MS!J22+PR!J22+SC!J22+RS!J22+ES!J22+MG!J22+SP!J22+RJ!J22</f>
        <v>56273.407269669995</v>
      </c>
      <c r="K22" s="10">
        <f>SE!K22+MA!K22+PI!K22+PE!K22+CE!K22+PB!K22+AL!K22+RN!K22+BA!K22+AC!K22+AM!K22+RO!K22+RR!K22+AP!K22+PA!K22+TO!K22+DF!K22+GO!K22+MT!K22+MS!K22+PR!K22+SC!K22+RS!K22+ES!K22+MG!K22+SP!K22+RJ!K22</f>
        <v>84524.006318000014</v>
      </c>
      <c r="L22" s="10">
        <f>SE!L22+MA!L22+PI!L22+PE!L22+CE!L22+PB!L22+AL!L22+RN!L22+BA!L22+AC!L22+AM!L22+RO!L22+RR!L22+AP!L22+PA!L22+TO!L22+DF!L22+GO!L22+MT!L22+MS!L22+PR!L22+SC!L22+RS!L22+ES!L22+MG!L22+SP!L22+RJ!L22</f>
        <v>91097.824311959994</v>
      </c>
      <c r="M22" s="10">
        <f>SE!M22+MA!M22+PI!M22+PE!M22+CE!M22+PB!M22+AL!M22+RN!M22+BA!M22+AC!M22+AM!M22+RO!M22+RR!M22+AP!M22+PA!M22+TO!M22+DF!M22+GO!M22+MT!M22+MS!M22+PR!M22+SC!M22+RS!M22+ES!M22+MG!M22+SP!M22+RJ!M22</f>
        <v>54506.598284790016</v>
      </c>
      <c r="O22" s="89" t="s">
        <v>150</v>
      </c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</row>
    <row r="23" spans="2:26" x14ac:dyDescent="0.25">
      <c r="B23" s="1" t="s">
        <v>19</v>
      </c>
      <c r="C23" s="10">
        <f>SE!C23+MA!C23+PI!C23+PE!C23+CE!C23+PB!C23+AL!C23+RN!C23+BA!C23+AC!C23+AM!C23+RO!C23+RR!C23+AP!C23+PA!C23+TO!C23+DF!C23+GO!C23+MT!C23+MS!C23+PR!C23+SC!C23+RS!C23+ES!C23+MG!C23+SP!C23+RJ!C23</f>
        <v>0</v>
      </c>
      <c r="D23" s="10">
        <f>SE!D23+MA!D23+PI!D23+PE!D23+CE!D23+PB!D23+AL!D23+RN!D23+BA!D23+AC!D23+AM!D23+RO!D23+RR!D23+AP!D23+PA!D23+TO!D23+DF!D23+GO!D23+MT!D23+MS!D23+PR!D23+SC!D23+RS!D23+ES!D23+MG!D23+SP!D23+RJ!D23</f>
        <v>0</v>
      </c>
      <c r="E23" s="10">
        <f>SE!E23+MA!E23+PI!E23+PE!E23+CE!E23+PB!E23+AL!E23+RN!E23+BA!E23+AC!E23+AM!E23+RO!E23+RR!E23+AP!E23+PA!E23+TO!E23+DF!E23+GO!E23+MT!E23+MS!E23+PR!E23+SC!E23+RS!E23+ES!E23+MG!E23+SP!E23+RJ!E23</f>
        <v>0</v>
      </c>
      <c r="F23" s="10">
        <f>SE!F23+MA!F23+PI!F23+PE!F23+CE!F23+PB!F23+AL!F23+RN!F23+BA!F23+AC!F23+AM!F23+RO!F23+RR!F23+AP!F23+PA!F23+TO!F23+DF!F23+GO!F23+MT!F23+MS!F23+PR!F23+SC!F23+RS!F23+ES!F23+MG!F23+SP!F23+RJ!F23</f>
        <v>0</v>
      </c>
      <c r="G23" s="10">
        <f>SE!G23+MA!G23+PI!G23+PE!G23+CE!G23+PB!G23+AL!G23+RN!G23+BA!G23+AC!G23+AM!G23+RO!G23+RR!G23+AP!G23+PA!G23+TO!G23+DF!G23+GO!G23+MT!G23+MS!G23+PR!G23+SC!G23+RS!G23+ES!G23+MG!G23+SP!G23+RJ!G23</f>
        <v>0</v>
      </c>
      <c r="H23" s="10">
        <f>SE!H23+MA!H23+PI!H23+PE!H23+CE!H23+PB!H23+AL!H23+RN!H23+BA!H23+AC!H23+AM!H23+RO!H23+RR!H23+AP!H23+PA!H23+TO!H23+DF!H23+GO!H23+MT!H23+MS!H23+PR!H23+SC!H23+RS!H23+ES!H23+MG!H23+SP!H23+RJ!H23</f>
        <v>0</v>
      </c>
      <c r="I23" s="10">
        <f>SE!I23+MA!I23+PI!I23+PE!I23+CE!I23+PB!I23+AL!I23+RN!I23+BA!I23+AC!I23+AM!I23+RO!I23+RR!I23+AP!I23+PA!I23+TO!I23+DF!I23+GO!I23+MT!I23+MS!I23+PR!I23+SC!I23+RS!I23+ES!I23+MG!I23+SP!I23+RJ!I23</f>
        <v>0</v>
      </c>
      <c r="J23" s="10">
        <f>SE!J23+MA!J23+PI!J23+PE!J23+CE!J23+PB!J23+AL!J23+RN!J23+BA!J23+AC!J23+AM!J23+RO!J23+RR!J23+AP!J23+PA!J23+TO!J23+DF!J23+GO!J23+MT!J23+MS!J23+PR!J23+SC!J23+RS!J23+ES!J23+MG!J23+SP!J23+RJ!J23</f>
        <v>22009.716036810001</v>
      </c>
      <c r="K23" s="10">
        <f>SE!K23+MA!K23+PI!K23+PE!K23+CE!K23+PB!K23+AL!K23+RN!K23+BA!K23+AC!K23+AM!K23+RO!K23+RR!K23+AP!K23+PA!K23+TO!K23+DF!K23+GO!K23+MT!K23+MS!K23+PR!K23+SC!K23+RS!K23+ES!K23+MG!K23+SP!K23+RJ!K23</f>
        <v>24890.75440451</v>
      </c>
      <c r="L23" s="10">
        <f>SE!L23+MA!L23+PI!L23+PE!L23+CE!L23+PB!L23+AL!L23+RN!L23+BA!L23+AC!L23+AM!L23+RO!L23+RR!L23+AP!L23+PA!L23+TO!L23+DF!L23+GO!L23+MT!L23+MS!L23+PR!L23+SC!L23+RS!L23+ES!L23+MG!L23+SP!L23+RJ!L23</f>
        <v>27120.590564919999</v>
      </c>
      <c r="M23" s="10">
        <f>SE!M23+MA!M23+PI!M23+PE!M23+CE!M23+PB!M23+AL!M23+RN!M23+BA!M23+AC!M23+AM!M23+RO!M23+RR!M23+AP!M23+PA!M23+TO!M23+DF!M23+GO!M23+MT!M23+MS!M23+PR!M23+SC!M23+RS!M23+ES!M23+MG!M23+SP!M23+RJ!M23</f>
        <v>18046.995936299998</v>
      </c>
      <c r="O23" s="24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</row>
    <row r="24" spans="2:26" x14ac:dyDescent="0.25">
      <c r="B24" s="1" t="s">
        <v>20</v>
      </c>
      <c r="C24" s="10">
        <f>SE!C24+MA!C24+PI!C24+PE!C24+CE!C24+PB!C24+AL!C24+RN!C24+BA!C24+AC!C24+AM!C24+RO!C24+RR!C24+AP!C24+PA!C24+TO!C24+DF!C24+GO!C24+MT!C24+MS!C24+PR!C24+SC!C24+RS!C24+ES!C24+MG!C24+SP!C24+RJ!C24</f>
        <v>0</v>
      </c>
      <c r="D24" s="10">
        <f>SE!D24+MA!D24+PI!D24+PE!D24+CE!D24+PB!D24+AL!D24+RN!D24+BA!D24+AC!D24+AM!D24+RO!D24+RR!D24+AP!D24+PA!D24+TO!D24+DF!D24+GO!D24+MT!D24+MS!D24+PR!D24+SC!D24+RS!D24+ES!D24+MG!D24+SP!D24+RJ!D24</f>
        <v>0</v>
      </c>
      <c r="E24" s="10">
        <f>SE!E24+MA!E24+PI!E24+PE!E24+CE!E24+PB!E24+AL!E24+RN!E24+BA!E24+AC!E24+AM!E24+RO!E24+RR!E24+AP!E24+PA!E24+TO!E24+DF!E24+GO!E24+MT!E24+MS!E24+PR!E24+SC!E24+RS!E24+ES!E24+MG!E24+SP!E24+RJ!E24</f>
        <v>0</v>
      </c>
      <c r="F24" s="10">
        <f>SE!F24+MA!F24+PI!F24+PE!F24+CE!F24+PB!F24+AL!F24+RN!F24+BA!F24+AC!F24+AM!F24+RO!F24+RR!F24+AP!F24+PA!F24+TO!F24+DF!F24+GO!F24+MT!F24+MS!F24+PR!F24+SC!F24+RS!F24+ES!F24+MG!F24+SP!F24+RJ!F24</f>
        <v>0</v>
      </c>
      <c r="G24" s="10">
        <f>SE!G24+MA!G24+PI!G24+PE!G24+CE!G24+PB!G24+AL!G24+RN!G24+BA!G24+AC!G24+AM!G24+RO!G24+RR!G24+AP!G24+PA!G24+TO!G24+DF!G24+GO!G24+MT!G24+MS!G24+PR!G24+SC!G24+RS!G24+ES!G24+MG!G24+SP!G24+RJ!G24</f>
        <v>0</v>
      </c>
      <c r="H24" s="10">
        <f>SE!H24+MA!H24+PI!H24+PE!H24+CE!H24+PB!H24+AL!H24+RN!H24+BA!H24+AC!H24+AM!H24+RO!H24+RR!H24+AP!H24+PA!H24+TO!H24+DF!H24+GO!H24+MT!H24+MS!H24+PR!H24+SC!H24+RS!H24+ES!H24+MG!H24+SP!H24+RJ!H24</f>
        <v>0</v>
      </c>
      <c r="I24" s="10">
        <f>SE!I24+MA!I24+PI!I24+PE!I24+CE!I24+PB!I24+AL!I24+RN!I24+BA!I24+AC!I24+AM!I24+RO!I24+RR!I24+AP!I24+PA!I24+TO!I24+DF!I24+GO!I24+MT!I24+MS!I24+PR!I24+SC!I24+RS!I24+ES!I24+MG!I24+SP!I24+RJ!I24</f>
        <v>0</v>
      </c>
      <c r="J24" s="10">
        <f>SE!J24+MA!J24+PI!J24+PE!J24+CE!J24+PB!J24+AL!J24+RN!J24+BA!J24+AC!J24+AM!J24+RO!J24+RR!J24+AP!J24+PA!J24+TO!J24+DF!J24+GO!J24+MT!J24+MS!J24+PR!J24+SC!J24+RS!J24+ES!J24+MG!J24+SP!J24+RJ!J24</f>
        <v>25328.636567240002</v>
      </c>
      <c r="K24" s="10">
        <f>SE!K24+MA!K24+PI!K24+PE!K24+CE!K24+PB!K24+AL!K24+RN!K24+BA!K24+AC!K24+AM!K24+RO!K24+RR!K24+AP!K24+PA!K24+TO!K24+DF!K24+GO!K24+MT!K24+MS!K24+PR!K24+SC!K24+RS!K24+ES!K24+MG!K24+SP!K24+RJ!K24</f>
        <v>27713.510699960003</v>
      </c>
      <c r="L24" s="10">
        <f>SE!L24+MA!L24+PI!L24+PE!L24+CE!L24+PB!L24+AL!L24+RN!L24+BA!L24+AC!L24+AM!L24+RO!L24+RR!L24+AP!L24+PA!L24+TO!L24+DF!L24+GO!L24+MT!L24+MS!L24+PR!L24+SC!L24+RS!L24+ES!L24+MG!L24+SP!L24+RJ!L24</f>
        <v>28951.056245739997</v>
      </c>
      <c r="M24" s="10">
        <f>SE!M24+MA!M24+PI!M24+PE!M24+CE!M24+PB!M24+AL!M24+RN!M24+BA!M24+AC!M24+AM!M24+RO!M24+RR!M24+AP!M24+PA!M24+TO!M24+DF!M24+GO!M24+MT!M24+MS!M24+PR!M24+SC!M24+RS!M24+ES!M24+MG!M24+SP!M24+RJ!M24</f>
        <v>17008.811114650001</v>
      </c>
      <c r="O24" s="89" t="s">
        <v>148</v>
      </c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</row>
    <row r="25" spans="2:26" x14ac:dyDescent="0.25">
      <c r="B25" s="1" t="s">
        <v>21</v>
      </c>
      <c r="C25" s="10">
        <f>SE!C25+MA!C25+PI!C25+PE!C25+CE!C25+PB!C25+AL!C25+RN!C25+BA!C25+AC!C25+AM!C25+RO!C25+RR!C25+AP!C25+PA!C25+TO!C25+DF!C25+GO!C25+MT!C25+MS!C25+PR!C25+SC!C25+RS!C25+ES!C25+MG!C25+SP!C25+RJ!C25</f>
        <v>0</v>
      </c>
      <c r="D25" s="10">
        <f>SE!D25+MA!D25+PI!D25+PE!D25+CE!D25+PB!D25+AL!D25+RN!D25+BA!D25+AC!D25+AM!D25+RO!D25+RR!D25+AP!D25+PA!D25+TO!D25+DF!D25+GO!D25+MT!D25+MS!D25+PR!D25+SC!D25+RS!D25+ES!D25+MG!D25+SP!D25+RJ!D25</f>
        <v>0</v>
      </c>
      <c r="E25" s="10">
        <f>SE!E25+MA!E25+PI!E25+PE!E25+CE!E25+PB!E25+AL!E25+RN!E25+BA!E25+AC!E25+AM!E25+RO!E25+RR!E25+AP!E25+PA!E25+TO!E25+DF!E25+GO!E25+MT!E25+MS!E25+PR!E25+SC!E25+RS!E25+ES!E25+MG!E25+SP!E25+RJ!E25</f>
        <v>0</v>
      </c>
      <c r="F25" s="10">
        <f>SE!F25+MA!F25+PI!F25+PE!F25+CE!F25+PB!F25+AL!F25+RN!F25+BA!F25+AC!F25+AM!F25+RO!F25+RR!F25+AP!F25+PA!F25+TO!F25+DF!F25+GO!F25+MT!F25+MS!F25+PR!F25+SC!F25+RS!F25+ES!F25+MG!F25+SP!F25+RJ!F25</f>
        <v>0</v>
      </c>
      <c r="G25" s="10">
        <f>SE!G25+MA!G25+PI!G25+PE!G25+CE!G25+PB!G25+AL!G25+RN!G25+BA!G25+AC!G25+AM!G25+RO!G25+RR!G25+AP!G25+PA!G25+TO!G25+DF!G25+GO!G25+MT!G25+MS!G25+PR!G25+SC!G25+RS!G25+ES!G25+MG!G25+SP!G25+RJ!G25</f>
        <v>0</v>
      </c>
      <c r="H25" s="10">
        <f>SE!H25+MA!H25+PI!H25+PE!H25+CE!H25+PB!H25+AL!H25+RN!H25+BA!H25+AC!H25+AM!H25+RO!H25+RR!H25+AP!H25+PA!H25+TO!H25+DF!H25+GO!H25+MT!H25+MS!H25+PR!H25+SC!H25+RS!H25+ES!H25+MG!H25+SP!H25+RJ!H25</f>
        <v>0</v>
      </c>
      <c r="I25" s="10">
        <f>SE!I25+MA!I25+PI!I25+PE!I25+CE!I25+PB!I25+AL!I25+RN!I25+BA!I25+AC!I25+AM!I25+RO!I25+RR!I25+AP!I25+PA!I25+TO!I25+DF!I25+GO!I25+MT!I25+MS!I25+PR!I25+SC!I25+RS!I25+ES!I25+MG!I25+SP!I25+RJ!I25</f>
        <v>0</v>
      </c>
      <c r="J25" s="10">
        <f>SE!J25+MA!J25+PI!J25+PE!J25+CE!J25+PB!J25+AL!J25+RN!J25+BA!J25+AC!J25+AM!J25+RO!J25+RR!J25+AP!J25+PA!J25+TO!J25+DF!J25+GO!J25+MT!J25+MS!J25+PR!J25+SC!J25+RS!J25+ES!J25+MG!J25+SP!J25+RJ!J25</f>
        <v>19645.27211482</v>
      </c>
      <c r="K25" s="10">
        <f>SE!K25+MA!K25+PI!K25+PE!K25+CE!K25+PB!K25+AL!K25+RN!K25+BA!K25+AC!K25+AM!K25+RO!K25+RR!K25+AP!K25+PA!K25+TO!K25+DF!K25+GO!K25+MT!K25+MS!K25+PR!K25+SC!K25+RS!K25+ES!K25+MG!K25+SP!K25+RJ!K25</f>
        <v>5664.7206542599988</v>
      </c>
      <c r="L25" s="10">
        <f>SE!L25+MA!L25+PI!L25+PE!L25+CE!L25+PB!L25+AL!L25+RN!L25+BA!L25+AC!L25+AM!L25+RO!L25+RR!L25+AP!L25+PA!L25+TO!L25+DF!L25+GO!L25+MT!L25+MS!L25+PR!L25+SC!L25+RS!L25+ES!L25+MG!L25+SP!L25+RJ!L25</f>
        <v>13895.061869519996</v>
      </c>
      <c r="M25" s="10">
        <f>SE!M25+MA!M25+PI!M25+PE!M25+CE!M25+PB!M25+AL!M25+RN!M25+BA!M25+AC!M25+AM!M25+RO!M25+RR!M25+AP!M25+PA!M25+TO!M25+DF!M25+GO!M25+MT!M25+MS!M25+PR!M25+SC!M25+RS!M25+ES!M25+MG!M25+SP!M25+RJ!M25</f>
        <v>5788.7153770299983</v>
      </c>
      <c r="O25" s="89" t="s">
        <v>137</v>
      </c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</row>
    <row r="26" spans="2:26" x14ac:dyDescent="0.25">
      <c r="B26" s="17" t="s">
        <v>22</v>
      </c>
      <c r="C26" s="18">
        <f>SE!C26+MA!C26+PI!C26+PE!C26+CE!C26+PB!C26+AL!C26+RN!C26+BA!C26+AC!C26+AM!C26+RO!C26+RR!C26+AP!C26+PA!C26+TO!C26+DF!C26+GO!C26+MT!C26+MS!C26+PR!C26+SC!C26+RS!C26+ES!C26+MG!C26+SP!C26+RJ!C26</f>
        <v>0</v>
      </c>
      <c r="D26" s="18">
        <f>SE!D26+MA!D26+PI!D26+PE!D26+CE!D26+PB!D26+AL!D26+RN!D26+BA!D26+AC!D26+AM!D26+RO!D26+RR!D26+AP!D26+PA!D26+TO!D26+DF!D26+GO!D26+MT!D26+MS!D26+PR!D26+SC!D26+RS!D26+ES!D26+MG!D26+SP!D26+RJ!D26</f>
        <v>0</v>
      </c>
      <c r="E26" s="18">
        <f>SE!E26+MA!E26+PI!E26+PE!E26+CE!E26+PB!E26+AL!E26+RN!E26+BA!E26+AC!E26+AM!E26+RO!E26+RR!E26+AP!E26+PA!E26+TO!E26+DF!E26+GO!E26+MT!E26+MS!E26+PR!E26+SC!E26+RS!E26+ES!E26+MG!E26+SP!E26+RJ!E26</f>
        <v>0</v>
      </c>
      <c r="F26" s="18">
        <f>SE!F26+MA!F26+PI!F26+PE!F26+CE!F26+PB!F26+AL!F26+RN!F26+BA!F26+AC!F26+AM!F26+RO!F26+RR!F26+AP!F26+PA!F26+TO!F26+DF!F26+GO!F26+MT!F26+MS!F26+PR!F26+SC!F26+RS!F26+ES!F26+MG!F26+SP!F26+RJ!F26</f>
        <v>0</v>
      </c>
      <c r="G26" s="18">
        <f>SE!G26+MA!G26+PI!G26+PE!G26+CE!G26+PB!G26+AL!G26+RN!G26+BA!G26+AC!G26+AM!G26+RO!G26+RR!G26+AP!G26+PA!G26+TO!G26+DF!G26+GO!G26+MT!G26+MS!G26+PR!G26+SC!G26+RS!G26+ES!G26+MG!G26+SP!G26+RJ!G26</f>
        <v>0</v>
      </c>
      <c r="H26" s="18">
        <f>SE!H26+MA!H26+PI!H26+PE!H26+CE!H26+PB!H26+AL!H26+RN!H26+BA!H26+AC!H26+AM!H26+RO!H26+RR!H26+AP!H26+PA!H26+TO!H26+DF!H26+GO!H26+MT!H26+MS!H26+PR!H26+SC!H26+RS!H26+ES!H26+MG!H26+SP!H26+RJ!H26</f>
        <v>0</v>
      </c>
      <c r="I26" s="18">
        <f>SE!I26+MA!I26+PI!I26+PE!I26+CE!I26+PB!I26+AL!I26+RN!I26+BA!I26+AC!I26+AM!I26+RO!I26+RR!I26+AP!I26+PA!I26+TO!I26+DF!I26+GO!I26+MT!I26+MS!I26+PR!I26+SC!I26+RS!I26+ES!I26+MG!I26+SP!I26+RJ!I26</f>
        <v>0</v>
      </c>
      <c r="J26" s="18">
        <f>SE!J26+MA!J26+PI!J26+PE!J26+CE!J26+PB!J26+AL!J26+RN!J26+BA!J26+AC!J26+AM!J26+RO!J26+RR!J26+AP!J26+PA!J26+TO!J26+DF!J26+GO!J26+MT!J26+MS!J26+PR!J26+SC!J26+RS!J26+ES!J26+MG!J26+SP!J26+RJ!J26</f>
        <v>88876.865138790003</v>
      </c>
      <c r="K26" s="18">
        <f>SE!K26+MA!K26+PI!K26+PE!K26+CE!K26+PB!K26+AL!K26+RN!K26+BA!K26+AC!K26+AM!K26+RO!K26+RR!K26+AP!K26+PA!K26+TO!K26+DF!K26+GO!K26+MT!K26+MS!K26+PR!K26+SC!K26+RS!K26+ES!K26+MG!K26+SP!K26+RJ!K26</f>
        <v>102835.25493191548</v>
      </c>
      <c r="L26" s="18">
        <f>SE!L26+MA!L26+PI!L26+PE!L26+CE!L26+PB!L26+AL!L26+RN!L26+BA!L26+AC!L26+AM!L26+RO!L26+RR!L26+AP!L26+PA!L26+TO!L26+DF!L26+GO!L26+MT!L26+MS!L26+PR!L26+SC!L26+RS!L26+ES!L26+MG!L26+SP!L26+RJ!L26</f>
        <v>110029.12898985</v>
      </c>
      <c r="M26" s="18">
        <f>SE!M26+MA!M26+PI!M26+PE!M26+CE!M26+PB!M26+AL!M26+RN!M26+BA!M26+AC!M26+AM!M26+RO!M26+RR!M26+AP!M26+PA!M26+TO!M26+DF!M26+GO!M26+MT!M26+MS!M26+PR!M26+SC!M26+RS!M26+ES!M26+MG!M26+SP!M26+RJ!M26</f>
        <v>65457.000365699998</v>
      </c>
      <c r="O26" s="89" t="s">
        <v>138</v>
      </c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</row>
    <row r="27" spans="2:26" x14ac:dyDescent="0.25">
      <c r="B27" s="17" t="s">
        <v>23</v>
      </c>
      <c r="C27" s="18">
        <f>SE!C27+MA!C27+PI!C27+PE!C27+CE!C27+PB!C27+AL!C27+RN!C27+BA!C27+AC!C27+AM!C27+RO!C27+RR!C27+AP!C27+PA!C27+TO!C27+DF!C27+GO!C27+MT!C27+MS!C27+PR!C27+SC!C27+RS!C27+ES!C27+MG!C27+SP!C27+RJ!C27</f>
        <v>0</v>
      </c>
      <c r="D27" s="18">
        <f>SE!D27+MA!D27+PI!D27+PE!D27+CE!D27+PB!D27+AL!D27+RN!D27+BA!D27+AC!D27+AM!D27+RO!D27+RR!D27+AP!D27+PA!D27+TO!D27+DF!D27+GO!D27+MT!D27+MS!D27+PR!D27+SC!D27+RS!D27+ES!D27+MG!D27+SP!D27+RJ!D27</f>
        <v>0</v>
      </c>
      <c r="E27" s="18">
        <f>SE!E27+MA!E27+PI!E27+PE!E27+CE!E27+PB!E27+AL!E27+RN!E27+BA!E27+AC!E27+AM!E27+RO!E27+RR!E27+AP!E27+PA!E27+TO!E27+DF!E27+GO!E27+MT!E27+MS!E27+PR!E27+SC!E27+RS!E27+ES!E27+MG!E27+SP!E27+RJ!E27</f>
        <v>0</v>
      </c>
      <c r="F27" s="18">
        <f>SE!F27+MA!F27+PI!F27+PE!F27+CE!F27+PB!F27+AL!F27+RN!F27+BA!F27+AC!F27+AM!F27+RO!F27+RR!F27+AP!F27+PA!F27+TO!F27+DF!F27+GO!F27+MT!F27+MS!F27+PR!F27+SC!F27+RS!F27+ES!F27+MG!F27+SP!F27+RJ!F27</f>
        <v>0</v>
      </c>
      <c r="G27" s="18">
        <f>SE!G27+MA!G27+PI!G27+PE!G27+CE!G27+PB!G27+AL!G27+RN!G27+BA!G27+AC!G27+AM!G27+RO!G27+RR!G27+AP!G27+PA!G27+TO!G27+DF!G27+GO!G27+MT!G27+MS!G27+PR!G27+SC!G27+RS!G27+ES!G27+MG!G27+SP!G27+RJ!G27</f>
        <v>0</v>
      </c>
      <c r="H27" s="18">
        <f>SE!H27+MA!H27+PI!H27+PE!H27+CE!H27+PB!H27+AL!H27+RN!H27+BA!H27+AC!H27+AM!H27+RO!H27+RR!H27+AP!H27+PA!H27+TO!H27+DF!H27+GO!H27+MT!H27+MS!H27+PR!H27+SC!H27+RS!H27+ES!H27+MG!H27+SP!H27+RJ!H27</f>
        <v>0</v>
      </c>
      <c r="I27" s="18">
        <f>SE!I27+MA!I27+PI!I27+PE!I27+CE!I27+PB!I27+AL!I27+RN!I27+BA!I27+AC!I27+AM!I27+RO!I27+RR!I27+AP!I27+PA!I27+TO!I27+DF!I27+GO!I27+MT!I27+MS!I27+PR!I27+SC!I27+RS!I27+ES!I27+MG!I27+SP!I27+RJ!I27</f>
        <v>0</v>
      </c>
      <c r="J27" s="18">
        <f>SE!J27+MA!J27+PI!J27+PE!J27+CE!J27+PB!J27+AL!J27+RN!J27+BA!J27+AC!J27+AM!J27+RO!J27+RR!J27+AP!J27+PA!J27+TO!J27+DF!J27+GO!J27+MT!J27+MS!J27+PR!J27+SC!J27+RS!J27+ES!J27+MG!J27+SP!J27+RJ!J27</f>
        <v>27613.671707160003</v>
      </c>
      <c r="K27" s="18">
        <f>SE!K27+MA!K27+PI!K27+PE!K27+CE!K27+PB!K27+AL!K27+RN!K27+BA!K27+AC!K27+AM!K27+RO!K27+RR!K27+AP!K27+PA!K27+TO!K27+DF!K27+GO!K27+MT!K27+MS!K27+PR!K27+SC!K27+RS!K27+ES!K27+MG!K27+SP!K27+RJ!K27</f>
        <v>30690.118874281896</v>
      </c>
      <c r="L27" s="18">
        <f>SE!L27+MA!L27+PI!L27+PE!L27+CE!L27+PB!L27+AL!L27+RN!L27+BA!L27+AC!L27+AM!L27+RO!L27+RR!L27+AP!L27+PA!L27+TO!L27+DF!L27+GO!L27+MT!L27+MS!L27+PR!L27+SC!L27+RS!L27+ES!L27+MG!L27+SP!L27+RJ!L27</f>
        <v>35077.455018520006</v>
      </c>
      <c r="M27" s="18">
        <f>SE!M27+MA!M27+PI!M27+PE!M27+CE!M27+PB!M27+AL!M27+RN!M27+BA!M27+AC!M27+AM!M27+RO!M27+RR!M27+AP!M27+PA!M27+TO!M27+DF!M27+GO!M27+MT!M27+MS!M27+PR!M27+SC!M27+RS!M27+ES!M27+MG!M27+SP!M27+RJ!M27</f>
        <v>22504.977877059999</v>
      </c>
      <c r="O27" s="24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</row>
    <row r="28" spans="2:26" x14ac:dyDescent="0.25">
      <c r="B28" s="7" t="s">
        <v>326</v>
      </c>
      <c r="C28" s="8">
        <f>SE!C28+MA!C28+PI!C28+PE!C28+CE!C28+PB!C28+AL!C28+RN!C28+BA!C28+AC!C28+AM!C28+RO!C28+RR!C28+AP!C28+PA!C28+TO!C28+DF!C28+GO!C28+MT!C28+MS!C28+PR!C28+SC!C28+RS!C28+ES!C28+MG!C28+SP!C28+RJ!C28</f>
        <v>171705.91104875997</v>
      </c>
      <c r="D28" s="8">
        <f>SE!D28+MA!D28+PI!D28+PE!D28+CE!D28+PB!D28+AL!D28+RN!D28+BA!D28+AC!D28+AM!D28+RO!D28+RR!D28+AP!D28+PA!D28+TO!D28+DF!D28+GO!D28+MT!D28+MS!D28+PR!D28+SC!D28+RS!D28+ES!D28+MG!D28+SP!D28+RJ!D28</f>
        <v>188432.38001356999</v>
      </c>
      <c r="E28" s="8">
        <f>SE!E28+MA!E28+PI!E28+PE!E28+CE!E28+PB!E28+AL!E28+RN!E28+BA!E28+AC!E28+AM!E28+RO!E28+RR!E28+AP!E28+PA!E28+TO!E28+DF!E28+GO!E28+MT!E28+MS!E28+PR!E28+SC!E28+RS!E28+ES!E28+MG!E28+SP!E28+RJ!E28</f>
        <v>216994.38625225</v>
      </c>
      <c r="F28" s="8">
        <f>SE!F28+MA!F28+PI!F28+PE!F28+CE!F28+PB!F28+AL!F28+RN!F28+BA!F28+AC!F28+AM!F28+RO!F28+RR!F28+AP!F28+PA!F28+TO!F28+DF!F28+GO!F28+MT!F28+MS!F28+PR!F28+SC!F28+RS!F28+ES!F28+MG!F28+SP!F28+RJ!F28</f>
        <v>232127.56863174998</v>
      </c>
      <c r="G28" s="8">
        <f>SE!G28+MA!G28+PI!G28+PE!G28+CE!G28+PB!G28+AL!G28+RN!G28+BA!G28+AC!G28+AM!G28+RO!G28+RR!G28+AP!G28+PA!G28+TO!G28+DF!G28+GO!G28+MT!G28+MS!G28+PR!G28+SC!G28+RS!G28+ES!G28+MG!G28+SP!G28+RJ!G28</f>
        <v>244968.19905164998</v>
      </c>
      <c r="H28" s="8">
        <f>SE!H28+MA!H28+PI!H28+PE!H28+CE!H28+PB!H28+AL!H28+RN!H28+BA!H28+AC!H28+AM!H28+RO!H28+RR!H28+AP!H28+PA!H28+TO!H28+DF!H28+GO!H28+MT!H28+MS!H28+PR!H28+SC!H28+RS!H28+ES!H28+MG!H28+SP!H28+RJ!H28</f>
        <v>247781.96441859999</v>
      </c>
      <c r="I28" s="8">
        <f>SE!I28+MA!I28+PI!I28+PE!I28+CE!I28+PB!I28+AL!I28+RN!I28+BA!I28+AC!I28+AM!I28+RO!I28+RR!I28+AP!I28+PA!I28+TO!I28+DF!I28+GO!I28+MT!I28+MS!I28+PR!I28+SC!I28+RS!I28+ES!I28+MG!I28+SP!I28+RJ!I28</f>
        <v>264191.21505657001</v>
      </c>
      <c r="J28" s="8">
        <f>SE!J28+MA!J28+PI!J28+PE!J28+CE!J28+PB!J28+AL!J28+RN!J28+BA!J28+AC!J28+AM!J28+RO!J28+RR!J28+AP!J28+PA!J28+TO!J28+DF!J28+GO!J28+MT!J28+MS!J28+PR!J28+SC!J28+RS!J28+ES!J28+MG!J28+SP!J28+RJ!J28</f>
        <v>273850.26812064997</v>
      </c>
      <c r="K28" s="8">
        <f>SE!K28+MA!K28+PI!K28+PE!K28+CE!K28+PB!K28+AL!K28+RN!K28+BA!K28+AC!K28+AM!K28+RO!K28+RR!K28+AP!K28+PA!K28+TO!K28+DF!K28+GO!K28+MT!K28+MS!K28+PR!K28+SC!K28+RS!K28+ES!K28+MG!K28+SP!K28+RJ!K28</f>
        <v>288952.58380476001</v>
      </c>
      <c r="L28" s="8">
        <f>SE!L28+MA!L28+PI!L28+PE!L28+CE!L28+PB!L28+AL!L28+RN!L28+BA!L28+AC!L28+AM!L28+RO!L28+RR!L28+AP!L28+PA!L28+TO!L28+DF!L28+GO!L28+MT!L28+MS!L28+PR!L28+SC!L28+RS!L28+ES!L28+MG!L28+SP!L28+RJ!L28</f>
        <v>298312.02326828998</v>
      </c>
      <c r="M28" s="8">
        <f>SE!M28+MA!M28+PI!M28+PE!M28+CE!M28+PB!M28+AL!M28+RN!M28+BA!M28+AC!M28+AM!M28+RO!M28+RR!M28+AP!M28+PA!M28+TO!M28+DF!M28+GO!M28+MT!M28+MS!M28+PR!M28+SC!M28+RS!M28+ES!M28+MG!M28+SP!M28+RJ!M28</f>
        <v>165650.89333044004</v>
      </c>
      <c r="O28" s="89" t="s">
        <v>151</v>
      </c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</row>
    <row r="29" spans="2:26" x14ac:dyDescent="0.25">
      <c r="B29" s="1" t="s">
        <v>24</v>
      </c>
      <c r="C29" s="19">
        <f>SE!C29+MA!C29+PI!C29+PE!C29+CE!C29+PB!C29+AL!C29+RN!C29+BA!C29+AC!C29+AM!C29+RO!C29+RR!C29+AP!C29+PA!C29+TO!C29+DF!C29+GO!C29+MT!C29+MS!C29+PR!C29+SC!C29+RS!C29+ES!C29+MG!C29+SP!C29+RJ!C29</f>
        <v>61561.513677829993</v>
      </c>
      <c r="D29" s="19">
        <f>SE!D29+MA!D29+PI!D29+PE!D29+CE!D29+PB!D29+AL!D29+RN!D29+BA!D29+AC!D29+AM!D29+RO!D29+RR!D29+AP!D29+PA!D29+TO!D29+DF!D29+GO!D29+MT!D29+MS!D29+PR!D29+SC!D29+RS!D29+ES!D29+MG!D29+SP!D29+RJ!D29</f>
        <v>63131.407879840001</v>
      </c>
      <c r="E29" s="19">
        <f>SE!E29+MA!E29+PI!E29+PE!E29+CE!E29+PB!E29+AL!E29+RN!E29+BA!E29+AC!E29+AM!E29+RO!E29+RR!E29+AP!E29+PA!E29+TO!E29+DF!E29+GO!E29+MT!E29+MS!E29+PR!E29+SC!E29+RS!E29+ES!E29+MG!E29+SP!E29+RJ!E29</f>
        <v>73255.800578370006</v>
      </c>
      <c r="F29" s="19">
        <f>SE!F29+MA!F29+PI!F29+PE!F29+CE!F29+PB!F29+AL!F29+RN!F29+BA!F29+AC!F29+AM!F29+RO!F29+RR!F29+AP!F29+PA!F29+TO!F29+DF!F29+GO!F29+MT!F29+MS!F29+PR!F29+SC!F29+RS!F29+ES!F29+MG!F29+SP!F29+RJ!F29</f>
        <v>79266.528514850012</v>
      </c>
      <c r="G29" s="19">
        <f>SE!G29+MA!G29+PI!G29+PE!G29+CE!G29+PB!G29+AL!G29+RN!G29+BA!G29+AC!G29+AM!G29+RO!G29+RR!G29+AP!G29+PA!G29+TO!G29+DF!G29+GO!G29+MT!G29+MS!G29+PR!G29+SC!G29+RS!G29+ES!G29+MG!G29+SP!G29+RJ!G29</f>
        <v>76768.140832029996</v>
      </c>
      <c r="H29" s="19">
        <f>SE!H29+MA!H29+PI!H29+PE!H29+CE!H29+PB!H29+AL!H29+RN!H29+BA!H29+AC!H29+AM!H29+RO!H29+RR!H29+AP!H29+PA!H29+TO!H29+DF!H29+GO!H29+MT!H29+MS!H29+PR!H29+SC!H29+RS!H29+ES!H29+MG!H29+SP!H29+RJ!H29</f>
        <v>83277.836194280011</v>
      </c>
      <c r="I29" s="19">
        <f>SE!I29+MA!I29+PI!I29+PE!I29+CE!I29+PB!I29+AL!I29+RN!I29+BA!I29+AC!I29+AM!I29+RO!I29+RR!I29+AP!I29+PA!I29+TO!I29+DF!I29+GO!I29+MT!I29+MS!I29+PR!I29+SC!I29+RS!I29+ES!I29+MG!I29+SP!I29+RJ!I29</f>
        <v>97433.222959010003</v>
      </c>
      <c r="J29" s="19">
        <f>SE!J29+MA!J29+PI!J29+PE!J29+CE!J29+PB!J29+AL!J29+RN!J29+BA!J29+AC!J29+AM!J29+RO!J29+RR!J29+AP!J29+PA!J29+TO!J29+DF!J29+GO!J29+MT!J29+MS!J29+PR!J29+SC!J29+RS!J29+ES!J29+MG!J29+SP!J29+RJ!J29</f>
        <v>92052.832956159997</v>
      </c>
      <c r="K29" s="19">
        <f>SE!K29+MA!K29+PI!K29+PE!K29+CE!K29+PB!K29+AL!K29+RN!K29+BA!K29+AC!K29+AM!K29+RO!K29+RR!K29+AP!K29+PA!K29+TO!K29+DF!K29+GO!K29+MT!K29+MS!K29+PR!K29+SC!K29+RS!K29+ES!K29+MG!K29+SP!K29+RJ!K29</f>
        <v>95666.76002329</v>
      </c>
      <c r="L29" s="19">
        <f>SE!L29+MA!L29+PI!L29+PE!L29+CE!L29+PB!L29+AL!L29+RN!L29+BA!L29+AC!L29+AM!L29+RO!L29+RR!L29+AP!L29+PA!L29+TO!L29+DF!L29+GO!L29+MT!L29+MS!L29+PR!L29+SC!L29+RS!L29+ES!L29+MG!L29+SP!L29+RJ!L29</f>
        <v>98366.686763189995</v>
      </c>
      <c r="M29" s="19">
        <f>SE!M29+MA!M29+PI!M29+PE!M29+CE!M29+PB!M29+AL!M29+RN!M29+BA!M29+AC!M29+AM!M29+RO!M29+RR!M29+AP!M29+PA!M29+TO!M29+DF!M29+GO!M29+MT!M29+MS!M29+PR!M29+SC!M29+RS!M29+ES!M29+MG!M29+SP!M29+RJ!M29</f>
        <v>61559.670530550007</v>
      </c>
      <c r="O29" s="89" t="s">
        <v>332</v>
      </c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</row>
    <row r="30" spans="2:26" x14ac:dyDescent="0.25">
      <c r="B30" s="1" t="s">
        <v>25</v>
      </c>
      <c r="C30" s="10">
        <v>110144.39737092998</v>
      </c>
      <c r="D30" s="10">
        <v>125300.97213372999</v>
      </c>
      <c r="E30" s="10">
        <v>143738.58567388001</v>
      </c>
      <c r="F30" s="10">
        <v>152861.04011689997</v>
      </c>
      <c r="G30" s="10">
        <v>168200.05821961997</v>
      </c>
      <c r="H30" s="10">
        <v>164504.12822431998</v>
      </c>
      <c r="I30" s="10">
        <v>166757.99209756003</v>
      </c>
      <c r="J30" s="10">
        <v>181797.43516448996</v>
      </c>
      <c r="K30" s="10">
        <v>193285.82378147001</v>
      </c>
      <c r="L30" s="10">
        <v>199945.33650509999</v>
      </c>
      <c r="M30" s="10">
        <v>104091.22279989003</v>
      </c>
      <c r="O30" s="89" t="s">
        <v>333</v>
      </c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</row>
    <row r="31" spans="2:26" x14ac:dyDescent="0.25">
      <c r="B31" s="15" t="s">
        <v>26</v>
      </c>
      <c r="C31" s="16">
        <f>SE!C31+MA!C31+PI!C31+PE!C31+CE!C31+PB!C31+AL!C31+RN!C31+BA!C31+AC!C31+AM!C31+RO!C31+RR!C31+AP!C31+PA!C31+TO!C31+DF!C31+GO!C31+MT!C31+MS!C31+PR!C31+SC!C31+RS!C31+ES!C31+MG!C31+SP!C31+RJ!C31</f>
        <v>32347.846461489997</v>
      </c>
      <c r="D31" s="16">
        <f>SE!D31+MA!D31+PI!D31+PE!D31+CE!D31+PB!D31+AL!D31+RN!D31+BA!D31+AC!D31+AM!D31+RO!D31+RR!D31+AP!D31+PA!D31+TO!D31+DF!D31+GO!D31+MT!D31+MS!D31+PR!D31+SC!D31+RS!D31+ES!D31+MG!D31+SP!D31+RJ!D31</f>
        <v>40368.903541299995</v>
      </c>
      <c r="E31" s="16">
        <f>SE!E31+MA!E31+PI!E31+PE!E31+CE!E31+PB!E31+AL!E31+RN!E31+BA!E31+AC!E31+AM!E31+RO!E31+RR!E31+AP!E31+PA!E31+TO!E31+DF!E31+GO!E31+MT!E31+MS!E31+PR!E31+SC!E31+RS!E31+ES!E31+MG!E31+SP!E31+RJ!E31</f>
        <v>50448.919717879995</v>
      </c>
      <c r="F31" s="16">
        <f>SE!F31+MA!F31+PI!F31+PE!F31+CE!F31+PB!F31+AL!F31+RN!F31+BA!F31+AC!F31+AM!F31+RO!F31+RR!F31+AP!F31+PA!F31+TO!F31+DF!F31+GO!F31+MT!F31+MS!F31+PR!F31+SC!F31+RS!F31+ES!F31+MG!F31+SP!F31+RJ!F31</f>
        <v>40353.846132799998</v>
      </c>
      <c r="G31" s="16">
        <f>SE!G31+MA!G31+PI!G31+PE!G31+CE!G31+PB!G31+AL!G31+RN!G31+BA!G31+AC!G31+AM!G31+RO!G31+RR!G31+AP!G31+PA!G31+TO!G31+DF!G31+GO!G31+MT!G31+MS!G31+PR!G31+SC!G31+RS!G31+ES!G31+MG!G31+SP!G31+RJ!G31</f>
        <v>40090.263979619995</v>
      </c>
      <c r="H31" s="16">
        <f>SE!H31+MA!H31+PI!H31+PE!H31+CE!H31+PB!H31+AL!H31+RN!H31+BA!H31+AC!H31+AM!H31+RO!H31+RR!H31+AP!H31+PA!H31+TO!H31+DF!H31+GO!H31+MT!H31+MS!H31+PR!H31+SC!H31+RS!H31+ES!H31+MG!H31+SP!H31+RJ!H31</f>
        <v>54606.043797409999</v>
      </c>
      <c r="I31" s="16">
        <f>SE!I31+MA!I31+PI!I31+PE!I31+CE!I31+PB!I31+AL!I31+RN!I31+BA!I31+AC!I31+AM!I31+RO!I31+RR!I31+AP!I31+PA!I31+TO!I31+DF!I31+GO!I31+MT!I31+MS!I31+PR!I31+SC!I31+RS!I31+ES!I31+MG!I31+SP!I31+RJ!I31</f>
        <v>65274.53224819</v>
      </c>
      <c r="J31" s="16">
        <f>SE!J31+MA!J31+PI!J31+PE!J31+CE!J31+PB!J31+AL!J31+RN!J31+BA!J31+AC!J31+AM!J31+RO!J31+RR!J31+AP!J31+PA!J31+TO!J31+DF!J31+GO!J31+MT!J31+MS!J31+PR!J31+SC!J31+RS!J31+ES!J31+MG!J31+SP!J31+RJ!J31</f>
        <v>41484.497230720001</v>
      </c>
      <c r="K31" s="16">
        <f>SE!K31+MA!K31+PI!K31+PE!K31+CE!K31+PB!K31+AL!K31+RN!K31+BA!K31+AC!K31+AM!K31+RO!K31+RR!K31+AP!K31+PA!K31+TO!K31+DF!K31+GO!K31+MT!K31+MS!K31+PR!K31+SC!K31+RS!K31+ES!K31+MG!K31+SP!K31+RJ!K31</f>
        <v>39544.485905889997</v>
      </c>
      <c r="L31" s="16">
        <f>SE!L31+MA!L31+PI!L31+PE!L31+CE!L31+PB!L31+AL!L31+RN!L31+BA!L31+AC!L31+AM!L31+RO!L31+RR!L31+AP!L31+PA!L31+TO!L31+DF!L31+GO!L31+MT!L31+MS!L31+PR!L31+SC!L31+RS!L31+ES!L31+MG!L31+SP!L31+RJ!L31</f>
        <v>40001.60759289001</v>
      </c>
      <c r="M31" s="16">
        <f>SE!M31+MA!M31+PI!M31+PE!M31+CE!M31+PB!M31+AL!M31+RN!M31+BA!M31+AC!M31+AM!M31+RO!M31+RR!M31+AP!M31+PA!M31+TO!M31+DF!M31+GO!M31+MT!M31+MS!M31+PR!M31+SC!M31+RS!M31+ES!M31+MG!M31+SP!M31+RJ!M31</f>
        <v>18829.176813639999</v>
      </c>
      <c r="O31" s="89" t="s">
        <v>334</v>
      </c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</row>
    <row r="32" spans="2:26" x14ac:dyDescent="0.25">
      <c r="B32" s="1" t="s">
        <v>27</v>
      </c>
      <c r="C32" s="10">
        <f>SE!C32+MA!C32+PI!C32+PE!C32+CE!C32+PB!C32+AL!C32+RN!C32+BA!C32+AC!C32+AM!C32+RO!C32+RR!C32+AP!C32+PA!C32+TO!C32+DF!C32+GO!C32+MT!C32+MS!C32+PR!C32+SC!C32+RS!C32+ES!C32+MG!C32+SP!C32+RJ!C32</f>
        <v>23901.850665549999</v>
      </c>
      <c r="D32" s="10">
        <f>SE!D32+MA!D32+PI!D32+PE!D32+CE!D32+PB!D32+AL!D32+RN!D32+BA!D32+AC!D32+AM!D32+RO!D32+RR!D32+AP!D32+PA!D32+TO!D32+DF!D32+GO!D32+MT!D32+MS!D32+PR!D32+SC!D32+RS!D32+ES!D32+MG!D32+SP!D32+RJ!D32</f>
        <v>30866.679158129999</v>
      </c>
      <c r="E32" s="10">
        <f>SE!E32+MA!E32+PI!E32+PE!E32+CE!E32+PB!E32+AL!E32+RN!E32+BA!E32+AC!E32+AM!E32+RO!E32+RR!E32+AP!E32+PA!E32+TO!E32+DF!E32+GO!E32+MT!E32+MS!E32+PR!E32+SC!E32+RS!E32+ES!E32+MG!E32+SP!E32+RJ!E32</f>
        <v>42364.063757119999</v>
      </c>
      <c r="F32" s="10">
        <f>SE!F32+MA!F32+PI!F32+PE!F32+CE!F32+PB!F32+AL!F32+RN!F32+BA!F32+AC!F32+AM!F32+RO!F32+RR!F32+AP!F32+PA!F32+TO!F32+DF!F32+GO!F32+MT!F32+MS!F32+PR!F32+SC!F32+RS!F32+ES!F32+MG!F32+SP!F32+RJ!F32</f>
        <v>30942.274062060005</v>
      </c>
      <c r="G32" s="10">
        <f>SE!G32+MA!G32+PI!G32+PE!G32+CE!G32+PB!G32+AL!G32+RN!G32+BA!G32+AC!G32+AM!G32+RO!G32+RR!G32+AP!G32+PA!G32+TO!G32+DF!G32+GO!G32+MT!G32+MS!G32+PR!G32+SC!G32+RS!G32+ES!G32+MG!G32+SP!G32+RJ!G32</f>
        <v>31575.867328519995</v>
      </c>
      <c r="H32" s="10">
        <f>SE!H32+MA!H32+PI!H32+PE!H32+CE!H32+PB!H32+AL!H32+RN!H32+BA!H32+AC!H32+AM!H32+RO!H32+RR!H32+AP!H32+PA!H32+TO!H32+DF!H32+GO!H32+MT!H32+MS!H32+PR!H32+SC!H32+RS!H32+ES!H32+MG!H32+SP!H32+RJ!H32</f>
        <v>44601.62502082999</v>
      </c>
      <c r="I32" s="10">
        <f>SE!I32+MA!I32+PI!I32+PE!I32+CE!I32+PB!I32+AL!I32+RN!I32+BA!I32+AC!I32+AM!I32+RO!I32+RR!I32+AP!I32+PA!I32+TO!I32+DF!I32+GO!I32+MT!I32+MS!I32+PR!I32+SC!I32+RS!I32+ES!I32+MG!I32+SP!I32+RJ!I32</f>
        <v>55080.836162740008</v>
      </c>
      <c r="J32" s="10">
        <f>SE!J32+MA!J32+PI!J32+PE!J32+CE!J32+PB!J32+AL!J32+RN!J32+BA!J32+AC!J32+AM!J32+RO!J32+RR!J32+AP!J32+PA!J32+TO!J32+DF!J32+GO!J32+MT!J32+MS!J32+PR!J32+SC!J32+RS!J32+ES!J32+MG!J32+SP!J32+RJ!J32</f>
        <v>34594.140629950001</v>
      </c>
      <c r="K32" s="10">
        <f>SE!K32+MA!K32+PI!K32+PE!K32+CE!K32+PB!K32+AL!K32+RN!K32+BA!K32+AC!K32+AM!K32+RO!K32+RR!K32+AP!K32+PA!K32+TO!K32+DF!K32+GO!K32+MT!K32+MS!K32+PR!K32+SC!K32+RS!K32+ES!K32+MG!K32+SP!K32+RJ!K32</f>
        <v>30705.758911379999</v>
      </c>
      <c r="L32" s="10">
        <f>SE!L32+MA!L32+PI!L32+PE!L32+CE!L32+PB!L32+AL!L32+RN!L32+BA!L32+AC!L32+AM!L32+RO!L32+RR!L32+AP!L32+PA!L32+TO!L32+DF!L32+GO!L32+MT!L32+MS!L32+PR!L32+SC!L32+RS!L32+ES!L32+MG!L32+SP!L32+RJ!L32</f>
        <v>32367.835766389999</v>
      </c>
      <c r="M32" s="10">
        <f>SE!M32+MA!M32+PI!M32+PE!M32+CE!M32+PB!M32+AL!M32+RN!M32+BA!M32+AC!M32+AM!M32+RO!M32+RR!M32+AP!M32+PA!M32+TO!M32+DF!M32+GO!M32+MT!M32+MS!M32+PR!M32+SC!M32+RS!M32+ES!M32+MG!M32+SP!M32+RJ!M32</f>
        <v>16056.593347689999</v>
      </c>
      <c r="O32" s="24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</row>
    <row r="33" spans="2:26" x14ac:dyDescent="0.25">
      <c r="B33" s="1" t="s">
        <v>28</v>
      </c>
      <c r="C33" s="10">
        <f>SE!C33+MA!C33+PI!C33+PE!C33+CE!C33+PB!C33+AL!C33+RN!C33+BA!C33+AC!C33+AM!C33+RO!C33+RR!C33+AP!C33+PA!C33+TO!C33+DF!C33+GO!C33+MT!C33+MS!C33+PR!C33+SC!C33+RS!C33+ES!C33+MG!C33+SP!C33+RJ!C33</f>
        <v>8445.9957959399999</v>
      </c>
      <c r="D33" s="10">
        <f>SE!D33+MA!D33+PI!D33+PE!D33+CE!D33+PB!D33+AL!D33+RN!D33+BA!D33+AC!D33+AM!D33+RO!D33+RR!D33+AP!D33+PA!D33+TO!D33+DF!D33+GO!D33+MT!D33+MS!D33+PR!D33+SC!D33+RS!D33+ES!D33+MG!D33+SP!D33+RJ!D33</f>
        <v>9502.2243831700016</v>
      </c>
      <c r="E33" s="10">
        <f>SE!E33+MA!E33+PI!E33+PE!E33+CE!E33+PB!E33+AL!E33+RN!E33+BA!E33+AC!E33+AM!E33+RO!E33+RR!E33+AP!E33+PA!E33+TO!E33+DF!E33+GO!E33+MT!E33+MS!E33+PR!E33+SC!E33+RS!E33+ES!E33+MG!E33+SP!E33+RJ!E33</f>
        <v>8084.8559607600009</v>
      </c>
      <c r="F33" s="10">
        <f>SE!F33+MA!F33+PI!F33+PE!F33+CE!F33+PB!F33+AL!F33+RN!F33+BA!F33+AC!F33+AM!F33+RO!F33+RR!F33+AP!F33+PA!F33+TO!F33+DF!F33+GO!F33+MT!F33+MS!F33+PR!F33+SC!F33+RS!F33+ES!F33+MG!F33+SP!F33+RJ!F33</f>
        <v>9411.5720707399996</v>
      </c>
      <c r="G33" s="10">
        <f>SE!G33+MA!G33+PI!G33+PE!G33+CE!G33+PB!G33+AL!G33+RN!G33+BA!G33+AC!G33+AM!G33+RO!G33+RR!G33+AP!G33+PA!G33+TO!G33+DF!G33+GO!G33+MT!G33+MS!G33+PR!G33+SC!G33+RS!G33+ES!G33+MG!G33+SP!G33+RJ!G33</f>
        <v>8514.3966511000017</v>
      </c>
      <c r="H33" s="10">
        <f>SE!H33+MA!H33+PI!H33+PE!H33+CE!H33+PB!H33+AL!H33+RN!H33+BA!H33+AC!H33+AM!H33+RO!H33+RR!H33+AP!H33+PA!H33+TO!H33+DF!H33+GO!H33+MT!H33+MS!H33+PR!H33+SC!H33+RS!H33+ES!H33+MG!H33+SP!H33+RJ!H33</f>
        <v>10004.418776579998</v>
      </c>
      <c r="I33" s="10">
        <f>SE!I33+MA!I33+PI!I33+PE!I33+CE!I33+PB!I33+AL!I33+RN!I33+BA!I33+AC!I33+AM!I33+RO!I33+RR!I33+AP!I33+PA!I33+TO!I33+DF!I33+GO!I33+MT!I33+MS!I33+PR!I33+SC!I33+RS!I33+ES!I33+MG!I33+SP!I33+RJ!I33</f>
        <v>10193.696085449999</v>
      </c>
      <c r="J33" s="10">
        <f>SE!J33+MA!J33+PI!J33+PE!J33+CE!J33+PB!J33+AL!J33+RN!J33+BA!J33+AC!J33+AM!J33+RO!J33+RR!J33+AP!J33+PA!J33+TO!J33+DF!J33+GO!J33+MT!J33+MS!J33+PR!J33+SC!J33+RS!J33+ES!J33+MG!J33+SP!J33+RJ!J33</f>
        <v>6890.3566007700019</v>
      </c>
      <c r="K33" s="10">
        <f>SE!K33+MA!K33+PI!K33+PE!K33+CE!K33+PB!K33+AL!K33+RN!K33+BA!K33+AC!K33+AM!K33+RO!K33+RR!K33+AP!K33+PA!K33+TO!K33+DF!K33+GO!K33+MT!K33+MS!K33+PR!K33+SC!K33+RS!K33+ES!K33+MG!K33+SP!K33+RJ!K33</f>
        <v>8838.7269945099997</v>
      </c>
      <c r="L33" s="10">
        <f>SE!L33+MA!L33+PI!L33+PE!L33+CE!L33+PB!L33+AL!L33+RN!L33+BA!L33+AC!L33+AM!L33+RO!L33+RR!L33+AP!L33+PA!L33+TO!L33+DF!L33+GO!L33+MT!L33+MS!L33+PR!L33+SC!L33+RS!L33+ES!L33+MG!L33+SP!L33+RJ!L33</f>
        <v>7633.7718265000012</v>
      </c>
      <c r="M33" s="10">
        <f>SE!M33+MA!M33+PI!M33+PE!M33+CE!M33+PB!M33+AL!M33+RN!M33+BA!M33+AC!M33+AM!M33+RO!M33+RR!M33+AP!M33+PA!M33+TO!M33+DF!M33+GO!M33+MT!M33+MS!M33+PR!M33+SC!M33+RS!M33+ES!M33+MG!M33+SP!M33+RJ!M33</f>
        <v>2772.5834659499997</v>
      </c>
      <c r="O33" s="89" t="s">
        <v>335</v>
      </c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60"/>
    </row>
    <row r="34" spans="2:26" x14ac:dyDescent="0.25">
      <c r="B34" s="3" t="s">
        <v>30</v>
      </c>
      <c r="C34" s="20">
        <f>SE!C34+MA!C34+PI!C34+PE!C34+CE!C34+PB!C34+AL!C34+RN!C34+BA!C34+AC!C34+AM!C34+RO!C34+RR!C34+AP!C34+PA!C34+TO!C34+DF!C34+GO!C34+MT!C34+MS!C34+PR!C34+SC!C34+RS!C34+ES!C34+MG!C34+SP!C34+RJ!C34</f>
        <v>29666.278253949989</v>
      </c>
      <c r="D34" s="20">
        <f>SE!D34+MA!D34+PI!D34+PE!D34+CE!D34+PB!D34+AL!D34+RN!D34+BA!D34+AC!D34+AM!D34+RO!D34+RR!D34+AP!D34+PA!D34+TO!D34+DF!D34+GO!D34+MT!D34+MS!D34+PR!D34+SC!D34+RS!D34+ES!D34+MG!D34+SP!D34+RJ!D34</f>
        <v>10425.735126119991</v>
      </c>
      <c r="E34" s="20">
        <f>SE!E34+MA!E34+PI!E34+PE!E34+CE!E34+PB!E34+AL!E34+RN!E34+BA!E34+AC!E34+AM!E34+RO!E34+RR!E34+AP!E34+PA!E34+TO!E34+DF!E34+GO!E34+MT!E34+MS!E34+PR!E34+SC!E34+RS!E34+ES!E34+MG!E34+SP!E34+RJ!E34</f>
        <v>13285.776109280014</v>
      </c>
      <c r="F34" s="20">
        <f>SE!F34+MA!F34+PI!F34+PE!F34+CE!F34+PB!F34+AL!F34+RN!F34+BA!F34+AC!F34+AM!F34+RO!F34+RR!F34+AP!F34+PA!F34+TO!F34+DF!F34+GO!F34+MT!F34+MS!F34+PR!F34+SC!F34+RS!F34+ES!F34+MG!F34+SP!F34+RJ!F34</f>
        <v>30003.513753580031</v>
      </c>
      <c r="G34" s="20">
        <f>SE!G34+MA!G34+PI!G34+PE!G34+CE!G34+PB!G34+AL!G34+RN!G34+BA!G34+AC!G34+AM!G34+RO!G34+RR!G34+AP!G34+PA!G34+TO!G34+DF!G34+GO!G34+MT!G34+MS!G34+PR!G34+SC!G34+RS!G34+ES!G34+MG!G34+SP!G34+RJ!G34</f>
        <v>22352.696593850007</v>
      </c>
      <c r="H34" s="20">
        <f>SE!H34+MA!H34+PI!H34+PE!H34+CE!H34+PB!H34+AL!H34+RN!H34+BA!H34+AC!H34+AM!H34+RO!H34+RR!H34+AP!H34+PA!H34+TO!H34+DF!H34+GO!H34+MT!H34+MS!H34+PR!H34+SC!H34+RS!H34+ES!H34+MG!H34+SP!H34+RJ!H34</f>
        <v>6246.9906533199883</v>
      </c>
      <c r="I34" s="20">
        <f>SE!I34+MA!I34+PI!I34+PE!I34+CE!I34+PB!I34+AL!I34+RN!I34+BA!I34+AC!I34+AM!I34+RO!I34+RR!I34+AP!I34+PA!I34+TO!I34+DF!I34+GO!I34+MT!I34+MS!I34+PR!I34+SC!I34+RS!I34+ES!I34+MG!I34+SP!I34+RJ!I34</f>
        <v>-16967.836403740017</v>
      </c>
      <c r="J34" s="20">
        <f>SE!J34+MA!J34+PI!J34+PE!J34+CE!J34+PB!J34+AL!J34+RN!J34+BA!J34+AC!J34+AM!J34+RO!J34+RR!J34+AP!J34+PA!J34+TO!J34+DF!J34+GO!J34+MT!J34+MS!J34+PR!J34+SC!J34+RS!J34+ES!J34+MG!J34+SP!J34+RJ!J34</f>
        <v>12860.374526309992</v>
      </c>
      <c r="K34" s="20">
        <f>SE!K34+MA!K34+PI!K34+PE!K34+CE!K34+PB!K34+AL!K34+RN!K34+BA!K34+AC!K34+AM!K34+RO!K34+RR!K34+AP!K34+PA!K34+TO!K34+DF!K34+GO!K34+MT!K34+MS!K34+PR!K34+SC!K34+RS!K34+ES!K34+MG!K34+SP!K34+RJ!K34</f>
        <v>14172.657880099985</v>
      </c>
      <c r="L34" s="20">
        <f>SE!L34+MA!L34+PI!L34+PE!L34+CE!L34+PB!L34+AL!L34+RN!L34+BA!L34+AC!L34+AM!L34+RO!L34+RR!L34+AP!L34+PA!L34+TO!L34+DF!L34+GO!L34+MT!L34+MS!L34+PR!L34+SC!L34+RS!L34+ES!L34+MG!L34+SP!L34+RJ!L34</f>
        <v>8473.5529972099666</v>
      </c>
      <c r="M34" s="20">
        <f>SE!M34+MA!M34+PI!M34+PE!M34+CE!M34+PB!M34+AL!M34+RN!M34+BA!M34+AC!M34+AM!M34+RO!M34+RR!M34+AP!M34+PA!M34+TO!M34+DF!M34+GO!M34+MT!M34+MS!M34+PR!M34+SC!M34+RS!M34+ES!M34+MG!M34+SP!M34+RJ!M34</f>
        <v>42085.465868529966</v>
      </c>
      <c r="O34" s="89" t="s">
        <v>152</v>
      </c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60"/>
    </row>
    <row r="35" spans="2:26" x14ac:dyDescent="0.25">
      <c r="B35" s="21"/>
      <c r="C35" s="21"/>
      <c r="D35" s="21"/>
      <c r="E35" s="56"/>
      <c r="F35" s="56"/>
      <c r="G35" s="56"/>
      <c r="H35" s="56"/>
      <c r="I35" s="56"/>
      <c r="J35" s="56"/>
      <c r="K35" s="56"/>
      <c r="L35" s="56"/>
      <c r="M35" s="56"/>
      <c r="O35" s="89" t="s">
        <v>153</v>
      </c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</row>
    <row r="36" spans="2:26" x14ac:dyDescent="0.25">
      <c r="B36" s="22" t="s">
        <v>31</v>
      </c>
      <c r="C36" s="23">
        <f t="shared" ref="C36:L36" si="0">(C6+C15)/C4*100</f>
        <v>75.739079603815355</v>
      </c>
      <c r="D36" s="23">
        <f t="shared" si="0"/>
        <v>75.022429177678902</v>
      </c>
      <c r="E36" s="23">
        <f t="shared" si="0"/>
        <v>75.59544003064282</v>
      </c>
      <c r="F36" s="23">
        <f t="shared" si="0"/>
        <v>75.389802589173854</v>
      </c>
      <c r="G36" s="23">
        <f t="shared" si="0"/>
        <v>76.155047103642744</v>
      </c>
      <c r="H36" s="23">
        <f t="shared" si="0"/>
        <v>78.974897754139974</v>
      </c>
      <c r="I36" s="23">
        <f t="shared" si="0"/>
        <v>76.321139955635815</v>
      </c>
      <c r="J36" s="23">
        <f t="shared" si="0"/>
        <v>77.685866891532285</v>
      </c>
      <c r="K36" s="23">
        <f t="shared" si="0"/>
        <v>76.676939354068821</v>
      </c>
      <c r="L36" s="23">
        <f t="shared" si="0"/>
        <v>79.061254793004593</v>
      </c>
      <c r="M36" s="37">
        <f>(M6+M15)/M4*100</f>
        <v>76.855091216456984</v>
      </c>
      <c r="O36" s="89" t="s">
        <v>336</v>
      </c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</row>
    <row r="37" spans="2:26" x14ac:dyDescent="0.25">
      <c r="B37" s="24" t="s">
        <v>32</v>
      </c>
      <c r="C37" s="25">
        <f t="shared" ref="C37:L37" si="1">C12/C4*100</f>
        <v>23.089499444881483</v>
      </c>
      <c r="D37" s="25">
        <f t="shared" si="1"/>
        <v>23.496973600875656</v>
      </c>
      <c r="E37" s="25">
        <f t="shared" si="1"/>
        <v>22.725343448820425</v>
      </c>
      <c r="F37" s="25">
        <f t="shared" si="1"/>
        <v>23.407348049791988</v>
      </c>
      <c r="G37" s="25">
        <f t="shared" si="1"/>
        <v>22.572924700467382</v>
      </c>
      <c r="H37" s="25">
        <f t="shared" si="1"/>
        <v>19.565762887530237</v>
      </c>
      <c r="I37" s="25">
        <f t="shared" si="1"/>
        <v>22.32031194426272</v>
      </c>
      <c r="J37" s="25">
        <f t="shared" si="1"/>
        <v>21.187272802367616</v>
      </c>
      <c r="K37" s="25">
        <f t="shared" si="1"/>
        <v>21.923071649696229</v>
      </c>
      <c r="L37" s="25">
        <f t="shared" si="1"/>
        <v>19.732177767641325</v>
      </c>
      <c r="M37" s="38">
        <f>M12/M4*100</f>
        <v>22.033228087198058</v>
      </c>
      <c r="O37" s="24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</row>
    <row r="38" spans="2:26" x14ac:dyDescent="0.25">
      <c r="B38" s="24" t="s">
        <v>33</v>
      </c>
      <c r="C38" s="25">
        <f t="shared" ref="C38:L38" si="2">C16/C4*100</f>
        <v>1.1714209513031444</v>
      </c>
      <c r="D38" s="25">
        <f t="shared" si="2"/>
        <v>1.4805972214454548</v>
      </c>
      <c r="E38" s="25">
        <f t="shared" si="2"/>
        <v>1.6792165205367571</v>
      </c>
      <c r="F38" s="25">
        <f t="shared" si="2"/>
        <v>1.202849361034158</v>
      </c>
      <c r="G38" s="25">
        <f t="shared" si="2"/>
        <v>1.2720281958898638</v>
      </c>
      <c r="H38" s="25">
        <f t="shared" si="2"/>
        <v>1.4593393583297918</v>
      </c>
      <c r="I38" s="25">
        <f t="shared" si="2"/>
        <v>1.3585481001014765</v>
      </c>
      <c r="J38" s="25">
        <f t="shared" si="2"/>
        <v>1.126860306100085</v>
      </c>
      <c r="K38" s="25">
        <f t="shared" si="2"/>
        <v>1.3999889962349421</v>
      </c>
      <c r="L38" s="25">
        <f t="shared" si="2"/>
        <v>1.2065674393540931</v>
      </c>
      <c r="M38" s="38">
        <f>M16/M4*100</f>
        <v>1.1116806963449515</v>
      </c>
      <c r="O38" s="89" t="s">
        <v>154</v>
      </c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60"/>
    </row>
    <row r="39" spans="2:26" x14ac:dyDescent="0.25">
      <c r="B39" s="26" t="s">
        <v>34</v>
      </c>
      <c r="C39" s="23">
        <f t="shared" ref="C39:L39" si="3">C19/C17*100</f>
        <v>38.765031598002288</v>
      </c>
      <c r="D39" s="23">
        <f t="shared" si="3"/>
        <v>37.229597294527125</v>
      </c>
      <c r="E39" s="23">
        <f t="shared" si="3"/>
        <v>36.653202658201891</v>
      </c>
      <c r="F39" s="23">
        <f t="shared" si="3"/>
        <v>39.466520992756557</v>
      </c>
      <c r="G39" s="23">
        <f t="shared" si="3"/>
        <v>42.330489459879921</v>
      </c>
      <c r="H39" s="23">
        <f t="shared" si="3"/>
        <v>45.585406947141244</v>
      </c>
      <c r="I39" s="23">
        <f t="shared" si="3"/>
        <v>46.87288619365782</v>
      </c>
      <c r="J39" s="23">
        <f t="shared" si="3"/>
        <v>56.15060796238582</v>
      </c>
      <c r="K39" s="23">
        <f t="shared" si="3"/>
        <v>56.638206898659639</v>
      </c>
      <c r="L39" s="23">
        <f t="shared" si="3"/>
        <v>58.015626303057118</v>
      </c>
      <c r="M39" s="37">
        <f>M19/M17*100</f>
        <v>56.622348136084113</v>
      </c>
      <c r="O39" s="89" t="s">
        <v>155</v>
      </c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60"/>
    </row>
    <row r="40" spans="2:26" x14ac:dyDescent="0.25">
      <c r="B40" s="27" t="s">
        <v>35</v>
      </c>
      <c r="C40" s="28">
        <f t="shared" ref="C40:L40" si="4">C19/(C17-C29)*100</f>
        <v>46.75426575775758</v>
      </c>
      <c r="D40" s="28">
        <f t="shared" si="4"/>
        <v>44.426436034508136</v>
      </c>
      <c r="E40" s="28">
        <f t="shared" si="4"/>
        <v>43.801759335365873</v>
      </c>
      <c r="F40" s="28">
        <f t="shared" si="4"/>
        <v>47.251190640833414</v>
      </c>
      <c r="G40" s="28">
        <f t="shared" si="4"/>
        <v>49.491513308544157</v>
      </c>
      <c r="H40" s="28">
        <f t="shared" si="4"/>
        <v>52.986081808646503</v>
      </c>
      <c r="I40" s="28">
        <f t="shared" si="4"/>
        <v>54.910019248126737</v>
      </c>
      <c r="J40" s="28">
        <f t="shared" si="4"/>
        <v>64.393310645975475</v>
      </c>
      <c r="K40" s="28">
        <f t="shared" si="4"/>
        <v>64.824255882095997</v>
      </c>
      <c r="L40" s="28">
        <f t="shared" si="4"/>
        <v>66.082445704736017</v>
      </c>
      <c r="M40" s="39">
        <f>M19/(M17-M29)*100</f>
        <v>66.205463105076149</v>
      </c>
      <c r="O40" s="89" t="s">
        <v>156</v>
      </c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60"/>
    </row>
    <row r="41" spans="2:26" x14ac:dyDescent="0.25">
      <c r="B41" s="29" t="s">
        <v>36</v>
      </c>
      <c r="C41" s="25">
        <f>IFERROR(C20/C19*100,"-")</f>
        <v>0</v>
      </c>
      <c r="D41" s="25">
        <f t="shared" ref="D41:M41" si="5">IFERROR(D20/D19*100,"-")</f>
        <v>0</v>
      </c>
      <c r="E41" s="25">
        <f t="shared" si="5"/>
        <v>0</v>
      </c>
      <c r="F41" s="25">
        <f t="shared" si="5"/>
        <v>0</v>
      </c>
      <c r="G41" s="25">
        <f t="shared" si="5"/>
        <v>0</v>
      </c>
      <c r="H41" s="25">
        <f t="shared" si="5"/>
        <v>0</v>
      </c>
      <c r="I41" s="25">
        <f t="shared" si="5"/>
        <v>0</v>
      </c>
      <c r="J41" s="25">
        <f t="shared" si="5"/>
        <v>69.475471429402901</v>
      </c>
      <c r="K41" s="25">
        <f t="shared" si="5"/>
        <v>66.72078057199785</v>
      </c>
      <c r="L41" s="25">
        <f t="shared" si="5"/>
        <v>65.547311658995724</v>
      </c>
      <c r="M41" s="38">
        <f t="shared" si="5"/>
        <v>60.403708745275054</v>
      </c>
      <c r="O41" s="89" t="s">
        <v>157</v>
      </c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60"/>
    </row>
    <row r="42" spans="2:26" x14ac:dyDescent="0.25">
      <c r="B42" s="29" t="s">
        <v>37</v>
      </c>
      <c r="C42" s="25">
        <f>IFERROR(C21/C19*100,"-")</f>
        <v>0</v>
      </c>
      <c r="D42" s="25">
        <f t="shared" ref="D42:M42" si="6">IFERROR(D21/D19*100,"-")</f>
        <v>0</v>
      </c>
      <c r="E42" s="25">
        <f t="shared" si="6"/>
        <v>0</v>
      </c>
      <c r="F42" s="25">
        <f t="shared" si="6"/>
        <v>0</v>
      </c>
      <c r="G42" s="25">
        <f t="shared" si="6"/>
        <v>0</v>
      </c>
      <c r="H42" s="25">
        <f t="shared" si="6"/>
        <v>0</v>
      </c>
      <c r="I42" s="25">
        <f t="shared" si="6"/>
        <v>0</v>
      </c>
      <c r="J42" s="25">
        <f t="shared" si="6"/>
        <v>30.524528570597091</v>
      </c>
      <c r="K42" s="25">
        <f t="shared" si="6"/>
        <v>33.27921942800215</v>
      </c>
      <c r="L42" s="25">
        <f t="shared" si="6"/>
        <v>34.452688341004283</v>
      </c>
      <c r="M42" s="38">
        <f t="shared" si="6"/>
        <v>39.59629125472496</v>
      </c>
      <c r="O42" s="92" t="s">
        <v>337</v>
      </c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2"/>
    </row>
    <row r="43" spans="2:26" x14ac:dyDescent="0.25">
      <c r="B43" s="30" t="s">
        <v>38</v>
      </c>
      <c r="C43" s="25" t="str">
        <f t="shared" ref="C43:C48" si="7">IFERROR(C22/C$21*100,"-")</f>
        <v>-</v>
      </c>
      <c r="D43" s="25" t="str">
        <f t="shared" ref="D43:M48" si="8">IFERROR(D22/D$21*100,"-")</f>
        <v>-</v>
      </c>
      <c r="E43" s="25" t="str">
        <f t="shared" si="8"/>
        <v>-</v>
      </c>
      <c r="F43" s="25" t="str">
        <f t="shared" si="8"/>
        <v>-</v>
      </c>
      <c r="G43" s="25" t="str">
        <f t="shared" si="8"/>
        <v>-</v>
      </c>
      <c r="H43" s="25" t="str">
        <f t="shared" si="8"/>
        <v>-</v>
      </c>
      <c r="I43" s="25" t="str">
        <f t="shared" si="8"/>
        <v>-</v>
      </c>
      <c r="J43" s="25">
        <f t="shared" si="8"/>
        <v>45.65533208271809</v>
      </c>
      <c r="K43" s="25">
        <f t="shared" si="8"/>
        <v>59.193385535741783</v>
      </c>
      <c r="L43" s="25">
        <f t="shared" si="8"/>
        <v>56.559828920502078</v>
      </c>
      <c r="M43" s="38">
        <f t="shared" si="8"/>
        <v>57.164087718467862</v>
      </c>
    </row>
    <row r="44" spans="2:26" x14ac:dyDescent="0.25">
      <c r="B44" s="30" t="s">
        <v>39</v>
      </c>
      <c r="C44" s="25" t="str">
        <f t="shared" si="7"/>
        <v>-</v>
      </c>
      <c r="D44" s="25" t="str">
        <f t="shared" si="8"/>
        <v>-</v>
      </c>
      <c r="E44" s="25" t="str">
        <f t="shared" si="8"/>
        <v>-</v>
      </c>
      <c r="F44" s="25" t="str">
        <f t="shared" si="8"/>
        <v>-</v>
      </c>
      <c r="G44" s="25" t="str">
        <f t="shared" si="8"/>
        <v>-</v>
      </c>
      <c r="H44" s="25" t="str">
        <f t="shared" si="8"/>
        <v>-</v>
      </c>
      <c r="I44" s="25" t="str">
        <f t="shared" si="8"/>
        <v>-</v>
      </c>
      <c r="J44" s="25">
        <f t="shared" si="8"/>
        <v>17.85676296250293</v>
      </c>
      <c r="K44" s="25">
        <f t="shared" si="8"/>
        <v>17.431355728672539</v>
      </c>
      <c r="L44" s="25">
        <f t="shared" si="8"/>
        <v>16.838338063069102</v>
      </c>
      <c r="M44" s="38">
        <f t="shared" si="8"/>
        <v>18.926883922700487</v>
      </c>
    </row>
    <row r="45" spans="2:26" x14ac:dyDescent="0.25">
      <c r="B45" s="30" t="s">
        <v>40</v>
      </c>
      <c r="C45" s="25" t="str">
        <f t="shared" si="7"/>
        <v>-</v>
      </c>
      <c r="D45" s="25" t="str">
        <f t="shared" si="8"/>
        <v>-</v>
      </c>
      <c r="E45" s="25" t="str">
        <f t="shared" si="8"/>
        <v>-</v>
      </c>
      <c r="F45" s="25" t="str">
        <f t="shared" si="8"/>
        <v>-</v>
      </c>
      <c r="G45" s="25" t="str">
        <f t="shared" si="8"/>
        <v>-</v>
      </c>
      <c r="H45" s="25" t="str">
        <f t="shared" si="8"/>
        <v>-</v>
      </c>
      <c r="I45" s="25" t="str">
        <f t="shared" si="8"/>
        <v>-</v>
      </c>
      <c r="J45" s="25">
        <f t="shared" si="8"/>
        <v>20.549445462547702</v>
      </c>
      <c r="K45" s="25">
        <f t="shared" si="8"/>
        <v>19.408172836008724</v>
      </c>
      <c r="L45" s="25">
        <f t="shared" si="8"/>
        <v>17.974817737901876</v>
      </c>
      <c r="M45" s="38">
        <f t="shared" si="8"/>
        <v>17.838082014669052</v>
      </c>
    </row>
    <row r="46" spans="2:26" x14ac:dyDescent="0.25">
      <c r="B46" s="31" t="s">
        <v>41</v>
      </c>
      <c r="C46" s="28" t="str">
        <f t="shared" si="7"/>
        <v>-</v>
      </c>
      <c r="D46" s="28" t="str">
        <f t="shared" si="8"/>
        <v>-</v>
      </c>
      <c r="E46" s="28" t="str">
        <f t="shared" si="8"/>
        <v>-</v>
      </c>
      <c r="F46" s="28" t="str">
        <f t="shared" si="8"/>
        <v>-</v>
      </c>
      <c r="G46" s="28" t="str">
        <f t="shared" si="8"/>
        <v>-</v>
      </c>
      <c r="H46" s="28" t="str">
        <f t="shared" si="8"/>
        <v>-</v>
      </c>
      <c r="I46" s="28" t="str">
        <f t="shared" si="8"/>
        <v>-</v>
      </c>
      <c r="J46" s="28">
        <f t="shared" si="8"/>
        <v>15.938459492231283</v>
      </c>
      <c r="K46" s="28">
        <f t="shared" si="8"/>
        <v>3.9670858995769582</v>
      </c>
      <c r="L46" s="28">
        <f t="shared" si="8"/>
        <v>8.6270152785269492</v>
      </c>
      <c r="M46" s="39">
        <f t="shared" si="8"/>
        <v>6.0709463441626221</v>
      </c>
    </row>
    <row r="47" spans="2:26" x14ac:dyDescent="0.25">
      <c r="B47" s="29" t="s">
        <v>42</v>
      </c>
      <c r="C47" s="25" t="str">
        <f t="shared" si="7"/>
        <v>-</v>
      </c>
      <c r="D47" s="25" t="str">
        <f t="shared" si="8"/>
        <v>-</v>
      </c>
      <c r="E47" s="25" t="str">
        <f t="shared" si="8"/>
        <v>-</v>
      </c>
      <c r="F47" s="25" t="str">
        <f t="shared" si="8"/>
        <v>-</v>
      </c>
      <c r="G47" s="25" t="str">
        <f t="shared" si="8"/>
        <v>-</v>
      </c>
      <c r="H47" s="25" t="str">
        <f t="shared" si="8"/>
        <v>-</v>
      </c>
      <c r="I47" s="25" t="str">
        <f t="shared" si="8"/>
        <v>-</v>
      </c>
      <c r="J47" s="25">
        <f t="shared" si="8"/>
        <v>72.106932728230433</v>
      </c>
      <c r="K47" s="25">
        <f t="shared" si="8"/>
        <v>72.017018087734172</v>
      </c>
      <c r="L47" s="25">
        <f t="shared" si="8"/>
        <v>68.313692000224208</v>
      </c>
      <c r="M47" s="38">
        <f t="shared" si="8"/>
        <v>68.648380717913895</v>
      </c>
    </row>
    <row r="48" spans="2:26" x14ac:dyDescent="0.25">
      <c r="B48" s="27" t="s">
        <v>43</v>
      </c>
      <c r="C48" s="28" t="str">
        <f t="shared" si="7"/>
        <v>-</v>
      </c>
      <c r="D48" s="28" t="str">
        <f t="shared" si="8"/>
        <v>-</v>
      </c>
      <c r="E48" s="28" t="str">
        <f t="shared" si="8"/>
        <v>-</v>
      </c>
      <c r="F48" s="28" t="str">
        <f t="shared" si="8"/>
        <v>-</v>
      </c>
      <c r="G48" s="28" t="str">
        <f t="shared" si="8"/>
        <v>-</v>
      </c>
      <c r="H48" s="28" t="str">
        <f t="shared" si="8"/>
        <v>-</v>
      </c>
      <c r="I48" s="28" t="str">
        <f t="shared" si="8"/>
        <v>-</v>
      </c>
      <c r="J48" s="28">
        <f t="shared" si="8"/>
        <v>22.403323576481561</v>
      </c>
      <c r="K48" s="28">
        <f t="shared" si="8"/>
        <v>21.492734641900718</v>
      </c>
      <c r="L48" s="28">
        <f t="shared" si="8"/>
        <v>21.778509748159021</v>
      </c>
      <c r="M48" s="39">
        <f t="shared" si="8"/>
        <v>23.602216427904025</v>
      </c>
      <c r="T48" s="7"/>
    </row>
    <row r="49" spans="2:13" ht="30" x14ac:dyDescent="0.25">
      <c r="B49" s="119" t="s">
        <v>389</v>
      </c>
      <c r="C49" s="120">
        <f>SE!C49+MA!C49+PI!C49+PE!C49+CE!C49+PB!C49+AL!C49+RN!C49+BA!C49+AC!C49+AM!C49+RO!C49+RR!C49+AP!C49+PA!C49+TO!C49+DF!C49+GO!C49+MT!C49+MS!C49+PR!C49+SC!C49+RS!C49+ES!C49+MG!C49+SP!C49+RJ!C49</f>
        <v>0</v>
      </c>
      <c r="D49" s="120">
        <f>SE!D49+MA!D49+PI!D49+PE!D49+CE!D49+PB!D49+AL!D49+RN!D49+BA!D49+AC!D49+AM!D49+RO!D49+RR!D49+AP!D49+PA!D49+TO!D49+DF!D49+GO!D49+MT!D49+MS!D49+PR!D49+SC!D49+RS!D49+ES!D49+MG!D49+SP!D49+RJ!D49</f>
        <v>0</v>
      </c>
      <c r="E49" s="120">
        <f>SE!E49+MA!E49+PI!E49+PE!E49+CE!E49+PB!E49+AL!E49+RN!E49+BA!E49+AC!E49+AM!E49+RO!E49+RR!E49+AP!E49+PA!E49+TO!E49+DF!E49+GO!E49+MT!E49+MS!E49+PR!E49+SC!E49+RS!E49+ES!E49+MG!E49+SP!E49+RJ!E49</f>
        <v>0</v>
      </c>
      <c r="F49" s="120">
        <f>SE!F49+MA!F49+PI!F49+PE!F49+CE!F49+PB!F49+AL!F49+RN!F49+BA!F49+AC!F49+AM!F49+RO!F49+RR!F49+AP!F49+PA!F49+TO!F49+DF!F49+GO!F49+MT!F49+MS!F49+PR!F49+SC!F49+RS!F49+ES!F49+MG!F49+SP!F49+RJ!F49</f>
        <v>0</v>
      </c>
      <c r="G49" s="120">
        <f>SE!G49+MA!G49+PI!G49+PE!G49+CE!G49+PB!G49+AL!G49+RN!G49+BA!G49+AC!G49+AM!G49+RO!G49+RR!G49+AP!G49+PA!G49+TO!G49+DF!G49+GO!G49+MT!G49+MS!G49+PR!G49+SC!G49+RS!G49+ES!G49+MG!G49+SP!G49+RJ!G49</f>
        <v>0</v>
      </c>
      <c r="H49" s="120">
        <f>SE!H49+MA!H49+PI!H49+PE!H49+CE!H49+PB!H49+AL!H49+RN!H49+BA!H49+AC!H49+AM!H49+RO!H49+RR!H49+AP!H49+PA!H49+TO!H49+DF!H49+GO!H49+MT!H49+MS!H49+PR!H49+SC!H49+RS!H49+ES!H49+MG!H49+SP!H49+RJ!H49</f>
        <v>0</v>
      </c>
      <c r="I49" s="120">
        <f>SE!I49+MA!I49+PI!I49+PE!I49+CE!I49+PB!I49+AL!I49+RN!I49+BA!I49+AC!I49+AM!I49+RO!I49+RR!I49+AP!I49+PA!I49+TO!I49+DF!I49+GO!I49+MT!I49+MS!I49+PR!I49+SC!I49+RS!I49+ES!I49+MG!I49+SP!I49+RJ!I49</f>
        <v>0</v>
      </c>
      <c r="J49" s="121">
        <f>SE!J49+MA!J49+PI!J49+PE!J49+CE!J49+PB!J49+AL!J49+RN!J49+BA!J49+AC!J49+AM!J49+RO!J49+RR!J49+AP!J49+PA!J49+TO!J49+DF!J49+GO!J49+MT!J49+MS!J49+PR!J49+SC!J49+RS!J49+ES!J49+MG!J49+SP!J49+RJ!J49</f>
        <v>-32744.49805957</v>
      </c>
      <c r="K49" s="121">
        <f>SE!K49+MA!K49+PI!K49+PE!K49+CE!K49+PB!K49+AL!K49+RN!K49+BA!K49+AC!K49+AM!K49+RO!K49+RR!K49+AP!K49+PA!K49+TO!K49+DF!K49+GO!K49+MT!K49+MS!K49+PR!K49+SC!K49+RS!K49+ES!K49+MG!K49+SP!K49+RJ!K49</f>
        <v>-52537.483175540001</v>
      </c>
      <c r="L49" s="121">
        <f>SE!L49+MA!L49+PI!L49+PE!L49+CE!L49+PB!L49+AL!L49+RN!L49+BA!L49+AC!L49+AM!L49+RO!L49+RR!L49+AP!L49+PA!L49+TO!L49+DF!L49+GO!L49+MT!L49+MS!L49+PR!L49+SC!L49+RS!L49+ES!L49+MG!L49+SP!L49+RJ!L49</f>
        <v>-79088.25649277</v>
      </c>
      <c r="M49" s="122">
        <f>SE!M49+MA!M49+PI!M49+PE!M49+CE!M49+PB!M49+AL!M49+RN!M49+BA!M49+AC!M49+AM!M49+RO!M49+RR!M49+AP!M49+PA!M49+TO!M49+DF!M49+GO!M49+MT!M49+MS!M49+PR!M49+SC!M49+RS!M49+ES!M49+MG!M49+SP!M49+RJ!M49</f>
        <v>-43460.453621699999</v>
      </c>
    </row>
    <row r="50" spans="2:13" x14ac:dyDescent="0.25">
      <c r="B50" s="32" t="s">
        <v>44</v>
      </c>
      <c r="C50" s="33">
        <f t="shared" ref="C50:L50" si="9">C49/(C5-C12)*100</f>
        <v>0</v>
      </c>
      <c r="D50" s="33">
        <f t="shared" si="9"/>
        <v>0</v>
      </c>
      <c r="E50" s="33">
        <f t="shared" si="9"/>
        <v>0</v>
      </c>
      <c r="F50" s="33">
        <f t="shared" si="9"/>
        <v>0</v>
      </c>
      <c r="G50" s="33">
        <f t="shared" si="9"/>
        <v>0</v>
      </c>
      <c r="H50" s="33">
        <f t="shared" si="9"/>
        <v>0</v>
      </c>
      <c r="I50" s="33">
        <f t="shared" si="9"/>
        <v>0</v>
      </c>
      <c r="J50" s="34">
        <f t="shared" si="9"/>
        <v>-5.7582444177962939</v>
      </c>
      <c r="K50" s="34">
        <f t="shared" si="9"/>
        <v>-8.8783143331852568</v>
      </c>
      <c r="L50" s="34">
        <f t="shared" si="9"/>
        <v>-12.284951962246899</v>
      </c>
      <c r="M50" s="40">
        <f>M49/(M5-M12)*100</f>
        <v>-12.099217908523389</v>
      </c>
    </row>
    <row r="51" spans="2:13" x14ac:dyDescent="0.25">
      <c r="B51" s="35" t="s">
        <v>45</v>
      </c>
      <c r="C51" s="36">
        <f t="shared" ref="C51:L51" si="10">C31/(C5-C12)*100</f>
        <v>10.95302855103067</v>
      </c>
      <c r="D51" s="36">
        <f t="shared" si="10"/>
        <v>13.447605475549175</v>
      </c>
      <c r="E51" s="36">
        <f t="shared" si="10"/>
        <v>14.440196518443438</v>
      </c>
      <c r="F51" s="36">
        <f t="shared" si="10"/>
        <v>10.472201696852045</v>
      </c>
      <c r="G51" s="36">
        <f t="shared" si="10"/>
        <v>9.5209791992200579</v>
      </c>
      <c r="H51" s="36">
        <f t="shared" si="10"/>
        <v>11.476386060424723</v>
      </c>
      <c r="I51" s="36">
        <f t="shared" si="10"/>
        <v>13.184239708623165</v>
      </c>
      <c r="J51" s="36">
        <f t="shared" si="10"/>
        <v>7.2952064853553047</v>
      </c>
      <c r="K51" s="36">
        <f t="shared" si="10"/>
        <v>6.6826264753421345</v>
      </c>
      <c r="L51" s="36">
        <f t="shared" si="10"/>
        <v>6.2135372491898133</v>
      </c>
      <c r="M51" s="41">
        <f>M31/(M5-M12)*100</f>
        <v>5.241968141643965</v>
      </c>
    </row>
    <row r="53" spans="2:13" x14ac:dyDescent="0.25"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</row>
    <row r="54" spans="2:13" x14ac:dyDescent="0.25"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</row>
    <row r="55" spans="2:13" x14ac:dyDescent="0.25">
      <c r="J55" s="43"/>
      <c r="K55" s="43"/>
      <c r="L55" s="43"/>
      <c r="M55" s="43"/>
    </row>
    <row r="56" spans="2:13" x14ac:dyDescent="0.25">
      <c r="J56" s="43"/>
      <c r="K56" s="43"/>
      <c r="L56" s="43"/>
      <c r="M56" s="43"/>
    </row>
    <row r="57" spans="2:13" x14ac:dyDescent="0.25">
      <c r="J57" s="43"/>
      <c r="K57" s="43"/>
      <c r="L57" s="43"/>
    </row>
  </sheetData>
  <mergeCells count="1">
    <mergeCell ref="O2:Z3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54"/>
  <sheetViews>
    <sheetView showGridLines="0" zoomScale="75" zoomScaleNormal="75" workbookViewId="0">
      <pane xSplit="2" ySplit="3" topLeftCell="C4" activePane="bottomRight" state="frozen"/>
      <selection activeCell="B28" sqref="B28"/>
      <selection pane="topRight" activeCell="B28" sqref="B28"/>
      <selection pane="bottomLeft" activeCell="B28" sqref="B28"/>
      <selection pane="bottomRight"/>
    </sheetView>
  </sheetViews>
  <sheetFormatPr defaultRowHeight="15" x14ac:dyDescent="0.25"/>
  <cols>
    <col min="1" max="1" width="9.140625" style="1"/>
    <col min="2" max="2" width="39.28515625" style="1" bestFit="1" customWidth="1"/>
    <col min="3" max="14" width="9.140625" style="1"/>
    <col min="15" max="26" width="9.85546875" style="1" customWidth="1"/>
    <col min="27" max="16384" width="9.140625" style="1"/>
  </cols>
  <sheetData>
    <row r="2" spans="2:26" x14ac:dyDescent="0.25">
      <c r="B2" s="118" t="s">
        <v>385</v>
      </c>
      <c r="O2" s="132" t="s">
        <v>88</v>
      </c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4"/>
    </row>
    <row r="3" spans="2:26" x14ac:dyDescent="0.25">
      <c r="B3" s="58" t="s">
        <v>57</v>
      </c>
      <c r="C3" s="2">
        <v>2008</v>
      </c>
      <c r="D3" s="2">
        <v>2009</v>
      </c>
      <c r="E3" s="2">
        <v>2010</v>
      </c>
      <c r="F3" s="2">
        <v>2011</v>
      </c>
      <c r="G3" s="2">
        <v>2012</v>
      </c>
      <c r="H3" s="2">
        <v>2013</v>
      </c>
      <c r="I3" s="2">
        <v>2014</v>
      </c>
      <c r="J3" s="2">
        <v>2015</v>
      </c>
      <c r="K3" s="2">
        <v>2016</v>
      </c>
      <c r="L3" s="2">
        <v>2017</v>
      </c>
      <c r="M3" s="2" t="s">
        <v>46</v>
      </c>
      <c r="O3" s="135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7"/>
    </row>
    <row r="4" spans="2:26" x14ac:dyDescent="0.25">
      <c r="B4" s="3" t="s">
        <v>0</v>
      </c>
      <c r="C4" s="4">
        <v>7813.8944163899996</v>
      </c>
      <c r="D4" s="4">
        <v>7582.9789355299999</v>
      </c>
      <c r="E4" s="4">
        <v>9175.5953723999992</v>
      </c>
      <c r="F4" s="4">
        <v>10390.31478466</v>
      </c>
      <c r="G4" s="4">
        <v>11886.48239696</v>
      </c>
      <c r="H4" s="4">
        <v>13224.190989059998</v>
      </c>
      <c r="I4" s="4">
        <v>14022.859726730001</v>
      </c>
      <c r="J4" s="4">
        <v>13767.140753879999</v>
      </c>
      <c r="K4" s="4">
        <v>14675.69622267</v>
      </c>
      <c r="L4" s="4">
        <v>15173.601338869999</v>
      </c>
      <c r="M4" s="4">
        <v>10751.36728224</v>
      </c>
      <c r="O4" s="22"/>
      <c r="P4" s="54"/>
      <c r="Q4" s="54"/>
      <c r="R4" s="54"/>
      <c r="S4" s="54"/>
      <c r="T4" s="54"/>
      <c r="U4" s="54"/>
      <c r="V4" s="54"/>
      <c r="W4" s="54"/>
      <c r="X4" s="54"/>
      <c r="Y4" s="54"/>
      <c r="Z4" s="55"/>
    </row>
    <row r="5" spans="2:26" x14ac:dyDescent="0.25">
      <c r="B5" s="5" t="s">
        <v>1</v>
      </c>
      <c r="C5" s="6">
        <v>7671.5892282799996</v>
      </c>
      <c r="D5" s="6">
        <v>7367.3988437299995</v>
      </c>
      <c r="E5" s="6">
        <v>8931.7964909399998</v>
      </c>
      <c r="F5" s="6">
        <v>10157.02976064</v>
      </c>
      <c r="G5" s="6">
        <v>11702.38455751</v>
      </c>
      <c r="H5" s="6">
        <v>12638.452175479999</v>
      </c>
      <c r="I5" s="6">
        <v>13480.370783030001</v>
      </c>
      <c r="J5" s="6">
        <v>13527.63185147</v>
      </c>
      <c r="K5" s="6">
        <v>14494.55808295</v>
      </c>
      <c r="L5" s="6">
        <v>15047.52644412</v>
      </c>
      <c r="M5" s="6">
        <v>10703.64294107</v>
      </c>
      <c r="O5" s="89" t="s">
        <v>266</v>
      </c>
      <c r="P5" s="59"/>
      <c r="Q5" s="59"/>
      <c r="R5" s="59"/>
      <c r="S5" s="59"/>
      <c r="T5" s="59"/>
      <c r="U5" s="59"/>
      <c r="V5" s="59"/>
      <c r="W5" s="59"/>
      <c r="X5" s="59"/>
      <c r="Y5" s="59"/>
      <c r="Z5" s="60"/>
    </row>
    <row r="6" spans="2:26" x14ac:dyDescent="0.25">
      <c r="B6" s="7" t="s">
        <v>2</v>
      </c>
      <c r="C6" s="8">
        <v>4310.5689648300004</v>
      </c>
      <c r="D6" s="8">
        <v>3984.8769013000001</v>
      </c>
      <c r="E6" s="8">
        <v>5111.9297334700004</v>
      </c>
      <c r="F6" s="8">
        <v>5499.84999453</v>
      </c>
      <c r="G6" s="8">
        <v>6164.9294297500001</v>
      </c>
      <c r="H6" s="8">
        <v>6944.3246897500003</v>
      </c>
      <c r="I6" s="8">
        <v>7361.3678176200001</v>
      </c>
      <c r="J6" s="8">
        <v>7058.1869312899998</v>
      </c>
      <c r="K6" s="8">
        <v>6877.7901697799998</v>
      </c>
      <c r="L6" s="8">
        <v>7800.2159654099996</v>
      </c>
      <c r="M6" s="8">
        <v>5804.2605790500002</v>
      </c>
      <c r="O6" s="89" t="s">
        <v>249</v>
      </c>
      <c r="P6" s="59"/>
      <c r="Q6" s="59"/>
      <c r="R6" s="59"/>
      <c r="S6" s="59"/>
      <c r="T6" s="59"/>
      <c r="U6" s="59"/>
      <c r="V6" s="59"/>
      <c r="W6" s="59"/>
      <c r="X6" s="59"/>
      <c r="Y6" s="59"/>
      <c r="Z6" s="60"/>
    </row>
    <row r="7" spans="2:26" x14ac:dyDescent="0.25">
      <c r="B7" s="9" t="s">
        <v>3</v>
      </c>
      <c r="C7" s="10"/>
      <c r="D7" s="10"/>
      <c r="E7" s="10"/>
      <c r="F7" s="10"/>
      <c r="G7" s="10"/>
      <c r="H7" s="10"/>
      <c r="I7" s="10"/>
      <c r="J7" s="10">
        <v>6269.2631808300002</v>
      </c>
      <c r="K7" s="10">
        <v>5995.90175654</v>
      </c>
      <c r="L7" s="10">
        <v>6872.91879608</v>
      </c>
      <c r="M7" s="10">
        <v>5119.9838148599993</v>
      </c>
      <c r="O7" s="89"/>
      <c r="P7" s="59"/>
      <c r="Q7" s="59"/>
      <c r="R7" s="59"/>
      <c r="S7" s="59"/>
      <c r="T7" s="59"/>
      <c r="U7" s="59"/>
      <c r="V7" s="59"/>
      <c r="W7" s="59"/>
      <c r="X7" s="59"/>
      <c r="Y7" s="59"/>
      <c r="Z7" s="60"/>
    </row>
    <row r="8" spans="2:26" x14ac:dyDescent="0.25">
      <c r="B8" s="9" t="s">
        <v>4</v>
      </c>
      <c r="C8" s="10"/>
      <c r="D8" s="10"/>
      <c r="E8" s="10"/>
      <c r="F8" s="10"/>
      <c r="G8" s="10"/>
      <c r="H8" s="10"/>
      <c r="I8" s="10"/>
      <c r="J8" s="10">
        <v>258.32489456000002</v>
      </c>
      <c r="K8" s="10">
        <v>255.64888019</v>
      </c>
      <c r="L8" s="10">
        <v>273.75699636000002</v>
      </c>
      <c r="M8" s="10">
        <v>215.79719043</v>
      </c>
      <c r="O8" s="89" t="s">
        <v>365</v>
      </c>
      <c r="P8" s="59"/>
      <c r="Q8" s="59"/>
      <c r="R8" s="59"/>
      <c r="S8" s="59"/>
      <c r="T8" s="59"/>
      <c r="U8" s="59"/>
      <c r="V8" s="59"/>
      <c r="W8" s="59"/>
      <c r="X8" s="59"/>
      <c r="Y8" s="59"/>
      <c r="Z8" s="60"/>
    </row>
    <row r="9" spans="2:26" x14ac:dyDescent="0.25">
      <c r="B9" s="9" t="s">
        <v>5</v>
      </c>
      <c r="C9" s="10"/>
      <c r="D9" s="10"/>
      <c r="E9" s="10"/>
      <c r="F9" s="10"/>
      <c r="G9" s="10"/>
      <c r="H9" s="10"/>
      <c r="I9" s="10"/>
      <c r="J9" s="10">
        <v>7.2903912999999996</v>
      </c>
      <c r="K9" s="10">
        <v>6.46296582</v>
      </c>
      <c r="L9" s="10">
        <v>11.838123599999999</v>
      </c>
      <c r="M9" s="10">
        <v>4.6538119900000003</v>
      </c>
      <c r="O9" s="89" t="s">
        <v>366</v>
      </c>
      <c r="P9" s="59"/>
      <c r="Q9" s="59"/>
      <c r="R9" s="59"/>
      <c r="S9" s="59"/>
      <c r="T9" s="59"/>
      <c r="U9" s="59"/>
      <c r="V9" s="59"/>
      <c r="W9" s="59"/>
      <c r="X9" s="59"/>
      <c r="Y9" s="59"/>
      <c r="Z9" s="60"/>
    </row>
    <row r="10" spans="2:26" x14ac:dyDescent="0.25">
      <c r="B10" s="9" t="s">
        <v>6</v>
      </c>
      <c r="C10" s="10"/>
      <c r="D10" s="10"/>
      <c r="E10" s="10"/>
      <c r="F10" s="10"/>
      <c r="G10" s="10"/>
      <c r="H10" s="10"/>
      <c r="I10" s="10"/>
      <c r="J10" s="10">
        <v>515.96889725000005</v>
      </c>
      <c r="K10" s="10">
        <v>537.22468449999997</v>
      </c>
      <c r="L10" s="10">
        <v>559.36805628000002</v>
      </c>
      <c r="M10" s="10">
        <v>417.41041518999998</v>
      </c>
      <c r="O10" s="8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60"/>
    </row>
    <row r="11" spans="2:26" x14ac:dyDescent="0.25">
      <c r="B11" s="9" t="s">
        <v>7</v>
      </c>
      <c r="C11" s="10"/>
      <c r="D11" s="10"/>
      <c r="E11" s="10"/>
      <c r="F11" s="10"/>
      <c r="G11" s="10"/>
      <c r="H11" s="10"/>
      <c r="I11" s="10"/>
      <c r="J11" s="10">
        <v>7.3395673499999248</v>
      </c>
      <c r="K11" s="10">
        <v>82.551882729999306</v>
      </c>
      <c r="L11" s="10">
        <v>82.333993090000149</v>
      </c>
      <c r="M11" s="10">
        <v>46.415346580000914</v>
      </c>
      <c r="O11" s="89" t="s">
        <v>271</v>
      </c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60"/>
    </row>
    <row r="12" spans="2:26" x14ac:dyDescent="0.25">
      <c r="B12" s="11" t="s">
        <v>8</v>
      </c>
      <c r="C12" s="8">
        <v>2442.7194514099997</v>
      </c>
      <c r="D12" s="8">
        <v>2140.9255593900002</v>
      </c>
      <c r="E12" s="8">
        <v>2551.07631696</v>
      </c>
      <c r="F12" s="8">
        <v>2753.6646206799996</v>
      </c>
      <c r="G12" s="8">
        <v>3045.8506583400003</v>
      </c>
      <c r="H12" s="8">
        <v>3639.13676111</v>
      </c>
      <c r="I12" s="8">
        <v>3905.9001673299999</v>
      </c>
      <c r="J12" s="8">
        <v>3989.57122196</v>
      </c>
      <c r="K12" s="8">
        <v>4534.1352651099996</v>
      </c>
      <c r="L12" s="8">
        <v>4705.0916949599996</v>
      </c>
      <c r="M12" s="8">
        <v>3288.7470370000001</v>
      </c>
      <c r="O12" s="8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60"/>
    </row>
    <row r="13" spans="2:26" x14ac:dyDescent="0.25">
      <c r="B13" s="9" t="s">
        <v>9</v>
      </c>
      <c r="C13" s="10"/>
      <c r="D13" s="10"/>
      <c r="E13" s="10"/>
      <c r="F13" s="10"/>
      <c r="G13" s="10"/>
      <c r="H13" s="10"/>
      <c r="I13" s="10"/>
      <c r="J13" s="10">
        <v>1705.0933926600001</v>
      </c>
      <c r="K13" s="10">
        <v>2065.0484090300001</v>
      </c>
      <c r="L13" s="10">
        <v>1909.9410503299998</v>
      </c>
      <c r="M13" s="10">
        <v>1421.1215658199999</v>
      </c>
      <c r="O13" s="89" t="s">
        <v>272</v>
      </c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60"/>
    </row>
    <row r="14" spans="2:26" x14ac:dyDescent="0.25">
      <c r="B14" s="9" t="s">
        <v>10</v>
      </c>
      <c r="C14" s="10"/>
      <c r="D14" s="10"/>
      <c r="E14" s="10"/>
      <c r="F14" s="10"/>
      <c r="G14" s="10"/>
      <c r="H14" s="10"/>
      <c r="I14" s="10"/>
      <c r="J14" s="10">
        <v>2284.4778292999999</v>
      </c>
      <c r="K14" s="10">
        <v>2469.0868560799995</v>
      </c>
      <c r="L14" s="10">
        <v>2795.15064463</v>
      </c>
      <c r="M14" s="10">
        <v>1867.6254711800002</v>
      </c>
      <c r="O14" s="89" t="s">
        <v>273</v>
      </c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60"/>
    </row>
    <row r="15" spans="2:26" x14ac:dyDescent="0.25">
      <c r="B15" s="11" t="s">
        <v>11</v>
      </c>
      <c r="C15" s="8">
        <v>918.30081203999953</v>
      </c>
      <c r="D15" s="8">
        <v>1241.5963830399992</v>
      </c>
      <c r="E15" s="8">
        <v>1268.7904405099994</v>
      </c>
      <c r="F15" s="8">
        <v>1903.5151454300003</v>
      </c>
      <c r="G15" s="8">
        <v>2491.60446942</v>
      </c>
      <c r="H15" s="8">
        <v>2054.9907246199987</v>
      </c>
      <c r="I15" s="8">
        <v>2213.1027980800009</v>
      </c>
      <c r="J15" s="8">
        <v>2479.8736982199998</v>
      </c>
      <c r="K15" s="8">
        <v>3082.6326480600001</v>
      </c>
      <c r="L15" s="8">
        <v>2542.2187837500005</v>
      </c>
      <c r="M15" s="8">
        <v>1610.63532502</v>
      </c>
      <c r="O15" s="24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60"/>
    </row>
    <row r="16" spans="2:26" x14ac:dyDescent="0.25">
      <c r="B16" s="12" t="s">
        <v>12</v>
      </c>
      <c r="C16" s="6">
        <v>142.30518810999999</v>
      </c>
      <c r="D16" s="6">
        <v>215.58009180000002</v>
      </c>
      <c r="E16" s="6">
        <v>243.79888146000002</v>
      </c>
      <c r="F16" s="6">
        <v>233.28502401999998</v>
      </c>
      <c r="G16" s="6">
        <v>184.09783944999998</v>
      </c>
      <c r="H16" s="6">
        <v>585.73881357999994</v>
      </c>
      <c r="I16" s="6">
        <v>542.48894370000005</v>
      </c>
      <c r="J16" s="6">
        <v>239.50890241000002</v>
      </c>
      <c r="K16" s="6">
        <v>181.13813972000003</v>
      </c>
      <c r="L16" s="6">
        <v>126.07489475</v>
      </c>
      <c r="M16" s="6">
        <v>47.724341170000002</v>
      </c>
      <c r="O16" s="24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60"/>
    </row>
    <row r="17" spans="2:26" x14ac:dyDescent="0.25">
      <c r="B17" s="13" t="s">
        <v>13</v>
      </c>
      <c r="C17" s="14">
        <v>7192.0603608699994</v>
      </c>
      <c r="D17" s="14">
        <v>8112.0929001900004</v>
      </c>
      <c r="E17" s="14">
        <v>9307.7915443499987</v>
      </c>
      <c r="F17" s="14">
        <v>9725.0917432700007</v>
      </c>
      <c r="G17" s="14">
        <v>10804.296919619999</v>
      </c>
      <c r="H17" s="14">
        <v>13018.294519270001</v>
      </c>
      <c r="I17" s="14">
        <v>14223.205150779999</v>
      </c>
      <c r="J17" s="14">
        <v>13484.764941739999</v>
      </c>
      <c r="K17" s="14">
        <v>13778.475439489999</v>
      </c>
      <c r="L17" s="14">
        <v>13898.072456450001</v>
      </c>
      <c r="M17" s="14">
        <v>9413.3799807399992</v>
      </c>
      <c r="O17" s="24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60"/>
    </row>
    <row r="18" spans="2:26" x14ac:dyDescent="0.25">
      <c r="B18" s="15" t="s">
        <v>14</v>
      </c>
      <c r="C18" s="16">
        <v>6160.4547791999994</v>
      </c>
      <c r="D18" s="16">
        <v>6604.5727285600005</v>
      </c>
      <c r="E18" s="16">
        <v>7649.6487693199997</v>
      </c>
      <c r="F18" s="16">
        <v>8428.6401248900002</v>
      </c>
      <c r="G18" s="16">
        <v>9641.3226348299995</v>
      </c>
      <c r="H18" s="16">
        <v>10961.990165110001</v>
      </c>
      <c r="I18" s="16">
        <v>12297.412304459998</v>
      </c>
      <c r="J18" s="16">
        <v>12674.85547782</v>
      </c>
      <c r="K18" s="16">
        <v>12969.180445399999</v>
      </c>
      <c r="L18" s="16">
        <v>13281.237669290002</v>
      </c>
      <c r="M18" s="16">
        <v>8982.2305666499997</v>
      </c>
      <c r="O18" s="24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</row>
    <row r="19" spans="2:26" x14ac:dyDescent="0.25">
      <c r="B19" s="7" t="s">
        <v>15</v>
      </c>
      <c r="C19" s="8">
        <v>3060.9758548200002</v>
      </c>
      <c r="D19" s="8">
        <v>3415.9925727</v>
      </c>
      <c r="E19" s="8">
        <v>3709.6766643800001</v>
      </c>
      <c r="F19" s="8">
        <v>4341.6136127500004</v>
      </c>
      <c r="G19" s="8">
        <v>4914.3900445299996</v>
      </c>
      <c r="H19" s="8">
        <v>4974.39155235</v>
      </c>
      <c r="I19" s="8">
        <v>5644.8786567400002</v>
      </c>
      <c r="J19" s="8">
        <v>6420.7197316299998</v>
      </c>
      <c r="K19" s="8">
        <v>6622.3088757799997</v>
      </c>
      <c r="L19" s="8">
        <v>7057.2092060900004</v>
      </c>
      <c r="M19" s="8">
        <v>4480.6816420200003</v>
      </c>
      <c r="O19" s="24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</row>
    <row r="20" spans="2:26" x14ac:dyDescent="0.25">
      <c r="B20" s="9" t="s">
        <v>16</v>
      </c>
      <c r="C20" s="10"/>
      <c r="D20" s="10"/>
      <c r="E20" s="10"/>
      <c r="F20" s="10"/>
      <c r="G20" s="10"/>
      <c r="H20" s="10"/>
      <c r="I20" s="10"/>
      <c r="J20" s="10">
        <v>5164.99825728</v>
      </c>
      <c r="K20" s="10">
        <v>5136.3020797699992</v>
      </c>
      <c r="L20" s="10">
        <v>5470.9149046600005</v>
      </c>
      <c r="M20" s="10">
        <v>3328.8537777000001</v>
      </c>
      <c r="O20" s="24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</row>
    <row r="21" spans="2:26" x14ac:dyDescent="0.25">
      <c r="B21" s="9" t="s">
        <v>17</v>
      </c>
      <c r="C21" s="10"/>
      <c r="D21" s="10"/>
      <c r="E21" s="10"/>
      <c r="F21" s="10"/>
      <c r="G21" s="10"/>
      <c r="H21" s="10"/>
      <c r="I21" s="10"/>
      <c r="J21" s="10">
        <v>1255.7214743499999</v>
      </c>
      <c r="K21" s="10">
        <v>1486.00679601</v>
      </c>
      <c r="L21" s="10">
        <v>1586.2943014299999</v>
      </c>
      <c r="M21" s="10">
        <v>1151.8278643200001</v>
      </c>
      <c r="O21" s="24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</row>
    <row r="22" spans="2:26" x14ac:dyDescent="0.25">
      <c r="B22" s="1" t="s">
        <v>18</v>
      </c>
      <c r="C22" s="10"/>
      <c r="D22" s="10"/>
      <c r="E22" s="10"/>
      <c r="F22" s="10"/>
      <c r="G22" s="10"/>
      <c r="H22" s="10"/>
      <c r="I22" s="10"/>
      <c r="J22" s="10">
        <v>724.57222894000006</v>
      </c>
      <c r="K22" s="10">
        <v>786.9866919399999</v>
      </c>
      <c r="L22" s="10">
        <v>853.59882458000004</v>
      </c>
      <c r="M22" s="10">
        <v>635.10703681000007</v>
      </c>
      <c r="O22" s="24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</row>
    <row r="23" spans="2:26" x14ac:dyDescent="0.25">
      <c r="B23" s="1" t="s">
        <v>19</v>
      </c>
      <c r="C23" s="10"/>
      <c r="D23" s="10"/>
      <c r="E23" s="10"/>
      <c r="F23" s="10"/>
      <c r="G23" s="10"/>
      <c r="H23" s="10"/>
      <c r="I23" s="10"/>
      <c r="J23" s="10">
        <v>211.97561640000001</v>
      </c>
      <c r="K23" s="10">
        <v>270.74916013000001</v>
      </c>
      <c r="L23" s="10">
        <v>284.73440815000004</v>
      </c>
      <c r="M23" s="10">
        <v>200.37051074999999</v>
      </c>
      <c r="O23" s="24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</row>
    <row r="24" spans="2:26" x14ac:dyDescent="0.25">
      <c r="B24" s="1" t="s">
        <v>20</v>
      </c>
      <c r="C24" s="10"/>
      <c r="D24" s="10"/>
      <c r="E24" s="10"/>
      <c r="F24" s="10"/>
      <c r="G24" s="10"/>
      <c r="H24" s="10"/>
      <c r="I24" s="10"/>
      <c r="J24" s="10">
        <v>293.50747397000004</v>
      </c>
      <c r="K24" s="10">
        <v>316.68984081999997</v>
      </c>
      <c r="L24" s="10">
        <v>340.31449442000002</v>
      </c>
      <c r="M24" s="10">
        <v>238.90535788</v>
      </c>
      <c r="O24" s="24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</row>
    <row r="25" spans="2:26" x14ac:dyDescent="0.25">
      <c r="B25" s="1" t="s">
        <v>21</v>
      </c>
      <c r="C25" s="10"/>
      <c r="D25" s="10"/>
      <c r="E25" s="10"/>
      <c r="F25" s="10"/>
      <c r="G25" s="10"/>
      <c r="H25" s="10"/>
      <c r="I25" s="10"/>
      <c r="J25" s="10">
        <v>25.666155039999694</v>
      </c>
      <c r="K25" s="10">
        <v>111.58110312000008</v>
      </c>
      <c r="L25" s="10">
        <v>107.64657427999987</v>
      </c>
      <c r="M25" s="10">
        <v>77.444958880000058</v>
      </c>
      <c r="O25" s="24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</row>
    <row r="26" spans="2:26" x14ac:dyDescent="0.25">
      <c r="B26" s="17" t="s">
        <v>22</v>
      </c>
      <c r="C26" s="18"/>
      <c r="D26" s="18"/>
      <c r="E26" s="18"/>
      <c r="F26" s="18"/>
      <c r="G26" s="18"/>
      <c r="H26" s="18"/>
      <c r="I26" s="18"/>
      <c r="J26" s="18">
        <v>981.45590127999992</v>
      </c>
      <c r="K26" s="18">
        <v>1062.3058499799999</v>
      </c>
      <c r="L26" s="18">
        <v>1241.4478006899999</v>
      </c>
      <c r="M26" s="18">
        <v>911.99328878999995</v>
      </c>
      <c r="O26" s="24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</row>
    <row r="27" spans="2:26" x14ac:dyDescent="0.25">
      <c r="B27" s="17" t="s">
        <v>23</v>
      </c>
      <c r="C27" s="18"/>
      <c r="D27" s="18"/>
      <c r="E27" s="18"/>
      <c r="F27" s="18"/>
      <c r="G27" s="18"/>
      <c r="H27" s="18"/>
      <c r="I27" s="18"/>
      <c r="J27" s="18">
        <v>248.72790287000001</v>
      </c>
      <c r="K27" s="18">
        <v>312.27546414999995</v>
      </c>
      <c r="L27" s="18">
        <v>327.75329589</v>
      </c>
      <c r="M27" s="18">
        <v>229.02231169000004</v>
      </c>
      <c r="O27" s="24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</row>
    <row r="28" spans="2:26" x14ac:dyDescent="0.25">
      <c r="B28" s="7" t="s">
        <v>326</v>
      </c>
      <c r="C28" s="8">
        <v>2991.9067553200002</v>
      </c>
      <c r="D28" s="8">
        <v>3069.19086182</v>
      </c>
      <c r="E28" s="8">
        <v>3785.1607367600004</v>
      </c>
      <c r="F28" s="8">
        <v>3900.3864778400002</v>
      </c>
      <c r="G28" s="8">
        <v>4545.7159813599992</v>
      </c>
      <c r="H28" s="8">
        <v>5793.1785028599998</v>
      </c>
      <c r="I28" s="8">
        <v>6395.3427996700002</v>
      </c>
      <c r="J28" s="8">
        <v>6254.1357461899997</v>
      </c>
      <c r="K28" s="8">
        <v>6346.8715696199997</v>
      </c>
      <c r="L28" s="8">
        <v>6224.0284632000012</v>
      </c>
      <c r="M28" s="8">
        <v>4501.5489246299994</v>
      </c>
      <c r="O28" s="24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</row>
    <row r="29" spans="2:26" x14ac:dyDescent="0.25">
      <c r="B29" s="1" t="s">
        <v>24</v>
      </c>
      <c r="C29" s="19">
        <v>1275.59393071</v>
      </c>
      <c r="D29" s="19">
        <v>1205.9190827899999</v>
      </c>
      <c r="E29" s="19">
        <v>1523.99541142</v>
      </c>
      <c r="F29" s="19">
        <v>1641.7332724600001</v>
      </c>
      <c r="G29" s="19">
        <v>1829.6338748399999</v>
      </c>
      <c r="H29" s="19">
        <v>2053.6422834300001</v>
      </c>
      <c r="I29" s="19">
        <v>2137.9310746199999</v>
      </c>
      <c r="J29" s="10">
        <v>2059.7469372400001</v>
      </c>
      <c r="K29" s="10">
        <v>1959.5880216199998</v>
      </c>
      <c r="L29" s="10">
        <v>2245.5911379299996</v>
      </c>
      <c r="M29" s="10">
        <v>1654.0218729000001</v>
      </c>
      <c r="O29" s="24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</row>
    <row r="30" spans="2:26" x14ac:dyDescent="0.25">
      <c r="B30" s="1" t="s">
        <v>25</v>
      </c>
      <c r="C30" s="10">
        <v>1716.3128246100002</v>
      </c>
      <c r="D30" s="10">
        <v>1863.2717790300001</v>
      </c>
      <c r="E30" s="10">
        <v>2261.1653253400004</v>
      </c>
      <c r="F30" s="10">
        <v>2258.6532053800001</v>
      </c>
      <c r="G30" s="10">
        <v>2716.0821065199993</v>
      </c>
      <c r="H30" s="10">
        <v>3739.5362194299996</v>
      </c>
      <c r="I30" s="10">
        <v>4257.4117250500003</v>
      </c>
      <c r="J30" s="10">
        <v>4194.3888089499997</v>
      </c>
      <c r="K30" s="10">
        <v>4387.2835479999994</v>
      </c>
      <c r="L30" s="10">
        <v>3978.4373252700016</v>
      </c>
      <c r="M30" s="10">
        <v>2847.5270517299996</v>
      </c>
      <c r="O30" s="24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</row>
    <row r="31" spans="2:26" x14ac:dyDescent="0.25">
      <c r="B31" s="15" t="s">
        <v>26</v>
      </c>
      <c r="C31" s="16">
        <v>1031.60558167</v>
      </c>
      <c r="D31" s="16">
        <v>1507.52017163</v>
      </c>
      <c r="E31" s="16">
        <v>1658.1427750299999</v>
      </c>
      <c r="F31" s="16">
        <v>1296.4516183799999</v>
      </c>
      <c r="G31" s="16">
        <v>1162.97428479</v>
      </c>
      <c r="H31" s="16">
        <v>2056.30435416</v>
      </c>
      <c r="I31" s="16">
        <v>1925.7928463200001</v>
      </c>
      <c r="J31" s="16">
        <v>809.90946392000001</v>
      </c>
      <c r="K31" s="16">
        <v>809.29499409000005</v>
      </c>
      <c r="L31" s="16">
        <v>616.83478716000002</v>
      </c>
      <c r="M31" s="16">
        <v>431.14941408999999</v>
      </c>
      <c r="O31" s="32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2"/>
    </row>
    <row r="32" spans="2:26" x14ac:dyDescent="0.25">
      <c r="B32" s="1" t="s">
        <v>27</v>
      </c>
      <c r="C32" s="10">
        <v>1020.28061912</v>
      </c>
      <c r="D32" s="10">
        <v>1464.4046078900001</v>
      </c>
      <c r="E32" s="10">
        <v>1545.07804085</v>
      </c>
      <c r="F32" s="10">
        <v>1213.5882090099999</v>
      </c>
      <c r="G32" s="10">
        <v>1133.3290193099999</v>
      </c>
      <c r="H32" s="10">
        <v>1973.36067282</v>
      </c>
      <c r="I32" s="10">
        <v>1910.04591123</v>
      </c>
      <c r="J32" s="10">
        <v>758.12670359000003</v>
      </c>
      <c r="K32" s="10">
        <v>705.38510451000002</v>
      </c>
      <c r="L32" s="10">
        <v>590.98123745999999</v>
      </c>
      <c r="M32" s="10">
        <v>429.95124170999998</v>
      </c>
    </row>
    <row r="33" spans="2:13" x14ac:dyDescent="0.25">
      <c r="B33" s="1" t="s">
        <v>28</v>
      </c>
      <c r="C33" s="10">
        <v>11.32496255</v>
      </c>
      <c r="D33" s="10">
        <v>43.115563739999999</v>
      </c>
      <c r="E33" s="10">
        <v>113.06473418</v>
      </c>
      <c r="F33" s="10">
        <v>82.863409369999999</v>
      </c>
      <c r="G33" s="10">
        <v>29.645265479999999</v>
      </c>
      <c r="H33" s="10">
        <v>82.943681339999998</v>
      </c>
      <c r="I33" s="10">
        <v>15.746935089999999</v>
      </c>
      <c r="J33" s="10">
        <v>51.782760329999974</v>
      </c>
      <c r="K33" s="10">
        <v>103.90988958000003</v>
      </c>
      <c r="L33" s="10">
        <v>25.85354970000003</v>
      </c>
      <c r="M33" s="10">
        <v>1.1981723800000168</v>
      </c>
    </row>
    <row r="34" spans="2:13" x14ac:dyDescent="0.25">
      <c r="B34" s="3" t="s">
        <v>29</v>
      </c>
      <c r="C34" s="20">
        <v>621.83405552000022</v>
      </c>
      <c r="D34" s="20">
        <v>-529.11396466000042</v>
      </c>
      <c r="E34" s="20">
        <v>-132.19617194999955</v>
      </c>
      <c r="F34" s="20">
        <v>665.22304138999971</v>
      </c>
      <c r="G34" s="20">
        <v>1082.1854773400009</v>
      </c>
      <c r="H34" s="20">
        <v>205.89646978999735</v>
      </c>
      <c r="I34" s="20">
        <v>-200.34542404999775</v>
      </c>
      <c r="J34" s="20">
        <v>282.37581214000056</v>
      </c>
      <c r="K34" s="20">
        <v>897.22078318000058</v>
      </c>
      <c r="L34" s="20">
        <v>1275.5288824199979</v>
      </c>
      <c r="M34" s="20">
        <v>1337.9873015000012</v>
      </c>
    </row>
    <row r="35" spans="2:13" x14ac:dyDescent="0.25">
      <c r="B35" s="21"/>
      <c r="C35" s="21"/>
      <c r="D35" s="21"/>
      <c r="E35" s="21"/>
      <c r="F35" s="21"/>
      <c r="G35" s="21"/>
      <c r="H35" s="21"/>
      <c r="I35" s="21"/>
      <c r="J35" s="21"/>
    </row>
    <row r="36" spans="2:13" x14ac:dyDescent="0.25">
      <c r="B36" s="22" t="s">
        <v>31</v>
      </c>
      <c r="C36" s="23">
        <f t="shared" ref="C36:L36" si="0">(C6+C15)/C4*100</f>
        <v>66.917589338066918</v>
      </c>
      <c r="D36" s="23">
        <f t="shared" si="0"/>
        <v>68.923747893474854</v>
      </c>
      <c r="E36" s="23">
        <f t="shared" si="0"/>
        <v>69.54012153993925</v>
      </c>
      <c r="F36" s="23">
        <f t="shared" si="0"/>
        <v>71.252558689464749</v>
      </c>
      <c r="G36" s="23">
        <f t="shared" si="0"/>
        <v>72.826708609638217</v>
      </c>
      <c r="H36" s="23">
        <f t="shared" si="0"/>
        <v>68.051916535498307</v>
      </c>
      <c r="I36" s="23">
        <f t="shared" si="0"/>
        <v>68.277589609267793</v>
      </c>
      <c r="J36" s="23">
        <f t="shared" si="0"/>
        <v>69.281347521793037</v>
      </c>
      <c r="K36" s="23">
        <f t="shared" si="0"/>
        <v>67.870189371008024</v>
      </c>
      <c r="L36" s="23">
        <f t="shared" si="0"/>
        <v>68.160712267205355</v>
      </c>
      <c r="M36" s="37">
        <f>(M6+M15)/M4*100</f>
        <v>68.967004004398021</v>
      </c>
    </row>
    <row r="37" spans="2:13" x14ac:dyDescent="0.25">
      <c r="B37" s="24" t="s">
        <v>32</v>
      </c>
      <c r="C37" s="25">
        <f t="shared" ref="C37:L37" si="1">C12/C4*100</f>
        <v>31.261229308221573</v>
      </c>
      <c r="D37" s="25">
        <f t="shared" si="1"/>
        <v>28.233304847501383</v>
      </c>
      <c r="E37" s="25">
        <f t="shared" si="1"/>
        <v>27.80284235978392</v>
      </c>
      <c r="F37" s="25">
        <f t="shared" si="1"/>
        <v>26.502225175559079</v>
      </c>
      <c r="G37" s="25">
        <f t="shared" si="1"/>
        <v>25.624491389639246</v>
      </c>
      <c r="H37" s="25">
        <f t="shared" si="1"/>
        <v>27.518785565941656</v>
      </c>
      <c r="I37" s="25">
        <f t="shared" si="1"/>
        <v>27.853806166831131</v>
      </c>
      <c r="J37" s="25">
        <f t="shared" si="1"/>
        <v>28.978938279799436</v>
      </c>
      <c r="K37" s="25">
        <f t="shared" si="1"/>
        <v>30.895537740185581</v>
      </c>
      <c r="L37" s="25">
        <f t="shared" si="1"/>
        <v>31.008404596125988</v>
      </c>
      <c r="M37" s="38">
        <f>M12/M4*100</f>
        <v>30.589105093941164</v>
      </c>
    </row>
    <row r="38" spans="2:13" x14ac:dyDescent="0.25">
      <c r="B38" s="24" t="s">
        <v>33</v>
      </c>
      <c r="C38" s="25">
        <f t="shared" ref="C38:L38" si="2">C16/C4*100</f>
        <v>1.8211813537115165</v>
      </c>
      <c r="D38" s="25">
        <f t="shared" si="2"/>
        <v>2.8429472590237701</v>
      </c>
      <c r="E38" s="25">
        <f t="shared" si="2"/>
        <v>2.6570361002768497</v>
      </c>
      <c r="F38" s="25">
        <f t="shared" si="2"/>
        <v>2.2452161349761619</v>
      </c>
      <c r="G38" s="25">
        <f t="shared" si="2"/>
        <v>1.5488000007225309</v>
      </c>
      <c r="H38" s="25">
        <f t="shared" si="2"/>
        <v>4.4292978985600344</v>
      </c>
      <c r="I38" s="25">
        <f t="shared" si="2"/>
        <v>3.8686042239010785</v>
      </c>
      <c r="J38" s="25">
        <f t="shared" si="2"/>
        <v>1.7397141984075315</v>
      </c>
      <c r="K38" s="25">
        <f t="shared" si="2"/>
        <v>1.2342728888063952</v>
      </c>
      <c r="L38" s="25">
        <f t="shared" si="2"/>
        <v>0.83088313666865443</v>
      </c>
      <c r="M38" s="38">
        <f>M16/M4*100</f>
        <v>0.44389090166080575</v>
      </c>
    </row>
    <row r="39" spans="2:13" x14ac:dyDescent="0.25">
      <c r="B39" s="26" t="s">
        <v>34</v>
      </c>
      <c r="C39" s="23">
        <f t="shared" ref="C39:L39" si="3">C19/C17*100</f>
        <v>42.560486164353108</v>
      </c>
      <c r="D39" s="23">
        <f t="shared" si="3"/>
        <v>42.109879839023925</v>
      </c>
      <c r="E39" s="23">
        <f t="shared" si="3"/>
        <v>39.855605346381466</v>
      </c>
      <c r="F39" s="23">
        <f t="shared" si="3"/>
        <v>44.643420621245063</v>
      </c>
      <c r="G39" s="23">
        <f t="shared" si="3"/>
        <v>45.485514523446149</v>
      </c>
      <c r="H39" s="23">
        <f t="shared" si="3"/>
        <v>38.210777494600258</v>
      </c>
      <c r="I39" s="23">
        <f t="shared" si="3"/>
        <v>39.687810144750927</v>
      </c>
      <c r="J39" s="23">
        <f t="shared" si="3"/>
        <v>47.614621088096669</v>
      </c>
      <c r="K39" s="23">
        <f t="shared" si="3"/>
        <v>48.062711327263649</v>
      </c>
      <c r="L39" s="23">
        <f t="shared" si="3"/>
        <v>50.778330795180139</v>
      </c>
      <c r="M39" s="37">
        <f>M19/M17*100</f>
        <v>47.599073352903872</v>
      </c>
    </row>
    <row r="40" spans="2:13" x14ac:dyDescent="0.25">
      <c r="B40" s="27" t="s">
        <v>35</v>
      </c>
      <c r="C40" s="28">
        <f t="shared" ref="C40:L40" si="4">C19/(C17-C29)*100</f>
        <v>51.736554089384434</v>
      </c>
      <c r="D40" s="28">
        <f t="shared" si="4"/>
        <v>49.462881517598909</v>
      </c>
      <c r="E40" s="28">
        <f t="shared" si="4"/>
        <v>47.658964867873451</v>
      </c>
      <c r="F40" s="28">
        <f t="shared" si="4"/>
        <v>53.710516840594167</v>
      </c>
      <c r="G40" s="28">
        <f t="shared" si="4"/>
        <v>54.758490876026734</v>
      </c>
      <c r="H40" s="28">
        <f t="shared" si="4"/>
        <v>45.36752689784614</v>
      </c>
      <c r="I40" s="28">
        <f t="shared" si="4"/>
        <v>46.708735119837804</v>
      </c>
      <c r="J40" s="28">
        <f t="shared" si="4"/>
        <v>56.198771232579738</v>
      </c>
      <c r="K40" s="28">
        <f t="shared" si="4"/>
        <v>56.031575914389009</v>
      </c>
      <c r="L40" s="28">
        <f t="shared" si="4"/>
        <v>60.56400360731363</v>
      </c>
      <c r="M40" s="39">
        <f>M19/(M17-M29)*100</f>
        <v>57.745519406982282</v>
      </c>
    </row>
    <row r="41" spans="2:13" x14ac:dyDescent="0.25">
      <c r="B41" s="29" t="s">
        <v>36</v>
      </c>
      <c r="C41" s="25">
        <f>IFERROR(C20/C19*100,"-")</f>
        <v>0</v>
      </c>
      <c r="D41" s="25">
        <f t="shared" ref="D41:M41" si="5">IFERROR(D20/D19*100,"-")</f>
        <v>0</v>
      </c>
      <c r="E41" s="25">
        <f t="shared" si="5"/>
        <v>0</v>
      </c>
      <c r="F41" s="25">
        <f t="shared" si="5"/>
        <v>0</v>
      </c>
      <c r="G41" s="25">
        <f t="shared" si="5"/>
        <v>0</v>
      </c>
      <c r="H41" s="25">
        <f t="shared" si="5"/>
        <v>0</v>
      </c>
      <c r="I41" s="25">
        <f t="shared" si="5"/>
        <v>0</v>
      </c>
      <c r="J41" s="25">
        <f t="shared" si="5"/>
        <v>80.442668005519451</v>
      </c>
      <c r="K41" s="25">
        <f t="shared" si="5"/>
        <v>77.560593685914824</v>
      </c>
      <c r="L41" s="25">
        <f t="shared" si="5"/>
        <v>77.522356853738856</v>
      </c>
      <c r="M41" s="38">
        <f t="shared" si="5"/>
        <v>74.293467906353456</v>
      </c>
    </row>
    <row r="42" spans="2:13" x14ac:dyDescent="0.25">
      <c r="B42" s="29" t="s">
        <v>37</v>
      </c>
      <c r="C42" s="25">
        <f>IFERROR(C21/C19*100,"-")</f>
        <v>0</v>
      </c>
      <c r="D42" s="25">
        <f t="shared" ref="D42:M42" si="6">IFERROR(D21/D19*100,"-")</f>
        <v>0</v>
      </c>
      <c r="E42" s="25">
        <f t="shared" si="6"/>
        <v>0</v>
      </c>
      <c r="F42" s="25">
        <f t="shared" si="6"/>
        <v>0</v>
      </c>
      <c r="G42" s="25">
        <f t="shared" si="6"/>
        <v>0</v>
      </c>
      <c r="H42" s="25">
        <f t="shared" si="6"/>
        <v>0</v>
      </c>
      <c r="I42" s="25">
        <f t="shared" si="6"/>
        <v>0</v>
      </c>
      <c r="J42" s="25">
        <f t="shared" si="6"/>
        <v>19.557331994480553</v>
      </c>
      <c r="K42" s="25">
        <f t="shared" si="6"/>
        <v>22.439406314085172</v>
      </c>
      <c r="L42" s="25">
        <f t="shared" si="6"/>
        <v>22.477643146261151</v>
      </c>
      <c r="M42" s="38">
        <f t="shared" si="6"/>
        <v>25.70653209364654</v>
      </c>
    </row>
    <row r="43" spans="2:13" x14ac:dyDescent="0.25">
      <c r="B43" s="30" t="s">
        <v>38</v>
      </c>
      <c r="C43" s="25" t="str">
        <f t="shared" ref="C43:C48" si="7">IFERROR(C22/C$21*100,"-")</f>
        <v>-</v>
      </c>
      <c r="D43" s="25" t="str">
        <f t="shared" ref="D43:M48" si="8">IFERROR(D22/D$21*100,"-")</f>
        <v>-</v>
      </c>
      <c r="E43" s="25" t="str">
        <f t="shared" si="8"/>
        <v>-</v>
      </c>
      <c r="F43" s="25" t="str">
        <f t="shared" si="8"/>
        <v>-</v>
      </c>
      <c r="G43" s="25" t="str">
        <f t="shared" si="8"/>
        <v>-</v>
      </c>
      <c r="H43" s="25" t="str">
        <f t="shared" si="8"/>
        <v>-</v>
      </c>
      <c r="I43" s="25" t="str">
        <f t="shared" si="8"/>
        <v>-</v>
      </c>
      <c r="J43" s="25">
        <f t="shared" si="8"/>
        <v>57.701667427090939</v>
      </c>
      <c r="K43" s="25">
        <f t="shared" si="8"/>
        <v>52.959831277561932</v>
      </c>
      <c r="L43" s="25">
        <f t="shared" si="8"/>
        <v>53.81087379627504</v>
      </c>
      <c r="M43" s="38">
        <f t="shared" si="8"/>
        <v>55.139058229412221</v>
      </c>
    </row>
    <row r="44" spans="2:13" x14ac:dyDescent="0.25">
      <c r="B44" s="30" t="s">
        <v>39</v>
      </c>
      <c r="C44" s="25" t="str">
        <f t="shared" si="7"/>
        <v>-</v>
      </c>
      <c r="D44" s="25" t="str">
        <f t="shared" si="8"/>
        <v>-</v>
      </c>
      <c r="E44" s="25" t="str">
        <f t="shared" si="8"/>
        <v>-</v>
      </c>
      <c r="F44" s="25" t="str">
        <f t="shared" si="8"/>
        <v>-</v>
      </c>
      <c r="G44" s="25" t="str">
        <f t="shared" si="8"/>
        <v>-</v>
      </c>
      <c r="H44" s="25" t="str">
        <f t="shared" si="8"/>
        <v>-</v>
      </c>
      <c r="I44" s="25" t="str">
        <f t="shared" si="8"/>
        <v>-</v>
      </c>
      <c r="J44" s="25">
        <f t="shared" si="8"/>
        <v>16.880782938726529</v>
      </c>
      <c r="K44" s="25">
        <f t="shared" si="8"/>
        <v>18.21991399076872</v>
      </c>
      <c r="L44" s="25">
        <f t="shared" si="8"/>
        <v>17.949658388945856</v>
      </c>
      <c r="M44" s="38">
        <f t="shared" si="8"/>
        <v>17.395872851911939</v>
      </c>
    </row>
    <row r="45" spans="2:13" x14ac:dyDescent="0.25">
      <c r="B45" s="30" t="s">
        <v>40</v>
      </c>
      <c r="C45" s="25" t="str">
        <f t="shared" si="7"/>
        <v>-</v>
      </c>
      <c r="D45" s="25" t="str">
        <f t="shared" si="8"/>
        <v>-</v>
      </c>
      <c r="E45" s="25" t="str">
        <f t="shared" si="8"/>
        <v>-</v>
      </c>
      <c r="F45" s="25" t="str">
        <f t="shared" si="8"/>
        <v>-</v>
      </c>
      <c r="G45" s="25" t="str">
        <f t="shared" si="8"/>
        <v>-</v>
      </c>
      <c r="H45" s="25" t="str">
        <f t="shared" si="8"/>
        <v>-</v>
      </c>
      <c r="I45" s="25" t="str">
        <f t="shared" si="8"/>
        <v>-</v>
      </c>
      <c r="J45" s="25">
        <f t="shared" si="8"/>
        <v>23.373612697188964</v>
      </c>
      <c r="K45" s="25">
        <f t="shared" si="8"/>
        <v>21.311466520229079</v>
      </c>
      <c r="L45" s="25">
        <f t="shared" si="8"/>
        <v>21.453427281004288</v>
      </c>
      <c r="M45" s="38">
        <f t="shared" si="8"/>
        <v>20.741411566826574</v>
      </c>
    </row>
    <row r="46" spans="2:13" x14ac:dyDescent="0.25">
      <c r="B46" s="31" t="s">
        <v>41</v>
      </c>
      <c r="C46" s="28" t="str">
        <f t="shared" si="7"/>
        <v>-</v>
      </c>
      <c r="D46" s="28" t="str">
        <f t="shared" si="8"/>
        <v>-</v>
      </c>
      <c r="E46" s="28" t="str">
        <f t="shared" si="8"/>
        <v>-</v>
      </c>
      <c r="F46" s="28" t="str">
        <f t="shared" si="8"/>
        <v>-</v>
      </c>
      <c r="G46" s="28" t="str">
        <f t="shared" si="8"/>
        <v>-</v>
      </c>
      <c r="H46" s="28" t="str">
        <f t="shared" si="8"/>
        <v>-</v>
      </c>
      <c r="I46" s="28" t="str">
        <f t="shared" si="8"/>
        <v>-</v>
      </c>
      <c r="J46" s="28">
        <f t="shared" si="8"/>
        <v>2.0439369369935547</v>
      </c>
      <c r="K46" s="28">
        <f t="shared" si="8"/>
        <v>7.5087882114402662</v>
      </c>
      <c r="L46" s="28">
        <f t="shared" si="8"/>
        <v>6.786040533774818</v>
      </c>
      <c r="M46" s="39">
        <f t="shared" si="8"/>
        <v>6.7236573518492646</v>
      </c>
    </row>
    <row r="47" spans="2:13" x14ac:dyDescent="0.25">
      <c r="B47" s="29" t="s">
        <v>42</v>
      </c>
      <c r="C47" s="25" t="str">
        <f t="shared" si="7"/>
        <v>-</v>
      </c>
      <c r="D47" s="25" t="str">
        <f t="shared" si="8"/>
        <v>-</v>
      </c>
      <c r="E47" s="25" t="str">
        <f t="shared" si="8"/>
        <v>-</v>
      </c>
      <c r="F47" s="25" t="str">
        <f t="shared" si="8"/>
        <v>-</v>
      </c>
      <c r="G47" s="25" t="str">
        <f t="shared" si="8"/>
        <v>-</v>
      </c>
      <c r="H47" s="25" t="str">
        <f t="shared" si="8"/>
        <v>-</v>
      </c>
      <c r="I47" s="25" t="str">
        <f t="shared" si="8"/>
        <v>-</v>
      </c>
      <c r="J47" s="25">
        <f t="shared" si="8"/>
        <v>78.158725587458136</v>
      </c>
      <c r="K47" s="25">
        <f t="shared" si="8"/>
        <v>71.487280733327893</v>
      </c>
      <c r="L47" s="25">
        <f t="shared" si="8"/>
        <v>78.260875019904532</v>
      </c>
      <c r="M47" s="38">
        <f t="shared" si="8"/>
        <v>79.177915124358421</v>
      </c>
    </row>
    <row r="48" spans="2:13" x14ac:dyDescent="0.25">
      <c r="B48" s="27" t="s">
        <v>43</v>
      </c>
      <c r="C48" s="28" t="str">
        <f t="shared" si="7"/>
        <v>-</v>
      </c>
      <c r="D48" s="28" t="str">
        <f t="shared" si="8"/>
        <v>-</v>
      </c>
      <c r="E48" s="28" t="str">
        <f t="shared" si="8"/>
        <v>-</v>
      </c>
      <c r="F48" s="28" t="str">
        <f t="shared" si="8"/>
        <v>-</v>
      </c>
      <c r="G48" s="28" t="str">
        <f t="shared" si="8"/>
        <v>-</v>
      </c>
      <c r="H48" s="28" t="str">
        <f t="shared" si="8"/>
        <v>-</v>
      </c>
      <c r="I48" s="28" t="str">
        <f t="shared" si="8"/>
        <v>-</v>
      </c>
      <c r="J48" s="28">
        <f t="shared" si="8"/>
        <v>19.807569429259718</v>
      </c>
      <c r="K48" s="28">
        <f t="shared" si="8"/>
        <v>21.01440349993517</v>
      </c>
      <c r="L48" s="28">
        <f t="shared" si="8"/>
        <v>20.661569268359571</v>
      </c>
      <c r="M48" s="39">
        <f t="shared" si="8"/>
        <v>19.883380041791835</v>
      </c>
    </row>
    <row r="49" spans="2:13" ht="30" x14ac:dyDescent="0.25">
      <c r="B49" s="123" t="s">
        <v>389</v>
      </c>
      <c r="C49" s="120"/>
      <c r="D49" s="120"/>
      <c r="E49" s="120"/>
      <c r="F49" s="120"/>
      <c r="G49" s="120"/>
      <c r="H49" s="120"/>
      <c r="I49" s="120"/>
      <c r="J49" s="124">
        <v>-415.52172982000002</v>
      </c>
      <c r="K49" s="124">
        <v>-384.71260054000004</v>
      </c>
      <c r="L49" s="124">
        <v>-653.08726959000001</v>
      </c>
      <c r="M49" s="125">
        <v>-333.38388642000001</v>
      </c>
    </row>
    <row r="50" spans="2:13" x14ac:dyDescent="0.25">
      <c r="B50" s="32" t="s">
        <v>44</v>
      </c>
      <c r="C50" s="33">
        <f t="shared" ref="C50:M50" si="9">C49/(C5-C12)*100</f>
        <v>0</v>
      </c>
      <c r="D50" s="33">
        <f t="shared" si="9"/>
        <v>0</v>
      </c>
      <c r="E50" s="33">
        <f t="shared" si="9"/>
        <v>0</v>
      </c>
      <c r="F50" s="33">
        <f t="shared" si="9"/>
        <v>0</v>
      </c>
      <c r="G50" s="33">
        <f t="shared" si="9"/>
        <v>0</v>
      </c>
      <c r="H50" s="33">
        <f t="shared" si="9"/>
        <v>0</v>
      </c>
      <c r="I50" s="33">
        <f t="shared" si="9"/>
        <v>0</v>
      </c>
      <c r="J50" s="34">
        <f t="shared" si="9"/>
        <v>-4.3564593050961413</v>
      </c>
      <c r="K50" s="34">
        <f t="shared" si="9"/>
        <v>-3.8624123450958892</v>
      </c>
      <c r="L50" s="34">
        <f t="shared" si="9"/>
        <v>-6.3146375629108311</v>
      </c>
      <c r="M50" s="40">
        <f t="shared" si="9"/>
        <v>-4.4961371101245966</v>
      </c>
    </row>
    <row r="51" spans="2:13" x14ac:dyDescent="0.25">
      <c r="B51" s="35" t="s">
        <v>45</v>
      </c>
      <c r="C51" s="36">
        <f t="shared" ref="C51:M51" si="10">C31/(C5-C12)*100</f>
        <v>19.729035636598294</v>
      </c>
      <c r="D51" s="36">
        <f t="shared" si="10"/>
        <v>28.843927627965865</v>
      </c>
      <c r="E51" s="36">
        <f t="shared" si="10"/>
        <v>25.986765283827307</v>
      </c>
      <c r="F51" s="36">
        <f t="shared" si="10"/>
        <v>17.511653064122736</v>
      </c>
      <c r="G51" s="36">
        <f t="shared" si="10"/>
        <v>13.434641374205297</v>
      </c>
      <c r="H51" s="36">
        <f t="shared" si="10"/>
        <v>22.849564211034519</v>
      </c>
      <c r="I51" s="36">
        <f t="shared" si="10"/>
        <v>20.113831078682601</v>
      </c>
      <c r="J51" s="36">
        <f t="shared" si="10"/>
        <v>8.4913432130448463</v>
      </c>
      <c r="K51" s="36">
        <f t="shared" si="10"/>
        <v>8.1251068241850231</v>
      </c>
      <c r="L51" s="36">
        <f t="shared" si="10"/>
        <v>5.9641158210845715</v>
      </c>
      <c r="M51" s="41">
        <f t="shared" si="10"/>
        <v>5.8146387982782626</v>
      </c>
    </row>
    <row r="52" spans="2:13" x14ac:dyDescent="0.25">
      <c r="B52" s="104" t="s">
        <v>178</v>
      </c>
      <c r="C52" s="36">
        <f t="shared" ref="C52:L52" si="11">C34/(C5-C12)*100</f>
        <v>11.892322472261489</v>
      </c>
      <c r="D52" s="36">
        <f t="shared" si="11"/>
        <v>-10.123728485236427</v>
      </c>
      <c r="E52" s="36">
        <f t="shared" si="11"/>
        <v>-2.0718064473205327</v>
      </c>
      <c r="F52" s="36">
        <f t="shared" si="11"/>
        <v>8.9854144542922523</v>
      </c>
      <c r="G52" s="36">
        <f t="shared" si="11"/>
        <v>12.50137167999495</v>
      </c>
      <c r="H52" s="36">
        <f t="shared" si="11"/>
        <v>2.2879125834530072</v>
      </c>
      <c r="I52" s="36">
        <f t="shared" si="11"/>
        <v>-2.0924960981286618</v>
      </c>
      <c r="J52" s="36">
        <f t="shared" si="11"/>
        <v>2.9605160116759195</v>
      </c>
      <c r="K52" s="36">
        <f t="shared" si="11"/>
        <v>9.0078583970652186</v>
      </c>
      <c r="L52" s="36">
        <f t="shared" si="11"/>
        <v>12.332965238418302</v>
      </c>
      <c r="M52" s="41">
        <f>M34/(M5-M12)*100</f>
        <v>18.044586448821036</v>
      </c>
    </row>
    <row r="53" spans="2:13" x14ac:dyDescent="0.25"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</row>
    <row r="54" spans="2:13" x14ac:dyDescent="0.25"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</row>
  </sheetData>
  <mergeCells count="1">
    <mergeCell ref="O2:Z3"/>
  </mergeCells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54"/>
  <sheetViews>
    <sheetView showGridLines="0" zoomScale="75" zoomScaleNormal="75" workbookViewId="0">
      <pane xSplit="2" ySplit="3" topLeftCell="C4" activePane="bottomRight" state="frozen"/>
      <selection activeCell="B28" sqref="B28"/>
      <selection pane="topRight" activeCell="B28" sqref="B28"/>
      <selection pane="bottomLeft" activeCell="B28" sqref="B28"/>
      <selection pane="bottomRight"/>
    </sheetView>
  </sheetViews>
  <sheetFormatPr defaultRowHeight="15" x14ac:dyDescent="0.25"/>
  <cols>
    <col min="1" max="1" width="9.140625" style="1"/>
    <col min="2" max="2" width="39.28515625" style="1" bestFit="1" customWidth="1"/>
    <col min="3" max="14" width="9.140625" style="1"/>
    <col min="15" max="26" width="10.28515625" style="1" customWidth="1"/>
    <col min="27" max="16384" width="9.140625" style="1"/>
  </cols>
  <sheetData>
    <row r="2" spans="2:26" x14ac:dyDescent="0.25">
      <c r="B2" s="118" t="s">
        <v>385</v>
      </c>
      <c r="O2" s="132" t="s">
        <v>88</v>
      </c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4"/>
    </row>
    <row r="3" spans="2:26" x14ac:dyDescent="0.25">
      <c r="B3" s="58" t="s">
        <v>56</v>
      </c>
      <c r="C3" s="2">
        <v>2008</v>
      </c>
      <c r="D3" s="2">
        <v>2009</v>
      </c>
      <c r="E3" s="2">
        <v>2010</v>
      </c>
      <c r="F3" s="2">
        <v>2011</v>
      </c>
      <c r="G3" s="2">
        <v>2012</v>
      </c>
      <c r="H3" s="2">
        <v>2013</v>
      </c>
      <c r="I3" s="2">
        <v>2014</v>
      </c>
      <c r="J3" s="2">
        <v>2015</v>
      </c>
      <c r="K3" s="2">
        <v>2016</v>
      </c>
      <c r="L3" s="2">
        <v>2017</v>
      </c>
      <c r="M3" s="2" t="s">
        <v>46</v>
      </c>
      <c r="O3" s="135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7"/>
    </row>
    <row r="4" spans="2:26" x14ac:dyDescent="0.25">
      <c r="B4" s="3" t="s">
        <v>0</v>
      </c>
      <c r="C4" s="4">
        <v>2781.15176789</v>
      </c>
      <c r="D4" s="4">
        <v>3088.7399198000003</v>
      </c>
      <c r="E4" s="4">
        <v>3272.8717971799997</v>
      </c>
      <c r="F4" s="4">
        <v>3546.70013664</v>
      </c>
      <c r="G4" s="4">
        <v>3812.25309014</v>
      </c>
      <c r="H4" s="4">
        <v>4190.5200685999998</v>
      </c>
      <c r="I4" s="4">
        <v>4863.1709222299996</v>
      </c>
      <c r="J4" s="4">
        <v>4640.317226350001</v>
      </c>
      <c r="K4" s="4">
        <v>5341.2815720600001</v>
      </c>
      <c r="L4" s="4">
        <v>5645.0813566800007</v>
      </c>
      <c r="M4" s="4">
        <v>3639.40395635</v>
      </c>
      <c r="O4" s="22"/>
      <c r="P4" s="54"/>
      <c r="Q4" s="54"/>
      <c r="R4" s="54"/>
      <c r="S4" s="54"/>
      <c r="T4" s="54"/>
      <c r="U4" s="54"/>
      <c r="V4" s="54"/>
      <c r="W4" s="54"/>
      <c r="X4" s="54"/>
      <c r="Y4" s="54"/>
      <c r="Z4" s="55"/>
    </row>
    <row r="5" spans="2:26" x14ac:dyDescent="0.25">
      <c r="B5" s="5" t="s">
        <v>1</v>
      </c>
      <c r="C5" s="6">
        <v>2434.1999765</v>
      </c>
      <c r="D5" s="6">
        <v>2708.21352918</v>
      </c>
      <c r="E5" s="6">
        <v>2940.3470747699998</v>
      </c>
      <c r="F5" s="6">
        <v>3264.2992626700002</v>
      </c>
      <c r="G5" s="6">
        <v>3631.02035862</v>
      </c>
      <c r="H5" s="6">
        <v>4077.1132965500001</v>
      </c>
      <c r="I5" s="6">
        <v>4720.3454777099996</v>
      </c>
      <c r="J5" s="6">
        <v>4621.8021459300007</v>
      </c>
      <c r="K5" s="6">
        <v>5293.1843679499998</v>
      </c>
      <c r="L5" s="6">
        <v>5589.4053505400007</v>
      </c>
      <c r="M5" s="6">
        <v>3578.86304853</v>
      </c>
      <c r="O5" s="89" t="s">
        <v>274</v>
      </c>
      <c r="P5" s="59"/>
      <c r="Q5" s="59"/>
      <c r="R5" s="59"/>
      <c r="S5" s="59"/>
      <c r="T5" s="59"/>
      <c r="U5" s="59"/>
      <c r="V5" s="59"/>
      <c r="W5" s="59"/>
      <c r="X5" s="59"/>
      <c r="Y5" s="59"/>
      <c r="Z5" s="60"/>
    </row>
    <row r="6" spans="2:26" x14ac:dyDescent="0.25">
      <c r="B6" s="7" t="s">
        <v>2</v>
      </c>
      <c r="C6" s="8">
        <v>497.68714649000003</v>
      </c>
      <c r="D6" s="8">
        <v>514.93154442000002</v>
      </c>
      <c r="E6" s="8">
        <v>624.56363383000007</v>
      </c>
      <c r="F6" s="8">
        <v>651.92996238000001</v>
      </c>
      <c r="G6" s="8">
        <v>834.08587600999999</v>
      </c>
      <c r="H6" s="8">
        <v>890.30775777999997</v>
      </c>
      <c r="I6" s="8">
        <v>1016.9460497699999</v>
      </c>
      <c r="J6" s="8">
        <v>1098.0290349200002</v>
      </c>
      <c r="K6" s="8">
        <v>1148.96185773</v>
      </c>
      <c r="L6" s="8">
        <v>1285.5296507400001</v>
      </c>
      <c r="M6" s="8">
        <v>962.38732461999996</v>
      </c>
      <c r="O6" s="89" t="s">
        <v>275</v>
      </c>
      <c r="P6" s="59"/>
      <c r="Q6" s="59"/>
      <c r="R6" s="59"/>
      <c r="S6" s="59"/>
      <c r="T6" s="59"/>
      <c r="U6" s="59"/>
      <c r="V6" s="59"/>
      <c r="W6" s="59"/>
      <c r="X6" s="59"/>
      <c r="Y6" s="59"/>
      <c r="Z6" s="60"/>
    </row>
    <row r="7" spans="2:26" x14ac:dyDescent="0.25">
      <c r="B7" s="9" t="s">
        <v>3</v>
      </c>
      <c r="C7" s="10"/>
      <c r="D7" s="10"/>
      <c r="E7" s="10"/>
      <c r="F7" s="10"/>
      <c r="G7" s="10"/>
      <c r="H7" s="10"/>
      <c r="I7" s="10"/>
      <c r="J7" s="10">
        <v>817.89050051000004</v>
      </c>
      <c r="K7" s="10">
        <v>844.6751254400001</v>
      </c>
      <c r="L7" s="10">
        <v>938.97480876999998</v>
      </c>
      <c r="M7" s="10">
        <v>697.59746644000006</v>
      </c>
      <c r="O7" s="89"/>
      <c r="P7" s="59"/>
      <c r="Q7" s="59"/>
      <c r="R7" s="59"/>
      <c r="S7" s="59"/>
      <c r="T7" s="59"/>
      <c r="U7" s="59"/>
      <c r="V7" s="59"/>
      <c r="W7" s="59"/>
      <c r="X7" s="59"/>
      <c r="Y7" s="59"/>
      <c r="Z7" s="60"/>
    </row>
    <row r="8" spans="2:26" x14ac:dyDescent="0.25">
      <c r="B8" s="9" t="s">
        <v>4</v>
      </c>
      <c r="C8" s="10"/>
      <c r="D8" s="10"/>
      <c r="E8" s="10"/>
      <c r="F8" s="10"/>
      <c r="G8" s="10"/>
      <c r="H8" s="10"/>
      <c r="I8" s="10"/>
      <c r="J8" s="10">
        <v>51.863817409999996</v>
      </c>
      <c r="K8" s="10">
        <v>53.574436599999999</v>
      </c>
      <c r="L8" s="10">
        <v>57.739746579999995</v>
      </c>
      <c r="M8" s="10">
        <v>48.286219389999999</v>
      </c>
      <c r="O8" s="89" t="s">
        <v>276</v>
      </c>
      <c r="P8" s="59"/>
      <c r="Q8" s="59"/>
      <c r="R8" s="59"/>
      <c r="S8" s="59"/>
      <c r="T8" s="59"/>
      <c r="U8" s="59"/>
      <c r="V8" s="59"/>
      <c r="W8" s="59"/>
      <c r="X8" s="59"/>
      <c r="Y8" s="59"/>
      <c r="Z8" s="60"/>
    </row>
    <row r="9" spans="2:26" x14ac:dyDescent="0.25">
      <c r="B9" s="9" t="s">
        <v>5</v>
      </c>
      <c r="C9" s="10"/>
      <c r="D9" s="10"/>
      <c r="E9" s="10"/>
      <c r="F9" s="10"/>
      <c r="G9" s="10"/>
      <c r="H9" s="10"/>
      <c r="I9" s="10"/>
      <c r="J9" s="10">
        <v>3.61477015</v>
      </c>
      <c r="K9" s="10">
        <v>2.6232317200000002</v>
      </c>
      <c r="L9" s="10">
        <v>8.8004824199999998</v>
      </c>
      <c r="M9" s="10">
        <v>2.07463709</v>
      </c>
      <c r="O9" s="89" t="s">
        <v>277</v>
      </c>
      <c r="P9" s="59"/>
      <c r="Q9" s="59"/>
      <c r="R9" s="59"/>
      <c r="S9" s="59"/>
      <c r="T9" s="59"/>
      <c r="U9" s="59"/>
      <c r="V9" s="59"/>
      <c r="W9" s="59"/>
      <c r="X9" s="59"/>
      <c r="Y9" s="59"/>
      <c r="Z9" s="60"/>
    </row>
    <row r="10" spans="2:26" x14ac:dyDescent="0.25">
      <c r="B10" s="9" t="s">
        <v>6</v>
      </c>
      <c r="C10" s="10"/>
      <c r="D10" s="10"/>
      <c r="E10" s="10"/>
      <c r="F10" s="10"/>
      <c r="G10" s="10"/>
      <c r="H10" s="10"/>
      <c r="I10" s="10"/>
      <c r="J10" s="10">
        <v>208.95885158999999</v>
      </c>
      <c r="K10" s="10">
        <v>229.51275752000001</v>
      </c>
      <c r="L10" s="10">
        <v>263.69498259</v>
      </c>
      <c r="M10" s="10">
        <v>206.52628765</v>
      </c>
      <c r="O10" s="8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60"/>
    </row>
    <row r="11" spans="2:26" x14ac:dyDescent="0.25">
      <c r="B11" s="9" t="s">
        <v>7</v>
      </c>
      <c r="C11" s="10"/>
      <c r="D11" s="10"/>
      <c r="E11" s="10"/>
      <c r="F11" s="10"/>
      <c r="G11" s="10"/>
      <c r="H11" s="10"/>
      <c r="I11" s="10"/>
      <c r="J11" s="10">
        <v>15.701095260000102</v>
      </c>
      <c r="K11" s="10">
        <v>18.576306449999947</v>
      </c>
      <c r="L11" s="10">
        <v>16.319630380000262</v>
      </c>
      <c r="M11" s="10">
        <v>7.9027140499998723</v>
      </c>
      <c r="O11" s="89" t="s">
        <v>271</v>
      </c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60"/>
    </row>
    <row r="12" spans="2:26" x14ac:dyDescent="0.25">
      <c r="B12" s="11" t="s">
        <v>8</v>
      </c>
      <c r="C12" s="8">
        <v>1751.39418424</v>
      </c>
      <c r="D12" s="8">
        <v>1812.85573189</v>
      </c>
      <c r="E12" s="8">
        <v>1926.5324374300001</v>
      </c>
      <c r="F12" s="8">
        <v>2327.1125251999997</v>
      </c>
      <c r="G12" s="8">
        <v>2411.4766542500001</v>
      </c>
      <c r="H12" s="8">
        <v>2586.6510587600001</v>
      </c>
      <c r="I12" s="8">
        <v>2847.7638490500003</v>
      </c>
      <c r="J12" s="8">
        <v>2907.5566802800004</v>
      </c>
      <c r="K12" s="8">
        <v>3362.0051407399997</v>
      </c>
      <c r="L12" s="8">
        <v>3243.53344195</v>
      </c>
      <c r="M12" s="8">
        <v>2332.1576956899999</v>
      </c>
      <c r="O12" s="8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60"/>
    </row>
    <row r="13" spans="2:26" x14ac:dyDescent="0.25">
      <c r="B13" s="9" t="s">
        <v>9</v>
      </c>
      <c r="C13" s="10"/>
      <c r="D13" s="10"/>
      <c r="E13" s="10"/>
      <c r="F13" s="10"/>
      <c r="G13" s="10"/>
      <c r="H13" s="10"/>
      <c r="I13" s="10"/>
      <c r="J13" s="10">
        <v>2090.4259234000001</v>
      </c>
      <c r="K13" s="10">
        <v>2433.3518497600003</v>
      </c>
      <c r="L13" s="10">
        <v>2292.8478358499997</v>
      </c>
      <c r="M13" s="10">
        <v>1692.03612965</v>
      </c>
      <c r="O13" s="89" t="s">
        <v>278</v>
      </c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60"/>
    </row>
    <row r="14" spans="2:26" x14ac:dyDescent="0.25">
      <c r="B14" s="9" t="s">
        <v>10</v>
      </c>
      <c r="C14" s="10"/>
      <c r="D14" s="10"/>
      <c r="E14" s="10"/>
      <c r="F14" s="10"/>
      <c r="G14" s="10"/>
      <c r="H14" s="10"/>
      <c r="I14" s="10"/>
      <c r="J14" s="10">
        <v>817.13075688000026</v>
      </c>
      <c r="K14" s="10">
        <v>928.65329097999938</v>
      </c>
      <c r="L14" s="10">
        <v>950.68560610000031</v>
      </c>
      <c r="M14" s="10">
        <v>640.12156603999983</v>
      </c>
      <c r="O14" s="89" t="s">
        <v>367</v>
      </c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60"/>
    </row>
    <row r="15" spans="2:26" x14ac:dyDescent="0.25">
      <c r="B15" s="11" t="s">
        <v>11</v>
      </c>
      <c r="C15" s="8">
        <v>185.11864577000006</v>
      </c>
      <c r="D15" s="8">
        <v>380.42625286999987</v>
      </c>
      <c r="E15" s="8">
        <v>389.25100350999969</v>
      </c>
      <c r="F15" s="8">
        <v>285.25677509000025</v>
      </c>
      <c r="G15" s="8">
        <v>385.45782835999989</v>
      </c>
      <c r="H15" s="8">
        <v>600.15448001000004</v>
      </c>
      <c r="I15" s="8">
        <v>855.63557888999912</v>
      </c>
      <c r="J15" s="8">
        <v>616.21643072999996</v>
      </c>
      <c r="K15" s="8">
        <v>782.21736948000034</v>
      </c>
      <c r="L15" s="8">
        <v>1060.3422578500008</v>
      </c>
      <c r="M15" s="8">
        <v>284.31802822000009</v>
      </c>
      <c r="O15" s="24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60"/>
    </row>
    <row r="16" spans="2:26" x14ac:dyDescent="0.25">
      <c r="B16" s="12" t="s">
        <v>12</v>
      </c>
      <c r="C16" s="6">
        <v>346.95179138999998</v>
      </c>
      <c r="D16" s="6">
        <v>380.52639062000003</v>
      </c>
      <c r="E16" s="6">
        <v>332.52472241000004</v>
      </c>
      <c r="F16" s="6">
        <v>282.40087397000002</v>
      </c>
      <c r="G16" s="6">
        <v>181.23273152000002</v>
      </c>
      <c r="H16" s="6">
        <v>113.40677205</v>
      </c>
      <c r="I16" s="6">
        <v>142.82544452000002</v>
      </c>
      <c r="J16" s="6">
        <v>18.51508042</v>
      </c>
      <c r="K16" s="6">
        <v>48.09720411</v>
      </c>
      <c r="L16" s="6">
        <v>55.676006139999998</v>
      </c>
      <c r="M16" s="6">
        <v>60.540907820000001</v>
      </c>
      <c r="O16" s="24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60"/>
    </row>
    <row r="17" spans="2:26" x14ac:dyDescent="0.25">
      <c r="B17" s="13" t="s">
        <v>13</v>
      </c>
      <c r="C17" s="14">
        <v>2554.94074761</v>
      </c>
      <c r="D17" s="14">
        <v>3298.1997041799996</v>
      </c>
      <c r="E17" s="14">
        <v>3689.6928846999999</v>
      </c>
      <c r="F17" s="14">
        <v>3451.3304865600003</v>
      </c>
      <c r="G17" s="14">
        <v>4177.4188303499996</v>
      </c>
      <c r="H17" s="14">
        <v>4613.5666923399995</v>
      </c>
      <c r="I17" s="14">
        <v>5262.1378987799999</v>
      </c>
      <c r="J17" s="14">
        <v>4696.4194014999994</v>
      </c>
      <c r="K17" s="14">
        <v>4865.2183924100009</v>
      </c>
      <c r="L17" s="14">
        <v>5477.7681084100004</v>
      </c>
      <c r="M17" s="14">
        <v>3120.5563547400002</v>
      </c>
      <c r="O17" s="24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60"/>
    </row>
    <row r="18" spans="2:26" x14ac:dyDescent="0.25">
      <c r="B18" s="15" t="s">
        <v>14</v>
      </c>
      <c r="C18" s="16">
        <v>1988.6770018499999</v>
      </c>
      <c r="D18" s="16">
        <v>2295.8097104899998</v>
      </c>
      <c r="E18" s="16">
        <v>2617.04298513</v>
      </c>
      <c r="F18" s="16">
        <v>2879.7071414400002</v>
      </c>
      <c r="G18" s="16">
        <v>3378.63888107</v>
      </c>
      <c r="H18" s="16">
        <v>3733.0107460599997</v>
      </c>
      <c r="I18" s="16">
        <v>4202.0137945300003</v>
      </c>
      <c r="J18" s="16">
        <v>4329.6917136899992</v>
      </c>
      <c r="K18" s="16">
        <v>4591.8309180600008</v>
      </c>
      <c r="L18" s="16">
        <v>5193.4167749600001</v>
      </c>
      <c r="M18" s="16">
        <v>2943.77063086</v>
      </c>
      <c r="O18" s="24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</row>
    <row r="19" spans="2:26" x14ac:dyDescent="0.25">
      <c r="B19" s="7" t="s">
        <v>15</v>
      </c>
      <c r="C19" s="8">
        <v>1130.5297225499999</v>
      </c>
      <c r="D19" s="8">
        <v>1269.9228875699998</v>
      </c>
      <c r="E19" s="8">
        <v>1360.02155816</v>
      </c>
      <c r="F19" s="8">
        <v>1480.9678523900002</v>
      </c>
      <c r="G19" s="8">
        <v>1851.78978428</v>
      </c>
      <c r="H19" s="8">
        <v>1903.5154976199999</v>
      </c>
      <c r="I19" s="8">
        <v>2145.2377028299998</v>
      </c>
      <c r="J19" s="8">
        <v>2421.0331176599998</v>
      </c>
      <c r="K19" s="8">
        <v>3106.14280113</v>
      </c>
      <c r="L19" s="8">
        <v>3293.8981760799998</v>
      </c>
      <c r="M19" s="8">
        <v>2033.7290793299999</v>
      </c>
      <c r="O19" s="24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</row>
    <row r="20" spans="2:26" x14ac:dyDescent="0.25">
      <c r="B20" s="9" t="s">
        <v>16</v>
      </c>
      <c r="C20" s="10"/>
      <c r="D20" s="10"/>
      <c r="E20" s="10"/>
      <c r="F20" s="10"/>
      <c r="G20" s="10"/>
      <c r="H20" s="10"/>
      <c r="I20" s="10"/>
      <c r="J20" s="10">
        <v>1872.1153282199998</v>
      </c>
      <c r="K20" s="10">
        <v>2472.8757625600001</v>
      </c>
      <c r="L20" s="10">
        <v>2512.76159396</v>
      </c>
      <c r="M20" s="10">
        <v>1476.7320167899998</v>
      </c>
      <c r="O20" s="24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</row>
    <row r="21" spans="2:26" x14ac:dyDescent="0.25">
      <c r="B21" s="9" t="s">
        <v>17</v>
      </c>
      <c r="C21" s="10"/>
      <c r="D21" s="10"/>
      <c r="E21" s="10"/>
      <c r="F21" s="10"/>
      <c r="G21" s="10"/>
      <c r="H21" s="10"/>
      <c r="I21" s="10"/>
      <c r="J21" s="10">
        <v>548.91778944000009</v>
      </c>
      <c r="K21" s="10">
        <v>633.26703857000007</v>
      </c>
      <c r="L21" s="10">
        <v>781.13658211999996</v>
      </c>
      <c r="M21" s="10">
        <v>556.99706254</v>
      </c>
      <c r="O21" s="24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</row>
    <row r="22" spans="2:26" x14ac:dyDescent="0.25">
      <c r="B22" s="1" t="s">
        <v>18</v>
      </c>
      <c r="C22" s="10"/>
      <c r="D22" s="10"/>
      <c r="E22" s="10"/>
      <c r="F22" s="10"/>
      <c r="G22" s="10"/>
      <c r="H22" s="10"/>
      <c r="I22" s="10"/>
      <c r="J22" s="10">
        <v>329.36407379000002</v>
      </c>
      <c r="K22" s="10">
        <v>385.85662377</v>
      </c>
      <c r="L22" s="10">
        <v>476.77560247000002</v>
      </c>
      <c r="M22" s="10">
        <v>339.45333385000004</v>
      </c>
      <c r="O22" s="24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</row>
    <row r="23" spans="2:26" x14ac:dyDescent="0.25">
      <c r="B23" s="1" t="s">
        <v>19</v>
      </c>
      <c r="C23" s="10"/>
      <c r="D23" s="10"/>
      <c r="E23" s="10"/>
      <c r="F23" s="10"/>
      <c r="G23" s="10"/>
      <c r="H23" s="10"/>
      <c r="I23" s="10"/>
      <c r="J23" s="10">
        <v>114.16752946</v>
      </c>
      <c r="K23" s="10">
        <v>128.61778788000001</v>
      </c>
      <c r="L23" s="10">
        <v>164.97048402000001</v>
      </c>
      <c r="M23" s="10">
        <v>116.79143252999999</v>
      </c>
      <c r="O23" s="24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</row>
    <row r="24" spans="2:26" x14ac:dyDescent="0.25">
      <c r="B24" s="1" t="s">
        <v>20</v>
      </c>
      <c r="C24" s="10"/>
      <c r="D24" s="10"/>
      <c r="E24" s="10"/>
      <c r="F24" s="10"/>
      <c r="G24" s="10"/>
      <c r="H24" s="10"/>
      <c r="I24" s="10"/>
      <c r="J24" s="10">
        <v>63.368785680000009</v>
      </c>
      <c r="K24" s="10">
        <v>74.512970640000006</v>
      </c>
      <c r="L24" s="10">
        <v>86.135600929999995</v>
      </c>
      <c r="M24" s="10">
        <v>57.90273474</v>
      </c>
      <c r="O24" s="24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</row>
    <row r="25" spans="2:26" x14ac:dyDescent="0.25">
      <c r="B25" s="1" t="s">
        <v>21</v>
      </c>
      <c r="C25" s="10"/>
      <c r="D25" s="10"/>
      <c r="E25" s="10"/>
      <c r="F25" s="10"/>
      <c r="G25" s="10"/>
      <c r="H25" s="10"/>
      <c r="I25" s="10"/>
      <c r="J25" s="10">
        <v>42.017400510000073</v>
      </c>
      <c r="K25" s="10">
        <v>44.27965628000004</v>
      </c>
      <c r="L25" s="10">
        <v>53.254894699999909</v>
      </c>
      <c r="M25" s="10">
        <v>42.849561419999986</v>
      </c>
      <c r="O25" s="24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</row>
    <row r="26" spans="2:26" x14ac:dyDescent="0.25">
      <c r="B26" s="17" t="s">
        <v>22</v>
      </c>
      <c r="C26" s="18"/>
      <c r="D26" s="18"/>
      <c r="E26" s="18"/>
      <c r="F26" s="18"/>
      <c r="G26" s="18"/>
      <c r="H26" s="18"/>
      <c r="I26" s="18"/>
      <c r="J26" s="18">
        <v>376.65654268000003</v>
      </c>
      <c r="K26" s="18">
        <v>443.26503257000002</v>
      </c>
      <c r="L26" s="18">
        <v>542.27190113999995</v>
      </c>
      <c r="M26" s="18">
        <v>381.53308707999997</v>
      </c>
      <c r="O26" s="24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</row>
    <row r="27" spans="2:26" x14ac:dyDescent="0.25">
      <c r="B27" s="17" t="s">
        <v>23</v>
      </c>
      <c r="C27" s="18"/>
      <c r="D27" s="18"/>
      <c r="E27" s="18"/>
      <c r="F27" s="18"/>
      <c r="G27" s="18"/>
      <c r="H27" s="18"/>
      <c r="I27" s="18"/>
      <c r="J27" s="18">
        <v>130.25272805</v>
      </c>
      <c r="K27" s="18">
        <v>145.73487062999999</v>
      </c>
      <c r="L27" s="18">
        <v>185.63699985</v>
      </c>
      <c r="M27" s="18">
        <v>132.61983645000001</v>
      </c>
      <c r="O27" s="24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</row>
    <row r="28" spans="2:26" x14ac:dyDescent="0.25">
      <c r="B28" s="7" t="s">
        <v>326</v>
      </c>
      <c r="C28" s="8">
        <v>808.84007563</v>
      </c>
      <c r="D28" s="8">
        <v>970.0380063099999</v>
      </c>
      <c r="E28" s="8">
        <v>1161.3184920399999</v>
      </c>
      <c r="F28" s="8">
        <v>1290.2327480399999</v>
      </c>
      <c r="G28" s="8">
        <v>1408.26882252</v>
      </c>
      <c r="H28" s="8">
        <v>1686.3943793599999</v>
      </c>
      <c r="I28" s="8">
        <v>1902.33759525</v>
      </c>
      <c r="J28" s="8">
        <v>1908.6585960299994</v>
      </c>
      <c r="K28" s="8">
        <v>1485.6881169300009</v>
      </c>
      <c r="L28" s="8">
        <v>1899.5185988800004</v>
      </c>
      <c r="M28" s="8">
        <v>910.04155153000011</v>
      </c>
      <c r="O28" s="24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</row>
    <row r="29" spans="2:26" x14ac:dyDescent="0.25">
      <c r="B29" s="1" t="s">
        <v>24</v>
      </c>
      <c r="C29" s="19">
        <v>124.95742419</v>
      </c>
      <c r="D29" s="19">
        <v>132.20302788000001</v>
      </c>
      <c r="E29" s="19">
        <v>162.45615533</v>
      </c>
      <c r="F29" s="19">
        <v>168.03278453999999</v>
      </c>
      <c r="G29" s="19">
        <v>216.23512782</v>
      </c>
      <c r="H29" s="19">
        <v>224.88391731999999</v>
      </c>
      <c r="I29" s="19">
        <v>249.60932037000001</v>
      </c>
      <c r="J29" s="10">
        <v>274.49974118</v>
      </c>
      <c r="K29" s="10">
        <v>286.15109937</v>
      </c>
      <c r="L29" s="10">
        <v>330.27439975999999</v>
      </c>
      <c r="M29" s="10">
        <v>234.28342446000002</v>
      </c>
      <c r="O29" s="24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</row>
    <row r="30" spans="2:26" x14ac:dyDescent="0.25">
      <c r="B30" s="1" t="s">
        <v>25</v>
      </c>
      <c r="C30" s="10">
        <v>683.88265144000002</v>
      </c>
      <c r="D30" s="10">
        <v>837.83497842999986</v>
      </c>
      <c r="E30" s="10">
        <v>998.86233670999991</v>
      </c>
      <c r="F30" s="10">
        <v>1122.1999635</v>
      </c>
      <c r="G30" s="10">
        <v>1192.0336947000001</v>
      </c>
      <c r="H30" s="10">
        <v>1461.51046204</v>
      </c>
      <c r="I30" s="10">
        <v>1652.7282748800001</v>
      </c>
      <c r="J30" s="10">
        <v>1634.1588548499994</v>
      </c>
      <c r="K30" s="10">
        <v>1199.537017560001</v>
      </c>
      <c r="L30" s="10">
        <v>1569.2441991200003</v>
      </c>
      <c r="M30" s="10">
        <v>675.75812707000011</v>
      </c>
      <c r="O30" s="24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</row>
    <row r="31" spans="2:26" x14ac:dyDescent="0.25">
      <c r="B31" s="15" t="s">
        <v>26</v>
      </c>
      <c r="C31" s="16">
        <v>566.26374576000001</v>
      </c>
      <c r="D31" s="16">
        <v>1002.38999369</v>
      </c>
      <c r="E31" s="16">
        <v>1072.6498995700001</v>
      </c>
      <c r="F31" s="16">
        <v>571.62334511999995</v>
      </c>
      <c r="G31" s="16">
        <v>798.77994927999987</v>
      </c>
      <c r="H31" s="16">
        <v>880.55594628000006</v>
      </c>
      <c r="I31" s="16">
        <v>1060.1241042500001</v>
      </c>
      <c r="J31" s="16">
        <v>366.72768781000002</v>
      </c>
      <c r="K31" s="16">
        <v>273.38747435000005</v>
      </c>
      <c r="L31" s="16">
        <v>284.35133344999997</v>
      </c>
      <c r="M31" s="16">
        <v>176.78572388000001</v>
      </c>
      <c r="O31" s="32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2"/>
    </row>
    <row r="32" spans="2:26" x14ac:dyDescent="0.25">
      <c r="B32" s="1" t="s">
        <v>27</v>
      </c>
      <c r="C32" s="10">
        <v>566.26374576000001</v>
      </c>
      <c r="D32" s="10">
        <v>1002.3026221699999</v>
      </c>
      <c r="E32" s="10">
        <v>1072.5933495700001</v>
      </c>
      <c r="F32" s="10">
        <v>558.99685455999997</v>
      </c>
      <c r="G32" s="10">
        <v>796.69369927999992</v>
      </c>
      <c r="H32" s="10">
        <v>833.51937494000003</v>
      </c>
      <c r="I32" s="10">
        <v>1059.6241042500001</v>
      </c>
      <c r="J32" s="10">
        <v>362.53777007999997</v>
      </c>
      <c r="K32" s="10">
        <v>269.45647435000001</v>
      </c>
      <c r="L32" s="10">
        <v>279.49614642</v>
      </c>
      <c r="M32" s="10">
        <v>172.41361287999999</v>
      </c>
    </row>
    <row r="33" spans="2:13" x14ac:dyDescent="0.25">
      <c r="B33" s="1" t="s">
        <v>28</v>
      </c>
      <c r="C33" s="10">
        <v>0</v>
      </c>
      <c r="D33" s="10">
        <v>8.7371520000000008E-2</v>
      </c>
      <c r="E33" s="10">
        <v>5.6550000000000003E-2</v>
      </c>
      <c r="F33" s="10">
        <v>12.626490560000001</v>
      </c>
      <c r="G33" s="10">
        <v>2.0862500000000002</v>
      </c>
      <c r="H33" s="10">
        <v>47.036571340000002</v>
      </c>
      <c r="I33" s="10">
        <v>0.5</v>
      </c>
      <c r="J33" s="10">
        <v>4.1899177300000474</v>
      </c>
      <c r="K33" s="10">
        <v>3.93100000000004</v>
      </c>
      <c r="L33" s="10">
        <v>4.8551870299999678</v>
      </c>
      <c r="M33" s="10">
        <v>4.3721110000000181</v>
      </c>
    </row>
    <row r="34" spans="2:13" x14ac:dyDescent="0.25">
      <c r="B34" s="3" t="s">
        <v>29</v>
      </c>
      <c r="C34" s="20">
        <v>226.21102027999996</v>
      </c>
      <c r="D34" s="20">
        <v>-209.45978437999929</v>
      </c>
      <c r="E34" s="20">
        <v>-416.82108752000022</v>
      </c>
      <c r="F34" s="20">
        <v>95.369650079999701</v>
      </c>
      <c r="G34" s="20">
        <v>-365.16574020999951</v>
      </c>
      <c r="H34" s="20">
        <v>-423.04662373999963</v>
      </c>
      <c r="I34" s="20">
        <v>-398.96697655000025</v>
      </c>
      <c r="J34" s="20">
        <v>-56.102175149998402</v>
      </c>
      <c r="K34" s="20">
        <v>476.06317964999926</v>
      </c>
      <c r="L34" s="20">
        <v>167.31324827000026</v>
      </c>
      <c r="M34" s="20">
        <v>518.84760160999986</v>
      </c>
    </row>
    <row r="35" spans="2:13" x14ac:dyDescent="0.25">
      <c r="B35" s="21"/>
      <c r="C35" s="21"/>
      <c r="D35" s="21"/>
      <c r="E35" s="21"/>
      <c r="F35" s="21"/>
      <c r="G35" s="21"/>
      <c r="H35" s="21"/>
      <c r="I35" s="21"/>
      <c r="J35" s="21"/>
    </row>
    <row r="36" spans="2:13" x14ac:dyDescent="0.25">
      <c r="B36" s="22" t="s">
        <v>31</v>
      </c>
      <c r="C36" s="23">
        <f t="shared" ref="C36:L36" si="0">(C6+C15)/C4*100</f>
        <v>24.551187754058819</v>
      </c>
      <c r="D36" s="23">
        <f t="shared" si="0"/>
        <v>28.987801515770723</v>
      </c>
      <c r="E36" s="23">
        <f t="shared" si="0"/>
        <v>30.976301553074325</v>
      </c>
      <c r="F36" s="23">
        <f t="shared" si="0"/>
        <v>26.424188720895163</v>
      </c>
      <c r="G36" s="23">
        <f t="shared" si="0"/>
        <v>31.990103372838075</v>
      </c>
      <c r="H36" s="23">
        <f t="shared" si="0"/>
        <v>35.567476432297454</v>
      </c>
      <c r="I36" s="23">
        <f t="shared" si="0"/>
        <v>38.505363241506828</v>
      </c>
      <c r="J36" s="23">
        <f t="shared" si="0"/>
        <v>36.942419710352389</v>
      </c>
      <c r="K36" s="23">
        <f t="shared" si="0"/>
        <v>36.155727818430513</v>
      </c>
      <c r="L36" s="23">
        <f t="shared" si="0"/>
        <v>41.556033657762221</v>
      </c>
      <c r="M36" s="37">
        <f>(M6+M15)/M4*100</f>
        <v>34.25575637639124</v>
      </c>
    </row>
    <row r="37" spans="2:13" x14ac:dyDescent="0.25">
      <c r="B37" s="24" t="s">
        <v>32</v>
      </c>
      <c r="C37" s="25">
        <f t="shared" ref="C37:L37" si="1">C12/C4*100</f>
        <v>62.973700481248642</v>
      </c>
      <c r="D37" s="25">
        <f t="shared" si="1"/>
        <v>58.69240463623705</v>
      </c>
      <c r="E37" s="25">
        <f t="shared" si="1"/>
        <v>58.863669487144463</v>
      </c>
      <c r="F37" s="25">
        <f t="shared" si="1"/>
        <v>65.613455762984572</v>
      </c>
      <c r="G37" s="25">
        <f t="shared" si="1"/>
        <v>63.25594332881613</v>
      </c>
      <c r="H37" s="25">
        <f t="shared" si="1"/>
        <v>61.726253935449307</v>
      </c>
      <c r="I37" s="25">
        <f t="shared" si="1"/>
        <v>58.557757779653826</v>
      </c>
      <c r="J37" s="25">
        <f t="shared" si="1"/>
        <v>62.658575663091852</v>
      </c>
      <c r="K37" s="25">
        <f t="shared" si="1"/>
        <v>62.943791586021135</v>
      </c>
      <c r="L37" s="25">
        <f t="shared" si="1"/>
        <v>57.457691696716218</v>
      </c>
      <c r="M37" s="38">
        <f>M12/M4*100</f>
        <v>64.08075947768512</v>
      </c>
    </row>
    <row r="38" spans="2:13" x14ac:dyDescent="0.25">
      <c r="B38" s="24" t="s">
        <v>33</v>
      </c>
      <c r="C38" s="25">
        <f t="shared" ref="C38:L38" si="2">C16/C4*100</f>
        <v>12.47511176469254</v>
      </c>
      <c r="D38" s="25">
        <f t="shared" si="2"/>
        <v>12.319793847992212</v>
      </c>
      <c r="E38" s="25">
        <f t="shared" si="2"/>
        <v>10.16002895978122</v>
      </c>
      <c r="F38" s="25">
        <f t="shared" si="2"/>
        <v>7.9623555161202644</v>
      </c>
      <c r="G38" s="25">
        <f t="shared" si="2"/>
        <v>4.7539532983457953</v>
      </c>
      <c r="H38" s="25">
        <f t="shared" si="2"/>
        <v>2.7062696322532536</v>
      </c>
      <c r="I38" s="25">
        <f t="shared" si="2"/>
        <v>2.9368789788393377</v>
      </c>
      <c r="J38" s="25">
        <f t="shared" si="2"/>
        <v>0.39900462655575086</v>
      </c>
      <c r="K38" s="25">
        <f t="shared" si="2"/>
        <v>0.90048059554834692</v>
      </c>
      <c r="L38" s="25">
        <f t="shared" si="2"/>
        <v>0.98627464552157162</v>
      </c>
      <c r="M38" s="38">
        <f>M16/M4*100</f>
        <v>1.6634841459236411</v>
      </c>
    </row>
    <row r="39" spans="2:13" x14ac:dyDescent="0.25">
      <c r="B39" s="26" t="s">
        <v>34</v>
      </c>
      <c r="C39" s="23">
        <f t="shared" ref="C39:L39" si="3">C19/C17*100</f>
        <v>44.248764814117322</v>
      </c>
      <c r="D39" s="23">
        <f t="shared" si="3"/>
        <v>38.503517114520172</v>
      </c>
      <c r="E39" s="23">
        <f t="shared" si="3"/>
        <v>36.860020621217096</v>
      </c>
      <c r="F39" s="23">
        <f t="shared" si="3"/>
        <v>42.910056227797121</v>
      </c>
      <c r="G39" s="23">
        <f t="shared" si="3"/>
        <v>44.328564108206749</v>
      </c>
      <c r="H39" s="23">
        <f t="shared" si="3"/>
        <v>41.259087048214695</v>
      </c>
      <c r="I39" s="23">
        <f t="shared" si="3"/>
        <v>40.76741704787635</v>
      </c>
      <c r="J39" s="23">
        <f t="shared" si="3"/>
        <v>51.550615707079764</v>
      </c>
      <c r="K39" s="23">
        <f t="shared" si="3"/>
        <v>63.843851408104271</v>
      </c>
      <c r="L39" s="23">
        <f t="shared" si="3"/>
        <v>60.132121529987515</v>
      </c>
      <c r="M39" s="37">
        <f>M19/M17*100</f>
        <v>65.172002942387081</v>
      </c>
    </row>
    <row r="40" spans="2:13" x14ac:dyDescent="0.25">
      <c r="B40" s="27" t="s">
        <v>35</v>
      </c>
      <c r="C40" s="28">
        <f t="shared" ref="C40:L40" si="4">C19/(C17-C29)*100</f>
        <v>46.52417618071852</v>
      </c>
      <c r="D40" s="28">
        <f t="shared" si="4"/>
        <v>40.111314616227538</v>
      </c>
      <c r="E40" s="28">
        <f t="shared" si="4"/>
        <v>38.557705720049974</v>
      </c>
      <c r="F40" s="28">
        <f t="shared" si="4"/>
        <v>45.106109369213051</v>
      </c>
      <c r="G40" s="28">
        <f t="shared" si="4"/>
        <v>46.748394503826361</v>
      </c>
      <c r="H40" s="28">
        <f t="shared" si="4"/>
        <v>43.373276110423035</v>
      </c>
      <c r="I40" s="28">
        <f t="shared" si="4"/>
        <v>42.797515650483945</v>
      </c>
      <c r="J40" s="28">
        <f t="shared" si="4"/>
        <v>54.750726011263573</v>
      </c>
      <c r="K40" s="28">
        <f t="shared" si="4"/>
        <v>67.833525963927471</v>
      </c>
      <c r="L40" s="28">
        <f t="shared" si="4"/>
        <v>63.990329323663595</v>
      </c>
      <c r="M40" s="39">
        <f>M19/(M17-M29)*100</f>
        <v>70.46211943416958</v>
      </c>
    </row>
    <row r="41" spans="2:13" x14ac:dyDescent="0.25">
      <c r="B41" s="29" t="s">
        <v>36</v>
      </c>
      <c r="C41" s="25">
        <f>IFERROR(C20/C19*100,"-")</f>
        <v>0</v>
      </c>
      <c r="D41" s="25">
        <f t="shared" ref="D41:M41" si="5">IFERROR(D20/D19*100,"-")</f>
        <v>0</v>
      </c>
      <c r="E41" s="25">
        <f t="shared" si="5"/>
        <v>0</v>
      </c>
      <c r="F41" s="25">
        <f t="shared" si="5"/>
        <v>0</v>
      </c>
      <c r="G41" s="25">
        <f t="shared" si="5"/>
        <v>0</v>
      </c>
      <c r="H41" s="25">
        <f t="shared" si="5"/>
        <v>0</v>
      </c>
      <c r="I41" s="25">
        <f t="shared" si="5"/>
        <v>0</v>
      </c>
      <c r="J41" s="25">
        <f t="shared" si="5"/>
        <v>77.327125951480355</v>
      </c>
      <c r="K41" s="25">
        <f t="shared" si="5"/>
        <v>79.612429977796893</v>
      </c>
      <c r="L41" s="25">
        <f t="shared" si="5"/>
        <v>76.285345193954541</v>
      </c>
      <c r="M41" s="38">
        <f t="shared" si="5"/>
        <v>72.612032339946694</v>
      </c>
    </row>
    <row r="42" spans="2:13" x14ac:dyDescent="0.25">
      <c r="B42" s="29" t="s">
        <v>37</v>
      </c>
      <c r="C42" s="25">
        <f>IFERROR(C21/C19*100,"-")</f>
        <v>0</v>
      </c>
      <c r="D42" s="25">
        <f t="shared" ref="D42:M42" si="6">IFERROR(D21/D19*100,"-")</f>
        <v>0</v>
      </c>
      <c r="E42" s="25">
        <f t="shared" si="6"/>
        <v>0</v>
      </c>
      <c r="F42" s="25">
        <f t="shared" si="6"/>
        <v>0</v>
      </c>
      <c r="G42" s="25">
        <f t="shared" si="6"/>
        <v>0</v>
      </c>
      <c r="H42" s="25">
        <f t="shared" si="6"/>
        <v>0</v>
      </c>
      <c r="I42" s="25">
        <f t="shared" si="6"/>
        <v>0</v>
      </c>
      <c r="J42" s="25">
        <f t="shared" si="6"/>
        <v>22.672874048519642</v>
      </c>
      <c r="K42" s="25">
        <f t="shared" si="6"/>
        <v>20.387570022203118</v>
      </c>
      <c r="L42" s="25">
        <f t="shared" si="6"/>
        <v>23.714654806045477</v>
      </c>
      <c r="M42" s="38">
        <f t="shared" si="6"/>
        <v>27.387967660053299</v>
      </c>
    </row>
    <row r="43" spans="2:13" x14ac:dyDescent="0.25">
      <c r="B43" s="30" t="s">
        <v>38</v>
      </c>
      <c r="C43" s="25" t="str">
        <f t="shared" ref="C43:C48" si="7">IFERROR(C22/C$21*100,"-")</f>
        <v>-</v>
      </c>
      <c r="D43" s="25" t="str">
        <f t="shared" ref="D43:M48" si="8">IFERROR(D22/D$21*100,"-")</f>
        <v>-</v>
      </c>
      <c r="E43" s="25" t="str">
        <f t="shared" si="8"/>
        <v>-</v>
      </c>
      <c r="F43" s="25" t="str">
        <f t="shared" si="8"/>
        <v>-</v>
      </c>
      <c r="G43" s="25" t="str">
        <f t="shared" si="8"/>
        <v>-</v>
      </c>
      <c r="H43" s="25" t="str">
        <f t="shared" si="8"/>
        <v>-</v>
      </c>
      <c r="I43" s="25" t="str">
        <f t="shared" si="8"/>
        <v>-</v>
      </c>
      <c r="J43" s="25">
        <f t="shared" si="8"/>
        <v>60.002441189966468</v>
      </c>
      <c r="K43" s="25">
        <f t="shared" si="8"/>
        <v>60.931108090090213</v>
      </c>
      <c r="L43" s="25">
        <f t="shared" si="8"/>
        <v>61.036138030564892</v>
      </c>
      <c r="M43" s="38">
        <f t="shared" si="8"/>
        <v>60.943469307007817</v>
      </c>
    </row>
    <row r="44" spans="2:13" x14ac:dyDescent="0.25">
      <c r="B44" s="30" t="s">
        <v>39</v>
      </c>
      <c r="C44" s="25" t="str">
        <f t="shared" si="7"/>
        <v>-</v>
      </c>
      <c r="D44" s="25" t="str">
        <f t="shared" si="8"/>
        <v>-</v>
      </c>
      <c r="E44" s="25" t="str">
        <f t="shared" si="8"/>
        <v>-</v>
      </c>
      <c r="F44" s="25" t="str">
        <f t="shared" si="8"/>
        <v>-</v>
      </c>
      <c r="G44" s="25" t="str">
        <f t="shared" si="8"/>
        <v>-</v>
      </c>
      <c r="H44" s="25" t="str">
        <f t="shared" si="8"/>
        <v>-</v>
      </c>
      <c r="I44" s="25" t="str">
        <f t="shared" si="8"/>
        <v>-</v>
      </c>
      <c r="J44" s="25">
        <f t="shared" si="8"/>
        <v>20.7986572226913</v>
      </c>
      <c r="K44" s="25">
        <f t="shared" si="8"/>
        <v>20.310197759611146</v>
      </c>
      <c r="L44" s="25">
        <f t="shared" si="8"/>
        <v>21.119287944788237</v>
      </c>
      <c r="M44" s="38">
        <f t="shared" si="8"/>
        <v>20.968051787815806</v>
      </c>
    </row>
    <row r="45" spans="2:13" x14ac:dyDescent="0.25">
      <c r="B45" s="30" t="s">
        <v>40</v>
      </c>
      <c r="C45" s="25" t="str">
        <f t="shared" si="7"/>
        <v>-</v>
      </c>
      <c r="D45" s="25" t="str">
        <f t="shared" si="8"/>
        <v>-</v>
      </c>
      <c r="E45" s="25" t="str">
        <f t="shared" si="8"/>
        <v>-</v>
      </c>
      <c r="F45" s="25" t="str">
        <f t="shared" si="8"/>
        <v>-</v>
      </c>
      <c r="G45" s="25" t="str">
        <f t="shared" si="8"/>
        <v>-</v>
      </c>
      <c r="H45" s="25" t="str">
        <f t="shared" si="8"/>
        <v>-</v>
      </c>
      <c r="I45" s="25" t="str">
        <f t="shared" si="8"/>
        <v>-</v>
      </c>
      <c r="J45" s="25">
        <f t="shared" si="8"/>
        <v>11.544312627333166</v>
      </c>
      <c r="K45" s="25">
        <f t="shared" si="8"/>
        <v>11.766437553462447</v>
      </c>
      <c r="L45" s="25">
        <f t="shared" si="8"/>
        <v>11.02695775637962</v>
      </c>
      <c r="M45" s="38">
        <f t="shared" si="8"/>
        <v>10.395518869696335</v>
      </c>
    </row>
    <row r="46" spans="2:13" x14ac:dyDescent="0.25">
      <c r="B46" s="31" t="s">
        <v>41</v>
      </c>
      <c r="C46" s="28" t="str">
        <f t="shared" si="7"/>
        <v>-</v>
      </c>
      <c r="D46" s="28" t="str">
        <f t="shared" si="8"/>
        <v>-</v>
      </c>
      <c r="E46" s="28" t="str">
        <f t="shared" si="8"/>
        <v>-</v>
      </c>
      <c r="F46" s="28" t="str">
        <f t="shared" si="8"/>
        <v>-</v>
      </c>
      <c r="G46" s="28" t="str">
        <f t="shared" si="8"/>
        <v>-</v>
      </c>
      <c r="H46" s="28" t="str">
        <f t="shared" si="8"/>
        <v>-</v>
      </c>
      <c r="I46" s="28" t="str">
        <f t="shared" si="8"/>
        <v>-</v>
      </c>
      <c r="J46" s="28">
        <f t="shared" si="8"/>
        <v>7.6545889600090691</v>
      </c>
      <c r="K46" s="28">
        <f t="shared" si="8"/>
        <v>6.9922565968361949</v>
      </c>
      <c r="L46" s="28">
        <f t="shared" si="8"/>
        <v>6.817616268267253</v>
      </c>
      <c r="M46" s="39">
        <f t="shared" si="8"/>
        <v>7.692960035480044</v>
      </c>
    </row>
    <row r="47" spans="2:13" x14ac:dyDescent="0.25">
      <c r="B47" s="29" t="s">
        <v>42</v>
      </c>
      <c r="C47" s="25" t="str">
        <f t="shared" si="7"/>
        <v>-</v>
      </c>
      <c r="D47" s="25" t="str">
        <f t="shared" si="8"/>
        <v>-</v>
      </c>
      <c r="E47" s="25" t="str">
        <f t="shared" si="8"/>
        <v>-</v>
      </c>
      <c r="F47" s="25" t="str">
        <f t="shared" si="8"/>
        <v>-</v>
      </c>
      <c r="G47" s="25" t="str">
        <f t="shared" si="8"/>
        <v>-</v>
      </c>
      <c r="H47" s="25" t="str">
        <f t="shared" si="8"/>
        <v>-</v>
      </c>
      <c r="I47" s="25" t="str">
        <f t="shared" si="8"/>
        <v>-</v>
      </c>
      <c r="J47" s="25">
        <f t="shared" si="8"/>
        <v>68.618024397471416</v>
      </c>
      <c r="K47" s="25">
        <f t="shared" si="8"/>
        <v>69.996542622990532</v>
      </c>
      <c r="L47" s="25">
        <f t="shared" si="8"/>
        <v>69.420881514507656</v>
      </c>
      <c r="M47" s="38">
        <f t="shared" si="8"/>
        <v>68.498222475383457</v>
      </c>
    </row>
    <row r="48" spans="2:13" x14ac:dyDescent="0.25">
      <c r="B48" s="27" t="s">
        <v>43</v>
      </c>
      <c r="C48" s="28" t="str">
        <f t="shared" si="7"/>
        <v>-</v>
      </c>
      <c r="D48" s="28" t="str">
        <f t="shared" si="8"/>
        <v>-</v>
      </c>
      <c r="E48" s="28" t="str">
        <f t="shared" si="8"/>
        <v>-</v>
      </c>
      <c r="F48" s="28" t="str">
        <f t="shared" si="8"/>
        <v>-</v>
      </c>
      <c r="G48" s="28" t="str">
        <f t="shared" si="8"/>
        <v>-</v>
      </c>
      <c r="H48" s="28" t="str">
        <f t="shared" si="8"/>
        <v>-</v>
      </c>
      <c r="I48" s="28" t="str">
        <f t="shared" si="8"/>
        <v>-</v>
      </c>
      <c r="J48" s="28">
        <f t="shared" si="8"/>
        <v>23.729004699024678</v>
      </c>
      <c r="K48" s="28">
        <f t="shared" si="8"/>
        <v>23.013177972927252</v>
      </c>
      <c r="L48" s="28">
        <f t="shared" si="8"/>
        <v>23.76498605995155</v>
      </c>
      <c r="M48" s="39">
        <f t="shared" si="8"/>
        <v>23.809790996963486</v>
      </c>
    </row>
    <row r="49" spans="2:13" ht="30" x14ac:dyDescent="0.25">
      <c r="B49" s="123" t="s">
        <v>389</v>
      </c>
      <c r="C49" s="120"/>
      <c r="D49" s="120"/>
      <c r="E49" s="120"/>
      <c r="F49" s="120"/>
      <c r="G49" s="120"/>
      <c r="H49" s="120"/>
      <c r="I49" s="120"/>
      <c r="J49" s="124">
        <v>-118.42277734000001</v>
      </c>
      <c r="K49" s="121">
        <v>-83.76374801</v>
      </c>
      <c r="L49" s="121">
        <v>-5.07819238</v>
      </c>
      <c r="M49" s="122">
        <v>7.4196321300000001</v>
      </c>
    </row>
    <row r="50" spans="2:13" x14ac:dyDescent="0.25">
      <c r="B50" s="32" t="s">
        <v>44</v>
      </c>
      <c r="C50" s="33">
        <f t="shared" ref="C50:M50" si="9">C49/(C5-C12)*100</f>
        <v>0</v>
      </c>
      <c r="D50" s="33">
        <f t="shared" si="9"/>
        <v>0</v>
      </c>
      <c r="E50" s="33">
        <f t="shared" si="9"/>
        <v>0</v>
      </c>
      <c r="F50" s="33">
        <f t="shared" si="9"/>
        <v>0</v>
      </c>
      <c r="G50" s="33">
        <f t="shared" si="9"/>
        <v>0</v>
      </c>
      <c r="H50" s="33">
        <f t="shared" si="9"/>
        <v>0</v>
      </c>
      <c r="I50" s="33">
        <f t="shared" si="9"/>
        <v>0</v>
      </c>
      <c r="J50" s="34">
        <f t="shared" si="9"/>
        <v>-6.9081575371177637</v>
      </c>
      <c r="K50" s="34">
        <f t="shared" si="9"/>
        <v>-4.3374404006517082</v>
      </c>
      <c r="L50" s="34">
        <f t="shared" si="9"/>
        <v>-0.21647355771663915</v>
      </c>
      <c r="M50" s="40">
        <f t="shared" si="9"/>
        <v>0.59513918931189691</v>
      </c>
    </row>
    <row r="51" spans="2:13" x14ac:dyDescent="0.25">
      <c r="B51" s="35" t="s">
        <v>45</v>
      </c>
      <c r="C51" s="36">
        <f t="shared" ref="C51:M51" si="10">C31/(C5-C12)*100</f>
        <v>82.931889591290556</v>
      </c>
      <c r="D51" s="36">
        <f t="shared" si="10"/>
        <v>111.95412568293443</v>
      </c>
      <c r="E51" s="36">
        <f t="shared" si="10"/>
        <v>105.80335497861519</v>
      </c>
      <c r="F51" s="36">
        <f t="shared" si="10"/>
        <v>60.993537602029676</v>
      </c>
      <c r="G51" s="36">
        <f t="shared" si="10"/>
        <v>65.498263524113625</v>
      </c>
      <c r="H51" s="36">
        <f t="shared" si="10"/>
        <v>59.07938651204303</v>
      </c>
      <c r="I51" s="36">
        <f t="shared" si="10"/>
        <v>56.612971526833476</v>
      </c>
      <c r="J51" s="36">
        <f t="shared" si="10"/>
        <v>21.392950727213723</v>
      </c>
      <c r="K51" s="36">
        <f t="shared" si="10"/>
        <v>14.1565045076094</v>
      </c>
      <c r="L51" s="36">
        <f t="shared" si="10"/>
        <v>12.121349525043373</v>
      </c>
      <c r="M51" s="41">
        <f t="shared" si="10"/>
        <v>14.180233001910306</v>
      </c>
    </row>
    <row r="52" spans="2:13" x14ac:dyDescent="0.25">
      <c r="B52" s="104" t="s">
        <v>178</v>
      </c>
      <c r="C52" s="36">
        <f t="shared" ref="C52:L52" si="11">C34/(C5-C12)*100</f>
        <v>33.12962819651402</v>
      </c>
      <c r="D52" s="36">
        <f t="shared" si="11"/>
        <v>-23.3939755719977</v>
      </c>
      <c r="E52" s="36">
        <f t="shared" si="11"/>
        <v>-41.114131929840376</v>
      </c>
      <c r="F52" s="36">
        <f t="shared" si="11"/>
        <v>10.176163006473669</v>
      </c>
      <c r="G52" s="36">
        <f t="shared" si="11"/>
        <v>-29.942817047187276</v>
      </c>
      <c r="H52" s="36">
        <f t="shared" si="11"/>
        <v>-28.383585508833615</v>
      </c>
      <c r="I52" s="36">
        <f t="shared" si="11"/>
        <v>-21.305718823883637</v>
      </c>
      <c r="J52" s="36">
        <f t="shared" si="11"/>
        <v>-3.2727037215015069</v>
      </c>
      <c r="K52" s="36">
        <f t="shared" si="11"/>
        <v>24.651424007795171</v>
      </c>
      <c r="L52" s="36">
        <f t="shared" si="11"/>
        <v>7.1322414347237242</v>
      </c>
      <c r="M52" s="41">
        <f>M34/(M5-M12)*100</f>
        <v>41.617500111639274</v>
      </c>
    </row>
    <row r="53" spans="2:13" x14ac:dyDescent="0.25"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</row>
    <row r="54" spans="2:13" x14ac:dyDescent="0.25"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</row>
  </sheetData>
  <mergeCells count="1">
    <mergeCell ref="O2:Z3"/>
  </mergeCells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54"/>
  <sheetViews>
    <sheetView showGridLines="0" zoomScale="75" zoomScaleNormal="75" workbookViewId="0">
      <pane xSplit="2" ySplit="3" topLeftCell="C4" activePane="bottomRight" state="frozen"/>
      <selection activeCell="B28" sqref="B28"/>
      <selection pane="topRight" activeCell="B28" sqref="B28"/>
      <selection pane="bottomLeft" activeCell="B28" sqref="B28"/>
      <selection pane="bottomRight"/>
    </sheetView>
  </sheetViews>
  <sheetFormatPr defaultRowHeight="15" x14ac:dyDescent="0.25"/>
  <cols>
    <col min="1" max="1" width="9.140625" style="1"/>
    <col min="2" max="2" width="39.28515625" style="1" bestFit="1" customWidth="1"/>
    <col min="3" max="16384" width="9.140625" style="1"/>
  </cols>
  <sheetData>
    <row r="2" spans="2:26" x14ac:dyDescent="0.25">
      <c r="B2" s="118" t="s">
        <v>385</v>
      </c>
      <c r="O2" s="132" t="s">
        <v>88</v>
      </c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4"/>
    </row>
    <row r="3" spans="2:26" x14ac:dyDescent="0.25">
      <c r="B3" s="58" t="s">
        <v>71</v>
      </c>
      <c r="C3" s="2">
        <v>2008</v>
      </c>
      <c r="D3" s="2">
        <v>2009</v>
      </c>
      <c r="E3" s="2">
        <v>2010</v>
      </c>
      <c r="F3" s="2">
        <v>2011</v>
      </c>
      <c r="G3" s="2">
        <v>2012</v>
      </c>
      <c r="H3" s="2">
        <v>2013</v>
      </c>
      <c r="I3" s="2">
        <v>2014</v>
      </c>
      <c r="J3" s="2">
        <v>2015</v>
      </c>
      <c r="K3" s="2">
        <v>2016</v>
      </c>
      <c r="L3" s="2">
        <v>2017</v>
      </c>
      <c r="M3" s="2" t="s">
        <v>46</v>
      </c>
      <c r="O3" s="135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7"/>
    </row>
    <row r="4" spans="2:26" x14ac:dyDescent="0.25">
      <c r="B4" s="3" t="s">
        <v>0</v>
      </c>
      <c r="C4" s="4">
        <v>18135.10230785</v>
      </c>
      <c r="D4" s="4">
        <v>19015.138025919998</v>
      </c>
      <c r="E4" s="4">
        <v>22563.676221729998</v>
      </c>
      <c r="F4" s="4">
        <v>24748.599168429999</v>
      </c>
      <c r="G4" s="4">
        <v>27976.66858826</v>
      </c>
      <c r="H4" s="4">
        <v>30138.47677841</v>
      </c>
      <c r="I4" s="4">
        <v>33911.308071009997</v>
      </c>
      <c r="J4" s="4">
        <v>37096.426542250003</v>
      </c>
      <c r="K4" s="4">
        <v>40206.255571579997</v>
      </c>
      <c r="L4" s="4">
        <v>43269.043855339994</v>
      </c>
      <c r="M4" s="4">
        <v>26361.913312899997</v>
      </c>
      <c r="O4" s="22"/>
      <c r="P4" s="54"/>
      <c r="Q4" s="54"/>
      <c r="R4" s="54"/>
      <c r="S4" s="54"/>
      <c r="T4" s="54"/>
      <c r="U4" s="54"/>
      <c r="V4" s="54"/>
      <c r="W4" s="54"/>
      <c r="X4" s="54"/>
      <c r="Y4" s="54"/>
      <c r="Z4" s="55"/>
    </row>
    <row r="5" spans="2:26" x14ac:dyDescent="0.25">
      <c r="B5" s="5" t="s">
        <v>1</v>
      </c>
      <c r="C5" s="6">
        <v>18015.582998639999</v>
      </c>
      <c r="D5" s="6">
        <v>18597.561456859999</v>
      </c>
      <c r="E5" s="6">
        <v>21978.446837619998</v>
      </c>
      <c r="F5" s="6">
        <v>24386.22402759</v>
      </c>
      <c r="G5" s="6">
        <v>27279.457509470001</v>
      </c>
      <c r="H5" s="6">
        <v>29631.95539929</v>
      </c>
      <c r="I5" s="6">
        <v>32878.583557209997</v>
      </c>
      <c r="J5" s="6">
        <v>36743.193898540005</v>
      </c>
      <c r="K5" s="6">
        <v>39448.022851429996</v>
      </c>
      <c r="L5" s="6">
        <v>42553.847534419998</v>
      </c>
      <c r="M5" s="6">
        <v>26024.465187849997</v>
      </c>
      <c r="O5" s="89" t="s">
        <v>279</v>
      </c>
      <c r="P5" s="59"/>
      <c r="Q5" s="59"/>
      <c r="R5" s="59"/>
      <c r="S5" s="59"/>
      <c r="T5" s="59"/>
      <c r="U5" s="59"/>
      <c r="V5" s="59"/>
      <c r="W5" s="59"/>
      <c r="X5" s="59"/>
      <c r="Y5" s="59"/>
      <c r="Z5" s="60"/>
    </row>
    <row r="6" spans="2:26" x14ac:dyDescent="0.25">
      <c r="B6" s="7" t="s">
        <v>2</v>
      </c>
      <c r="C6" s="8">
        <v>9582.5381366199999</v>
      </c>
      <c r="D6" s="8">
        <v>9431.6548561700001</v>
      </c>
      <c r="E6" s="8">
        <v>11199.638648540002</v>
      </c>
      <c r="F6" s="8">
        <v>12350.537014709998</v>
      </c>
      <c r="G6" s="8">
        <v>13829.24262415</v>
      </c>
      <c r="H6" s="8">
        <v>16079.476385600001</v>
      </c>
      <c r="I6" s="8">
        <v>17625.95596195</v>
      </c>
      <c r="J6" s="8">
        <v>19630.984102660001</v>
      </c>
      <c r="K6" s="8">
        <v>20501.901541679999</v>
      </c>
      <c r="L6" s="8">
        <v>21982.52821932</v>
      </c>
      <c r="M6" s="8">
        <v>15484.973355489999</v>
      </c>
      <c r="O6" s="89" t="s">
        <v>280</v>
      </c>
      <c r="P6" s="59"/>
      <c r="Q6" s="59"/>
      <c r="R6" s="59"/>
      <c r="S6" s="59"/>
      <c r="T6" s="59"/>
      <c r="U6" s="59"/>
      <c r="V6" s="59"/>
      <c r="W6" s="59"/>
      <c r="X6" s="59"/>
      <c r="Y6" s="59"/>
      <c r="Z6" s="60"/>
    </row>
    <row r="7" spans="2:26" x14ac:dyDescent="0.25">
      <c r="B7" s="9" t="s">
        <v>3</v>
      </c>
      <c r="C7" s="10"/>
      <c r="D7" s="10"/>
      <c r="E7" s="10"/>
      <c r="F7" s="10"/>
      <c r="G7" s="10"/>
      <c r="H7" s="10"/>
      <c r="I7" s="10"/>
      <c r="J7" s="10">
        <v>15636.440132110001</v>
      </c>
      <c r="K7" s="10">
        <v>16421.373140659998</v>
      </c>
      <c r="L7" s="10">
        <v>17751.045289939997</v>
      </c>
      <c r="M7" s="10">
        <v>12506.38765502</v>
      </c>
      <c r="O7" s="89"/>
      <c r="P7" s="59"/>
      <c r="Q7" s="59"/>
      <c r="R7" s="59"/>
      <c r="S7" s="59"/>
      <c r="T7" s="59"/>
      <c r="U7" s="59"/>
      <c r="V7" s="59"/>
      <c r="W7" s="59"/>
      <c r="X7" s="59"/>
      <c r="Y7" s="59"/>
      <c r="Z7" s="60"/>
    </row>
    <row r="8" spans="2:26" x14ac:dyDescent="0.25">
      <c r="B8" s="9" t="s">
        <v>4</v>
      </c>
      <c r="C8" s="10"/>
      <c r="D8" s="10"/>
      <c r="E8" s="10"/>
      <c r="F8" s="10"/>
      <c r="G8" s="10"/>
      <c r="H8" s="10"/>
      <c r="I8" s="10"/>
      <c r="J8" s="10">
        <v>894.42813823999995</v>
      </c>
      <c r="K8" s="10">
        <v>935.84668012999998</v>
      </c>
      <c r="L8" s="10">
        <v>1003.54689122</v>
      </c>
      <c r="M8" s="10">
        <v>793.20714826999995</v>
      </c>
      <c r="O8" s="89" t="s">
        <v>281</v>
      </c>
      <c r="P8" s="59"/>
      <c r="Q8" s="59"/>
      <c r="R8" s="59"/>
      <c r="S8" s="59"/>
      <c r="T8" s="59"/>
      <c r="U8" s="59"/>
      <c r="V8" s="59"/>
      <c r="W8" s="59"/>
      <c r="X8" s="59"/>
      <c r="Y8" s="59"/>
      <c r="Z8" s="60"/>
    </row>
    <row r="9" spans="2:26" x14ac:dyDescent="0.25">
      <c r="B9" s="9" t="s">
        <v>5</v>
      </c>
      <c r="C9" s="10"/>
      <c r="D9" s="10"/>
      <c r="E9" s="10"/>
      <c r="F9" s="10"/>
      <c r="G9" s="10"/>
      <c r="H9" s="10"/>
      <c r="I9" s="10"/>
      <c r="J9" s="10">
        <v>84.97027254999999</v>
      </c>
      <c r="K9" s="10">
        <v>104.21907388</v>
      </c>
      <c r="L9" s="10">
        <v>98.299467419999999</v>
      </c>
      <c r="M9" s="10">
        <v>62.824037759999996</v>
      </c>
      <c r="O9" s="89" t="s">
        <v>282</v>
      </c>
      <c r="P9" s="59"/>
      <c r="Q9" s="59"/>
      <c r="R9" s="59"/>
      <c r="S9" s="59"/>
      <c r="T9" s="59"/>
      <c r="U9" s="59"/>
      <c r="V9" s="59"/>
      <c r="W9" s="59"/>
      <c r="X9" s="59"/>
      <c r="Y9" s="59"/>
      <c r="Z9" s="60"/>
    </row>
    <row r="10" spans="2:26" x14ac:dyDescent="0.25">
      <c r="B10" s="9" t="s">
        <v>6</v>
      </c>
      <c r="C10" s="10"/>
      <c r="D10" s="10"/>
      <c r="E10" s="10"/>
      <c r="F10" s="10"/>
      <c r="G10" s="10"/>
      <c r="H10" s="10"/>
      <c r="I10" s="10"/>
      <c r="J10" s="10">
        <v>2045.51370651</v>
      </c>
      <c r="K10" s="10">
        <v>1965.4499436900001</v>
      </c>
      <c r="L10" s="10">
        <v>1927.3670312000002</v>
      </c>
      <c r="M10" s="10">
        <v>1306.11213456</v>
      </c>
      <c r="O10" s="89" t="s">
        <v>283</v>
      </c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60"/>
    </row>
    <row r="11" spans="2:26" x14ac:dyDescent="0.25">
      <c r="B11" s="9" t="s">
        <v>7</v>
      </c>
      <c r="C11" s="10"/>
      <c r="D11" s="10"/>
      <c r="E11" s="10"/>
      <c r="F11" s="10"/>
      <c r="G11" s="10"/>
      <c r="H11" s="10"/>
      <c r="I11" s="10"/>
      <c r="J11" s="10">
        <v>969.63185325000086</v>
      </c>
      <c r="K11" s="10">
        <v>1075.0127033200006</v>
      </c>
      <c r="L11" s="10">
        <v>1202.2695395400006</v>
      </c>
      <c r="M11" s="10">
        <v>816.44237987999986</v>
      </c>
      <c r="O11" s="8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60"/>
    </row>
    <row r="12" spans="2:26" x14ac:dyDescent="0.25">
      <c r="B12" s="11" t="s">
        <v>8</v>
      </c>
      <c r="C12" s="8">
        <v>6431.3258284899994</v>
      </c>
      <c r="D12" s="8">
        <v>6897.4957586400005</v>
      </c>
      <c r="E12" s="8">
        <v>7858.2931641800005</v>
      </c>
      <c r="F12" s="8">
        <v>8951.7417924900001</v>
      </c>
      <c r="G12" s="8">
        <v>9816.1060233200005</v>
      </c>
      <c r="H12" s="8">
        <v>9935.0309899200001</v>
      </c>
      <c r="I12" s="8">
        <v>10795.81750234</v>
      </c>
      <c r="J12" s="8">
        <v>10874.90555716</v>
      </c>
      <c r="K12" s="8">
        <v>11704.594697530001</v>
      </c>
      <c r="L12" s="8">
        <v>11682.654478139999</v>
      </c>
      <c r="M12" s="8">
        <v>8205.039397640001</v>
      </c>
      <c r="O12" s="89" t="s">
        <v>368</v>
      </c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60"/>
    </row>
    <row r="13" spans="2:26" x14ac:dyDescent="0.25">
      <c r="B13" s="9" t="s">
        <v>9</v>
      </c>
      <c r="C13" s="10"/>
      <c r="D13" s="10"/>
      <c r="E13" s="10"/>
      <c r="F13" s="10"/>
      <c r="G13" s="10"/>
      <c r="H13" s="10"/>
      <c r="I13" s="10"/>
      <c r="J13" s="10">
        <v>5741.6135804599999</v>
      </c>
      <c r="K13" s="10">
        <v>6485.6134010200003</v>
      </c>
      <c r="L13" s="10">
        <v>6232.9226272700007</v>
      </c>
      <c r="M13" s="10">
        <v>4574.9532997700007</v>
      </c>
      <c r="O13" s="8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60"/>
    </row>
    <row r="14" spans="2:26" x14ac:dyDescent="0.25">
      <c r="B14" s="9" t="s">
        <v>10</v>
      </c>
      <c r="C14" s="10"/>
      <c r="D14" s="10"/>
      <c r="E14" s="10"/>
      <c r="F14" s="10"/>
      <c r="G14" s="10"/>
      <c r="H14" s="10"/>
      <c r="I14" s="10"/>
      <c r="J14" s="10">
        <v>5133.2919767000003</v>
      </c>
      <c r="K14" s="10">
        <v>5218.9812965100009</v>
      </c>
      <c r="L14" s="10">
        <v>5449.7318508699982</v>
      </c>
      <c r="M14" s="10">
        <v>3630.0860978700002</v>
      </c>
      <c r="O14" s="89" t="s">
        <v>284</v>
      </c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60"/>
    </row>
    <row r="15" spans="2:26" x14ac:dyDescent="0.25">
      <c r="B15" s="11" t="s">
        <v>11</v>
      </c>
      <c r="C15" s="8">
        <v>2001.7190335299993</v>
      </c>
      <c r="D15" s="8">
        <v>2268.4108420499988</v>
      </c>
      <c r="E15" s="8">
        <v>2920.5150248999962</v>
      </c>
      <c r="F15" s="8">
        <v>3083.9452203900019</v>
      </c>
      <c r="G15" s="8">
        <v>3634.108862000001</v>
      </c>
      <c r="H15" s="8">
        <v>3617.4480237699991</v>
      </c>
      <c r="I15" s="8">
        <v>4456.8100929199973</v>
      </c>
      <c r="J15" s="8">
        <v>6237.3042387200039</v>
      </c>
      <c r="K15" s="8">
        <v>7241.5266122199955</v>
      </c>
      <c r="L15" s="8">
        <v>8888.6648369599989</v>
      </c>
      <c r="M15" s="8">
        <v>2334.4524347199967</v>
      </c>
      <c r="O15" s="89" t="s">
        <v>285</v>
      </c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60"/>
    </row>
    <row r="16" spans="2:26" x14ac:dyDescent="0.25">
      <c r="B16" s="12" t="s">
        <v>12</v>
      </c>
      <c r="C16" s="6">
        <v>119.51930920999999</v>
      </c>
      <c r="D16" s="6">
        <v>417.57656906</v>
      </c>
      <c r="E16" s="6">
        <v>585.22938411000007</v>
      </c>
      <c r="F16" s="6">
        <v>362.37514083999997</v>
      </c>
      <c r="G16" s="6">
        <v>697.21107878999999</v>
      </c>
      <c r="H16" s="6">
        <v>506.52137912000001</v>
      </c>
      <c r="I16" s="6">
        <v>1032.7245137999998</v>
      </c>
      <c r="J16" s="6">
        <v>353.23264370999999</v>
      </c>
      <c r="K16" s="6">
        <v>758.23272014999998</v>
      </c>
      <c r="L16" s="6">
        <v>715.19632091999995</v>
      </c>
      <c r="M16" s="6">
        <v>337.44812504999999</v>
      </c>
      <c r="O16" s="24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60"/>
    </row>
    <row r="17" spans="2:26" x14ac:dyDescent="0.25">
      <c r="B17" s="13" t="s">
        <v>13</v>
      </c>
      <c r="C17" s="14">
        <v>16888.734316300001</v>
      </c>
      <c r="D17" s="14">
        <v>18595.677390109999</v>
      </c>
      <c r="E17" s="14">
        <v>21952.596159230001</v>
      </c>
      <c r="F17" s="14">
        <v>24187.554628239996</v>
      </c>
      <c r="G17" s="14">
        <v>26889.206443359995</v>
      </c>
      <c r="H17" s="14">
        <v>29823.327809710005</v>
      </c>
      <c r="I17" s="14">
        <v>32802.928360259997</v>
      </c>
      <c r="J17" s="14">
        <v>37497.489661140004</v>
      </c>
      <c r="K17" s="14">
        <v>41574.532383810001</v>
      </c>
      <c r="L17" s="14">
        <v>43587.296383829998</v>
      </c>
      <c r="M17" s="14">
        <v>25731.140247060001</v>
      </c>
      <c r="O17" s="24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60"/>
    </row>
    <row r="18" spans="2:26" x14ac:dyDescent="0.25">
      <c r="B18" s="15" t="s">
        <v>14</v>
      </c>
      <c r="C18" s="16">
        <v>15535.772607250001</v>
      </c>
      <c r="D18" s="16">
        <v>17068.680280649998</v>
      </c>
      <c r="E18" s="16">
        <v>19725.16722734</v>
      </c>
      <c r="F18" s="16">
        <v>22061.457200049997</v>
      </c>
      <c r="G18" s="16">
        <v>24700.936779689997</v>
      </c>
      <c r="H18" s="16">
        <v>27209.681465240003</v>
      </c>
      <c r="I18" s="16">
        <v>29992.507636119997</v>
      </c>
      <c r="J18" s="16">
        <v>35164.409766960001</v>
      </c>
      <c r="K18" s="16">
        <v>37925.109117970002</v>
      </c>
      <c r="L18" s="16">
        <v>40912.706397180002</v>
      </c>
      <c r="M18" s="16">
        <v>24190.73505734</v>
      </c>
      <c r="O18" s="24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</row>
    <row r="19" spans="2:26" x14ac:dyDescent="0.25">
      <c r="B19" s="7" t="s">
        <v>15</v>
      </c>
      <c r="C19" s="8">
        <v>8058.3510047500004</v>
      </c>
      <c r="D19" s="8">
        <v>9138.3983125699997</v>
      </c>
      <c r="E19" s="8">
        <v>10169.074461889999</v>
      </c>
      <c r="F19" s="8">
        <v>11368.20454809</v>
      </c>
      <c r="G19" s="8">
        <v>12829.374975379998</v>
      </c>
      <c r="H19" s="8">
        <v>14284.449283110001</v>
      </c>
      <c r="I19" s="8">
        <v>15882.24059184</v>
      </c>
      <c r="J19" s="8">
        <v>20429.406155090001</v>
      </c>
      <c r="K19" s="8">
        <v>21687.894987009997</v>
      </c>
      <c r="L19" s="8">
        <v>22465.328925819998</v>
      </c>
      <c r="M19" s="8">
        <v>13401.54665677</v>
      </c>
      <c r="O19" s="24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</row>
    <row r="20" spans="2:26" x14ac:dyDescent="0.25">
      <c r="B20" s="9" t="s">
        <v>16</v>
      </c>
      <c r="C20" s="10"/>
      <c r="D20" s="10"/>
      <c r="E20" s="10"/>
      <c r="F20" s="10"/>
      <c r="G20" s="10"/>
      <c r="H20" s="10"/>
      <c r="I20" s="10"/>
      <c r="J20" s="10">
        <v>14766.17498426</v>
      </c>
      <c r="K20" s="10">
        <v>14990.554652699997</v>
      </c>
      <c r="L20" s="10">
        <v>13919.328500289997</v>
      </c>
      <c r="M20" s="10">
        <v>8458.073387710001</v>
      </c>
      <c r="O20" s="24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</row>
    <row r="21" spans="2:26" x14ac:dyDescent="0.25">
      <c r="B21" s="9" t="s">
        <v>17</v>
      </c>
      <c r="C21" s="10"/>
      <c r="D21" s="10"/>
      <c r="E21" s="10"/>
      <c r="F21" s="10"/>
      <c r="G21" s="10"/>
      <c r="H21" s="10"/>
      <c r="I21" s="10"/>
      <c r="J21" s="10">
        <v>5663.2311708300003</v>
      </c>
      <c r="K21" s="10">
        <v>6697.3403343099999</v>
      </c>
      <c r="L21" s="10">
        <v>8546.0004255300009</v>
      </c>
      <c r="M21" s="10">
        <v>4943.4732690599994</v>
      </c>
      <c r="O21" s="24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</row>
    <row r="22" spans="2:26" x14ac:dyDescent="0.25">
      <c r="B22" s="1" t="s">
        <v>18</v>
      </c>
      <c r="C22" s="10"/>
      <c r="D22" s="10"/>
      <c r="E22" s="10"/>
      <c r="F22" s="10"/>
      <c r="G22" s="10"/>
      <c r="H22" s="10"/>
      <c r="I22" s="10"/>
      <c r="J22" s="10">
        <v>3969.04347439</v>
      </c>
      <c r="K22" s="10">
        <v>4269.87431715</v>
      </c>
      <c r="L22" s="10">
        <v>4566.9837988700001</v>
      </c>
      <c r="M22" s="10">
        <v>3145.5729955100001</v>
      </c>
      <c r="O22" s="24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</row>
    <row r="23" spans="2:26" x14ac:dyDescent="0.25">
      <c r="B23" s="1" t="s">
        <v>19</v>
      </c>
      <c r="C23" s="10"/>
      <c r="D23" s="10"/>
      <c r="E23" s="10"/>
      <c r="F23" s="10"/>
      <c r="G23" s="10"/>
      <c r="H23" s="10"/>
      <c r="I23" s="10"/>
      <c r="J23" s="10">
        <v>895.79404936000003</v>
      </c>
      <c r="K23" s="10">
        <v>1076.1763981700001</v>
      </c>
      <c r="L23" s="10">
        <v>1259.80500998</v>
      </c>
      <c r="M23" s="10">
        <v>948.48588816999995</v>
      </c>
      <c r="O23" s="24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</row>
    <row r="24" spans="2:26" x14ac:dyDescent="0.25">
      <c r="B24" s="1" t="s">
        <v>20</v>
      </c>
      <c r="C24" s="10"/>
      <c r="D24" s="10"/>
      <c r="E24" s="10"/>
      <c r="F24" s="10"/>
      <c r="G24" s="10"/>
      <c r="H24" s="10"/>
      <c r="I24" s="10"/>
      <c r="J24" s="10">
        <v>797.35089426000002</v>
      </c>
      <c r="K24" s="10">
        <v>858.59431534999999</v>
      </c>
      <c r="L24" s="10">
        <v>910.03046054000004</v>
      </c>
      <c r="M24" s="10">
        <v>625.47546627999998</v>
      </c>
      <c r="O24" s="24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</row>
    <row r="25" spans="2:26" x14ac:dyDescent="0.25">
      <c r="B25" s="1" t="s">
        <v>21</v>
      </c>
      <c r="C25" s="10"/>
      <c r="D25" s="10"/>
      <c r="E25" s="10"/>
      <c r="F25" s="10"/>
      <c r="G25" s="10"/>
      <c r="H25" s="10"/>
      <c r="I25" s="10"/>
      <c r="J25" s="10">
        <v>1.0427528199998051</v>
      </c>
      <c r="K25" s="10">
        <v>492.69530364000002</v>
      </c>
      <c r="L25" s="10">
        <v>1809.1811561400009</v>
      </c>
      <c r="M25" s="10">
        <v>223.93891910000002</v>
      </c>
      <c r="O25" s="24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</row>
    <row r="26" spans="2:26" x14ac:dyDescent="0.25">
      <c r="B26" s="17" t="s">
        <v>22</v>
      </c>
      <c r="C26" s="18"/>
      <c r="D26" s="18"/>
      <c r="E26" s="18"/>
      <c r="F26" s="18"/>
      <c r="G26" s="18"/>
      <c r="H26" s="18"/>
      <c r="I26" s="18"/>
      <c r="J26" s="18">
        <v>1383.8072255899999</v>
      </c>
      <c r="K26" s="18">
        <v>1636.4911950954731</v>
      </c>
      <c r="L26" s="18">
        <v>1697.8809322699999</v>
      </c>
      <c r="M26" s="18">
        <v>1030.8234223700001</v>
      </c>
      <c r="O26" s="24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</row>
    <row r="27" spans="2:26" x14ac:dyDescent="0.25">
      <c r="B27" s="17" t="s">
        <v>23</v>
      </c>
      <c r="C27" s="18"/>
      <c r="D27" s="18"/>
      <c r="E27" s="18"/>
      <c r="F27" s="18"/>
      <c r="G27" s="18"/>
      <c r="H27" s="18"/>
      <c r="I27" s="18"/>
      <c r="J27" s="18">
        <v>276.57726748000005</v>
      </c>
      <c r="K27" s="18">
        <v>327.08043044189787</v>
      </c>
      <c r="L27" s="18">
        <v>414.56316823999998</v>
      </c>
      <c r="M27" s="18">
        <v>304.36450100999997</v>
      </c>
      <c r="O27" s="24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</row>
    <row r="28" spans="2:26" x14ac:dyDescent="0.25">
      <c r="B28" s="7" t="s">
        <v>326</v>
      </c>
      <c r="C28" s="8">
        <v>6912.3942921099997</v>
      </c>
      <c r="D28" s="8">
        <v>7404.9276498100007</v>
      </c>
      <c r="E28" s="8">
        <v>9045.9542739799999</v>
      </c>
      <c r="F28" s="8">
        <v>10189.76629783</v>
      </c>
      <c r="G28" s="8">
        <v>11355.60053591</v>
      </c>
      <c r="H28" s="8">
        <v>12465.43195407</v>
      </c>
      <c r="I28" s="8">
        <v>13615.79074746</v>
      </c>
      <c r="J28" s="8">
        <v>14735.003611870001</v>
      </c>
      <c r="K28" s="8">
        <v>16237.214130960005</v>
      </c>
      <c r="L28" s="8">
        <v>18447.377471360003</v>
      </c>
      <c r="M28" s="8">
        <v>10789.188400569999</v>
      </c>
      <c r="O28" s="24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</row>
    <row r="29" spans="2:26" x14ac:dyDescent="0.25">
      <c r="B29" s="1" t="s">
        <v>24</v>
      </c>
      <c r="C29" s="19">
        <v>2750.1433703899997</v>
      </c>
      <c r="D29" s="19">
        <v>2699.22115291</v>
      </c>
      <c r="E29" s="19">
        <v>3225.2273164600001</v>
      </c>
      <c r="F29" s="19">
        <v>3567.6381469099997</v>
      </c>
      <c r="G29" s="19">
        <v>3850.32507055</v>
      </c>
      <c r="H29" s="19">
        <v>4453.5868463199995</v>
      </c>
      <c r="I29" s="19">
        <v>4814.8793977700007</v>
      </c>
      <c r="J29" s="10">
        <v>5147.5544971999998</v>
      </c>
      <c r="K29" s="10">
        <v>5356.0677188599993</v>
      </c>
      <c r="L29" s="10">
        <v>5726.5724888900004</v>
      </c>
      <c r="M29" s="10">
        <v>4030.01717985</v>
      </c>
      <c r="O29" s="24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</row>
    <row r="30" spans="2:26" x14ac:dyDescent="0.25">
      <c r="B30" s="1" t="s">
        <v>25</v>
      </c>
      <c r="C30" s="10">
        <v>4162.2509217200004</v>
      </c>
      <c r="D30" s="10">
        <v>4705.7064969000003</v>
      </c>
      <c r="E30" s="10">
        <v>5820.7269575199998</v>
      </c>
      <c r="F30" s="10">
        <v>6622.1281509199998</v>
      </c>
      <c r="G30" s="10">
        <v>7505.2754653600005</v>
      </c>
      <c r="H30" s="10">
        <v>8011.8451077500004</v>
      </c>
      <c r="I30" s="10">
        <v>8800.911349689999</v>
      </c>
      <c r="J30" s="10">
        <v>9587.449114670002</v>
      </c>
      <c r="K30" s="10">
        <v>10881.146412100006</v>
      </c>
      <c r="L30" s="10">
        <v>12720.804982470003</v>
      </c>
      <c r="M30" s="10">
        <v>6759.1712207199998</v>
      </c>
      <c r="O30" s="24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</row>
    <row r="31" spans="2:26" x14ac:dyDescent="0.25">
      <c r="B31" s="15" t="s">
        <v>26</v>
      </c>
      <c r="C31" s="16">
        <v>1352.9617090500001</v>
      </c>
      <c r="D31" s="16">
        <v>1526.9971094599998</v>
      </c>
      <c r="E31" s="16">
        <v>2227.4289318900001</v>
      </c>
      <c r="F31" s="16">
        <v>2126.0974281899998</v>
      </c>
      <c r="G31" s="16">
        <v>2188.2696636700002</v>
      </c>
      <c r="H31" s="16">
        <v>2613.6463444700003</v>
      </c>
      <c r="I31" s="16">
        <v>2810.4207241400004</v>
      </c>
      <c r="J31" s="16">
        <v>2333.0798941799999</v>
      </c>
      <c r="K31" s="16">
        <v>3649.4232658400001</v>
      </c>
      <c r="L31" s="16">
        <v>2674.5899866499999</v>
      </c>
      <c r="M31" s="16">
        <v>1540.40518972</v>
      </c>
      <c r="O31" s="32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2"/>
    </row>
    <row r="32" spans="2:26" x14ac:dyDescent="0.25">
      <c r="B32" s="1" t="s">
        <v>27</v>
      </c>
      <c r="C32" s="10">
        <v>1154.96200927</v>
      </c>
      <c r="D32" s="10">
        <v>1281.6870225599998</v>
      </c>
      <c r="E32" s="10">
        <v>1979.78780041</v>
      </c>
      <c r="F32" s="10">
        <v>1721.8020033599998</v>
      </c>
      <c r="G32" s="10">
        <v>1751.7489667300001</v>
      </c>
      <c r="H32" s="10">
        <v>1965.4352837700001</v>
      </c>
      <c r="I32" s="10">
        <v>2510.2258320100004</v>
      </c>
      <c r="J32" s="10">
        <v>2231.8414369299999</v>
      </c>
      <c r="K32" s="10">
        <v>3241.53076207</v>
      </c>
      <c r="L32" s="10">
        <v>2483.1921634800001</v>
      </c>
      <c r="M32" s="10">
        <v>1292.4166850899999</v>
      </c>
    </row>
    <row r="33" spans="2:13" x14ac:dyDescent="0.25">
      <c r="B33" s="1" t="s">
        <v>28</v>
      </c>
      <c r="C33" s="10">
        <v>197.99969978000001</v>
      </c>
      <c r="D33" s="10">
        <v>245.31008690000002</v>
      </c>
      <c r="E33" s="10">
        <v>247.64113147999998</v>
      </c>
      <c r="F33" s="10">
        <v>404.29542483</v>
      </c>
      <c r="G33" s="10">
        <v>436.52069693999999</v>
      </c>
      <c r="H33" s="10">
        <v>648.21106070000008</v>
      </c>
      <c r="I33" s="10">
        <v>300.19489212999997</v>
      </c>
      <c r="J33" s="10">
        <v>101.23845725000001</v>
      </c>
      <c r="K33" s="10">
        <v>407.89250377000008</v>
      </c>
      <c r="L33" s="10">
        <v>191.39782316999981</v>
      </c>
      <c r="M33" s="10">
        <v>247.98850463000008</v>
      </c>
    </row>
    <row r="34" spans="2:13" x14ac:dyDescent="0.25">
      <c r="B34" s="3" t="s">
        <v>29</v>
      </c>
      <c r="C34" s="20">
        <v>1246.3679915499997</v>
      </c>
      <c r="D34" s="20">
        <v>419.46063580999908</v>
      </c>
      <c r="E34" s="20">
        <v>611.08006249999744</v>
      </c>
      <c r="F34" s="20">
        <v>561.04454019000332</v>
      </c>
      <c r="G34" s="20">
        <v>1087.4621449000042</v>
      </c>
      <c r="H34" s="20">
        <v>315.14896869999575</v>
      </c>
      <c r="I34" s="20">
        <v>1108.3797107499995</v>
      </c>
      <c r="J34" s="20">
        <v>-401.06311889000062</v>
      </c>
      <c r="K34" s="20">
        <v>-1368.276812230004</v>
      </c>
      <c r="L34" s="20">
        <v>-318.2525284900039</v>
      </c>
      <c r="M34" s="20">
        <v>630.77306583999598</v>
      </c>
    </row>
    <row r="35" spans="2:13" x14ac:dyDescent="0.25">
      <c r="B35" s="21"/>
      <c r="C35" s="21"/>
      <c r="D35" s="21"/>
      <c r="E35" s="21"/>
      <c r="F35" s="21"/>
      <c r="G35" s="21"/>
      <c r="H35" s="21"/>
      <c r="I35" s="21"/>
      <c r="J35" s="21"/>
    </row>
    <row r="36" spans="2:13" x14ac:dyDescent="0.25">
      <c r="B36" s="22" t="s">
        <v>31</v>
      </c>
      <c r="C36" s="23">
        <f t="shared" ref="C36:L36" si="0">(C6+C15)/C4*100</f>
        <v>63.877539665908643</v>
      </c>
      <c r="D36" s="23">
        <f t="shared" si="0"/>
        <v>61.5302696318657</v>
      </c>
      <c r="E36" s="23">
        <f t="shared" si="0"/>
        <v>62.579136195198338</v>
      </c>
      <c r="F36" s="23">
        <f t="shared" si="0"/>
        <v>62.365074201002265</v>
      </c>
      <c r="G36" s="23">
        <f t="shared" si="0"/>
        <v>62.421125771487461</v>
      </c>
      <c r="H36" s="23">
        <f t="shared" si="0"/>
        <v>65.354744216801592</v>
      </c>
      <c r="I36" s="23">
        <f t="shared" si="0"/>
        <v>65.119180919323043</v>
      </c>
      <c r="J36" s="23">
        <f t="shared" si="0"/>
        <v>69.732561199440596</v>
      </c>
      <c r="K36" s="23">
        <f t="shared" si="0"/>
        <v>69.002765264991709</v>
      </c>
      <c r="L36" s="23">
        <f t="shared" si="0"/>
        <v>71.34706548980067</v>
      </c>
      <c r="M36" s="37">
        <f>(M6+M15)/M4*100</f>
        <v>67.595343246539699</v>
      </c>
    </row>
    <row r="37" spans="2:13" x14ac:dyDescent="0.25">
      <c r="B37" s="24" t="s">
        <v>32</v>
      </c>
      <c r="C37" s="25">
        <f t="shared" ref="C37:L37" si="1">C12/C4*100</f>
        <v>35.46341078928527</v>
      </c>
      <c r="D37" s="25">
        <f t="shared" si="1"/>
        <v>36.273708606468468</v>
      </c>
      <c r="E37" s="25">
        <f t="shared" si="1"/>
        <v>34.827184572929006</v>
      </c>
      <c r="F37" s="25">
        <f t="shared" si="1"/>
        <v>36.170700941769226</v>
      </c>
      <c r="G37" s="25">
        <f t="shared" si="1"/>
        <v>35.086758068968891</v>
      </c>
      <c r="H37" s="25">
        <f t="shared" si="1"/>
        <v>32.964608871796266</v>
      </c>
      <c r="I37" s="25">
        <f t="shared" si="1"/>
        <v>31.835449932316521</v>
      </c>
      <c r="J37" s="25">
        <f t="shared" si="1"/>
        <v>29.315237533120104</v>
      </c>
      <c r="K37" s="25">
        <f t="shared" si="1"/>
        <v>29.111377150483658</v>
      </c>
      <c r="L37" s="25">
        <f t="shared" si="1"/>
        <v>27.000029206095338</v>
      </c>
      <c r="M37" s="38">
        <f>M12/M4*100</f>
        <v>31.124597445758724</v>
      </c>
    </row>
    <row r="38" spans="2:13" x14ac:dyDescent="0.25">
      <c r="B38" s="24" t="s">
        <v>33</v>
      </c>
      <c r="C38" s="25">
        <f t="shared" ref="C38:L38" si="2">C16/C4*100</f>
        <v>0.65904954480606703</v>
      </c>
      <c r="D38" s="25">
        <f t="shared" si="2"/>
        <v>2.1960217616658433</v>
      </c>
      <c r="E38" s="25">
        <f t="shared" si="2"/>
        <v>2.5936792318726574</v>
      </c>
      <c r="F38" s="25">
        <f t="shared" si="2"/>
        <v>1.4642248572285084</v>
      </c>
      <c r="G38" s="25">
        <f t="shared" si="2"/>
        <v>2.4921161595436505</v>
      </c>
      <c r="H38" s="25">
        <f t="shared" si="2"/>
        <v>1.6806469114021438</v>
      </c>
      <c r="I38" s="25">
        <f t="shared" si="2"/>
        <v>3.0453691483604328</v>
      </c>
      <c r="J38" s="25">
        <f t="shared" si="2"/>
        <v>0.95220126743931766</v>
      </c>
      <c r="K38" s="25">
        <f t="shared" si="2"/>
        <v>1.8858575845246348</v>
      </c>
      <c r="L38" s="25">
        <f t="shared" si="2"/>
        <v>1.6529053041039983</v>
      </c>
      <c r="M38" s="38">
        <f>M16/M4*100</f>
        <v>1.280059307701586</v>
      </c>
    </row>
    <row r="39" spans="2:13" x14ac:dyDescent="0.25">
      <c r="B39" s="26" t="s">
        <v>34</v>
      </c>
      <c r="C39" s="23">
        <f t="shared" ref="C39:L39" si="3">C19/C17*100</f>
        <v>47.714357120133982</v>
      </c>
      <c r="D39" s="23">
        <f t="shared" si="3"/>
        <v>49.142594382876332</v>
      </c>
      <c r="E39" s="23">
        <f t="shared" si="3"/>
        <v>46.322878570398139</v>
      </c>
      <c r="F39" s="23">
        <f t="shared" si="3"/>
        <v>47.000222729490559</v>
      </c>
      <c r="G39" s="23">
        <f t="shared" si="3"/>
        <v>47.711988088618646</v>
      </c>
      <c r="H39" s="23">
        <f t="shared" si="3"/>
        <v>47.896899280499511</v>
      </c>
      <c r="I39" s="23">
        <f t="shared" si="3"/>
        <v>48.417142571578985</v>
      </c>
      <c r="J39" s="23">
        <f t="shared" si="3"/>
        <v>54.482063572009544</v>
      </c>
      <c r="K39" s="23">
        <f t="shared" si="3"/>
        <v>52.166299278583637</v>
      </c>
      <c r="L39" s="23">
        <f t="shared" si="3"/>
        <v>51.54100113939203</v>
      </c>
      <c r="M39" s="37">
        <f>M19/M17*100</f>
        <v>52.08298788197402</v>
      </c>
    </row>
    <row r="40" spans="2:13" x14ac:dyDescent="0.25">
      <c r="B40" s="27" t="s">
        <v>35</v>
      </c>
      <c r="C40" s="28">
        <f t="shared" ref="C40:L40" si="4">C19/(C17-C29)*100</f>
        <v>56.99543211610569</v>
      </c>
      <c r="D40" s="28">
        <f t="shared" si="4"/>
        <v>57.487015824223967</v>
      </c>
      <c r="E40" s="28">
        <f t="shared" si="4"/>
        <v>54.300604357541303</v>
      </c>
      <c r="F40" s="28">
        <f t="shared" si="4"/>
        <v>55.13215612867868</v>
      </c>
      <c r="G40" s="28">
        <f t="shared" si="4"/>
        <v>55.685754736863899</v>
      </c>
      <c r="H40" s="28">
        <f t="shared" si="4"/>
        <v>56.305065565010239</v>
      </c>
      <c r="I40" s="28">
        <f t="shared" si="4"/>
        <v>56.746508529857223</v>
      </c>
      <c r="J40" s="28">
        <f t="shared" si="4"/>
        <v>63.151304791059857</v>
      </c>
      <c r="K40" s="28">
        <f t="shared" si="4"/>
        <v>59.880768518600966</v>
      </c>
      <c r="L40" s="28">
        <f t="shared" si="4"/>
        <v>59.336765425191565</v>
      </c>
      <c r="M40" s="39">
        <f>M19/(M17-M29)*100</f>
        <v>61.755083436301476</v>
      </c>
    </row>
    <row r="41" spans="2:13" x14ac:dyDescent="0.25">
      <c r="B41" s="29" t="s">
        <v>36</v>
      </c>
      <c r="C41" s="25">
        <f>IFERROR(C20/C19*100,"-")</f>
        <v>0</v>
      </c>
      <c r="D41" s="25">
        <f t="shared" ref="D41:M41" si="5">IFERROR(D20/D19*100,"-")</f>
        <v>0</v>
      </c>
      <c r="E41" s="25">
        <f t="shared" si="5"/>
        <v>0</v>
      </c>
      <c r="F41" s="25">
        <f t="shared" si="5"/>
        <v>0</v>
      </c>
      <c r="G41" s="25">
        <f t="shared" si="5"/>
        <v>0</v>
      </c>
      <c r="H41" s="25">
        <f t="shared" si="5"/>
        <v>0</v>
      </c>
      <c r="I41" s="25">
        <f t="shared" si="5"/>
        <v>0</v>
      </c>
      <c r="J41" s="25">
        <f t="shared" si="5"/>
        <v>72.279022073194227</v>
      </c>
      <c r="K41" s="25">
        <f t="shared" si="5"/>
        <v>69.119454247074756</v>
      </c>
      <c r="L41" s="25">
        <f t="shared" si="5"/>
        <v>61.959157358662779</v>
      </c>
      <c r="M41" s="38">
        <f t="shared" si="5"/>
        <v>63.11266605513233</v>
      </c>
    </row>
    <row r="42" spans="2:13" x14ac:dyDescent="0.25">
      <c r="B42" s="29" t="s">
        <v>37</v>
      </c>
      <c r="C42" s="25">
        <f>IFERROR(C21/C19*100,"-")</f>
        <v>0</v>
      </c>
      <c r="D42" s="25">
        <f t="shared" ref="D42:M42" si="6">IFERROR(D21/D19*100,"-")</f>
        <v>0</v>
      </c>
      <c r="E42" s="25">
        <f t="shared" si="6"/>
        <v>0</v>
      </c>
      <c r="F42" s="25">
        <f t="shared" si="6"/>
        <v>0</v>
      </c>
      <c r="G42" s="25">
        <f t="shared" si="6"/>
        <v>0</v>
      </c>
      <c r="H42" s="25">
        <f t="shared" si="6"/>
        <v>0</v>
      </c>
      <c r="I42" s="25">
        <f t="shared" si="6"/>
        <v>0</v>
      </c>
      <c r="J42" s="25">
        <f t="shared" si="6"/>
        <v>27.72097792680578</v>
      </c>
      <c r="K42" s="25">
        <f t="shared" si="6"/>
        <v>30.880545752925233</v>
      </c>
      <c r="L42" s="25">
        <f t="shared" si="6"/>
        <v>38.040842641337228</v>
      </c>
      <c r="M42" s="38">
        <f t="shared" si="6"/>
        <v>36.88733394486767</v>
      </c>
    </row>
    <row r="43" spans="2:13" x14ac:dyDescent="0.25">
      <c r="B43" s="30" t="s">
        <v>38</v>
      </c>
      <c r="C43" s="25" t="str">
        <f t="shared" ref="C43:C48" si="7">IFERROR(C22/C$21*100,"-")</f>
        <v>-</v>
      </c>
      <c r="D43" s="25" t="str">
        <f t="shared" ref="D43:M48" si="8">IFERROR(D22/D$21*100,"-")</f>
        <v>-</v>
      </c>
      <c r="E43" s="25" t="str">
        <f t="shared" si="8"/>
        <v>-</v>
      </c>
      <c r="F43" s="25" t="str">
        <f t="shared" si="8"/>
        <v>-</v>
      </c>
      <c r="G43" s="25" t="str">
        <f t="shared" si="8"/>
        <v>-</v>
      </c>
      <c r="H43" s="25" t="str">
        <f t="shared" si="8"/>
        <v>-</v>
      </c>
      <c r="I43" s="25" t="str">
        <f t="shared" si="8"/>
        <v>-</v>
      </c>
      <c r="J43" s="25">
        <f t="shared" si="8"/>
        <v>70.084433332575742</v>
      </c>
      <c r="K43" s="25">
        <f t="shared" si="8"/>
        <v>63.754775836547182</v>
      </c>
      <c r="L43" s="25">
        <f t="shared" si="8"/>
        <v>53.440013707778014</v>
      </c>
      <c r="M43" s="38">
        <f t="shared" si="8"/>
        <v>63.630828454102883</v>
      </c>
    </row>
    <row r="44" spans="2:13" x14ac:dyDescent="0.25">
      <c r="B44" s="30" t="s">
        <v>39</v>
      </c>
      <c r="C44" s="25" t="str">
        <f t="shared" si="7"/>
        <v>-</v>
      </c>
      <c r="D44" s="25" t="str">
        <f t="shared" si="8"/>
        <v>-</v>
      </c>
      <c r="E44" s="25" t="str">
        <f t="shared" si="8"/>
        <v>-</v>
      </c>
      <c r="F44" s="25" t="str">
        <f t="shared" si="8"/>
        <v>-</v>
      </c>
      <c r="G44" s="25" t="str">
        <f t="shared" si="8"/>
        <v>-</v>
      </c>
      <c r="H44" s="25" t="str">
        <f t="shared" si="8"/>
        <v>-</v>
      </c>
      <c r="I44" s="25" t="str">
        <f t="shared" si="8"/>
        <v>-</v>
      </c>
      <c r="J44" s="25">
        <f t="shared" si="8"/>
        <v>15.817719996563604</v>
      </c>
      <c r="K44" s="25">
        <f t="shared" si="8"/>
        <v>16.068713018163713</v>
      </c>
      <c r="L44" s="25">
        <f t="shared" si="8"/>
        <v>14.74145737480314</v>
      </c>
      <c r="M44" s="38">
        <f t="shared" si="8"/>
        <v>19.186629249243506</v>
      </c>
    </row>
    <row r="45" spans="2:13" x14ac:dyDescent="0.25">
      <c r="B45" s="30" t="s">
        <v>40</v>
      </c>
      <c r="C45" s="25" t="str">
        <f t="shared" si="7"/>
        <v>-</v>
      </c>
      <c r="D45" s="25" t="str">
        <f t="shared" si="8"/>
        <v>-</v>
      </c>
      <c r="E45" s="25" t="str">
        <f t="shared" si="8"/>
        <v>-</v>
      </c>
      <c r="F45" s="25" t="str">
        <f t="shared" si="8"/>
        <v>-</v>
      </c>
      <c r="G45" s="25" t="str">
        <f t="shared" si="8"/>
        <v>-</v>
      </c>
      <c r="H45" s="25" t="str">
        <f t="shared" si="8"/>
        <v>-</v>
      </c>
      <c r="I45" s="25" t="str">
        <f t="shared" si="8"/>
        <v>-</v>
      </c>
      <c r="J45" s="25">
        <f t="shared" si="8"/>
        <v>14.079433987561215</v>
      </c>
      <c r="K45" s="25">
        <f t="shared" si="8"/>
        <v>12.81992959132571</v>
      </c>
      <c r="L45" s="25">
        <f t="shared" si="8"/>
        <v>10.64861239441797</v>
      </c>
      <c r="M45" s="38">
        <f t="shared" si="8"/>
        <v>12.65255079247013</v>
      </c>
    </row>
    <row r="46" spans="2:13" x14ac:dyDescent="0.25">
      <c r="B46" s="31" t="s">
        <v>41</v>
      </c>
      <c r="C46" s="28" t="str">
        <f t="shared" si="7"/>
        <v>-</v>
      </c>
      <c r="D46" s="28" t="str">
        <f t="shared" si="8"/>
        <v>-</v>
      </c>
      <c r="E46" s="28" t="str">
        <f t="shared" si="8"/>
        <v>-</v>
      </c>
      <c r="F46" s="28" t="str">
        <f t="shared" si="8"/>
        <v>-</v>
      </c>
      <c r="G46" s="28" t="str">
        <f t="shared" si="8"/>
        <v>-</v>
      </c>
      <c r="H46" s="28" t="str">
        <f t="shared" si="8"/>
        <v>-</v>
      </c>
      <c r="I46" s="28" t="str">
        <f t="shared" si="8"/>
        <v>-</v>
      </c>
      <c r="J46" s="28">
        <f t="shared" si="8"/>
        <v>1.8412683299434865E-2</v>
      </c>
      <c r="K46" s="28">
        <f t="shared" si="8"/>
        <v>7.3565815539633981</v>
      </c>
      <c r="L46" s="28">
        <f t="shared" si="8"/>
        <v>21.169916523000875</v>
      </c>
      <c r="M46" s="39">
        <f t="shared" si="8"/>
        <v>4.5299915041834939</v>
      </c>
    </row>
    <row r="47" spans="2:13" x14ac:dyDescent="0.25">
      <c r="B47" s="29" t="s">
        <v>42</v>
      </c>
      <c r="C47" s="25" t="str">
        <f t="shared" si="7"/>
        <v>-</v>
      </c>
      <c r="D47" s="25" t="str">
        <f t="shared" si="8"/>
        <v>-</v>
      </c>
      <c r="E47" s="25" t="str">
        <f t="shared" si="8"/>
        <v>-</v>
      </c>
      <c r="F47" s="25" t="str">
        <f t="shared" si="8"/>
        <v>-</v>
      </c>
      <c r="G47" s="25" t="str">
        <f t="shared" si="8"/>
        <v>-</v>
      </c>
      <c r="H47" s="25" t="str">
        <f t="shared" si="8"/>
        <v>-</v>
      </c>
      <c r="I47" s="25" t="str">
        <f t="shared" si="8"/>
        <v>-</v>
      </c>
      <c r="J47" s="25">
        <f t="shared" si="8"/>
        <v>24.434941535102297</v>
      </c>
      <c r="K47" s="25">
        <f t="shared" si="8"/>
        <v>24.434941535102293</v>
      </c>
      <c r="L47" s="25">
        <f t="shared" si="8"/>
        <v>19.867550289347214</v>
      </c>
      <c r="M47" s="38">
        <f t="shared" si="8"/>
        <v>20.852209899094102</v>
      </c>
    </row>
    <row r="48" spans="2:13" x14ac:dyDescent="0.25">
      <c r="B48" s="27" t="s">
        <v>43</v>
      </c>
      <c r="C48" s="28" t="str">
        <f t="shared" si="7"/>
        <v>-</v>
      </c>
      <c r="D48" s="28" t="str">
        <f t="shared" si="8"/>
        <v>-</v>
      </c>
      <c r="E48" s="28" t="str">
        <f t="shared" si="8"/>
        <v>-</v>
      </c>
      <c r="F48" s="28" t="str">
        <f t="shared" si="8"/>
        <v>-</v>
      </c>
      <c r="G48" s="28" t="str">
        <f t="shared" si="8"/>
        <v>-</v>
      </c>
      <c r="H48" s="28" t="str">
        <f t="shared" si="8"/>
        <v>-</v>
      </c>
      <c r="I48" s="28" t="str">
        <f t="shared" si="8"/>
        <v>-</v>
      </c>
      <c r="J48" s="28">
        <f t="shared" si="8"/>
        <v>4.8837361417380567</v>
      </c>
      <c r="K48" s="28">
        <f t="shared" si="8"/>
        <v>4.8837361417380567</v>
      </c>
      <c r="L48" s="28">
        <f t="shared" si="8"/>
        <v>4.850961240319501</v>
      </c>
      <c r="M48" s="39">
        <f t="shared" si="8"/>
        <v>6.1568958593332255</v>
      </c>
    </row>
    <row r="49" spans="2:13" ht="30" x14ac:dyDescent="0.25">
      <c r="B49" s="123" t="s">
        <v>389</v>
      </c>
      <c r="C49" s="120"/>
      <c r="D49" s="120"/>
      <c r="E49" s="120"/>
      <c r="F49" s="120"/>
      <c r="G49" s="120"/>
      <c r="H49" s="120"/>
      <c r="I49" s="120"/>
      <c r="J49" s="124">
        <v>-1423.1512206899999</v>
      </c>
      <c r="K49" s="124">
        <v>-1716.3301099800001</v>
      </c>
      <c r="L49" s="124">
        <v>-2596.45414828</v>
      </c>
      <c r="M49" s="125">
        <v>-2123.7518224</v>
      </c>
    </row>
    <row r="50" spans="2:13" x14ac:dyDescent="0.25">
      <c r="B50" s="32" t="s">
        <v>44</v>
      </c>
      <c r="C50" s="33">
        <f t="shared" ref="C50:M50" si="9">C49/(C5-C12)*100</f>
        <v>0</v>
      </c>
      <c r="D50" s="33">
        <f t="shared" si="9"/>
        <v>0</v>
      </c>
      <c r="E50" s="33">
        <f t="shared" si="9"/>
        <v>0</v>
      </c>
      <c r="F50" s="33">
        <f t="shared" si="9"/>
        <v>0</v>
      </c>
      <c r="G50" s="33">
        <f t="shared" si="9"/>
        <v>0</v>
      </c>
      <c r="H50" s="33">
        <f t="shared" si="9"/>
        <v>0</v>
      </c>
      <c r="I50" s="33">
        <f t="shared" si="9"/>
        <v>0</v>
      </c>
      <c r="J50" s="34">
        <f t="shared" si="9"/>
        <v>-5.5015283651893867</v>
      </c>
      <c r="K50" s="34">
        <f t="shared" si="9"/>
        <v>-6.1864384619632142</v>
      </c>
      <c r="L50" s="34">
        <f t="shared" si="9"/>
        <v>-8.4106051345230224</v>
      </c>
      <c r="M50" s="40">
        <f t="shared" si="9"/>
        <v>-11.918183264731184</v>
      </c>
    </row>
    <row r="51" spans="2:13" x14ac:dyDescent="0.25">
      <c r="B51" s="35" t="s">
        <v>45</v>
      </c>
      <c r="C51" s="36">
        <f t="shared" ref="C51:M51" si="10">C31/(C5-C12)*100</f>
        <v>11.67931347843585</v>
      </c>
      <c r="D51" s="36">
        <f t="shared" si="10"/>
        <v>13.051184060379345</v>
      </c>
      <c r="E51" s="36">
        <f t="shared" si="10"/>
        <v>15.774820751985105</v>
      </c>
      <c r="F51" s="36">
        <f t="shared" si="10"/>
        <v>13.774983804477618</v>
      </c>
      <c r="G51" s="36">
        <f t="shared" si="10"/>
        <v>12.530639753803809</v>
      </c>
      <c r="H51" s="36">
        <f t="shared" si="10"/>
        <v>13.269311950177693</v>
      </c>
      <c r="I51" s="36">
        <f t="shared" si="10"/>
        <v>12.726760393860204</v>
      </c>
      <c r="J51" s="36">
        <f t="shared" si="10"/>
        <v>9.0190733278935475</v>
      </c>
      <c r="K51" s="36">
        <f t="shared" si="10"/>
        <v>13.154190050327244</v>
      </c>
      <c r="L51" s="36">
        <f t="shared" si="10"/>
        <v>8.6637078838322363</v>
      </c>
      <c r="M51" s="41">
        <f t="shared" si="10"/>
        <v>8.6445276512013063</v>
      </c>
    </row>
    <row r="52" spans="2:13" x14ac:dyDescent="0.25">
      <c r="B52" s="104" t="s">
        <v>178</v>
      </c>
      <c r="C52" s="36">
        <f t="shared" ref="C52:L52" si="11">C34/(C5-C12)*100</f>
        <v>10.759153334074862</v>
      </c>
      <c r="D52" s="36">
        <f t="shared" si="11"/>
        <v>3.5851135081558918</v>
      </c>
      <c r="E52" s="36">
        <f t="shared" si="11"/>
        <v>4.3277153820885017</v>
      </c>
      <c r="F52" s="36">
        <f t="shared" si="11"/>
        <v>3.635007197806194</v>
      </c>
      <c r="G52" s="36">
        <f t="shared" si="11"/>
        <v>6.2271102185766516</v>
      </c>
      <c r="H52" s="36">
        <f t="shared" si="11"/>
        <v>1.5999907505868105</v>
      </c>
      <c r="I52" s="36">
        <f t="shared" si="11"/>
        <v>5.0192068692661094</v>
      </c>
      <c r="J52" s="36">
        <f t="shared" si="11"/>
        <v>-1.5504045478279411</v>
      </c>
      <c r="K52" s="36">
        <f t="shared" si="11"/>
        <v>-4.9318952389006059</v>
      </c>
      <c r="L52" s="36">
        <f t="shared" si="11"/>
        <v>-1.0309045326165751</v>
      </c>
      <c r="M52" s="41">
        <f>M34/(M5-M12)*100</f>
        <v>3.5398057898506647</v>
      </c>
    </row>
    <row r="53" spans="2:13" x14ac:dyDescent="0.25"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</row>
    <row r="54" spans="2:13" x14ac:dyDescent="0.25"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</row>
  </sheetData>
  <mergeCells count="1">
    <mergeCell ref="O2:Z3"/>
  </mergeCell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54"/>
  <sheetViews>
    <sheetView showGridLines="0" zoomScale="75" zoomScaleNormal="75" workbookViewId="0">
      <pane xSplit="2" ySplit="3" topLeftCell="C4" activePane="bottomRight" state="frozen"/>
      <selection activeCell="B28" sqref="B28"/>
      <selection pane="topRight" activeCell="B28" sqref="B28"/>
      <selection pane="bottomLeft" activeCell="B28" sqref="B28"/>
      <selection pane="bottomRight"/>
    </sheetView>
  </sheetViews>
  <sheetFormatPr defaultRowHeight="15" x14ac:dyDescent="0.25"/>
  <cols>
    <col min="1" max="1" width="9.140625" style="1"/>
    <col min="2" max="2" width="39.28515625" style="1" bestFit="1" customWidth="1"/>
    <col min="3" max="15" width="9.140625" style="1"/>
    <col min="16" max="16" width="9.28515625" style="1" customWidth="1"/>
    <col min="17" max="17" width="9.140625" style="1"/>
    <col min="18" max="18" width="9.5703125" style="1" customWidth="1"/>
    <col min="19" max="16384" width="9.140625" style="1"/>
  </cols>
  <sheetData>
    <row r="2" spans="2:26" x14ac:dyDescent="0.25">
      <c r="B2" s="118" t="s">
        <v>385</v>
      </c>
      <c r="O2" s="132" t="s">
        <v>88</v>
      </c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4"/>
    </row>
    <row r="3" spans="2:26" x14ac:dyDescent="0.25">
      <c r="B3" s="58" t="s">
        <v>66</v>
      </c>
      <c r="C3" s="2">
        <v>2008</v>
      </c>
      <c r="D3" s="2">
        <v>2009</v>
      </c>
      <c r="E3" s="2">
        <v>2010</v>
      </c>
      <c r="F3" s="2">
        <v>2011</v>
      </c>
      <c r="G3" s="2">
        <v>2012</v>
      </c>
      <c r="H3" s="2">
        <v>2013</v>
      </c>
      <c r="I3" s="2">
        <v>2014</v>
      </c>
      <c r="J3" s="2">
        <v>2015</v>
      </c>
      <c r="K3" s="2">
        <v>2016</v>
      </c>
      <c r="L3" s="2">
        <v>2017</v>
      </c>
      <c r="M3" s="2"/>
      <c r="O3" s="135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7"/>
    </row>
    <row r="4" spans="2:26" x14ac:dyDescent="0.25">
      <c r="B4" s="3" t="s">
        <v>0</v>
      </c>
      <c r="C4" s="4">
        <v>5447.3695815299998</v>
      </c>
      <c r="D4" s="4">
        <v>5735.1241808100003</v>
      </c>
      <c r="E4" s="4">
        <v>6605.5411641699993</v>
      </c>
      <c r="F4" s="4">
        <v>7099.7671794600001</v>
      </c>
      <c r="G4" s="4">
        <v>8080.7095114600006</v>
      </c>
      <c r="H4" s="4">
        <v>8762.7772836700005</v>
      </c>
      <c r="I4" s="4">
        <v>10679.97785764</v>
      </c>
      <c r="J4" s="4">
        <v>10287.20676436</v>
      </c>
      <c r="K4" s="4">
        <v>9634.8964366300006</v>
      </c>
      <c r="L4" s="4">
        <v>10365.286396699999</v>
      </c>
      <c r="O4" s="22"/>
      <c r="P4" s="54"/>
      <c r="Q4" s="54"/>
      <c r="R4" s="54"/>
      <c r="S4" s="54"/>
      <c r="T4" s="54"/>
      <c r="U4" s="54"/>
      <c r="V4" s="54"/>
      <c r="W4" s="54"/>
      <c r="X4" s="54"/>
      <c r="Y4" s="54"/>
      <c r="Z4" s="55"/>
    </row>
    <row r="5" spans="2:26" x14ac:dyDescent="0.25">
      <c r="B5" s="5" t="s">
        <v>1</v>
      </c>
      <c r="C5" s="6">
        <v>5440.16345026</v>
      </c>
      <c r="D5" s="6">
        <v>5714.9235262900002</v>
      </c>
      <c r="E5" s="6">
        <v>6573.4422829899995</v>
      </c>
      <c r="F5" s="6">
        <v>7084.1454121699999</v>
      </c>
      <c r="G5" s="6">
        <v>8039.9149767200006</v>
      </c>
      <c r="H5" s="6">
        <v>8753.4935248399997</v>
      </c>
      <c r="I5" s="6">
        <v>10628.0526687</v>
      </c>
      <c r="J5" s="6">
        <v>10268.49321413</v>
      </c>
      <c r="K5" s="6">
        <v>9563.1533936300002</v>
      </c>
      <c r="L5" s="6">
        <v>10329.76465223</v>
      </c>
      <c r="O5" s="89" t="s">
        <v>369</v>
      </c>
      <c r="P5" s="59"/>
      <c r="Q5" s="59"/>
      <c r="R5" s="59"/>
      <c r="S5" s="59"/>
      <c r="T5" s="59"/>
      <c r="U5" s="59"/>
      <c r="V5" s="59"/>
      <c r="W5" s="59"/>
      <c r="X5" s="59"/>
      <c r="Y5" s="59"/>
      <c r="Z5" s="60"/>
    </row>
    <row r="6" spans="2:26" x14ac:dyDescent="0.25">
      <c r="B6" s="7" t="s">
        <v>2</v>
      </c>
      <c r="C6" s="8">
        <v>2394.9621807199997</v>
      </c>
      <c r="D6" s="8">
        <v>2558.3377622600001</v>
      </c>
      <c r="E6" s="8">
        <v>3002.5590219699998</v>
      </c>
      <c r="F6" s="8">
        <v>3391.1819768099999</v>
      </c>
      <c r="G6" s="8">
        <v>3897.52117352</v>
      </c>
      <c r="H6" s="8">
        <v>4327.4901939900001</v>
      </c>
      <c r="I6" s="8">
        <v>5347.8369729399992</v>
      </c>
      <c r="J6" s="8">
        <v>4883.3217504100003</v>
      </c>
      <c r="K6" s="8">
        <v>3915.34235807</v>
      </c>
      <c r="L6" s="8">
        <v>4183.2330141100001</v>
      </c>
      <c r="O6" s="89" t="s">
        <v>370</v>
      </c>
      <c r="P6" s="59"/>
      <c r="Q6" s="59"/>
      <c r="R6" s="59"/>
      <c r="S6" s="59"/>
      <c r="T6" s="59"/>
      <c r="U6" s="59"/>
      <c r="V6" s="59"/>
      <c r="W6" s="59"/>
      <c r="X6" s="59"/>
      <c r="Y6" s="59"/>
      <c r="Z6" s="60"/>
    </row>
    <row r="7" spans="2:26" x14ac:dyDescent="0.25">
      <c r="B7" s="9" t="s">
        <v>3</v>
      </c>
      <c r="C7" s="10"/>
      <c r="D7" s="10"/>
      <c r="E7" s="10"/>
      <c r="F7" s="10"/>
      <c r="G7" s="10"/>
      <c r="H7" s="10"/>
      <c r="I7" s="10"/>
      <c r="J7" s="10">
        <v>3725.3013629099996</v>
      </c>
      <c r="K7" s="10">
        <v>3016.1796711699999</v>
      </c>
      <c r="L7" s="10">
        <v>3183.5059069200001</v>
      </c>
      <c r="O7" s="89"/>
      <c r="P7" s="59"/>
      <c r="Q7" s="59"/>
      <c r="R7" s="59"/>
      <c r="S7" s="59"/>
      <c r="T7" s="59"/>
      <c r="U7" s="59"/>
      <c r="V7" s="59"/>
      <c r="W7" s="59"/>
      <c r="X7" s="59"/>
      <c r="Y7" s="59"/>
      <c r="Z7" s="60"/>
    </row>
    <row r="8" spans="2:26" x14ac:dyDescent="0.25">
      <c r="B8" s="9" t="s">
        <v>4</v>
      </c>
      <c r="C8" s="10"/>
      <c r="D8" s="10"/>
      <c r="E8" s="10"/>
      <c r="F8" s="10"/>
      <c r="G8" s="10"/>
      <c r="H8" s="10"/>
      <c r="I8" s="10"/>
      <c r="J8" s="10">
        <v>250.47085444999999</v>
      </c>
      <c r="K8" s="10">
        <v>116.20270992</v>
      </c>
      <c r="L8" s="10">
        <v>141.91944912</v>
      </c>
      <c r="O8" s="89" t="s">
        <v>286</v>
      </c>
      <c r="P8" s="59"/>
      <c r="Q8" s="59"/>
      <c r="R8" s="59"/>
      <c r="S8" s="59"/>
      <c r="T8" s="59"/>
      <c r="U8" s="59"/>
      <c r="V8" s="59"/>
      <c r="W8" s="59"/>
      <c r="X8" s="59"/>
      <c r="Y8" s="59"/>
      <c r="Z8" s="60"/>
    </row>
    <row r="9" spans="2:26" x14ac:dyDescent="0.25">
      <c r="B9" s="9" t="s">
        <v>5</v>
      </c>
      <c r="C9" s="10"/>
      <c r="D9" s="10"/>
      <c r="E9" s="10"/>
      <c r="F9" s="10"/>
      <c r="G9" s="10"/>
      <c r="H9" s="10"/>
      <c r="I9" s="10"/>
      <c r="J9" s="10">
        <v>14.036348910000001</v>
      </c>
      <c r="K9" s="10">
        <v>19.014994379999997</v>
      </c>
      <c r="L9" s="10">
        <v>12.37301433</v>
      </c>
      <c r="O9" s="89" t="s">
        <v>287</v>
      </c>
      <c r="P9" s="59"/>
      <c r="Q9" s="59"/>
      <c r="R9" s="59"/>
      <c r="S9" s="59"/>
      <c r="T9" s="59"/>
      <c r="U9" s="59"/>
      <c r="V9" s="59"/>
      <c r="W9" s="59"/>
      <c r="X9" s="59"/>
      <c r="Y9" s="59"/>
      <c r="Z9" s="60"/>
    </row>
    <row r="10" spans="2:26" x14ac:dyDescent="0.25">
      <c r="B10" s="9" t="s">
        <v>6</v>
      </c>
      <c r="C10" s="10"/>
      <c r="D10" s="10"/>
      <c r="E10" s="10"/>
      <c r="F10" s="10"/>
      <c r="G10" s="10"/>
      <c r="H10" s="10"/>
      <c r="I10" s="10"/>
      <c r="J10" s="10">
        <v>503.49712989</v>
      </c>
      <c r="K10" s="10">
        <v>463.08134371</v>
      </c>
      <c r="L10" s="10">
        <v>533.45716578999998</v>
      </c>
      <c r="O10" s="8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60"/>
    </row>
    <row r="11" spans="2:26" x14ac:dyDescent="0.25">
      <c r="B11" s="9" t="s">
        <v>7</v>
      </c>
      <c r="C11" s="10"/>
      <c r="D11" s="10"/>
      <c r="E11" s="10"/>
      <c r="F11" s="10"/>
      <c r="G11" s="10"/>
      <c r="H11" s="10"/>
      <c r="I11" s="10"/>
      <c r="J11" s="10">
        <v>390.01605425000071</v>
      </c>
      <c r="K11" s="10">
        <v>300.86363888999995</v>
      </c>
      <c r="L11" s="10">
        <v>311.97747794999987</v>
      </c>
      <c r="O11" s="89" t="s">
        <v>288</v>
      </c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60"/>
    </row>
    <row r="12" spans="2:26" x14ac:dyDescent="0.25">
      <c r="B12" s="11" t="s">
        <v>8</v>
      </c>
      <c r="C12" s="8">
        <v>2654.92383337</v>
      </c>
      <c r="D12" s="8">
        <v>2592.0309581199999</v>
      </c>
      <c r="E12" s="8">
        <v>3042.94962033</v>
      </c>
      <c r="F12" s="8">
        <v>3203.5159707399998</v>
      </c>
      <c r="G12" s="8">
        <v>3435.1324426399997</v>
      </c>
      <c r="H12" s="8">
        <v>3681.64217018</v>
      </c>
      <c r="I12" s="8">
        <v>4545.4283129300002</v>
      </c>
      <c r="J12" s="8">
        <v>3898.4159736799998</v>
      </c>
      <c r="K12" s="8">
        <v>4275.1214651700002</v>
      </c>
      <c r="L12" s="8">
        <v>4587.7334312200001</v>
      </c>
      <c r="O12" s="89" t="s">
        <v>371</v>
      </c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60"/>
    </row>
    <row r="13" spans="2:26" x14ac:dyDescent="0.25">
      <c r="B13" s="9" t="s">
        <v>9</v>
      </c>
      <c r="C13" s="10"/>
      <c r="D13" s="10"/>
      <c r="E13" s="10"/>
      <c r="F13" s="10"/>
      <c r="G13" s="10"/>
      <c r="H13" s="10"/>
      <c r="I13" s="10"/>
      <c r="J13" s="10">
        <v>2463.54856191</v>
      </c>
      <c r="K13" s="10">
        <v>2621.8123266999996</v>
      </c>
      <c r="L13" s="10">
        <v>2775.4376933200001</v>
      </c>
      <c r="O13" s="8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60"/>
    </row>
    <row r="14" spans="2:26" x14ac:dyDescent="0.25">
      <c r="B14" s="9" t="s">
        <v>10</v>
      </c>
      <c r="C14" s="10"/>
      <c r="D14" s="10"/>
      <c r="E14" s="10"/>
      <c r="F14" s="10"/>
      <c r="G14" s="10"/>
      <c r="H14" s="10"/>
      <c r="I14" s="10"/>
      <c r="J14" s="10">
        <v>1434.8674117699998</v>
      </c>
      <c r="K14" s="10">
        <v>1653.3091384700006</v>
      </c>
      <c r="L14" s="10">
        <v>1812.2957378999999</v>
      </c>
      <c r="O14" s="89" t="s">
        <v>372</v>
      </c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60"/>
    </row>
    <row r="15" spans="2:26" x14ac:dyDescent="0.25">
      <c r="B15" s="11" t="s">
        <v>11</v>
      </c>
      <c r="C15" s="8">
        <v>390.27743617000033</v>
      </c>
      <c r="D15" s="8">
        <v>564.55480591000014</v>
      </c>
      <c r="E15" s="8">
        <v>527.93364068999972</v>
      </c>
      <c r="F15" s="8">
        <v>489.44746462000012</v>
      </c>
      <c r="G15" s="8">
        <v>707.26136056000087</v>
      </c>
      <c r="H15" s="8">
        <v>744.36116066999966</v>
      </c>
      <c r="I15" s="8">
        <v>734.78738283000075</v>
      </c>
      <c r="J15" s="8">
        <v>1486.7554900399996</v>
      </c>
      <c r="K15" s="8">
        <v>1372.68957039</v>
      </c>
      <c r="L15" s="8">
        <v>1558.7982069</v>
      </c>
      <c r="O15" s="8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60"/>
    </row>
    <row r="16" spans="2:26" x14ac:dyDescent="0.25">
      <c r="B16" s="12" t="s">
        <v>12</v>
      </c>
      <c r="C16" s="6">
        <v>7.2061312699999993</v>
      </c>
      <c r="D16" s="6">
        <v>20.200654520000001</v>
      </c>
      <c r="E16" s="6">
        <v>32.098881179999999</v>
      </c>
      <c r="F16" s="6">
        <v>15.621767289999999</v>
      </c>
      <c r="G16" s="6">
        <v>40.794534740000003</v>
      </c>
      <c r="H16" s="6">
        <v>9.28375883</v>
      </c>
      <c r="I16" s="6">
        <v>51.925188939999998</v>
      </c>
      <c r="J16" s="6">
        <v>18.713550229999999</v>
      </c>
      <c r="K16" s="6">
        <v>71.743043</v>
      </c>
      <c r="L16" s="6">
        <v>35.521744470000002</v>
      </c>
      <c r="O16" s="24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60"/>
    </row>
    <row r="17" spans="2:26" x14ac:dyDescent="0.25">
      <c r="B17" s="13" t="s">
        <v>13</v>
      </c>
      <c r="C17" s="14">
        <v>5094.5124372199998</v>
      </c>
      <c r="D17" s="14">
        <v>5815.6672818799998</v>
      </c>
      <c r="E17" s="14">
        <v>6333.5251455099997</v>
      </c>
      <c r="F17" s="14">
        <v>6636.9875587100005</v>
      </c>
      <c r="G17" s="14">
        <v>7512.6408578699993</v>
      </c>
      <c r="H17" s="14">
        <v>8307.2222414299995</v>
      </c>
      <c r="I17" s="14">
        <v>9152.9382375599998</v>
      </c>
      <c r="J17" s="14">
        <v>10085.044725059999</v>
      </c>
      <c r="K17" s="14">
        <v>9329.0661525200012</v>
      </c>
      <c r="L17" s="14">
        <v>10241.662175449999</v>
      </c>
      <c r="O17" s="24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60"/>
    </row>
    <row r="18" spans="2:26" x14ac:dyDescent="0.25">
      <c r="B18" s="15" t="s">
        <v>14</v>
      </c>
      <c r="C18" s="16">
        <v>4646.8595065099998</v>
      </c>
      <c r="D18" s="16">
        <v>5123.4867981199995</v>
      </c>
      <c r="E18" s="16">
        <v>5646.7432764899995</v>
      </c>
      <c r="F18" s="16">
        <v>6167.8911240100006</v>
      </c>
      <c r="G18" s="16">
        <v>6986.2749692899997</v>
      </c>
      <c r="H18" s="16">
        <v>7765.996564</v>
      </c>
      <c r="I18" s="16">
        <v>8597.3664244299998</v>
      </c>
      <c r="J18" s="16">
        <v>9756.7681271599995</v>
      </c>
      <c r="K18" s="16">
        <v>8922.2720591100006</v>
      </c>
      <c r="L18" s="16">
        <v>9829.0887659199998</v>
      </c>
      <c r="O18" s="24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</row>
    <row r="19" spans="2:26" x14ac:dyDescent="0.25">
      <c r="B19" s="7" t="s">
        <v>15</v>
      </c>
      <c r="C19" s="8">
        <v>2271.1633203699998</v>
      </c>
      <c r="D19" s="8">
        <v>2533.34286079</v>
      </c>
      <c r="E19" s="8">
        <v>2799.94853964</v>
      </c>
      <c r="F19" s="8">
        <v>3226.1555591900001</v>
      </c>
      <c r="G19" s="8">
        <v>3731.5989326100002</v>
      </c>
      <c r="H19" s="8">
        <v>5250.8743899999999</v>
      </c>
      <c r="I19" s="8">
        <v>5708.4569894200004</v>
      </c>
      <c r="J19" s="8">
        <v>7003.4336151300004</v>
      </c>
      <c r="K19" s="8">
        <v>7425.1502539700004</v>
      </c>
      <c r="L19" s="8">
        <v>8042.2941260100006</v>
      </c>
      <c r="O19" s="24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</row>
    <row r="20" spans="2:26" x14ac:dyDescent="0.25">
      <c r="B20" s="9" t="s">
        <v>16</v>
      </c>
      <c r="C20" s="10"/>
      <c r="D20" s="10"/>
      <c r="E20" s="10"/>
      <c r="F20" s="10"/>
      <c r="G20" s="10"/>
      <c r="H20" s="10"/>
      <c r="I20" s="10"/>
      <c r="J20" s="10">
        <v>4641.0758578700006</v>
      </c>
      <c r="K20" s="10">
        <v>4701.4905808500007</v>
      </c>
      <c r="L20" s="10">
        <v>4914.1081653199999</v>
      </c>
      <c r="O20" s="24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</row>
    <row r="21" spans="2:26" x14ac:dyDescent="0.25">
      <c r="B21" s="9" t="s">
        <v>17</v>
      </c>
      <c r="C21" s="10"/>
      <c r="D21" s="10"/>
      <c r="E21" s="10"/>
      <c r="F21" s="10"/>
      <c r="G21" s="10"/>
      <c r="H21" s="10"/>
      <c r="I21" s="10"/>
      <c r="J21" s="10">
        <v>2362.3577572600002</v>
      </c>
      <c r="K21" s="10">
        <v>2723.6596731199998</v>
      </c>
      <c r="L21" s="10">
        <v>3128.1859606900002</v>
      </c>
      <c r="O21" s="24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</row>
    <row r="22" spans="2:26" x14ac:dyDescent="0.25">
      <c r="B22" s="1" t="s">
        <v>18</v>
      </c>
      <c r="C22" s="10"/>
      <c r="D22" s="10"/>
      <c r="E22" s="10"/>
      <c r="F22" s="10"/>
      <c r="G22" s="10"/>
      <c r="H22" s="10"/>
      <c r="I22" s="10"/>
      <c r="J22" s="10">
        <v>1454.9119134800001</v>
      </c>
      <c r="K22" s="10">
        <v>1733.52664918</v>
      </c>
      <c r="L22" s="10">
        <v>1887.6224384300001</v>
      </c>
      <c r="O22" s="24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</row>
    <row r="23" spans="2:26" x14ac:dyDescent="0.25">
      <c r="B23" s="1" t="s">
        <v>19</v>
      </c>
      <c r="C23" s="10"/>
      <c r="D23" s="10"/>
      <c r="E23" s="10"/>
      <c r="F23" s="10"/>
      <c r="G23" s="10"/>
      <c r="H23" s="10"/>
      <c r="I23" s="10"/>
      <c r="J23" s="10">
        <v>246.47012691999998</v>
      </c>
      <c r="K23" s="10">
        <v>290.30691468999999</v>
      </c>
      <c r="L23" s="10">
        <v>158.75148949000001</v>
      </c>
      <c r="O23" s="24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</row>
    <row r="24" spans="2:26" x14ac:dyDescent="0.25">
      <c r="B24" s="1" t="s">
        <v>20</v>
      </c>
      <c r="C24" s="10"/>
      <c r="D24" s="10"/>
      <c r="E24" s="10"/>
      <c r="F24" s="10"/>
      <c r="G24" s="10"/>
      <c r="H24" s="10"/>
      <c r="I24" s="10"/>
      <c r="J24" s="10">
        <v>516.33886533999998</v>
      </c>
      <c r="K24" s="10">
        <v>550.44655602</v>
      </c>
      <c r="L24" s="10">
        <v>517.81660107000005</v>
      </c>
      <c r="O24" s="24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</row>
    <row r="25" spans="2:26" x14ac:dyDescent="0.25">
      <c r="B25" s="1" t="s">
        <v>21</v>
      </c>
      <c r="C25" s="10"/>
      <c r="D25" s="10"/>
      <c r="E25" s="10"/>
      <c r="F25" s="10"/>
      <c r="G25" s="10"/>
      <c r="H25" s="10"/>
      <c r="I25" s="10"/>
      <c r="J25" s="10">
        <v>144.63685152000016</v>
      </c>
      <c r="K25" s="10">
        <v>149.3795532299996</v>
      </c>
      <c r="L25" s="10">
        <v>563.99543170000015</v>
      </c>
      <c r="O25" s="24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</row>
    <row r="26" spans="2:26" x14ac:dyDescent="0.25">
      <c r="B26" s="17" t="s">
        <v>22</v>
      </c>
      <c r="C26" s="18"/>
      <c r="D26" s="18"/>
      <c r="E26" s="18"/>
      <c r="F26" s="18"/>
      <c r="G26" s="18"/>
      <c r="H26" s="18"/>
      <c r="I26" s="18"/>
      <c r="J26" s="18">
        <v>1794.0522874200001</v>
      </c>
      <c r="K26" s="18">
        <v>2049.9312189500001</v>
      </c>
      <c r="L26" s="18">
        <v>2104.8591914799999</v>
      </c>
      <c r="O26" s="24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</row>
    <row r="27" spans="2:26" x14ac:dyDescent="0.25">
      <c r="B27" s="17" t="s">
        <v>23</v>
      </c>
      <c r="C27" s="18"/>
      <c r="D27" s="18"/>
      <c r="E27" s="18"/>
      <c r="F27" s="18"/>
      <c r="G27" s="18"/>
      <c r="H27" s="18"/>
      <c r="I27" s="18"/>
      <c r="J27" s="18">
        <v>423.66861832000001</v>
      </c>
      <c r="K27" s="18">
        <v>524.34890094000002</v>
      </c>
      <c r="L27" s="18">
        <v>459.33133750999997</v>
      </c>
      <c r="O27" s="24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</row>
    <row r="28" spans="2:26" x14ac:dyDescent="0.25">
      <c r="B28" s="7" t="s">
        <v>326</v>
      </c>
      <c r="C28" s="8">
        <v>2306.01550094</v>
      </c>
      <c r="D28" s="8">
        <v>2521.8381182199996</v>
      </c>
      <c r="E28" s="8">
        <v>2771.5403002199996</v>
      </c>
      <c r="F28" s="8">
        <v>2857.9422286999998</v>
      </c>
      <c r="G28" s="8">
        <v>3168.1280456899999</v>
      </c>
      <c r="H28" s="8">
        <v>2438.2102980199998</v>
      </c>
      <c r="I28" s="8">
        <v>2814.54295817</v>
      </c>
      <c r="J28" s="8">
        <v>2753.3345120299991</v>
      </c>
      <c r="K28" s="8">
        <v>1497.1218051400001</v>
      </c>
      <c r="L28" s="8">
        <v>1786.7946399099992</v>
      </c>
      <c r="O28" s="24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</row>
    <row r="29" spans="2:26" x14ac:dyDescent="0.25">
      <c r="B29" s="1" t="s">
        <v>24</v>
      </c>
      <c r="C29" s="19">
        <v>0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0">
        <v>1270.92555206</v>
      </c>
      <c r="K29" s="10">
        <v>0</v>
      </c>
      <c r="L29" s="10">
        <v>0</v>
      </c>
      <c r="O29" s="24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</row>
    <row r="30" spans="2:26" x14ac:dyDescent="0.25">
      <c r="B30" s="1" t="s">
        <v>25</v>
      </c>
      <c r="C30" s="10">
        <v>2306.01550094</v>
      </c>
      <c r="D30" s="10">
        <v>2521.8381182199996</v>
      </c>
      <c r="E30" s="10">
        <v>2771.5403002199996</v>
      </c>
      <c r="F30" s="10">
        <v>2857.9422286999998</v>
      </c>
      <c r="G30" s="10">
        <v>3168.1280456899999</v>
      </c>
      <c r="H30" s="10">
        <v>2438.2102980199998</v>
      </c>
      <c r="I30" s="10">
        <v>2814.54295817</v>
      </c>
      <c r="J30" s="10">
        <v>1482.4089599699992</v>
      </c>
      <c r="K30" s="10">
        <v>1497.1218051400001</v>
      </c>
      <c r="L30" s="10">
        <v>1786.7946399099992</v>
      </c>
      <c r="O30" s="32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2"/>
    </row>
    <row r="31" spans="2:26" x14ac:dyDescent="0.25">
      <c r="B31" s="15" t="s">
        <v>26</v>
      </c>
      <c r="C31" s="16">
        <v>447.65293070999996</v>
      </c>
      <c r="D31" s="16">
        <v>692.18048376000002</v>
      </c>
      <c r="E31" s="16">
        <v>686.78186901999993</v>
      </c>
      <c r="F31" s="16">
        <v>469.09643470000003</v>
      </c>
      <c r="G31" s="16">
        <v>526.36588858000005</v>
      </c>
      <c r="H31" s="16">
        <v>541.22567743000002</v>
      </c>
      <c r="I31" s="16">
        <v>555.57181313000001</v>
      </c>
      <c r="J31" s="16">
        <v>328.27659789999996</v>
      </c>
      <c r="K31" s="16">
        <v>406.79409341000002</v>
      </c>
      <c r="L31" s="16">
        <v>412.57340952999999</v>
      </c>
    </row>
    <row r="32" spans="2:26" x14ac:dyDescent="0.25">
      <c r="B32" s="1" t="s">
        <v>27</v>
      </c>
      <c r="C32" s="10">
        <v>237.37063408</v>
      </c>
      <c r="D32" s="10">
        <v>454.50678496</v>
      </c>
      <c r="E32" s="10">
        <v>476.04519627999997</v>
      </c>
      <c r="F32" s="10">
        <v>195.82650024</v>
      </c>
      <c r="G32" s="10">
        <v>307.22411592999998</v>
      </c>
      <c r="H32" s="10">
        <v>246.34481144999998</v>
      </c>
      <c r="I32" s="10">
        <v>309.17984416000002</v>
      </c>
      <c r="J32" s="10">
        <v>314.46470005000003</v>
      </c>
      <c r="K32" s="10">
        <v>396.35181091000004</v>
      </c>
      <c r="L32" s="10">
        <v>380.73454760000004</v>
      </c>
    </row>
    <row r="33" spans="2:12" x14ac:dyDescent="0.25">
      <c r="B33" s="1" t="s">
        <v>28</v>
      </c>
      <c r="C33" s="10">
        <v>210.28229662999999</v>
      </c>
      <c r="D33" s="10">
        <v>237.67369880000001</v>
      </c>
      <c r="E33" s="10">
        <v>210.73667274000002</v>
      </c>
      <c r="F33" s="10">
        <v>273.26993446</v>
      </c>
      <c r="G33" s="10">
        <v>219.14177265000001</v>
      </c>
      <c r="H33" s="10">
        <v>294.88086598000001</v>
      </c>
      <c r="I33" s="10">
        <v>246.39196896999999</v>
      </c>
      <c r="J33" s="10">
        <v>13.811897849999923</v>
      </c>
      <c r="K33" s="10">
        <v>10.442282499999976</v>
      </c>
      <c r="L33" s="10">
        <v>31.83886192999995</v>
      </c>
    </row>
    <row r="34" spans="2:12" x14ac:dyDescent="0.25">
      <c r="B34" s="3" t="s">
        <v>29</v>
      </c>
      <c r="C34" s="20">
        <v>352.85714430999997</v>
      </c>
      <c r="D34" s="20">
        <v>-80.543101069999466</v>
      </c>
      <c r="E34" s="20">
        <v>272.01601865999965</v>
      </c>
      <c r="F34" s="20">
        <v>462.77962074999959</v>
      </c>
      <c r="G34" s="20">
        <v>568.0686535900013</v>
      </c>
      <c r="H34" s="20">
        <v>455.55504224000106</v>
      </c>
      <c r="I34" s="20">
        <v>1527.0396200800005</v>
      </c>
      <c r="J34" s="20">
        <v>202.1620393000012</v>
      </c>
      <c r="K34" s="20">
        <v>305.83028410999941</v>
      </c>
      <c r="L34" s="20">
        <v>123.62422125000012</v>
      </c>
    </row>
    <row r="35" spans="2:12" x14ac:dyDescent="0.25">
      <c r="B35" s="21"/>
      <c r="C35" s="21"/>
      <c r="D35" s="21"/>
      <c r="E35" s="21"/>
      <c r="F35" s="21"/>
      <c r="G35" s="21"/>
      <c r="H35" s="21"/>
      <c r="I35" s="21"/>
      <c r="J35" s="21"/>
    </row>
    <row r="36" spans="2:12" x14ac:dyDescent="0.25">
      <c r="B36" s="22" t="s">
        <v>31</v>
      </c>
      <c r="C36" s="23">
        <f t="shared" ref="C36:L36" si="0">(C6+C15)/C4*100</f>
        <v>51.129991736446698</v>
      </c>
      <c r="D36" s="23">
        <f t="shared" si="0"/>
        <v>54.452047936805755</v>
      </c>
      <c r="E36" s="23">
        <f t="shared" si="0"/>
        <v>53.447440185676498</v>
      </c>
      <c r="F36" s="23">
        <f t="shared" si="0"/>
        <v>54.658545038728391</v>
      </c>
      <c r="G36" s="23">
        <f t="shared" si="0"/>
        <v>56.984878958333219</v>
      </c>
      <c r="H36" s="23">
        <f t="shared" si="0"/>
        <v>57.87949631119487</v>
      </c>
      <c r="I36" s="23">
        <f t="shared" si="0"/>
        <v>56.953529650052126</v>
      </c>
      <c r="J36" s="23">
        <f t="shared" si="0"/>
        <v>61.922321446081121</v>
      </c>
      <c r="K36" s="23">
        <f t="shared" si="0"/>
        <v>54.884159505398856</v>
      </c>
      <c r="L36" s="37">
        <f t="shared" si="0"/>
        <v>55.396744491672635</v>
      </c>
    </row>
    <row r="37" spans="2:12" x14ac:dyDescent="0.25">
      <c r="B37" s="24" t="s">
        <v>32</v>
      </c>
      <c r="C37" s="25">
        <f t="shared" ref="C37:L37" si="1">C12/C4*100</f>
        <v>48.737721823976429</v>
      </c>
      <c r="D37" s="25">
        <f t="shared" si="1"/>
        <v>45.19572508635575</v>
      </c>
      <c r="E37" s="25">
        <f t="shared" si="1"/>
        <v>46.066621109496232</v>
      </c>
      <c r="F37" s="25">
        <f t="shared" si="1"/>
        <v>45.121422854652756</v>
      </c>
      <c r="G37" s="25">
        <f t="shared" si="1"/>
        <v>42.510282516260745</v>
      </c>
      <c r="H37" s="25">
        <f t="shared" si="1"/>
        <v>42.014558295815377</v>
      </c>
      <c r="I37" s="25">
        <f t="shared" si="1"/>
        <v>42.560278434270302</v>
      </c>
      <c r="J37" s="25">
        <f t="shared" si="1"/>
        <v>37.895767655667726</v>
      </c>
      <c r="K37" s="25">
        <f t="shared" si="1"/>
        <v>44.371223845404515</v>
      </c>
      <c r="L37" s="38">
        <f t="shared" si="1"/>
        <v>44.260556396016213</v>
      </c>
    </row>
    <row r="38" spans="2:12" x14ac:dyDescent="0.25">
      <c r="B38" s="24" t="s">
        <v>33</v>
      </c>
      <c r="C38" s="25">
        <f t="shared" ref="C38:L38" si="2">C16/C4*100</f>
        <v>0.13228643957687955</v>
      </c>
      <c r="D38" s="25">
        <f t="shared" si="2"/>
        <v>0.35222697683848514</v>
      </c>
      <c r="E38" s="25">
        <f t="shared" si="2"/>
        <v>0.48593870482727197</v>
      </c>
      <c r="F38" s="25">
        <f t="shared" si="2"/>
        <v>0.22003210661885636</v>
      </c>
      <c r="G38" s="25">
        <f t="shared" si="2"/>
        <v>0.50483852540603646</v>
      </c>
      <c r="H38" s="25">
        <f t="shared" si="2"/>
        <v>0.10594539298974176</v>
      </c>
      <c r="I38" s="25">
        <f t="shared" si="2"/>
        <v>0.48619191567756792</v>
      </c>
      <c r="J38" s="25">
        <f t="shared" si="2"/>
        <v>0.18191089825114667</v>
      </c>
      <c r="K38" s="25">
        <f t="shared" si="2"/>
        <v>0.74461664919663195</v>
      </c>
      <c r="L38" s="38">
        <f t="shared" si="2"/>
        <v>0.34269911231115696</v>
      </c>
    </row>
    <row r="39" spans="2:12" x14ac:dyDescent="0.25">
      <c r="B39" s="26" t="s">
        <v>34</v>
      </c>
      <c r="C39" s="23">
        <f t="shared" ref="C39:L39" si="3">C19/C17*100</f>
        <v>44.580582506327929</v>
      </c>
      <c r="D39" s="23">
        <f t="shared" si="3"/>
        <v>43.560656722629084</v>
      </c>
      <c r="E39" s="23">
        <f t="shared" si="3"/>
        <v>44.208374883061076</v>
      </c>
      <c r="F39" s="23">
        <f t="shared" si="3"/>
        <v>48.608732962836115</v>
      </c>
      <c r="G39" s="23">
        <f t="shared" si="3"/>
        <v>49.670934671406499</v>
      </c>
      <c r="H39" s="23">
        <f t="shared" si="3"/>
        <v>63.20854597837409</v>
      </c>
      <c r="I39" s="23">
        <f t="shared" si="3"/>
        <v>62.367480706848589</v>
      </c>
      <c r="J39" s="23">
        <f t="shared" si="3"/>
        <v>69.44375365760547</v>
      </c>
      <c r="K39" s="23">
        <f t="shared" si="3"/>
        <v>79.591570394902732</v>
      </c>
      <c r="L39" s="37">
        <f t="shared" si="3"/>
        <v>78.525282207491259</v>
      </c>
    </row>
    <row r="40" spans="2:12" x14ac:dyDescent="0.25">
      <c r="B40" s="27" t="s">
        <v>35</v>
      </c>
      <c r="C40" s="28">
        <f t="shared" ref="C40:L40" si="4">C19/(C17-C29)*100</f>
        <v>44.580582506327929</v>
      </c>
      <c r="D40" s="28">
        <f t="shared" si="4"/>
        <v>43.560656722629084</v>
      </c>
      <c r="E40" s="28">
        <f t="shared" si="4"/>
        <v>44.208374883061076</v>
      </c>
      <c r="F40" s="28">
        <f t="shared" si="4"/>
        <v>48.608732962836115</v>
      </c>
      <c r="G40" s="28">
        <f t="shared" si="4"/>
        <v>49.670934671406499</v>
      </c>
      <c r="H40" s="28">
        <f t="shared" si="4"/>
        <v>63.20854597837409</v>
      </c>
      <c r="I40" s="28">
        <f t="shared" si="4"/>
        <v>62.367480706848589</v>
      </c>
      <c r="J40" s="28">
        <f t="shared" si="4"/>
        <v>79.456988017400391</v>
      </c>
      <c r="K40" s="28">
        <f t="shared" si="4"/>
        <v>79.591570394902732</v>
      </c>
      <c r="L40" s="39">
        <f t="shared" si="4"/>
        <v>78.525282207491259</v>
      </c>
    </row>
    <row r="41" spans="2:12" x14ac:dyDescent="0.25">
      <c r="B41" s="29" t="s">
        <v>36</v>
      </c>
      <c r="C41" s="25">
        <f>IFERROR(C20/C19*100,"-")</f>
        <v>0</v>
      </c>
      <c r="D41" s="25">
        <f t="shared" ref="D41:L41" si="5">IFERROR(D20/D19*100,"-")</f>
        <v>0</v>
      </c>
      <c r="E41" s="25">
        <f t="shared" si="5"/>
        <v>0</v>
      </c>
      <c r="F41" s="25">
        <f t="shared" si="5"/>
        <v>0</v>
      </c>
      <c r="G41" s="25">
        <f t="shared" si="5"/>
        <v>0</v>
      </c>
      <c r="H41" s="25">
        <f t="shared" si="5"/>
        <v>0</v>
      </c>
      <c r="I41" s="25">
        <f t="shared" si="5"/>
        <v>0</v>
      </c>
      <c r="J41" s="25">
        <f t="shared" si="5"/>
        <v>66.26857785648977</v>
      </c>
      <c r="K41" s="25">
        <f t="shared" si="5"/>
        <v>63.318457136086337</v>
      </c>
      <c r="L41" s="38">
        <f t="shared" si="5"/>
        <v>61.103313163180985</v>
      </c>
    </row>
    <row r="42" spans="2:12" x14ac:dyDescent="0.25">
      <c r="B42" s="29" t="s">
        <v>37</v>
      </c>
      <c r="C42" s="25">
        <f>IFERROR(C21/C19*100,"-")</f>
        <v>0</v>
      </c>
      <c r="D42" s="25">
        <f t="shared" ref="D42:L42" si="6">IFERROR(D21/D19*100,"-")</f>
        <v>0</v>
      </c>
      <c r="E42" s="25">
        <f t="shared" si="6"/>
        <v>0</v>
      </c>
      <c r="F42" s="25">
        <f t="shared" si="6"/>
        <v>0</v>
      </c>
      <c r="G42" s="25">
        <f t="shared" si="6"/>
        <v>0</v>
      </c>
      <c r="H42" s="25">
        <f t="shared" si="6"/>
        <v>0</v>
      </c>
      <c r="I42" s="25">
        <f t="shared" si="6"/>
        <v>0</v>
      </c>
      <c r="J42" s="25">
        <f t="shared" si="6"/>
        <v>33.73142214351023</v>
      </c>
      <c r="K42" s="25">
        <f t="shared" si="6"/>
        <v>36.681542863913663</v>
      </c>
      <c r="L42" s="38">
        <f t="shared" si="6"/>
        <v>38.896686836819008</v>
      </c>
    </row>
    <row r="43" spans="2:12" x14ac:dyDescent="0.25">
      <c r="B43" s="30" t="s">
        <v>38</v>
      </c>
      <c r="C43" s="25" t="str">
        <f t="shared" ref="C43:C48" si="7">IFERROR(C22/C$21*100,"-")</f>
        <v>-</v>
      </c>
      <c r="D43" s="25" t="str">
        <f t="shared" ref="D43:L48" si="8">IFERROR(D22/D$21*100,"-")</f>
        <v>-</v>
      </c>
      <c r="E43" s="25" t="str">
        <f t="shared" si="8"/>
        <v>-</v>
      </c>
      <c r="F43" s="25" t="str">
        <f t="shared" si="8"/>
        <v>-</v>
      </c>
      <c r="G43" s="25" t="str">
        <f t="shared" si="8"/>
        <v>-</v>
      </c>
      <c r="H43" s="25" t="str">
        <f t="shared" si="8"/>
        <v>-</v>
      </c>
      <c r="I43" s="25" t="str">
        <f t="shared" si="8"/>
        <v>-</v>
      </c>
      <c r="J43" s="25">
        <f t="shared" si="8"/>
        <v>61.587281139309383</v>
      </c>
      <c r="K43" s="25">
        <f t="shared" si="8"/>
        <v>63.646962441317598</v>
      </c>
      <c r="L43" s="38">
        <f t="shared" si="8"/>
        <v>60.342398506693549</v>
      </c>
    </row>
    <row r="44" spans="2:12" x14ac:dyDescent="0.25">
      <c r="B44" s="30" t="s">
        <v>39</v>
      </c>
      <c r="C44" s="25" t="str">
        <f t="shared" si="7"/>
        <v>-</v>
      </c>
      <c r="D44" s="25" t="str">
        <f t="shared" si="8"/>
        <v>-</v>
      </c>
      <c r="E44" s="25" t="str">
        <f t="shared" si="8"/>
        <v>-</v>
      </c>
      <c r="F44" s="25" t="str">
        <f t="shared" si="8"/>
        <v>-</v>
      </c>
      <c r="G44" s="25" t="str">
        <f t="shared" si="8"/>
        <v>-</v>
      </c>
      <c r="H44" s="25" t="str">
        <f t="shared" si="8"/>
        <v>-</v>
      </c>
      <c r="I44" s="25" t="str">
        <f t="shared" si="8"/>
        <v>-</v>
      </c>
      <c r="J44" s="25">
        <f t="shared" si="8"/>
        <v>10.433226134464508</v>
      </c>
      <c r="K44" s="25">
        <f t="shared" si="8"/>
        <v>10.65870738385785</v>
      </c>
      <c r="L44" s="38">
        <f t="shared" si="8"/>
        <v>5.0748737921892397</v>
      </c>
    </row>
    <row r="45" spans="2:12" x14ac:dyDescent="0.25">
      <c r="B45" s="30" t="s">
        <v>40</v>
      </c>
      <c r="C45" s="25" t="str">
        <f t="shared" si="7"/>
        <v>-</v>
      </c>
      <c r="D45" s="25" t="str">
        <f t="shared" si="8"/>
        <v>-</v>
      </c>
      <c r="E45" s="25" t="str">
        <f t="shared" si="8"/>
        <v>-</v>
      </c>
      <c r="F45" s="25" t="str">
        <f t="shared" si="8"/>
        <v>-</v>
      </c>
      <c r="G45" s="25" t="str">
        <f t="shared" si="8"/>
        <v>-</v>
      </c>
      <c r="H45" s="25" t="str">
        <f t="shared" si="8"/>
        <v>-</v>
      </c>
      <c r="I45" s="25" t="str">
        <f t="shared" si="8"/>
        <v>-</v>
      </c>
      <c r="J45" s="25">
        <f t="shared" si="8"/>
        <v>21.856929322122649</v>
      </c>
      <c r="K45" s="25">
        <f t="shared" si="8"/>
        <v>20.209814076714434</v>
      </c>
      <c r="L45" s="38">
        <f t="shared" si="8"/>
        <v>16.553255067859922</v>
      </c>
    </row>
    <row r="46" spans="2:12" x14ac:dyDescent="0.25">
      <c r="B46" s="31" t="s">
        <v>41</v>
      </c>
      <c r="C46" s="28" t="str">
        <f t="shared" si="7"/>
        <v>-</v>
      </c>
      <c r="D46" s="28" t="str">
        <f t="shared" si="8"/>
        <v>-</v>
      </c>
      <c r="E46" s="28" t="str">
        <f t="shared" si="8"/>
        <v>-</v>
      </c>
      <c r="F46" s="28" t="str">
        <f t="shared" si="8"/>
        <v>-</v>
      </c>
      <c r="G46" s="28" t="str">
        <f t="shared" si="8"/>
        <v>-</v>
      </c>
      <c r="H46" s="28" t="str">
        <f t="shared" si="8"/>
        <v>-</v>
      </c>
      <c r="I46" s="28" t="str">
        <f t="shared" si="8"/>
        <v>-</v>
      </c>
      <c r="J46" s="28">
        <f t="shared" si="8"/>
        <v>6.1225634041034667</v>
      </c>
      <c r="K46" s="28">
        <f t="shared" si="8"/>
        <v>5.4845160981101104</v>
      </c>
      <c r="L46" s="39">
        <f t="shared" si="8"/>
        <v>18.029472633257289</v>
      </c>
    </row>
    <row r="47" spans="2:12" x14ac:dyDescent="0.25">
      <c r="B47" s="29" t="s">
        <v>42</v>
      </c>
      <c r="C47" s="25" t="str">
        <f t="shared" si="7"/>
        <v>-</v>
      </c>
      <c r="D47" s="25" t="str">
        <f t="shared" si="8"/>
        <v>-</v>
      </c>
      <c r="E47" s="25" t="str">
        <f t="shared" si="8"/>
        <v>-</v>
      </c>
      <c r="F47" s="25" t="str">
        <f t="shared" si="8"/>
        <v>-</v>
      </c>
      <c r="G47" s="25" t="str">
        <f t="shared" si="8"/>
        <v>-</v>
      </c>
      <c r="H47" s="25" t="str">
        <f t="shared" si="8"/>
        <v>-</v>
      </c>
      <c r="I47" s="25" t="str">
        <f t="shared" si="8"/>
        <v>-</v>
      </c>
      <c r="J47" s="25">
        <f t="shared" si="8"/>
        <v>75.943293597530541</v>
      </c>
      <c r="K47" s="25">
        <f t="shared" si="8"/>
        <v>75.26385323324071</v>
      </c>
      <c r="L47" s="38">
        <f t="shared" si="8"/>
        <v>67.286894638952987</v>
      </c>
    </row>
    <row r="48" spans="2:12" x14ac:dyDescent="0.25">
      <c r="B48" s="27" t="s">
        <v>43</v>
      </c>
      <c r="C48" s="28" t="str">
        <f t="shared" si="7"/>
        <v>-</v>
      </c>
      <c r="D48" s="28" t="str">
        <f t="shared" si="8"/>
        <v>-</v>
      </c>
      <c r="E48" s="28" t="str">
        <f t="shared" si="8"/>
        <v>-</v>
      </c>
      <c r="F48" s="28" t="str">
        <f t="shared" si="8"/>
        <v>-</v>
      </c>
      <c r="G48" s="28" t="str">
        <f t="shared" si="8"/>
        <v>-</v>
      </c>
      <c r="H48" s="28" t="str">
        <f t="shared" si="8"/>
        <v>-</v>
      </c>
      <c r="I48" s="28" t="str">
        <f t="shared" si="8"/>
        <v>-</v>
      </c>
      <c r="J48" s="28">
        <f t="shared" si="8"/>
        <v>17.934142998365985</v>
      </c>
      <c r="K48" s="28">
        <f t="shared" si="8"/>
        <v>19.251630668649184</v>
      </c>
      <c r="L48" s="39">
        <f t="shared" si="8"/>
        <v>14.683632727789714</v>
      </c>
    </row>
    <row r="49" spans="2:12" ht="30" x14ac:dyDescent="0.25">
      <c r="B49" s="123" t="s">
        <v>389</v>
      </c>
      <c r="C49" s="120"/>
      <c r="D49" s="120"/>
      <c r="E49" s="120"/>
      <c r="F49" s="120"/>
      <c r="G49" s="120"/>
      <c r="H49" s="120"/>
      <c r="I49" s="120"/>
      <c r="J49" s="124">
        <v>-1084.31925763</v>
      </c>
      <c r="K49" s="124">
        <v>-1470.2144803599999</v>
      </c>
      <c r="L49" s="125">
        <v>-1714.6668178800001</v>
      </c>
    </row>
    <row r="50" spans="2:12" x14ac:dyDescent="0.25">
      <c r="B50" s="32" t="s">
        <v>44</v>
      </c>
      <c r="C50" s="33">
        <f t="shared" ref="C50:L50" si="9">C49/(C5-C12)*100</f>
        <v>0</v>
      </c>
      <c r="D50" s="33">
        <f t="shared" si="9"/>
        <v>0</v>
      </c>
      <c r="E50" s="33">
        <f t="shared" si="9"/>
        <v>0</v>
      </c>
      <c r="F50" s="33">
        <f t="shared" si="9"/>
        <v>0</v>
      </c>
      <c r="G50" s="33">
        <f t="shared" si="9"/>
        <v>0</v>
      </c>
      <c r="H50" s="33">
        <f t="shared" si="9"/>
        <v>0</v>
      </c>
      <c r="I50" s="33">
        <f t="shared" si="9"/>
        <v>0</v>
      </c>
      <c r="J50" s="34">
        <f t="shared" si="9"/>
        <v>-17.022073935690624</v>
      </c>
      <c r="K50" s="34">
        <f t="shared" si="9"/>
        <v>-27.802677825134865</v>
      </c>
      <c r="L50" s="40">
        <f t="shared" si="9"/>
        <v>-29.861677024779343</v>
      </c>
    </row>
    <row r="51" spans="2:12" x14ac:dyDescent="0.25">
      <c r="B51" s="35" t="s">
        <v>45</v>
      </c>
      <c r="C51" s="36">
        <f t="shared" ref="C51:L51" si="10">C31/(C5-C12)*100</f>
        <v>16.072331012218243</v>
      </c>
      <c r="D51" s="36">
        <f t="shared" si="10"/>
        <v>22.164722885924135</v>
      </c>
      <c r="E51" s="36">
        <f t="shared" si="10"/>
        <v>19.452862097227925</v>
      </c>
      <c r="F51" s="36">
        <f t="shared" si="10"/>
        <v>12.088153269463922</v>
      </c>
      <c r="G51" s="36">
        <f t="shared" si="10"/>
        <v>11.430852264669731</v>
      </c>
      <c r="H51" s="36">
        <f t="shared" si="10"/>
        <v>10.671166001991041</v>
      </c>
      <c r="I51" s="36">
        <f t="shared" si="10"/>
        <v>9.1337518254432819</v>
      </c>
      <c r="J51" s="36">
        <f t="shared" si="10"/>
        <v>5.1534162853700272</v>
      </c>
      <c r="K51" s="36">
        <f t="shared" si="10"/>
        <v>7.6927314152671551</v>
      </c>
      <c r="L51" s="41">
        <f t="shared" si="10"/>
        <v>7.1851474443468799</v>
      </c>
    </row>
    <row r="52" spans="2:12" x14ac:dyDescent="0.25">
      <c r="B52" s="104" t="s">
        <v>178</v>
      </c>
      <c r="C52" s="36">
        <f t="shared" ref="C52:L52" si="11">C34/(C5-C12)*100</f>
        <v>12.66882540985829</v>
      </c>
      <c r="D52" s="36">
        <f t="shared" si="11"/>
        <v>-2.579118535518413</v>
      </c>
      <c r="E52" s="36">
        <f t="shared" si="11"/>
        <v>7.7047609116131985</v>
      </c>
      <c r="F52" s="36">
        <f t="shared" si="11"/>
        <v>11.925375193243566</v>
      </c>
      <c r="G52" s="36">
        <f t="shared" si="11"/>
        <v>12.336492535439502</v>
      </c>
      <c r="H52" s="36">
        <f t="shared" si="11"/>
        <v>8.9820266877781947</v>
      </c>
      <c r="I52" s="36">
        <f t="shared" si="11"/>
        <v>25.104946989393568</v>
      </c>
      <c r="J52" s="36">
        <f t="shared" si="11"/>
        <v>3.1736199055212695</v>
      </c>
      <c r="K52" s="36">
        <f t="shared" si="11"/>
        <v>5.783442464937318</v>
      </c>
      <c r="L52" s="41">
        <f t="shared" si="11"/>
        <v>2.1529702032559674</v>
      </c>
    </row>
    <row r="53" spans="2:12" x14ac:dyDescent="0.25">
      <c r="C53" s="43"/>
      <c r="D53" s="43"/>
      <c r="E53" s="43"/>
      <c r="F53" s="43"/>
      <c r="G53" s="43"/>
      <c r="H53" s="43"/>
      <c r="I53" s="43"/>
      <c r="J53" s="43"/>
      <c r="K53" s="43"/>
      <c r="L53" s="43"/>
    </row>
    <row r="54" spans="2:12" x14ac:dyDescent="0.25">
      <c r="C54" s="43"/>
      <c r="D54" s="43"/>
      <c r="E54" s="43"/>
      <c r="F54" s="43"/>
      <c r="G54" s="43"/>
      <c r="H54" s="43"/>
      <c r="I54" s="43"/>
      <c r="J54" s="43"/>
      <c r="K54" s="43"/>
      <c r="L54" s="43"/>
    </row>
  </sheetData>
  <mergeCells count="1">
    <mergeCell ref="O2:Z3"/>
  </mergeCells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54"/>
  <sheetViews>
    <sheetView showGridLines="0" zoomScale="75" zoomScaleNormal="75" workbookViewId="0">
      <pane xSplit="2" ySplit="3" topLeftCell="C4" activePane="bottomRight" state="frozen"/>
      <selection activeCell="B28" sqref="B28"/>
      <selection pane="topRight" activeCell="B28" sqref="B28"/>
      <selection pane="bottomLeft" activeCell="B28" sqref="B28"/>
      <selection pane="bottomRight"/>
    </sheetView>
  </sheetViews>
  <sheetFormatPr defaultRowHeight="15" x14ac:dyDescent="0.25"/>
  <cols>
    <col min="1" max="1" width="9.140625" style="1"/>
    <col min="2" max="2" width="39.28515625" style="1" bestFit="1" customWidth="1"/>
    <col min="3" max="14" width="9.140625" style="1"/>
    <col min="15" max="26" width="9.85546875" style="1" customWidth="1"/>
    <col min="27" max="16384" width="9.140625" style="1"/>
  </cols>
  <sheetData>
    <row r="2" spans="2:26" x14ac:dyDescent="0.25">
      <c r="B2" s="118" t="s">
        <v>385</v>
      </c>
      <c r="O2" s="132" t="s">
        <v>88</v>
      </c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4"/>
    </row>
    <row r="3" spans="2:26" x14ac:dyDescent="0.25">
      <c r="B3" s="58" t="s">
        <v>69</v>
      </c>
      <c r="C3" s="2">
        <v>2008</v>
      </c>
      <c r="D3" s="2">
        <v>2009</v>
      </c>
      <c r="E3" s="2">
        <v>2010</v>
      </c>
      <c r="F3" s="2">
        <v>2011</v>
      </c>
      <c r="G3" s="2">
        <v>2012</v>
      </c>
      <c r="H3" s="2">
        <v>2013</v>
      </c>
      <c r="I3" s="2">
        <v>2014</v>
      </c>
      <c r="J3" s="2">
        <v>2015</v>
      </c>
      <c r="K3" s="2">
        <v>2016</v>
      </c>
      <c r="L3" s="2">
        <v>2017</v>
      </c>
      <c r="M3" s="2" t="s">
        <v>46</v>
      </c>
      <c r="O3" s="135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7"/>
    </row>
    <row r="4" spans="2:26" x14ac:dyDescent="0.25">
      <c r="B4" s="3" t="s">
        <v>0</v>
      </c>
      <c r="C4" s="4">
        <v>4289.3828310000008</v>
      </c>
      <c r="D4" s="4">
        <v>4395.967898070001</v>
      </c>
      <c r="E4" s="4">
        <v>5427.1827203499997</v>
      </c>
      <c r="F4" s="4">
        <v>5625.8224104200008</v>
      </c>
      <c r="G4" s="4">
        <v>6121.4504455799997</v>
      </c>
      <c r="H4" s="4">
        <v>6698.8790362700001</v>
      </c>
      <c r="I4" s="4">
        <v>7254.41425273</v>
      </c>
      <c r="J4" s="4">
        <v>7936.8052924000003</v>
      </c>
      <c r="K4" s="4">
        <v>10724.710956489998</v>
      </c>
      <c r="L4" s="4">
        <v>10353.69194948</v>
      </c>
      <c r="M4" s="4">
        <v>5352.9031845099989</v>
      </c>
      <c r="O4" s="22"/>
      <c r="P4" s="54"/>
      <c r="Q4" s="54"/>
      <c r="R4" s="54"/>
      <c r="S4" s="54"/>
      <c r="T4" s="54"/>
      <c r="U4" s="54"/>
      <c r="V4" s="54"/>
      <c r="W4" s="54"/>
      <c r="X4" s="54"/>
      <c r="Y4" s="54"/>
      <c r="Z4" s="55"/>
    </row>
    <row r="5" spans="2:26" x14ac:dyDescent="0.25">
      <c r="B5" s="5" t="s">
        <v>1</v>
      </c>
      <c r="C5" s="6">
        <v>4151.9543970000004</v>
      </c>
      <c r="D5" s="6">
        <v>4236.0652735700005</v>
      </c>
      <c r="E5" s="6">
        <v>4850.0883851799999</v>
      </c>
      <c r="F5" s="6">
        <v>5451.3507847600004</v>
      </c>
      <c r="G5" s="6">
        <v>5754.8792262500001</v>
      </c>
      <c r="H5" s="6">
        <v>6242.24063974</v>
      </c>
      <c r="I5" s="6">
        <v>6807.6842041899999</v>
      </c>
      <c r="J5" s="6">
        <v>7445.6395618500001</v>
      </c>
      <c r="K5" s="6">
        <v>10391.478265869999</v>
      </c>
      <c r="L5" s="6">
        <v>10106.6203654</v>
      </c>
      <c r="M5" s="6">
        <v>5335.5476019699991</v>
      </c>
      <c r="O5" s="89" t="s">
        <v>296</v>
      </c>
      <c r="P5" s="59"/>
      <c r="Q5" s="59"/>
      <c r="R5" s="59"/>
      <c r="S5" s="59"/>
      <c r="T5" s="59"/>
      <c r="U5" s="59"/>
      <c r="V5" s="59"/>
      <c r="W5" s="59"/>
      <c r="X5" s="59"/>
      <c r="Y5" s="59"/>
      <c r="Z5" s="60"/>
    </row>
    <row r="6" spans="2:26" x14ac:dyDescent="0.25">
      <c r="B6" s="7" t="s">
        <v>2</v>
      </c>
      <c r="C6" s="8">
        <v>1608.8086880000001</v>
      </c>
      <c r="D6" s="8">
        <v>1709.55237272</v>
      </c>
      <c r="E6" s="8">
        <v>1959.7088270199999</v>
      </c>
      <c r="F6" s="8">
        <v>2269.3459317900001</v>
      </c>
      <c r="G6" s="8">
        <v>2449.2366969600002</v>
      </c>
      <c r="H6" s="8">
        <v>2775.6295610799998</v>
      </c>
      <c r="I6" s="8">
        <v>3007.58180361</v>
      </c>
      <c r="J6" s="8">
        <v>3259.8129106000001</v>
      </c>
      <c r="K6" s="8">
        <v>3856.0958792199999</v>
      </c>
      <c r="L6" s="8">
        <v>4043.8820053600002</v>
      </c>
      <c r="M6" s="8">
        <v>2147.2552228699997</v>
      </c>
      <c r="O6" s="89" t="s">
        <v>290</v>
      </c>
      <c r="P6" s="59"/>
      <c r="Q6" s="59"/>
      <c r="R6" s="59"/>
      <c r="S6" s="59"/>
      <c r="T6" s="59"/>
      <c r="U6" s="59"/>
      <c r="V6" s="59"/>
      <c r="W6" s="59"/>
      <c r="X6" s="59"/>
      <c r="Y6" s="59"/>
      <c r="Z6" s="60"/>
    </row>
    <row r="7" spans="2:26" x14ac:dyDescent="0.25">
      <c r="B7" s="9" t="s">
        <v>3</v>
      </c>
      <c r="C7" s="10"/>
      <c r="D7" s="10"/>
      <c r="E7" s="10"/>
      <c r="F7" s="10"/>
      <c r="G7" s="10"/>
      <c r="H7" s="10"/>
      <c r="I7" s="10"/>
      <c r="J7" s="10">
        <v>2671.4382651199999</v>
      </c>
      <c r="K7" s="10">
        <v>3164.0147019999999</v>
      </c>
      <c r="L7" s="10">
        <v>3301.2577706999996</v>
      </c>
      <c r="M7" s="10">
        <v>1714.9684816400002</v>
      </c>
      <c r="O7" s="89" t="s">
        <v>257</v>
      </c>
      <c r="P7" s="59"/>
      <c r="Q7" s="59"/>
      <c r="R7" s="59"/>
      <c r="S7" s="59"/>
      <c r="T7" s="59"/>
      <c r="U7" s="59"/>
      <c r="V7" s="59"/>
      <c r="W7" s="59"/>
      <c r="X7" s="59"/>
      <c r="Y7" s="59"/>
      <c r="Z7" s="60"/>
    </row>
    <row r="8" spans="2:26" x14ac:dyDescent="0.25">
      <c r="B8" s="9" t="s">
        <v>4</v>
      </c>
      <c r="C8" s="10"/>
      <c r="D8" s="10"/>
      <c r="E8" s="10"/>
      <c r="F8" s="10"/>
      <c r="G8" s="10"/>
      <c r="H8" s="10"/>
      <c r="I8" s="10"/>
      <c r="J8" s="10">
        <v>185.74945904</v>
      </c>
      <c r="K8" s="10">
        <v>260.12604918</v>
      </c>
      <c r="L8" s="10">
        <v>242.77730440000002</v>
      </c>
      <c r="M8" s="10">
        <v>101.60547326000001</v>
      </c>
      <c r="O8" s="89"/>
      <c r="P8" s="59"/>
      <c r="Q8" s="59"/>
      <c r="R8" s="59"/>
      <c r="S8" s="59"/>
      <c r="T8" s="59"/>
      <c r="U8" s="59"/>
      <c r="V8" s="59"/>
      <c r="W8" s="59"/>
      <c r="X8" s="59"/>
      <c r="Y8" s="59"/>
      <c r="Z8" s="60"/>
    </row>
    <row r="9" spans="2:26" x14ac:dyDescent="0.25">
      <c r="B9" s="9" t="s">
        <v>5</v>
      </c>
      <c r="C9" s="10"/>
      <c r="D9" s="10"/>
      <c r="E9" s="10"/>
      <c r="F9" s="10"/>
      <c r="G9" s="10"/>
      <c r="H9" s="10"/>
      <c r="I9" s="10"/>
      <c r="J9" s="10">
        <v>14.411701460000002</v>
      </c>
      <c r="K9" s="10">
        <v>9.0066320799999993</v>
      </c>
      <c r="L9" s="10">
        <v>7.7714566300000003</v>
      </c>
      <c r="M9" s="10">
        <v>7.5718101399999993</v>
      </c>
      <c r="O9" s="89" t="s">
        <v>286</v>
      </c>
      <c r="P9" s="59"/>
      <c r="Q9" s="59"/>
      <c r="R9" s="59"/>
      <c r="S9" s="59"/>
      <c r="T9" s="59"/>
      <c r="U9" s="59"/>
      <c r="V9" s="59"/>
      <c r="W9" s="59"/>
      <c r="X9" s="59"/>
      <c r="Y9" s="59"/>
      <c r="Z9" s="60"/>
    </row>
    <row r="10" spans="2:26" x14ac:dyDescent="0.25">
      <c r="B10" s="9" t="s">
        <v>6</v>
      </c>
      <c r="C10" s="10"/>
      <c r="D10" s="10"/>
      <c r="E10" s="10"/>
      <c r="F10" s="10"/>
      <c r="G10" s="10"/>
      <c r="H10" s="10"/>
      <c r="I10" s="10"/>
      <c r="J10" s="10">
        <v>342.00392023000001</v>
      </c>
      <c r="K10" s="10">
        <v>371.55330972000002</v>
      </c>
      <c r="L10" s="10">
        <v>432.86036636</v>
      </c>
      <c r="M10" s="10">
        <v>276.29309211999998</v>
      </c>
      <c r="O10" s="89" t="s">
        <v>287</v>
      </c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60"/>
    </row>
    <row r="11" spans="2:26" x14ac:dyDescent="0.25">
      <c r="B11" s="9" t="s">
        <v>7</v>
      </c>
      <c r="C11" s="10"/>
      <c r="D11" s="10"/>
      <c r="E11" s="10"/>
      <c r="F11" s="10"/>
      <c r="G11" s="10"/>
      <c r="H11" s="10"/>
      <c r="I11" s="10"/>
      <c r="J11" s="10">
        <v>46.209564750000027</v>
      </c>
      <c r="K11" s="10">
        <v>51.39518623999993</v>
      </c>
      <c r="L11" s="10">
        <v>59.215107270000317</v>
      </c>
      <c r="M11" s="10">
        <v>46.816365709999445</v>
      </c>
      <c r="O11" s="8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60"/>
    </row>
    <row r="12" spans="2:26" x14ac:dyDescent="0.25">
      <c r="B12" s="11" t="s">
        <v>8</v>
      </c>
      <c r="C12" s="8">
        <v>2187.220092</v>
      </c>
      <c r="D12" s="8">
        <v>2176.3973229600001</v>
      </c>
      <c r="E12" s="8">
        <v>2584.9388646699999</v>
      </c>
      <c r="F12" s="8">
        <v>2885.5299834400003</v>
      </c>
      <c r="G12" s="8">
        <v>3036.41488777</v>
      </c>
      <c r="H12" s="8">
        <v>101.9694685</v>
      </c>
      <c r="I12" s="8">
        <v>3484.3414469600002</v>
      </c>
      <c r="J12" s="8">
        <v>3591.5201701000001</v>
      </c>
      <c r="K12" s="8">
        <v>4122.0788042300001</v>
      </c>
      <c r="L12" s="8">
        <v>3848.4702141900002</v>
      </c>
      <c r="M12" s="8">
        <v>2816.1606053999999</v>
      </c>
      <c r="O12" s="89" t="s">
        <v>373</v>
      </c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60"/>
    </row>
    <row r="13" spans="2:26" x14ac:dyDescent="0.25">
      <c r="B13" s="9" t="s">
        <v>9</v>
      </c>
      <c r="C13" s="10"/>
      <c r="D13" s="10"/>
      <c r="E13" s="10"/>
      <c r="F13" s="10"/>
      <c r="G13" s="10"/>
      <c r="H13" s="10"/>
      <c r="I13" s="10"/>
      <c r="J13" s="10">
        <v>2542.0581361199997</v>
      </c>
      <c r="K13" s="10">
        <v>2944.5699369499998</v>
      </c>
      <c r="L13" s="10">
        <v>2796.2407985</v>
      </c>
      <c r="M13" s="10">
        <v>2055.5666885199998</v>
      </c>
      <c r="O13" s="8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60"/>
    </row>
    <row r="14" spans="2:26" x14ac:dyDescent="0.25">
      <c r="B14" s="9" t="s">
        <v>10</v>
      </c>
      <c r="C14" s="10"/>
      <c r="D14" s="10"/>
      <c r="E14" s="10"/>
      <c r="F14" s="10"/>
      <c r="G14" s="10"/>
      <c r="H14" s="10"/>
      <c r="I14" s="10"/>
      <c r="J14" s="10">
        <v>1049.4620339800003</v>
      </c>
      <c r="K14" s="10">
        <v>1177.5088672800002</v>
      </c>
      <c r="L14" s="10">
        <v>1052.2294156900002</v>
      </c>
      <c r="M14" s="10">
        <v>760.59391688000005</v>
      </c>
      <c r="O14" s="89" t="s">
        <v>289</v>
      </c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60"/>
    </row>
    <row r="15" spans="2:26" x14ac:dyDescent="0.25">
      <c r="B15" s="11" t="s">
        <v>11</v>
      </c>
      <c r="C15" s="8">
        <v>355.92561700000033</v>
      </c>
      <c r="D15" s="8">
        <v>350.11557789000062</v>
      </c>
      <c r="E15" s="8">
        <v>305.44069348999983</v>
      </c>
      <c r="F15" s="8">
        <v>296.47486952999998</v>
      </c>
      <c r="G15" s="8">
        <v>269.22764151999991</v>
      </c>
      <c r="H15" s="8">
        <v>3364.6416101600003</v>
      </c>
      <c r="I15" s="8">
        <v>315.76095361999978</v>
      </c>
      <c r="J15" s="8">
        <v>594.3064811499994</v>
      </c>
      <c r="K15" s="8">
        <v>2413.3035824199987</v>
      </c>
      <c r="L15" s="8">
        <v>2214.2681458499997</v>
      </c>
      <c r="M15" s="8">
        <v>372.13177369999948</v>
      </c>
      <c r="O15" s="24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60"/>
    </row>
    <row r="16" spans="2:26" x14ac:dyDescent="0.25">
      <c r="B16" s="12" t="s">
        <v>12</v>
      </c>
      <c r="C16" s="6">
        <v>137.42843400000001</v>
      </c>
      <c r="D16" s="6">
        <v>159.9026245</v>
      </c>
      <c r="E16" s="6">
        <v>577.09433516999991</v>
      </c>
      <c r="F16" s="6">
        <v>174.47162566</v>
      </c>
      <c r="G16" s="6">
        <v>366.57121932999996</v>
      </c>
      <c r="H16" s="6">
        <v>456.63839653000002</v>
      </c>
      <c r="I16" s="6">
        <v>446.73004854000004</v>
      </c>
      <c r="J16" s="6">
        <v>491.16573055000003</v>
      </c>
      <c r="K16" s="6">
        <v>333.23269062000003</v>
      </c>
      <c r="L16" s="6">
        <v>247.07158408000001</v>
      </c>
      <c r="M16" s="6">
        <v>17.35558254</v>
      </c>
      <c r="O16" s="24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60"/>
    </row>
    <row r="17" spans="2:26" x14ac:dyDescent="0.25">
      <c r="B17" s="13" t="s">
        <v>13</v>
      </c>
      <c r="C17" s="14">
        <v>3697.7535509999998</v>
      </c>
      <c r="D17" s="14">
        <v>3899.47054501</v>
      </c>
      <c r="E17" s="14">
        <v>4758.5860290299997</v>
      </c>
      <c r="F17" s="14">
        <v>4911.8877136800002</v>
      </c>
      <c r="G17" s="14">
        <v>5543.51405875</v>
      </c>
      <c r="H17" s="14">
        <v>6181.3116115899993</v>
      </c>
      <c r="I17" s="14">
        <v>7609.8581425399998</v>
      </c>
      <c r="J17" s="14">
        <v>7028.5159484999995</v>
      </c>
      <c r="K17" s="14">
        <v>9417.4931593199999</v>
      </c>
      <c r="L17" s="14">
        <v>9965.9673865900004</v>
      </c>
      <c r="M17" s="14">
        <v>4544.0397578499997</v>
      </c>
      <c r="O17" s="24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60"/>
    </row>
    <row r="18" spans="2:26" x14ac:dyDescent="0.25">
      <c r="B18" s="15" t="s">
        <v>14</v>
      </c>
      <c r="C18" s="16">
        <v>3500.4308129999999</v>
      </c>
      <c r="D18" s="16">
        <v>3692.2629767600001</v>
      </c>
      <c r="E18" s="16">
        <v>4193.1455494100001</v>
      </c>
      <c r="F18" s="16">
        <v>4529.0615509600002</v>
      </c>
      <c r="G18" s="16">
        <v>5056.8994842399998</v>
      </c>
      <c r="H18" s="16">
        <v>5575.6881461599996</v>
      </c>
      <c r="I18" s="16">
        <v>6369.5701730000001</v>
      </c>
      <c r="J18" s="16">
        <v>6528.7943874799994</v>
      </c>
      <c r="K18" s="16">
        <v>8886.4910588099992</v>
      </c>
      <c r="L18" s="16">
        <v>9321.5124426900002</v>
      </c>
      <c r="M18" s="16">
        <v>4068.3616339499999</v>
      </c>
      <c r="O18" s="24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</row>
    <row r="19" spans="2:26" x14ac:dyDescent="0.25">
      <c r="B19" s="7" t="s">
        <v>15</v>
      </c>
      <c r="C19" s="8">
        <v>2275.2537609999999</v>
      </c>
      <c r="D19" s="8">
        <v>2426.60248465</v>
      </c>
      <c r="E19" s="8">
        <v>2404.9162043400001</v>
      </c>
      <c r="F19" s="8">
        <v>2779.0920579499998</v>
      </c>
      <c r="G19" s="8">
        <v>3054.8012640900001</v>
      </c>
      <c r="H19" s="8">
        <v>3305.97063037</v>
      </c>
      <c r="I19" s="8">
        <v>3739.4772385400001</v>
      </c>
      <c r="J19" s="8">
        <v>4147.5157999800003</v>
      </c>
      <c r="K19" s="8">
        <v>6021.0164223900001</v>
      </c>
      <c r="L19" s="8">
        <v>6402.1961522399997</v>
      </c>
      <c r="M19" s="8">
        <v>2870.8993650500001</v>
      </c>
      <c r="O19" s="24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</row>
    <row r="20" spans="2:26" x14ac:dyDescent="0.25">
      <c r="B20" s="9" t="s">
        <v>16</v>
      </c>
      <c r="C20" s="10"/>
      <c r="D20" s="10"/>
      <c r="E20" s="10"/>
      <c r="F20" s="10"/>
      <c r="G20" s="10"/>
      <c r="H20" s="10"/>
      <c r="I20" s="10"/>
      <c r="J20" s="10">
        <v>2742.2094143600007</v>
      </c>
      <c r="K20" s="10">
        <v>4351.8792038000001</v>
      </c>
      <c r="L20" s="10">
        <v>4575.0181501899997</v>
      </c>
      <c r="M20" s="10">
        <v>1656.8034856100003</v>
      </c>
      <c r="O20" s="24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</row>
    <row r="21" spans="2:26" x14ac:dyDescent="0.25">
      <c r="B21" s="9" t="s">
        <v>17</v>
      </c>
      <c r="C21" s="10"/>
      <c r="D21" s="10"/>
      <c r="E21" s="10"/>
      <c r="F21" s="10"/>
      <c r="G21" s="10"/>
      <c r="H21" s="10"/>
      <c r="I21" s="10"/>
      <c r="J21" s="10">
        <v>1405.3063856199999</v>
      </c>
      <c r="K21" s="10">
        <v>1669.13721859</v>
      </c>
      <c r="L21" s="10">
        <v>1827.17800205</v>
      </c>
      <c r="M21" s="10">
        <v>1214.0958794399999</v>
      </c>
      <c r="O21" s="24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</row>
    <row r="22" spans="2:26" x14ac:dyDescent="0.25">
      <c r="B22" s="1" t="s">
        <v>18</v>
      </c>
      <c r="C22" s="10"/>
      <c r="D22" s="10"/>
      <c r="E22" s="10"/>
      <c r="F22" s="10"/>
      <c r="G22" s="10"/>
      <c r="H22" s="10"/>
      <c r="I22" s="10"/>
      <c r="J22" s="10">
        <v>771.88465140999995</v>
      </c>
      <c r="K22" s="10">
        <v>888.31783985000004</v>
      </c>
      <c r="L22" s="10">
        <v>957.94455922999998</v>
      </c>
      <c r="M22" s="10">
        <v>636.89636436000001</v>
      </c>
      <c r="O22" s="24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</row>
    <row r="23" spans="2:26" x14ac:dyDescent="0.25">
      <c r="B23" s="1" t="s">
        <v>19</v>
      </c>
      <c r="C23" s="10"/>
      <c r="D23" s="10"/>
      <c r="E23" s="10"/>
      <c r="F23" s="10"/>
      <c r="G23" s="10"/>
      <c r="H23" s="10"/>
      <c r="I23" s="10"/>
      <c r="J23" s="10">
        <v>312.65850674000001</v>
      </c>
      <c r="K23" s="10">
        <v>394.65438465</v>
      </c>
      <c r="L23" s="10">
        <v>446.18263187000002</v>
      </c>
      <c r="M23" s="10">
        <v>313.92113617000001</v>
      </c>
      <c r="O23" s="24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</row>
    <row r="24" spans="2:26" x14ac:dyDescent="0.25">
      <c r="B24" s="1" t="s">
        <v>20</v>
      </c>
      <c r="C24" s="10"/>
      <c r="D24" s="10"/>
      <c r="E24" s="10"/>
      <c r="F24" s="10"/>
      <c r="G24" s="10"/>
      <c r="H24" s="10"/>
      <c r="I24" s="10"/>
      <c r="J24" s="10">
        <v>348.61658990999996</v>
      </c>
      <c r="K24" s="10">
        <v>374.90360678999997</v>
      </c>
      <c r="L24" s="10">
        <v>394.55955689999996</v>
      </c>
      <c r="M24" s="10">
        <v>248.49199965</v>
      </c>
      <c r="O24" s="24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</row>
    <row r="25" spans="2:26" x14ac:dyDescent="0.25">
      <c r="B25" s="1" t="s">
        <v>21</v>
      </c>
      <c r="C25" s="10"/>
      <c r="D25" s="10"/>
      <c r="E25" s="10"/>
      <c r="F25" s="10"/>
      <c r="G25" s="10"/>
      <c r="H25" s="10"/>
      <c r="I25" s="10"/>
      <c r="J25" s="10">
        <v>-27.853362439999955</v>
      </c>
      <c r="K25" s="10">
        <v>11.261387300000024</v>
      </c>
      <c r="L25" s="10">
        <v>28.49125405000018</v>
      </c>
      <c r="M25" s="10">
        <v>14.786379259999876</v>
      </c>
      <c r="O25" s="24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</row>
    <row r="26" spans="2:26" x14ac:dyDescent="0.25">
      <c r="B26" s="17" t="s">
        <v>22</v>
      </c>
      <c r="C26" s="18"/>
      <c r="D26" s="18"/>
      <c r="E26" s="18"/>
      <c r="F26" s="18"/>
      <c r="G26" s="18"/>
      <c r="H26" s="18"/>
      <c r="I26" s="18"/>
      <c r="J26" s="18">
        <v>1036.9151320599999</v>
      </c>
      <c r="K26" s="18">
        <v>1169.14633013</v>
      </c>
      <c r="L26" s="18">
        <v>1243.0254020099999</v>
      </c>
      <c r="M26" s="18">
        <v>804.28153607000002</v>
      </c>
      <c r="O26" s="24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</row>
    <row r="27" spans="2:26" x14ac:dyDescent="0.25">
      <c r="B27" s="17" t="s">
        <v>23</v>
      </c>
      <c r="C27" s="18"/>
      <c r="D27" s="18"/>
      <c r="E27" s="18"/>
      <c r="F27" s="18"/>
      <c r="G27" s="18"/>
      <c r="H27" s="18"/>
      <c r="I27" s="18"/>
      <c r="J27" s="18">
        <v>396.25785501000001</v>
      </c>
      <c r="K27" s="18">
        <v>488.77077747999999</v>
      </c>
      <c r="L27" s="18">
        <v>555.69721663999997</v>
      </c>
      <c r="M27" s="18">
        <v>395.04877826000001</v>
      </c>
      <c r="O27" s="24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</row>
    <row r="28" spans="2:26" x14ac:dyDescent="0.25">
      <c r="B28" s="7" t="s">
        <v>326</v>
      </c>
      <c r="C28" s="8">
        <v>1061.3911900000001</v>
      </c>
      <c r="D28" s="8">
        <v>1131.6737176300001</v>
      </c>
      <c r="E28" s="8">
        <v>1615.0139919800001</v>
      </c>
      <c r="F28" s="8">
        <v>1565.4541957399999</v>
      </c>
      <c r="G28" s="8">
        <v>1738.4593909100001</v>
      </c>
      <c r="H28" s="8">
        <v>1992.42917283</v>
      </c>
      <c r="I28" s="8">
        <v>2383.9594694899997</v>
      </c>
      <c r="J28" s="8">
        <v>2381.278587499999</v>
      </c>
      <c r="K28" s="8">
        <v>2865.4746364199991</v>
      </c>
      <c r="L28" s="8">
        <v>2919.3162904500005</v>
      </c>
      <c r="M28" s="8">
        <v>1197.4622688999998</v>
      </c>
      <c r="O28" s="24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</row>
    <row r="29" spans="2:26" x14ac:dyDescent="0.25">
      <c r="B29" s="1" t="s">
        <v>24</v>
      </c>
      <c r="C29" s="19">
        <v>521.00177599999995</v>
      </c>
      <c r="D29" s="19">
        <v>536.52743228999998</v>
      </c>
      <c r="E29" s="19">
        <v>702.46965614999999</v>
      </c>
      <c r="F29" s="19">
        <v>739.86734878999994</v>
      </c>
      <c r="G29" s="19">
        <v>805.53940297000008</v>
      </c>
      <c r="H29" s="19">
        <v>877.12638635999997</v>
      </c>
      <c r="I29" s="19">
        <v>845.91809233000004</v>
      </c>
      <c r="J29" s="10">
        <v>896.49500594000006</v>
      </c>
      <c r="K29" s="10">
        <v>1056.5227239600001</v>
      </c>
      <c r="L29" s="10">
        <v>1073.5614464600001</v>
      </c>
      <c r="M29" s="10">
        <v>0</v>
      </c>
      <c r="O29" s="24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</row>
    <row r="30" spans="2:26" x14ac:dyDescent="0.25">
      <c r="B30" s="1" t="s">
        <v>25</v>
      </c>
      <c r="C30" s="10">
        <v>540.3894140000001</v>
      </c>
      <c r="D30" s="10">
        <v>595.14628534000008</v>
      </c>
      <c r="E30" s="10">
        <v>912.54433583000014</v>
      </c>
      <c r="F30" s="10">
        <v>825.58684694999999</v>
      </c>
      <c r="G30" s="10">
        <v>932.91998794000006</v>
      </c>
      <c r="H30" s="10">
        <v>1115.30278647</v>
      </c>
      <c r="I30" s="10">
        <v>1538.0413771599997</v>
      </c>
      <c r="J30" s="10">
        <v>1484.783581559999</v>
      </c>
      <c r="K30" s="10">
        <v>1808.951912459999</v>
      </c>
      <c r="L30" s="10">
        <v>1845.7548439900004</v>
      </c>
      <c r="M30" s="10">
        <v>1197.4622688999998</v>
      </c>
      <c r="O30" s="32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2"/>
    </row>
    <row r="31" spans="2:26" x14ac:dyDescent="0.25">
      <c r="B31" s="15" t="s">
        <v>26</v>
      </c>
      <c r="C31" s="16">
        <v>197.32273799999999</v>
      </c>
      <c r="D31" s="16">
        <v>207.20756825000001</v>
      </c>
      <c r="E31" s="16">
        <v>565.44047961999991</v>
      </c>
      <c r="F31" s="16">
        <v>382.82616272000001</v>
      </c>
      <c r="G31" s="16">
        <v>486.61457451000001</v>
      </c>
      <c r="H31" s="16">
        <v>605.6234654299999</v>
      </c>
      <c r="I31" s="16">
        <v>1240.2879695399999</v>
      </c>
      <c r="J31" s="16">
        <v>499.72156101999997</v>
      </c>
      <c r="K31" s="16">
        <v>531.00210050999999</v>
      </c>
      <c r="L31" s="16">
        <v>644.45494389999999</v>
      </c>
      <c r="M31" s="16">
        <v>475.6781239</v>
      </c>
    </row>
    <row r="32" spans="2:26" x14ac:dyDescent="0.25">
      <c r="B32" s="1" t="s">
        <v>27</v>
      </c>
      <c r="C32" s="10">
        <v>196.30396999999999</v>
      </c>
      <c r="D32" s="10">
        <v>195.67778382</v>
      </c>
      <c r="E32" s="10">
        <v>544.42063453999992</v>
      </c>
      <c r="F32" s="10">
        <v>374.13010116000004</v>
      </c>
      <c r="G32" s="10">
        <v>478.92363110000002</v>
      </c>
      <c r="H32" s="10">
        <v>574.1234654299999</v>
      </c>
      <c r="I32" s="10">
        <v>1237.16511249</v>
      </c>
      <c r="J32" s="10">
        <v>462.42255782000001</v>
      </c>
      <c r="K32" s="10">
        <v>529.71410050999998</v>
      </c>
      <c r="L32" s="10">
        <v>632.69358029</v>
      </c>
      <c r="M32" s="10">
        <v>473.43273205999998</v>
      </c>
    </row>
    <row r="33" spans="2:14" x14ac:dyDescent="0.25">
      <c r="B33" s="1" t="s">
        <v>28</v>
      </c>
      <c r="C33" s="10">
        <v>1.0187679999999999</v>
      </c>
      <c r="D33" s="10">
        <v>11.529784429999999</v>
      </c>
      <c r="E33" s="10">
        <v>21.01984508</v>
      </c>
      <c r="F33" s="10">
        <v>8.6960615600000004</v>
      </c>
      <c r="G33" s="10">
        <v>7.69094341</v>
      </c>
      <c r="H33" s="10">
        <v>31.5</v>
      </c>
      <c r="I33" s="10">
        <v>3.1228570499999999</v>
      </c>
      <c r="J33" s="10">
        <v>37.299003199999959</v>
      </c>
      <c r="K33" s="10">
        <v>1.2880000000000109</v>
      </c>
      <c r="L33" s="10">
        <v>11.761363609999989</v>
      </c>
      <c r="M33" s="10">
        <v>2.2453918400000248</v>
      </c>
    </row>
    <row r="34" spans="2:14" x14ac:dyDescent="0.25">
      <c r="B34" s="3" t="s">
        <v>29</v>
      </c>
      <c r="C34" s="20">
        <v>591.62928000000102</v>
      </c>
      <c r="D34" s="20">
        <v>496.49735306000093</v>
      </c>
      <c r="E34" s="20">
        <v>668.59669131999999</v>
      </c>
      <c r="F34" s="20">
        <v>713.93469674000062</v>
      </c>
      <c r="G34" s="20">
        <v>577.93638682999972</v>
      </c>
      <c r="H34" s="20">
        <v>517.56742468000084</v>
      </c>
      <c r="I34" s="20">
        <v>-355.44388980999975</v>
      </c>
      <c r="J34" s="20">
        <v>908.28934390000086</v>
      </c>
      <c r="K34" s="20">
        <v>1307.2177971699984</v>
      </c>
      <c r="L34" s="20">
        <v>387.72456289000002</v>
      </c>
      <c r="M34" s="20">
        <v>808.86342665999928</v>
      </c>
    </row>
    <row r="35" spans="2:14" x14ac:dyDescent="0.25">
      <c r="B35" s="21"/>
      <c r="C35" s="21"/>
      <c r="D35" s="21"/>
      <c r="E35" s="21"/>
      <c r="F35" s="21"/>
      <c r="G35" s="21"/>
      <c r="H35" s="21"/>
      <c r="I35" s="21"/>
      <c r="J35" s="21"/>
    </row>
    <row r="36" spans="2:14" x14ac:dyDescent="0.25">
      <c r="B36" s="22" t="s">
        <v>31</v>
      </c>
      <c r="C36" s="23">
        <f t="shared" ref="C36:L36" si="0">(C6+C15)/C4*100</f>
        <v>45.804591998657159</v>
      </c>
      <c r="D36" s="23">
        <f t="shared" si="0"/>
        <v>46.853571235455888</v>
      </c>
      <c r="E36" s="23">
        <f t="shared" si="0"/>
        <v>41.737115502238339</v>
      </c>
      <c r="F36" s="23">
        <f t="shared" si="0"/>
        <v>45.607923857810626</v>
      </c>
      <c r="G36" s="23">
        <f t="shared" si="0"/>
        <v>44.408827003457496</v>
      </c>
      <c r="H36" s="23">
        <f t="shared" si="0"/>
        <v>91.661174026198893</v>
      </c>
      <c r="I36" s="23">
        <f t="shared" si="0"/>
        <v>45.81131765365275</v>
      </c>
      <c r="J36" s="23">
        <f t="shared" si="0"/>
        <v>48.560084943000504</v>
      </c>
      <c r="K36" s="23">
        <f t="shared" si="0"/>
        <v>58.457514492230736</v>
      </c>
      <c r="L36" s="23">
        <f t="shared" si="0"/>
        <v>60.443657989305997</v>
      </c>
      <c r="M36" s="37">
        <f>(M6+M15)/M4*100</f>
        <v>47.065805409305604</v>
      </c>
    </row>
    <row r="37" spans="2:14" x14ac:dyDescent="0.25">
      <c r="B37" s="24" t="s">
        <v>32</v>
      </c>
      <c r="C37" s="25">
        <f t="shared" ref="C37:L37" si="1">C12/C4*100</f>
        <v>50.991487078109202</v>
      </c>
      <c r="D37" s="25">
        <f t="shared" si="1"/>
        <v>49.508944865487351</v>
      </c>
      <c r="E37" s="25">
        <f t="shared" si="1"/>
        <v>47.62947919511538</v>
      </c>
      <c r="F37" s="25">
        <f t="shared" si="1"/>
        <v>51.290811777056753</v>
      </c>
      <c r="G37" s="25">
        <f t="shared" si="1"/>
        <v>49.602866424614234</v>
      </c>
      <c r="H37" s="25">
        <f t="shared" si="1"/>
        <v>1.5221870397704267</v>
      </c>
      <c r="I37" s="25">
        <f t="shared" si="1"/>
        <v>48.030637975337072</v>
      </c>
      <c r="J37" s="25">
        <f t="shared" si="1"/>
        <v>45.251458713987994</v>
      </c>
      <c r="K37" s="25">
        <f t="shared" si="1"/>
        <v>38.435337054333822</v>
      </c>
      <c r="L37" s="25">
        <f t="shared" si="1"/>
        <v>37.170028169355419</v>
      </c>
      <c r="M37" s="38">
        <f>M12/M4*100</f>
        <v>52.609967121192938</v>
      </c>
      <c r="N37" s="21"/>
    </row>
    <row r="38" spans="2:14" x14ac:dyDescent="0.25">
      <c r="B38" s="24" t="s">
        <v>33</v>
      </c>
      <c r="C38" s="25">
        <f t="shared" ref="C38:L38" si="2">C16/C4*100</f>
        <v>3.2039209232336296</v>
      </c>
      <c r="D38" s="25">
        <f t="shared" si="2"/>
        <v>3.6374838990567566</v>
      </c>
      <c r="E38" s="25">
        <f t="shared" si="2"/>
        <v>10.633405302646286</v>
      </c>
      <c r="F38" s="25">
        <f t="shared" si="2"/>
        <v>3.1012643651326108</v>
      </c>
      <c r="G38" s="25">
        <f t="shared" si="2"/>
        <v>5.9883065719282778</v>
      </c>
      <c r="H38" s="25">
        <f t="shared" si="2"/>
        <v>6.8166389340306806</v>
      </c>
      <c r="I38" s="25">
        <f t="shared" si="2"/>
        <v>6.1580443710101811</v>
      </c>
      <c r="J38" s="25">
        <f t="shared" si="2"/>
        <v>6.1884563430114978</v>
      </c>
      <c r="K38" s="25">
        <f t="shared" si="2"/>
        <v>3.1071484534354386</v>
      </c>
      <c r="L38" s="25">
        <f t="shared" si="2"/>
        <v>2.3863138413385849</v>
      </c>
      <c r="M38" s="38">
        <f>M16/M4*100</f>
        <v>0.32422746950146303</v>
      </c>
    </row>
    <row r="39" spans="2:14" x14ac:dyDescent="0.25">
      <c r="B39" s="26" t="s">
        <v>34</v>
      </c>
      <c r="C39" s="23">
        <f t="shared" ref="C39:L39" si="3">C19/C17*100</f>
        <v>61.530703158535083</v>
      </c>
      <c r="D39" s="23">
        <f t="shared" si="3"/>
        <v>62.22902459810161</v>
      </c>
      <c r="E39" s="23">
        <f t="shared" si="3"/>
        <v>50.538462258929115</v>
      </c>
      <c r="F39" s="23">
        <f t="shared" si="3"/>
        <v>56.578900413582467</v>
      </c>
      <c r="G39" s="23">
        <f t="shared" si="3"/>
        <v>55.105863026868981</v>
      </c>
      <c r="H39" s="23">
        <f t="shared" si="3"/>
        <v>53.483319368194991</v>
      </c>
      <c r="I39" s="23">
        <f t="shared" si="3"/>
        <v>49.139907321476642</v>
      </c>
      <c r="J39" s="23">
        <f t="shared" si="3"/>
        <v>59.009836932434482</v>
      </c>
      <c r="K39" s="23">
        <f t="shared" si="3"/>
        <v>63.934385940395565</v>
      </c>
      <c r="L39" s="23">
        <f t="shared" si="3"/>
        <v>64.240589035587874</v>
      </c>
      <c r="M39" s="37">
        <f>M19/M17*100</f>
        <v>63.179450841960914</v>
      </c>
    </row>
    <row r="40" spans="2:14" x14ac:dyDescent="0.25">
      <c r="B40" s="27" t="s">
        <v>35</v>
      </c>
      <c r="C40" s="28">
        <f t="shared" ref="C40:L40" si="4">C19/(C17-C29)*100</f>
        <v>71.622019035465883</v>
      </c>
      <c r="D40" s="28">
        <f t="shared" si="4"/>
        <v>72.157107727205243</v>
      </c>
      <c r="E40" s="28">
        <f t="shared" si="4"/>
        <v>59.291104673912912</v>
      </c>
      <c r="F40" s="28">
        <f t="shared" si="4"/>
        <v>66.612619663549339</v>
      </c>
      <c r="G40" s="28">
        <f t="shared" si="4"/>
        <v>64.474833362887551</v>
      </c>
      <c r="H40" s="28">
        <f t="shared" si="4"/>
        <v>62.327586424485148</v>
      </c>
      <c r="I40" s="28">
        <f t="shared" si="4"/>
        <v>55.285487611971085</v>
      </c>
      <c r="J40" s="28">
        <f t="shared" si="4"/>
        <v>67.637012965720459</v>
      </c>
      <c r="K40" s="28">
        <f t="shared" si="4"/>
        <v>72.01336817226472</v>
      </c>
      <c r="L40" s="28">
        <f t="shared" si="4"/>
        <v>71.996220093236147</v>
      </c>
      <c r="M40" s="39">
        <f>M19/(M17-M29)*100</f>
        <v>63.179450841960914</v>
      </c>
    </row>
    <row r="41" spans="2:14" x14ac:dyDescent="0.25">
      <c r="B41" s="29" t="s">
        <v>36</v>
      </c>
      <c r="C41" s="25">
        <f>IFERROR(C20/C19*100,"-")</f>
        <v>0</v>
      </c>
      <c r="D41" s="25">
        <f t="shared" ref="D41:M41" si="5">IFERROR(D20/D19*100,"-")</f>
        <v>0</v>
      </c>
      <c r="E41" s="25">
        <f t="shared" si="5"/>
        <v>0</v>
      </c>
      <c r="F41" s="25">
        <f t="shared" si="5"/>
        <v>0</v>
      </c>
      <c r="G41" s="25">
        <f t="shared" si="5"/>
        <v>0</v>
      </c>
      <c r="H41" s="25">
        <f t="shared" si="5"/>
        <v>0</v>
      </c>
      <c r="I41" s="25">
        <f t="shared" si="5"/>
        <v>0</v>
      </c>
      <c r="J41" s="25">
        <f t="shared" si="5"/>
        <v>66.116913029559129</v>
      </c>
      <c r="K41" s="25">
        <f t="shared" si="5"/>
        <v>72.278148712847255</v>
      </c>
      <c r="L41" s="25">
        <f t="shared" si="5"/>
        <v>71.460137137305509</v>
      </c>
      <c r="M41" s="38">
        <f t="shared" si="5"/>
        <v>57.71025991993087</v>
      </c>
    </row>
    <row r="42" spans="2:14" x14ac:dyDescent="0.25">
      <c r="B42" s="29" t="s">
        <v>37</v>
      </c>
      <c r="C42" s="25">
        <f>IFERROR(C21/C19*100,"-")</f>
        <v>0</v>
      </c>
      <c r="D42" s="25">
        <f t="shared" ref="D42:M42" si="6">IFERROR(D21/D19*100,"-")</f>
        <v>0</v>
      </c>
      <c r="E42" s="25">
        <f t="shared" si="6"/>
        <v>0</v>
      </c>
      <c r="F42" s="25">
        <f t="shared" si="6"/>
        <v>0</v>
      </c>
      <c r="G42" s="25">
        <f t="shared" si="6"/>
        <v>0</v>
      </c>
      <c r="H42" s="25">
        <f t="shared" si="6"/>
        <v>0</v>
      </c>
      <c r="I42" s="25">
        <f t="shared" si="6"/>
        <v>0</v>
      </c>
      <c r="J42" s="25">
        <f t="shared" si="6"/>
        <v>33.883086970440871</v>
      </c>
      <c r="K42" s="25">
        <f t="shared" si="6"/>
        <v>27.721851287152738</v>
      </c>
      <c r="L42" s="25">
        <f t="shared" si="6"/>
        <v>28.539862862694505</v>
      </c>
      <c r="M42" s="38">
        <f t="shared" si="6"/>
        <v>42.289740080069123</v>
      </c>
    </row>
    <row r="43" spans="2:14" x14ac:dyDescent="0.25">
      <c r="B43" s="30" t="s">
        <v>38</v>
      </c>
      <c r="C43" s="25" t="str">
        <f t="shared" ref="C43:C48" si="7">IFERROR(C22/C$21*100,"-")</f>
        <v>-</v>
      </c>
      <c r="D43" s="25" t="str">
        <f t="shared" ref="D43:M48" si="8">IFERROR(D22/D$21*100,"-")</f>
        <v>-</v>
      </c>
      <c r="E43" s="25" t="str">
        <f t="shared" si="8"/>
        <v>-</v>
      </c>
      <c r="F43" s="25" t="str">
        <f t="shared" si="8"/>
        <v>-</v>
      </c>
      <c r="G43" s="25" t="str">
        <f t="shared" si="8"/>
        <v>-</v>
      </c>
      <c r="H43" s="25" t="str">
        <f t="shared" si="8"/>
        <v>-</v>
      </c>
      <c r="I43" s="25" t="str">
        <f t="shared" si="8"/>
        <v>-</v>
      </c>
      <c r="J43" s="25">
        <f t="shared" si="8"/>
        <v>54.926431652799771</v>
      </c>
      <c r="K43" s="25">
        <f t="shared" si="8"/>
        <v>53.220180459483416</v>
      </c>
      <c r="L43" s="25">
        <f t="shared" si="8"/>
        <v>52.427544451347117</v>
      </c>
      <c r="M43" s="38">
        <f t="shared" si="8"/>
        <v>52.458489905572172</v>
      </c>
    </row>
    <row r="44" spans="2:14" x14ac:dyDescent="0.25">
      <c r="B44" s="30" t="s">
        <v>39</v>
      </c>
      <c r="C44" s="25" t="str">
        <f t="shared" si="7"/>
        <v>-</v>
      </c>
      <c r="D44" s="25" t="str">
        <f t="shared" si="8"/>
        <v>-</v>
      </c>
      <c r="E44" s="25" t="str">
        <f t="shared" si="8"/>
        <v>-</v>
      </c>
      <c r="F44" s="25" t="str">
        <f t="shared" si="8"/>
        <v>-</v>
      </c>
      <c r="G44" s="25" t="str">
        <f t="shared" si="8"/>
        <v>-</v>
      </c>
      <c r="H44" s="25" t="str">
        <f t="shared" si="8"/>
        <v>-</v>
      </c>
      <c r="I44" s="25" t="str">
        <f t="shared" si="8"/>
        <v>-</v>
      </c>
      <c r="J44" s="25">
        <f t="shared" si="8"/>
        <v>22.248422830730952</v>
      </c>
      <c r="K44" s="25">
        <f t="shared" si="8"/>
        <v>23.644214523200404</v>
      </c>
      <c r="L44" s="25">
        <f t="shared" si="8"/>
        <v>24.4192208624122</v>
      </c>
      <c r="M44" s="38">
        <f t="shared" si="8"/>
        <v>25.856371105945581</v>
      </c>
    </row>
    <row r="45" spans="2:14" x14ac:dyDescent="0.25">
      <c r="B45" s="30" t="s">
        <v>40</v>
      </c>
      <c r="C45" s="25" t="str">
        <f t="shared" si="7"/>
        <v>-</v>
      </c>
      <c r="D45" s="25" t="str">
        <f t="shared" si="8"/>
        <v>-</v>
      </c>
      <c r="E45" s="25" t="str">
        <f t="shared" si="8"/>
        <v>-</v>
      </c>
      <c r="F45" s="25" t="str">
        <f t="shared" si="8"/>
        <v>-</v>
      </c>
      <c r="G45" s="25" t="str">
        <f t="shared" si="8"/>
        <v>-</v>
      </c>
      <c r="H45" s="25" t="str">
        <f t="shared" si="8"/>
        <v>-</v>
      </c>
      <c r="I45" s="25" t="str">
        <f t="shared" si="8"/>
        <v>-</v>
      </c>
      <c r="J45" s="25">
        <f t="shared" si="8"/>
        <v>24.807159027900923</v>
      </c>
      <c r="K45" s="25">
        <f t="shared" si="8"/>
        <v>22.460921883145051</v>
      </c>
      <c r="L45" s="25">
        <f t="shared" si="8"/>
        <v>21.593930993987691</v>
      </c>
      <c r="M45" s="38">
        <f t="shared" si="8"/>
        <v>20.467246768403218</v>
      </c>
    </row>
    <row r="46" spans="2:14" x14ac:dyDescent="0.25">
      <c r="B46" s="31" t="s">
        <v>41</v>
      </c>
      <c r="C46" s="28" t="str">
        <f t="shared" si="7"/>
        <v>-</v>
      </c>
      <c r="D46" s="28" t="str">
        <f t="shared" si="8"/>
        <v>-</v>
      </c>
      <c r="E46" s="28" t="str">
        <f t="shared" si="8"/>
        <v>-</v>
      </c>
      <c r="F46" s="28" t="str">
        <f t="shared" si="8"/>
        <v>-</v>
      </c>
      <c r="G46" s="28" t="str">
        <f t="shared" si="8"/>
        <v>-</v>
      </c>
      <c r="H46" s="28" t="str">
        <f t="shared" si="8"/>
        <v>-</v>
      </c>
      <c r="I46" s="28" t="str">
        <f t="shared" si="8"/>
        <v>-</v>
      </c>
      <c r="J46" s="28">
        <f t="shared" si="8"/>
        <v>-1.9820135114316351</v>
      </c>
      <c r="K46" s="28">
        <f t="shared" si="8"/>
        <v>0.67468313417114123</v>
      </c>
      <c r="L46" s="28">
        <f t="shared" si="8"/>
        <v>1.5593036922529964</v>
      </c>
      <c r="M46" s="39">
        <f t="shared" si="8"/>
        <v>1.217892220079033</v>
      </c>
    </row>
    <row r="47" spans="2:14" x14ac:dyDescent="0.25">
      <c r="B47" s="29" t="s">
        <v>42</v>
      </c>
      <c r="C47" s="25" t="str">
        <f t="shared" si="7"/>
        <v>-</v>
      </c>
      <c r="D47" s="25" t="str">
        <f t="shared" si="8"/>
        <v>-</v>
      </c>
      <c r="E47" s="25" t="str">
        <f t="shared" si="8"/>
        <v>-</v>
      </c>
      <c r="F47" s="25" t="str">
        <f t="shared" si="8"/>
        <v>-</v>
      </c>
      <c r="G47" s="25" t="str">
        <f t="shared" si="8"/>
        <v>-</v>
      </c>
      <c r="H47" s="25" t="str">
        <f t="shared" si="8"/>
        <v>-</v>
      </c>
      <c r="I47" s="25" t="str">
        <f t="shared" si="8"/>
        <v>-</v>
      </c>
      <c r="J47" s="25">
        <f t="shared" si="8"/>
        <v>73.785698454826885</v>
      </c>
      <c r="K47" s="25">
        <f t="shared" si="8"/>
        <v>70.044949996240206</v>
      </c>
      <c r="L47" s="25">
        <f t="shared" si="8"/>
        <v>68.029792423912127</v>
      </c>
      <c r="M47" s="38">
        <f t="shared" si="8"/>
        <v>66.245306461378803</v>
      </c>
    </row>
    <row r="48" spans="2:14" x14ac:dyDescent="0.25">
      <c r="B48" s="27" t="s">
        <v>43</v>
      </c>
      <c r="C48" s="28" t="str">
        <f t="shared" si="7"/>
        <v>-</v>
      </c>
      <c r="D48" s="28" t="str">
        <f t="shared" si="8"/>
        <v>-</v>
      </c>
      <c r="E48" s="28" t="str">
        <f t="shared" si="8"/>
        <v>-</v>
      </c>
      <c r="F48" s="28" t="str">
        <f t="shared" si="8"/>
        <v>-</v>
      </c>
      <c r="G48" s="28" t="str">
        <f t="shared" si="8"/>
        <v>-</v>
      </c>
      <c r="H48" s="28" t="str">
        <f t="shared" si="8"/>
        <v>-</v>
      </c>
      <c r="I48" s="28" t="str">
        <f t="shared" si="8"/>
        <v>-</v>
      </c>
      <c r="J48" s="28">
        <f t="shared" si="8"/>
        <v>28.197257129460567</v>
      </c>
      <c r="K48" s="28">
        <f t="shared" si="8"/>
        <v>29.282839783111903</v>
      </c>
      <c r="L48" s="28">
        <f t="shared" si="8"/>
        <v>30.41286705600309</v>
      </c>
      <c r="M48" s="39">
        <f t="shared" si="8"/>
        <v>32.538515693028771</v>
      </c>
    </row>
    <row r="49" spans="2:13" ht="30" x14ac:dyDescent="0.25">
      <c r="B49" s="123" t="s">
        <v>389</v>
      </c>
      <c r="C49" s="120"/>
      <c r="D49" s="120"/>
      <c r="E49" s="120"/>
      <c r="F49" s="120"/>
      <c r="G49" s="120"/>
      <c r="H49" s="120"/>
      <c r="I49" s="120"/>
      <c r="J49" s="124">
        <v>-535.11877257000003</v>
      </c>
      <c r="K49" s="124">
        <v>-694.2244840699999</v>
      </c>
      <c r="L49" s="124">
        <v>-971.70373845000006</v>
      </c>
      <c r="M49" s="125">
        <v>-740.48333000000002</v>
      </c>
    </row>
    <row r="50" spans="2:13" x14ac:dyDescent="0.25">
      <c r="B50" s="32" t="s">
        <v>44</v>
      </c>
      <c r="C50" s="33">
        <f t="shared" ref="C50:M50" si="9">C49/(C5-C12)*100</f>
        <v>0</v>
      </c>
      <c r="D50" s="33">
        <f t="shared" si="9"/>
        <v>0</v>
      </c>
      <c r="E50" s="33">
        <f t="shared" si="9"/>
        <v>0</v>
      </c>
      <c r="F50" s="33">
        <f t="shared" si="9"/>
        <v>0</v>
      </c>
      <c r="G50" s="33">
        <f t="shared" si="9"/>
        <v>0</v>
      </c>
      <c r="H50" s="33">
        <f t="shared" si="9"/>
        <v>0</v>
      </c>
      <c r="I50" s="33">
        <f t="shared" si="9"/>
        <v>0</v>
      </c>
      <c r="J50" s="34">
        <f t="shared" si="9"/>
        <v>-13.884333051940672</v>
      </c>
      <c r="K50" s="34">
        <f t="shared" si="9"/>
        <v>-11.073221419654111</v>
      </c>
      <c r="L50" s="34">
        <f t="shared" si="9"/>
        <v>-15.527012215616514</v>
      </c>
      <c r="M50" s="40">
        <f t="shared" si="9"/>
        <v>-29.391408743798614</v>
      </c>
    </row>
    <row r="51" spans="2:13" x14ac:dyDescent="0.25">
      <c r="B51" s="35" t="s">
        <v>45</v>
      </c>
      <c r="C51" s="36">
        <f t="shared" ref="C51:M51" si="10">C31/(C5-C12)*100</f>
        <v>10.043227600690768</v>
      </c>
      <c r="D51" s="36">
        <f t="shared" si="10"/>
        <v>10.060241418459343</v>
      </c>
      <c r="E51" s="36">
        <f t="shared" si="10"/>
        <v>24.962611717247281</v>
      </c>
      <c r="F51" s="36">
        <f t="shared" si="10"/>
        <v>14.920222118514786</v>
      </c>
      <c r="G51" s="36">
        <f t="shared" si="10"/>
        <v>17.9003479141494</v>
      </c>
      <c r="H51" s="36">
        <f t="shared" si="10"/>
        <v>9.8631387530022891</v>
      </c>
      <c r="I51" s="36">
        <f t="shared" si="10"/>
        <v>37.320495060033402</v>
      </c>
      <c r="J51" s="36">
        <f t="shared" si="10"/>
        <v>12.965907649090669</v>
      </c>
      <c r="K51" s="36">
        <f t="shared" si="10"/>
        <v>8.4697442515665813</v>
      </c>
      <c r="L51" s="36">
        <f t="shared" si="10"/>
        <v>10.297850456262958</v>
      </c>
      <c r="M51" s="41">
        <f t="shared" si="10"/>
        <v>18.880708860830371</v>
      </c>
    </row>
    <row r="52" spans="2:13" x14ac:dyDescent="0.25">
      <c r="B52" s="104" t="s">
        <v>178</v>
      </c>
      <c r="C52" s="36">
        <f t="shared" ref="C52:L52" si="11">C34/(C5-C12)*100</f>
        <v>30.112431919897737</v>
      </c>
      <c r="D52" s="36">
        <f t="shared" si="11"/>
        <v>24.105698829413548</v>
      </c>
      <c r="E52" s="36">
        <f t="shared" si="11"/>
        <v>29.516669220558338</v>
      </c>
      <c r="F52" s="36">
        <f t="shared" si="11"/>
        <v>27.824807421185188</v>
      </c>
      <c r="G52" s="36">
        <f t="shared" si="11"/>
        <v>21.259664092306856</v>
      </c>
      <c r="H52" s="36">
        <f t="shared" si="11"/>
        <v>8.429064616953724</v>
      </c>
      <c r="I52" s="36">
        <f t="shared" si="11"/>
        <v>-10.6953725743974</v>
      </c>
      <c r="J52" s="36">
        <f t="shared" si="11"/>
        <v>23.566715287654421</v>
      </c>
      <c r="K52" s="36">
        <f t="shared" si="11"/>
        <v>20.850765773793047</v>
      </c>
      <c r="L52" s="36">
        <f t="shared" si="11"/>
        <v>6.1955139062145106</v>
      </c>
      <c r="M52" s="41">
        <f>M34/(M5-M12)*100</f>
        <v>32.105564875948808</v>
      </c>
    </row>
    <row r="53" spans="2:13" x14ac:dyDescent="0.25"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</row>
    <row r="54" spans="2:13" x14ac:dyDescent="0.25"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</row>
  </sheetData>
  <mergeCells count="1">
    <mergeCell ref="O2:Z3"/>
  </mergeCells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54"/>
  <sheetViews>
    <sheetView showGridLines="0" zoomScale="75" zoomScaleNormal="75" workbookViewId="0">
      <pane xSplit="2" ySplit="3" topLeftCell="C4" activePane="bottomRight" state="frozen"/>
      <selection activeCell="B28" sqref="B28"/>
      <selection pane="topRight" activeCell="B28" sqref="B28"/>
      <selection pane="bottomLeft" activeCell="B28" sqref="B28"/>
      <selection pane="bottomRight"/>
    </sheetView>
  </sheetViews>
  <sheetFormatPr defaultRowHeight="15" x14ac:dyDescent="0.25"/>
  <cols>
    <col min="1" max="1" width="9.140625" style="1"/>
    <col min="2" max="2" width="39.28515625" style="1" bestFit="1" customWidth="1"/>
    <col min="3" max="16" width="9.140625" style="1"/>
    <col min="17" max="17" width="9.5703125" style="1" customWidth="1"/>
    <col min="18" max="18" width="9.140625" style="1"/>
    <col min="19" max="19" width="9.5703125" style="1" customWidth="1"/>
    <col min="20" max="24" width="9.140625" style="1"/>
    <col min="25" max="25" width="9.5703125" style="1" customWidth="1"/>
    <col min="26" max="16384" width="9.140625" style="1"/>
  </cols>
  <sheetData>
    <row r="2" spans="2:26" x14ac:dyDescent="0.25">
      <c r="B2" s="118" t="s">
        <v>385</v>
      </c>
      <c r="O2" s="132" t="s">
        <v>88</v>
      </c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4"/>
    </row>
    <row r="3" spans="2:26" x14ac:dyDescent="0.25">
      <c r="B3" s="58" t="s">
        <v>67</v>
      </c>
      <c r="C3" s="2">
        <v>2008</v>
      </c>
      <c r="D3" s="2">
        <v>2009</v>
      </c>
      <c r="E3" s="2">
        <v>2010</v>
      </c>
      <c r="F3" s="2">
        <v>2011</v>
      </c>
      <c r="G3" s="2">
        <v>2012</v>
      </c>
      <c r="H3" s="2">
        <v>2013</v>
      </c>
      <c r="I3" s="2">
        <v>2014</v>
      </c>
      <c r="J3" s="2">
        <v>2015</v>
      </c>
      <c r="K3" s="2">
        <v>2016</v>
      </c>
      <c r="L3" s="2">
        <v>2017</v>
      </c>
      <c r="M3" s="2" t="s">
        <v>46</v>
      </c>
      <c r="O3" s="135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7"/>
    </row>
    <row r="4" spans="2:26" x14ac:dyDescent="0.25">
      <c r="B4" s="3" t="s">
        <v>0</v>
      </c>
      <c r="C4" s="4">
        <v>5209.9109254000005</v>
      </c>
      <c r="D4" s="4">
        <v>5045.1646548999997</v>
      </c>
      <c r="E4" s="4">
        <v>5415.3433911900001</v>
      </c>
      <c r="F4" s="4">
        <v>6285.4598093499999</v>
      </c>
      <c r="G4" s="4">
        <v>6696.9035515099995</v>
      </c>
      <c r="H4" s="4">
        <v>7720.6462065699998</v>
      </c>
      <c r="I4" s="4">
        <v>8236.7219999999998</v>
      </c>
      <c r="J4" s="4">
        <v>8759.7230263600013</v>
      </c>
      <c r="K4" s="4">
        <v>9757.2027414499989</v>
      </c>
      <c r="L4" s="4">
        <v>9851.6295420400002</v>
      </c>
      <c r="M4" s="4">
        <v>6808.5811984099992</v>
      </c>
      <c r="O4" s="22"/>
      <c r="P4" s="54"/>
      <c r="Q4" s="54"/>
      <c r="R4" s="54"/>
      <c r="S4" s="54"/>
      <c r="T4" s="54"/>
      <c r="U4" s="54"/>
      <c r="V4" s="54"/>
      <c r="W4" s="54"/>
      <c r="X4" s="54"/>
      <c r="Y4" s="54"/>
      <c r="Z4" s="55"/>
    </row>
    <row r="5" spans="2:26" x14ac:dyDescent="0.25">
      <c r="B5" s="5" t="s">
        <v>1</v>
      </c>
      <c r="C5" s="6">
        <v>5117.9519028900004</v>
      </c>
      <c r="D5" s="6">
        <v>4890.1646128299999</v>
      </c>
      <c r="E5" s="6">
        <v>5320.0635523199999</v>
      </c>
      <c r="F5" s="6">
        <v>6244.3836019999999</v>
      </c>
      <c r="G5" s="6">
        <v>6553.7545722299992</v>
      </c>
      <c r="H5" s="6">
        <v>7346.39960221</v>
      </c>
      <c r="I5" s="6">
        <v>8031.1310000000003</v>
      </c>
      <c r="J5" s="6">
        <v>8594.2281261200005</v>
      </c>
      <c r="K5" s="6">
        <v>9477.4839359399994</v>
      </c>
      <c r="L5" s="6">
        <v>9725.0463394500002</v>
      </c>
      <c r="M5" s="6">
        <v>6675.8977111099994</v>
      </c>
      <c r="O5" s="89" t="s">
        <v>291</v>
      </c>
      <c r="P5" s="59"/>
      <c r="Q5" s="59"/>
      <c r="R5" s="59"/>
      <c r="S5" s="59"/>
      <c r="T5" s="59"/>
      <c r="U5" s="59"/>
      <c r="V5" s="59"/>
      <c r="W5" s="59"/>
      <c r="X5" s="59"/>
      <c r="Y5" s="59"/>
      <c r="Z5" s="60"/>
    </row>
    <row r="6" spans="2:26" x14ac:dyDescent="0.25">
      <c r="B6" s="7" t="s">
        <v>2</v>
      </c>
      <c r="C6" s="8">
        <v>2013.1824499700001</v>
      </c>
      <c r="D6" s="8">
        <v>1650.4217678099999</v>
      </c>
      <c r="E6" s="8">
        <v>1985.6886886900002</v>
      </c>
      <c r="F6" s="8">
        <v>2210.6954088699999</v>
      </c>
      <c r="G6" s="8">
        <v>2551.0330241300003</v>
      </c>
      <c r="H6" s="8">
        <v>2914.7311079400001</v>
      </c>
      <c r="I6" s="8">
        <v>3317.6089999999999</v>
      </c>
      <c r="J6" s="8">
        <v>3438.7314606199998</v>
      </c>
      <c r="K6" s="8">
        <v>3671.6144536399997</v>
      </c>
      <c r="L6" s="8">
        <v>3914.3963067300001</v>
      </c>
      <c r="M6" s="8">
        <v>2700.3363376699999</v>
      </c>
      <c r="O6" s="89" t="s">
        <v>292</v>
      </c>
      <c r="P6" s="59"/>
      <c r="Q6" s="59"/>
      <c r="R6" s="59"/>
      <c r="S6" s="59"/>
      <c r="T6" s="59"/>
      <c r="U6" s="59"/>
      <c r="V6" s="59"/>
      <c r="W6" s="59"/>
      <c r="X6" s="59"/>
      <c r="Y6" s="59"/>
      <c r="Z6" s="60"/>
    </row>
    <row r="7" spans="2:26" x14ac:dyDescent="0.25">
      <c r="B7" s="9" t="s">
        <v>3</v>
      </c>
      <c r="C7" s="10"/>
      <c r="D7" s="10"/>
      <c r="E7" s="10"/>
      <c r="F7" s="10"/>
      <c r="G7" s="10"/>
      <c r="H7" s="10"/>
      <c r="I7" s="10"/>
      <c r="J7" s="10">
        <v>2693.8461334699996</v>
      </c>
      <c r="K7" s="10">
        <v>2844.0880983800002</v>
      </c>
      <c r="L7" s="10">
        <v>3056.51873475</v>
      </c>
      <c r="M7" s="10">
        <v>2102.6908735900001</v>
      </c>
      <c r="O7" s="89"/>
      <c r="P7" s="59"/>
      <c r="Q7" s="59"/>
      <c r="R7" s="59"/>
      <c r="S7" s="59"/>
      <c r="T7" s="59"/>
      <c r="U7" s="59"/>
      <c r="V7" s="59"/>
      <c r="W7" s="59"/>
      <c r="X7" s="59"/>
      <c r="Y7" s="59"/>
      <c r="Z7" s="60"/>
    </row>
    <row r="8" spans="2:26" x14ac:dyDescent="0.25">
      <c r="B8" s="9" t="s">
        <v>4</v>
      </c>
      <c r="C8" s="10"/>
      <c r="D8" s="10"/>
      <c r="E8" s="10"/>
      <c r="F8" s="10"/>
      <c r="G8" s="10"/>
      <c r="H8" s="10"/>
      <c r="I8" s="10"/>
      <c r="J8" s="10">
        <v>87.790898489999989</v>
      </c>
      <c r="K8" s="10">
        <v>113.47104993000001</v>
      </c>
      <c r="L8" s="10">
        <v>115.81416252</v>
      </c>
      <c r="M8" s="10">
        <v>96.852528140000004</v>
      </c>
      <c r="O8" s="89" t="s">
        <v>293</v>
      </c>
      <c r="P8" s="59"/>
      <c r="Q8" s="59"/>
      <c r="R8" s="59"/>
      <c r="S8" s="59"/>
      <c r="T8" s="59"/>
      <c r="U8" s="59"/>
      <c r="V8" s="59"/>
      <c r="W8" s="59"/>
      <c r="X8" s="59"/>
      <c r="Y8" s="59"/>
      <c r="Z8" s="60"/>
    </row>
    <row r="9" spans="2:26" x14ac:dyDescent="0.25">
      <c r="B9" s="9" t="s">
        <v>5</v>
      </c>
      <c r="C9" s="10"/>
      <c r="D9" s="10"/>
      <c r="E9" s="10"/>
      <c r="F9" s="10"/>
      <c r="G9" s="10"/>
      <c r="H9" s="10"/>
      <c r="I9" s="10"/>
      <c r="J9" s="10">
        <v>18.792700549999999</v>
      </c>
      <c r="K9" s="10">
        <v>23.98472988</v>
      </c>
      <c r="L9" s="10">
        <v>22.717224010000002</v>
      </c>
      <c r="M9" s="10">
        <v>17.732201929999999</v>
      </c>
      <c r="O9" s="89" t="s">
        <v>294</v>
      </c>
      <c r="P9" s="59"/>
      <c r="Q9" s="59"/>
      <c r="R9" s="59"/>
      <c r="S9" s="59"/>
      <c r="T9" s="59"/>
      <c r="U9" s="59"/>
      <c r="V9" s="59"/>
      <c r="W9" s="59"/>
      <c r="X9" s="59"/>
      <c r="Y9" s="59"/>
      <c r="Z9" s="60"/>
    </row>
    <row r="10" spans="2:26" x14ac:dyDescent="0.25">
      <c r="B10" s="9" t="s">
        <v>6</v>
      </c>
      <c r="C10" s="10"/>
      <c r="D10" s="10"/>
      <c r="E10" s="10"/>
      <c r="F10" s="10"/>
      <c r="G10" s="10"/>
      <c r="H10" s="10"/>
      <c r="I10" s="10"/>
      <c r="J10" s="10">
        <v>387.31463651000001</v>
      </c>
      <c r="K10" s="10">
        <v>414.84469106</v>
      </c>
      <c r="L10" s="10">
        <v>418.64270563000002</v>
      </c>
      <c r="M10" s="10">
        <v>266.90236606000002</v>
      </c>
      <c r="O10" s="8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60"/>
    </row>
    <row r="11" spans="2:26" x14ac:dyDescent="0.25">
      <c r="B11" s="9" t="s">
        <v>7</v>
      </c>
      <c r="C11" s="10"/>
      <c r="D11" s="10"/>
      <c r="E11" s="10"/>
      <c r="F11" s="10"/>
      <c r="G11" s="10"/>
      <c r="H11" s="10"/>
      <c r="I11" s="10"/>
      <c r="J11" s="10">
        <v>250.98709159999999</v>
      </c>
      <c r="K11" s="10">
        <v>275.22588438999946</v>
      </c>
      <c r="L11" s="10">
        <v>300.70347982000021</v>
      </c>
      <c r="M11" s="10">
        <v>216.1583679499995</v>
      </c>
      <c r="O11" s="89" t="s">
        <v>295</v>
      </c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60"/>
    </row>
    <row r="12" spans="2:26" x14ac:dyDescent="0.25">
      <c r="B12" s="11" t="s">
        <v>8</v>
      </c>
      <c r="C12" s="8">
        <v>2582.8557985900002</v>
      </c>
      <c r="D12" s="8">
        <v>2515.6773946399999</v>
      </c>
      <c r="E12" s="8">
        <v>2769.0303001300003</v>
      </c>
      <c r="F12" s="8">
        <v>3311.0588182699998</v>
      </c>
      <c r="G12" s="8">
        <v>3389.6774240599998</v>
      </c>
      <c r="H12" s="8">
        <v>3736.8152850900001</v>
      </c>
      <c r="I12" s="8">
        <v>4040.681</v>
      </c>
      <c r="J12" s="8">
        <v>4131.1689532099999</v>
      </c>
      <c r="K12" s="8">
        <v>4692.4512222200001</v>
      </c>
      <c r="L12" s="8">
        <v>4476.8698743800005</v>
      </c>
      <c r="M12" s="8">
        <v>3236.6801429499997</v>
      </c>
      <c r="O12" s="89" t="s">
        <v>374</v>
      </c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60"/>
    </row>
    <row r="13" spans="2:26" x14ac:dyDescent="0.25">
      <c r="B13" s="9" t="s">
        <v>9</v>
      </c>
      <c r="C13" s="10"/>
      <c r="D13" s="10"/>
      <c r="E13" s="10"/>
      <c r="F13" s="10"/>
      <c r="G13" s="10"/>
      <c r="H13" s="10"/>
      <c r="I13" s="10"/>
      <c r="J13" s="10">
        <v>2926.2907640900003</v>
      </c>
      <c r="K13" s="10">
        <v>3322.4382801699999</v>
      </c>
      <c r="L13" s="10">
        <v>3205.7994490700003</v>
      </c>
      <c r="M13" s="10">
        <v>2335.7001993099998</v>
      </c>
      <c r="O13" s="8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60"/>
    </row>
    <row r="14" spans="2:26" x14ac:dyDescent="0.25">
      <c r="B14" s="9" t="s">
        <v>10</v>
      </c>
      <c r="C14" s="10"/>
      <c r="D14" s="10"/>
      <c r="E14" s="10"/>
      <c r="F14" s="10"/>
      <c r="G14" s="10"/>
      <c r="H14" s="10"/>
      <c r="I14" s="10"/>
      <c r="J14" s="10">
        <v>1204.8781891199997</v>
      </c>
      <c r="K14" s="10">
        <v>1370.0129420500002</v>
      </c>
      <c r="L14" s="10">
        <v>1271.0704253100002</v>
      </c>
      <c r="M14" s="10">
        <v>900.97994363999987</v>
      </c>
      <c r="O14" s="89" t="s">
        <v>372</v>
      </c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60"/>
    </row>
    <row r="15" spans="2:26" x14ac:dyDescent="0.25">
      <c r="B15" s="11" t="s">
        <v>11</v>
      </c>
      <c r="C15" s="8">
        <v>521.9136543300001</v>
      </c>
      <c r="D15" s="8">
        <v>724.06545038000013</v>
      </c>
      <c r="E15" s="8">
        <v>565.34456349999937</v>
      </c>
      <c r="F15" s="8">
        <v>722.6293748600001</v>
      </c>
      <c r="G15" s="8">
        <v>613.04412403999913</v>
      </c>
      <c r="H15" s="8">
        <v>694.85320917999934</v>
      </c>
      <c r="I15" s="8">
        <v>672.8410000000008</v>
      </c>
      <c r="J15" s="8">
        <v>1024.3277122900008</v>
      </c>
      <c r="K15" s="8">
        <v>1113.4182600799995</v>
      </c>
      <c r="L15" s="8">
        <v>1333.7801583399996</v>
      </c>
      <c r="M15" s="8">
        <v>738.88123048999978</v>
      </c>
      <c r="O15" s="24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60"/>
    </row>
    <row r="16" spans="2:26" x14ac:dyDescent="0.25">
      <c r="B16" s="12" t="s">
        <v>12</v>
      </c>
      <c r="C16" s="6">
        <v>91.959022510000011</v>
      </c>
      <c r="D16" s="6">
        <v>155.00004207000001</v>
      </c>
      <c r="E16" s="6">
        <v>95.279838870000006</v>
      </c>
      <c r="F16" s="6">
        <v>41.076207350000004</v>
      </c>
      <c r="G16" s="6">
        <v>143.14897927999999</v>
      </c>
      <c r="H16" s="6">
        <v>374.24660435999999</v>
      </c>
      <c r="I16" s="6">
        <v>205.59100000000001</v>
      </c>
      <c r="J16" s="6">
        <v>165.49490023999999</v>
      </c>
      <c r="K16" s="6">
        <v>279.71880551000004</v>
      </c>
      <c r="L16" s="6">
        <v>126.58320259</v>
      </c>
      <c r="M16" s="6">
        <v>132.6834873</v>
      </c>
      <c r="O16" s="24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60"/>
    </row>
    <row r="17" spans="2:26" x14ac:dyDescent="0.25">
      <c r="B17" s="13" t="s">
        <v>13</v>
      </c>
      <c r="C17" s="14">
        <v>4775.754910149999</v>
      </c>
      <c r="D17" s="14">
        <v>4681.4716527099999</v>
      </c>
      <c r="E17" s="14">
        <v>5466.8073463499995</v>
      </c>
      <c r="F17" s="14">
        <v>5715.8535423000003</v>
      </c>
      <c r="G17" s="14">
        <v>6658.8318306300007</v>
      </c>
      <c r="H17" s="14">
        <v>7649.0057429100007</v>
      </c>
      <c r="I17" s="14">
        <v>8405.6219999999994</v>
      </c>
      <c r="J17" s="14">
        <v>8792.3554437900002</v>
      </c>
      <c r="K17" s="14">
        <v>8960.1149397699992</v>
      </c>
      <c r="L17" s="14">
        <v>9266.9364282799997</v>
      </c>
      <c r="M17" s="14">
        <v>6220.8928659600006</v>
      </c>
      <c r="O17" s="24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60"/>
    </row>
    <row r="18" spans="2:26" x14ac:dyDescent="0.25">
      <c r="B18" s="15" t="s">
        <v>14</v>
      </c>
      <c r="C18" s="16">
        <v>4355.7263732799993</v>
      </c>
      <c r="D18" s="16">
        <v>4293.0254939699998</v>
      </c>
      <c r="E18" s="16">
        <v>5006.5259778199998</v>
      </c>
      <c r="F18" s="16">
        <v>5300.8028380200003</v>
      </c>
      <c r="G18" s="16">
        <v>6074.6573425100005</v>
      </c>
      <c r="H18" s="16">
        <v>6673.4034388400005</v>
      </c>
      <c r="I18" s="16">
        <v>7289.32</v>
      </c>
      <c r="J18" s="16">
        <v>8016.8755595100001</v>
      </c>
      <c r="K18" s="16">
        <v>8317.8324706499989</v>
      </c>
      <c r="L18" s="16">
        <v>8636.0274225800003</v>
      </c>
      <c r="M18" s="16">
        <v>5820.7180112700007</v>
      </c>
      <c r="O18" s="24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</row>
    <row r="19" spans="2:26" x14ac:dyDescent="0.25">
      <c r="B19" s="7" t="s">
        <v>15</v>
      </c>
      <c r="C19" s="8">
        <v>2233.6199601200001</v>
      </c>
      <c r="D19" s="8">
        <v>2698.7825543700001</v>
      </c>
      <c r="E19" s="8">
        <v>3214.5094654699997</v>
      </c>
      <c r="F19" s="8">
        <v>3240.3806884299997</v>
      </c>
      <c r="G19" s="8">
        <v>3944.2710627600004</v>
      </c>
      <c r="H19" s="8">
        <v>4108.9761027800005</v>
      </c>
      <c r="I19" s="8">
        <v>4569.665</v>
      </c>
      <c r="J19" s="8">
        <v>5261.2283609200003</v>
      </c>
      <c r="K19" s="8">
        <v>5600.7889078199996</v>
      </c>
      <c r="L19" s="8">
        <v>5806.7143164700001</v>
      </c>
      <c r="M19" s="8">
        <v>3914.9437647899999</v>
      </c>
      <c r="O19" s="24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</row>
    <row r="20" spans="2:26" x14ac:dyDescent="0.25">
      <c r="B20" s="9" t="s">
        <v>16</v>
      </c>
      <c r="C20" s="10"/>
      <c r="D20" s="10"/>
      <c r="E20" s="10"/>
      <c r="F20" s="10"/>
      <c r="G20" s="10"/>
      <c r="H20" s="10"/>
      <c r="I20" s="10"/>
      <c r="J20" s="10">
        <v>3508.7198031200005</v>
      </c>
      <c r="K20" s="10">
        <v>3749.0468556199994</v>
      </c>
      <c r="L20" s="10">
        <v>3818.4006237100002</v>
      </c>
      <c r="M20" s="10">
        <v>2551.25748651</v>
      </c>
      <c r="O20" s="24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</row>
    <row r="21" spans="2:26" x14ac:dyDescent="0.25">
      <c r="B21" s="9" t="s">
        <v>17</v>
      </c>
      <c r="C21" s="10"/>
      <c r="D21" s="10"/>
      <c r="E21" s="10"/>
      <c r="F21" s="10"/>
      <c r="G21" s="10"/>
      <c r="H21" s="10"/>
      <c r="I21" s="10"/>
      <c r="J21" s="10">
        <v>1752.5085578000001</v>
      </c>
      <c r="K21" s="10">
        <v>1851.7420522</v>
      </c>
      <c r="L21" s="10">
        <v>1988.3136927599999</v>
      </c>
      <c r="M21" s="10">
        <v>1363.6862782799999</v>
      </c>
      <c r="O21" s="24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</row>
    <row r="22" spans="2:26" x14ac:dyDescent="0.25">
      <c r="B22" s="1" t="s">
        <v>18</v>
      </c>
      <c r="C22" s="10"/>
      <c r="D22" s="10"/>
      <c r="E22" s="10"/>
      <c r="F22" s="10"/>
      <c r="G22" s="10"/>
      <c r="H22" s="10"/>
      <c r="I22" s="10"/>
      <c r="J22" s="10">
        <v>1110.1456366700002</v>
      </c>
      <c r="K22" s="10">
        <v>1165.1835546500001</v>
      </c>
      <c r="L22" s="10">
        <v>1330.3181794300001</v>
      </c>
      <c r="M22" s="10">
        <v>879.18199991999995</v>
      </c>
      <c r="O22" s="24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</row>
    <row r="23" spans="2:26" x14ac:dyDescent="0.25">
      <c r="B23" s="1" t="s">
        <v>19</v>
      </c>
      <c r="C23" s="10"/>
      <c r="D23" s="10"/>
      <c r="E23" s="10"/>
      <c r="F23" s="10"/>
      <c r="G23" s="10"/>
      <c r="H23" s="10"/>
      <c r="I23" s="10"/>
      <c r="J23" s="10">
        <v>168.68021183000002</v>
      </c>
      <c r="K23" s="10">
        <v>209.30864355</v>
      </c>
      <c r="L23" s="10">
        <v>165.32332465000002</v>
      </c>
      <c r="M23" s="10">
        <v>155.62204536000002</v>
      </c>
      <c r="O23" s="24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</row>
    <row r="24" spans="2:26" x14ac:dyDescent="0.25">
      <c r="B24" s="1" t="s">
        <v>20</v>
      </c>
      <c r="C24" s="10"/>
      <c r="D24" s="10"/>
      <c r="E24" s="10"/>
      <c r="F24" s="10"/>
      <c r="G24" s="10"/>
      <c r="H24" s="10"/>
      <c r="I24" s="10"/>
      <c r="J24" s="10">
        <v>452.28201080999997</v>
      </c>
      <c r="K24" s="10">
        <v>468.77900621000003</v>
      </c>
      <c r="L24" s="10">
        <v>484.61856458000005</v>
      </c>
      <c r="M24" s="10">
        <v>322.47440691000003</v>
      </c>
      <c r="O24" s="24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</row>
    <row r="25" spans="2:26" x14ac:dyDescent="0.25">
      <c r="B25" s="1" t="s">
        <v>21</v>
      </c>
      <c r="C25" s="10"/>
      <c r="D25" s="10"/>
      <c r="E25" s="10"/>
      <c r="F25" s="10"/>
      <c r="G25" s="10"/>
      <c r="H25" s="10"/>
      <c r="I25" s="10"/>
      <c r="J25" s="10">
        <v>21.400698489999968</v>
      </c>
      <c r="K25" s="10">
        <v>8.4708477899998798</v>
      </c>
      <c r="L25" s="10">
        <v>8.0536240999995243</v>
      </c>
      <c r="M25" s="10">
        <v>6.407826089999844</v>
      </c>
      <c r="O25" s="24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</row>
    <row r="26" spans="2:26" x14ac:dyDescent="0.25">
      <c r="B26" s="17" t="s">
        <v>22</v>
      </c>
      <c r="C26" s="18"/>
      <c r="D26" s="18"/>
      <c r="E26" s="18"/>
      <c r="F26" s="18"/>
      <c r="G26" s="18"/>
      <c r="H26" s="18"/>
      <c r="I26" s="18"/>
      <c r="J26" s="18">
        <v>1480.6739300899999</v>
      </c>
      <c r="K26" s="18">
        <v>1549.47405301</v>
      </c>
      <c r="L26" s="18">
        <v>1741.7710795900002</v>
      </c>
      <c r="M26" s="18">
        <v>1147.3165426800001</v>
      </c>
      <c r="O26" s="24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</row>
    <row r="27" spans="2:26" x14ac:dyDescent="0.25">
      <c r="B27" s="17" t="s">
        <v>23</v>
      </c>
      <c r="C27" s="18"/>
      <c r="D27" s="18"/>
      <c r="E27" s="18"/>
      <c r="F27" s="18"/>
      <c r="G27" s="18"/>
      <c r="H27" s="18"/>
      <c r="I27" s="18"/>
      <c r="J27" s="18">
        <v>250.43392922000001</v>
      </c>
      <c r="K27" s="18">
        <v>293.79715139999996</v>
      </c>
      <c r="L27" s="18">
        <v>238.48898907</v>
      </c>
      <c r="M27" s="18">
        <v>209.96190951</v>
      </c>
      <c r="O27" s="24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</row>
    <row r="28" spans="2:26" x14ac:dyDescent="0.25">
      <c r="B28" s="7" t="s">
        <v>326</v>
      </c>
      <c r="C28" s="8">
        <v>2017.6936945099999</v>
      </c>
      <c r="D28" s="8">
        <v>1493.50596423</v>
      </c>
      <c r="E28" s="8">
        <v>1682.5412207699999</v>
      </c>
      <c r="F28" s="8">
        <v>1954.1856574200001</v>
      </c>
      <c r="G28" s="8">
        <v>2015.37839375</v>
      </c>
      <c r="H28" s="8">
        <v>2443.1837116699999</v>
      </c>
      <c r="I28" s="8">
        <v>2595.9430000000002</v>
      </c>
      <c r="J28" s="8">
        <v>2755.6471985899998</v>
      </c>
      <c r="K28" s="8">
        <v>2717.0435628299992</v>
      </c>
      <c r="L28" s="8">
        <v>2829.3131061100003</v>
      </c>
      <c r="M28" s="8">
        <v>1905.7742464800008</v>
      </c>
      <c r="O28" s="24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</row>
    <row r="29" spans="2:26" x14ac:dyDescent="0.25">
      <c r="B29" s="1" t="s">
        <v>24</v>
      </c>
      <c r="C29" s="19">
        <v>533.03958597999997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O29" s="24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</row>
    <row r="30" spans="2:26" x14ac:dyDescent="0.25">
      <c r="B30" s="1" t="s">
        <v>25</v>
      </c>
      <c r="C30" s="10">
        <v>1484.65410853</v>
      </c>
      <c r="D30" s="10">
        <v>1493.50596423</v>
      </c>
      <c r="E30" s="10">
        <v>1682.5412207699999</v>
      </c>
      <c r="F30" s="10">
        <v>1954.1856574200001</v>
      </c>
      <c r="G30" s="10">
        <v>2015.37839375</v>
      </c>
      <c r="H30" s="10">
        <v>2443.1837116699999</v>
      </c>
      <c r="I30" s="10">
        <v>2595.9430000000002</v>
      </c>
      <c r="J30" s="10">
        <v>2755.6471985899998</v>
      </c>
      <c r="K30" s="10">
        <v>2717.0435628299992</v>
      </c>
      <c r="L30" s="10">
        <v>2829.3131061100003</v>
      </c>
      <c r="M30" s="10">
        <v>1905.7742464800008</v>
      </c>
      <c r="O30" s="32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2"/>
    </row>
    <row r="31" spans="2:26" x14ac:dyDescent="0.25">
      <c r="B31" s="15" t="s">
        <v>26</v>
      </c>
      <c r="C31" s="16">
        <v>420.02853686999998</v>
      </c>
      <c r="D31" s="16">
        <v>388.44615873999999</v>
      </c>
      <c r="E31" s="16">
        <v>460.28136852999995</v>
      </c>
      <c r="F31" s="16">
        <v>415.05070427999999</v>
      </c>
      <c r="G31" s="16">
        <v>584.17448811999998</v>
      </c>
      <c r="H31" s="16">
        <v>975.60230406999995</v>
      </c>
      <c r="I31" s="16">
        <v>1116.3019999999999</v>
      </c>
      <c r="J31" s="16">
        <v>775.47988427999996</v>
      </c>
      <c r="K31" s="16">
        <v>642.28246911999997</v>
      </c>
      <c r="L31" s="16">
        <v>630.90900570000008</v>
      </c>
      <c r="M31" s="16">
        <v>400.17485469000002</v>
      </c>
    </row>
    <row r="32" spans="2:26" x14ac:dyDescent="0.25">
      <c r="B32" s="1" t="s">
        <v>27</v>
      </c>
      <c r="C32" s="10">
        <v>376.06303739999998</v>
      </c>
      <c r="D32" s="10">
        <v>363.08763219999997</v>
      </c>
      <c r="E32" s="10">
        <v>452.52108320999997</v>
      </c>
      <c r="F32" s="10">
        <v>394.51270139999997</v>
      </c>
      <c r="G32" s="10">
        <v>473.90519241999999</v>
      </c>
      <c r="H32" s="10">
        <v>857.16131949999999</v>
      </c>
      <c r="I32" s="10">
        <v>1037.588</v>
      </c>
      <c r="J32" s="10">
        <v>735.27955413999996</v>
      </c>
      <c r="K32" s="10">
        <v>627.74499754999999</v>
      </c>
      <c r="L32" s="10">
        <v>563.58179228999995</v>
      </c>
      <c r="M32" s="10">
        <v>375.70185508999998</v>
      </c>
    </row>
    <row r="33" spans="2:13" x14ac:dyDescent="0.25">
      <c r="B33" s="1" t="s">
        <v>28</v>
      </c>
      <c r="C33" s="10">
        <v>43.965499469999997</v>
      </c>
      <c r="D33" s="10">
        <v>25.35852654</v>
      </c>
      <c r="E33" s="10">
        <v>7.7602853200000004</v>
      </c>
      <c r="F33" s="10">
        <v>20.538002880000001</v>
      </c>
      <c r="G33" s="10">
        <v>110.2692957</v>
      </c>
      <c r="H33" s="10">
        <v>118.44098457</v>
      </c>
      <c r="I33" s="10">
        <v>78.713999999999999</v>
      </c>
      <c r="J33" s="10">
        <v>40.200330140000005</v>
      </c>
      <c r="K33" s="10">
        <v>14.53747156999998</v>
      </c>
      <c r="L33" s="10">
        <v>67.327213410000127</v>
      </c>
      <c r="M33" s="10">
        <v>24.472999600000037</v>
      </c>
    </row>
    <row r="34" spans="2:13" x14ac:dyDescent="0.25">
      <c r="B34" s="3" t="s">
        <v>29</v>
      </c>
      <c r="C34" s="20">
        <v>434.15601525000147</v>
      </c>
      <c r="D34" s="20">
        <v>363.69300218999979</v>
      </c>
      <c r="E34" s="20">
        <v>-51.463955159999387</v>
      </c>
      <c r="F34" s="20">
        <v>569.60626704999959</v>
      </c>
      <c r="G34" s="20">
        <v>38.071720879998793</v>
      </c>
      <c r="H34" s="20">
        <v>71.640463659999114</v>
      </c>
      <c r="I34" s="20">
        <v>-168.89999999999964</v>
      </c>
      <c r="J34" s="20">
        <v>-32.632417429998895</v>
      </c>
      <c r="K34" s="20">
        <v>797.08780167999976</v>
      </c>
      <c r="L34" s="20">
        <v>584.69311376000041</v>
      </c>
      <c r="M34" s="20">
        <v>587.6883324499986</v>
      </c>
    </row>
    <row r="35" spans="2:13" x14ac:dyDescent="0.25">
      <c r="B35" s="21"/>
      <c r="C35" s="21"/>
      <c r="D35" s="21"/>
      <c r="E35" s="21"/>
      <c r="F35" s="21"/>
      <c r="G35" s="21"/>
      <c r="H35" s="21"/>
      <c r="I35" s="21"/>
      <c r="J35" s="21"/>
    </row>
    <row r="36" spans="2:13" x14ac:dyDescent="0.25">
      <c r="B36" s="22" t="s">
        <v>31</v>
      </c>
      <c r="C36" s="23">
        <f t="shared" ref="C36:L36" si="0">(C6+C15)/C4*100</f>
        <v>48.659106472254386</v>
      </c>
      <c r="D36" s="23">
        <f t="shared" si="0"/>
        <v>47.064612963302082</v>
      </c>
      <c r="E36" s="23">
        <f t="shared" si="0"/>
        <v>47.107506725061441</v>
      </c>
      <c r="F36" s="23">
        <f t="shared" si="0"/>
        <v>46.668420015453805</v>
      </c>
      <c r="G36" s="23">
        <f t="shared" si="0"/>
        <v>47.246867508739498</v>
      </c>
      <c r="H36" s="23">
        <f t="shared" si="0"/>
        <v>46.752360107478694</v>
      </c>
      <c r="I36" s="23">
        <f t="shared" si="0"/>
        <v>48.447064256873077</v>
      </c>
      <c r="J36" s="23">
        <f t="shared" si="0"/>
        <v>50.949775004068499</v>
      </c>
      <c r="K36" s="23">
        <f t="shared" si="0"/>
        <v>49.041029898789461</v>
      </c>
      <c r="L36" s="23">
        <f t="shared" si="0"/>
        <v>53.27216622056666</v>
      </c>
      <c r="M36" s="37">
        <f>(M6+M15)/M4*100</f>
        <v>50.512984540202829</v>
      </c>
    </row>
    <row r="37" spans="2:13" x14ac:dyDescent="0.25">
      <c r="B37" s="24" t="s">
        <v>32</v>
      </c>
      <c r="C37" s="25">
        <f t="shared" ref="C37:L37" si="1">C12/C4*100</f>
        <v>49.575814933759098</v>
      </c>
      <c r="D37" s="25">
        <f t="shared" si="1"/>
        <v>49.863137612301834</v>
      </c>
      <c r="E37" s="25">
        <f t="shared" si="1"/>
        <v>51.133051038551343</v>
      </c>
      <c r="F37" s="25">
        <f t="shared" si="1"/>
        <v>52.678068410279231</v>
      </c>
      <c r="G37" s="25">
        <f t="shared" si="1"/>
        <v>50.615592683811386</v>
      </c>
      <c r="H37" s="25">
        <f t="shared" si="1"/>
        <v>48.400291699807475</v>
      </c>
      <c r="I37" s="25">
        <f t="shared" si="1"/>
        <v>49.056906376104479</v>
      </c>
      <c r="J37" s="25">
        <f t="shared" si="1"/>
        <v>47.160954071017677</v>
      </c>
      <c r="K37" s="25">
        <f t="shared" si="1"/>
        <v>48.09217709790731</v>
      </c>
      <c r="L37" s="25">
        <f t="shared" si="1"/>
        <v>45.442937691432562</v>
      </c>
      <c r="M37" s="38">
        <f>M12/M4*100</f>
        <v>47.53824693617311</v>
      </c>
    </row>
    <row r="38" spans="2:13" x14ac:dyDescent="0.25">
      <c r="B38" s="24" t="s">
        <v>33</v>
      </c>
      <c r="C38" s="25">
        <f t="shared" ref="C38:L38" si="2">C16/C4*100</f>
        <v>1.7650785939865121</v>
      </c>
      <c r="D38" s="25">
        <f t="shared" si="2"/>
        <v>3.0722494243960856</v>
      </c>
      <c r="E38" s="25">
        <f t="shared" si="2"/>
        <v>1.7594422363872042</v>
      </c>
      <c r="F38" s="25">
        <f t="shared" si="2"/>
        <v>0.65351157426695616</v>
      </c>
      <c r="G38" s="25">
        <f t="shared" si="2"/>
        <v>2.1375398074491181</v>
      </c>
      <c r="H38" s="25">
        <f t="shared" si="2"/>
        <v>4.8473481927138327</v>
      </c>
      <c r="I38" s="25">
        <f t="shared" si="2"/>
        <v>2.4960293670224636</v>
      </c>
      <c r="J38" s="25">
        <f t="shared" si="2"/>
        <v>1.8892709249138149</v>
      </c>
      <c r="K38" s="25">
        <f t="shared" si="2"/>
        <v>2.8667930033032354</v>
      </c>
      <c r="L38" s="25">
        <f t="shared" si="2"/>
        <v>1.2848960880007687</v>
      </c>
      <c r="M38" s="38">
        <f>M16/M4*100</f>
        <v>1.9487685236240619</v>
      </c>
    </row>
    <row r="39" spans="2:13" x14ac:dyDescent="0.25">
      <c r="B39" s="26" t="s">
        <v>34</v>
      </c>
      <c r="C39" s="23">
        <f t="shared" ref="C39:L39" si="3">C19/C17*100</f>
        <v>46.769987198732643</v>
      </c>
      <c r="D39" s="23">
        <f t="shared" si="3"/>
        <v>57.648166101950757</v>
      </c>
      <c r="E39" s="23">
        <f t="shared" si="3"/>
        <v>58.800489240145218</v>
      </c>
      <c r="F39" s="23">
        <f t="shared" si="3"/>
        <v>56.691107713828934</v>
      </c>
      <c r="G39" s="23">
        <f t="shared" si="3"/>
        <v>59.233678865664153</v>
      </c>
      <c r="H39" s="23">
        <f t="shared" si="3"/>
        <v>53.719087694354052</v>
      </c>
      <c r="I39" s="23">
        <f t="shared" si="3"/>
        <v>54.364388500934254</v>
      </c>
      <c r="J39" s="23">
        <f t="shared" si="3"/>
        <v>59.838667744443633</v>
      </c>
      <c r="K39" s="23">
        <f t="shared" si="3"/>
        <v>62.508002915906438</v>
      </c>
      <c r="L39" s="23">
        <f t="shared" si="3"/>
        <v>62.660560600692087</v>
      </c>
      <c r="M39" s="37">
        <f>M19/M17*100</f>
        <v>62.93218432055172</v>
      </c>
    </row>
    <row r="40" spans="2:13" x14ac:dyDescent="0.25">
      <c r="B40" s="27" t="s">
        <v>35</v>
      </c>
      <c r="C40" s="28">
        <f t="shared" ref="C40:L40" si="4">C19/(C17-C29)*100</f>
        <v>52.646001191629857</v>
      </c>
      <c r="D40" s="28">
        <f t="shared" si="4"/>
        <v>57.648166101950757</v>
      </c>
      <c r="E40" s="28">
        <f t="shared" si="4"/>
        <v>58.800489240145218</v>
      </c>
      <c r="F40" s="28">
        <f t="shared" si="4"/>
        <v>56.691107713828934</v>
      </c>
      <c r="G40" s="28">
        <f t="shared" si="4"/>
        <v>59.233678865664153</v>
      </c>
      <c r="H40" s="28">
        <f t="shared" si="4"/>
        <v>53.719087694354052</v>
      </c>
      <c r="I40" s="28">
        <f t="shared" si="4"/>
        <v>54.364388500934254</v>
      </c>
      <c r="J40" s="28">
        <f t="shared" si="4"/>
        <v>59.838667744443633</v>
      </c>
      <c r="K40" s="28">
        <f t="shared" si="4"/>
        <v>62.508002915906438</v>
      </c>
      <c r="L40" s="28">
        <f t="shared" si="4"/>
        <v>62.660560600692087</v>
      </c>
      <c r="M40" s="39">
        <f>M19/(M17-M29)*100</f>
        <v>62.93218432055172</v>
      </c>
    </row>
    <row r="41" spans="2:13" x14ac:dyDescent="0.25">
      <c r="B41" s="29" t="s">
        <v>36</v>
      </c>
      <c r="C41" s="25">
        <f>IFERROR(C20/C19*100,"-")</f>
        <v>0</v>
      </c>
      <c r="D41" s="25">
        <f t="shared" ref="D41:M41" si="5">IFERROR(D20/D19*100,"-")</f>
        <v>0</v>
      </c>
      <c r="E41" s="25">
        <f t="shared" si="5"/>
        <v>0</v>
      </c>
      <c r="F41" s="25">
        <f t="shared" si="5"/>
        <v>0</v>
      </c>
      <c r="G41" s="25">
        <f t="shared" si="5"/>
        <v>0</v>
      </c>
      <c r="H41" s="25">
        <f t="shared" si="5"/>
        <v>0</v>
      </c>
      <c r="I41" s="25">
        <f t="shared" si="5"/>
        <v>0</v>
      </c>
      <c r="J41" s="25">
        <f t="shared" si="5"/>
        <v>66.690125621280799</v>
      </c>
      <c r="K41" s="25">
        <f t="shared" si="5"/>
        <v>66.937835317904245</v>
      </c>
      <c r="L41" s="25">
        <f t="shared" si="5"/>
        <v>65.758368943338525</v>
      </c>
      <c r="M41" s="38">
        <f t="shared" si="5"/>
        <v>65.167155386888453</v>
      </c>
    </row>
    <row r="42" spans="2:13" x14ac:dyDescent="0.25">
      <c r="B42" s="29" t="s">
        <v>37</v>
      </c>
      <c r="C42" s="25">
        <f>IFERROR(C21/C19*100,"-")</f>
        <v>0</v>
      </c>
      <c r="D42" s="25">
        <f t="shared" ref="D42:M42" si="6">IFERROR(D21/D19*100,"-")</f>
        <v>0</v>
      </c>
      <c r="E42" s="25">
        <f t="shared" si="6"/>
        <v>0</v>
      </c>
      <c r="F42" s="25">
        <f t="shared" si="6"/>
        <v>0</v>
      </c>
      <c r="G42" s="25">
        <f t="shared" si="6"/>
        <v>0</v>
      </c>
      <c r="H42" s="25">
        <f t="shared" si="6"/>
        <v>0</v>
      </c>
      <c r="I42" s="25">
        <f t="shared" si="6"/>
        <v>0</v>
      </c>
      <c r="J42" s="25">
        <f t="shared" si="6"/>
        <v>33.309874378719215</v>
      </c>
      <c r="K42" s="25">
        <f t="shared" si="6"/>
        <v>33.062164682095748</v>
      </c>
      <c r="L42" s="25">
        <f t="shared" si="6"/>
        <v>34.241631056661483</v>
      </c>
      <c r="M42" s="38">
        <f t="shared" si="6"/>
        <v>34.832844613111547</v>
      </c>
    </row>
    <row r="43" spans="2:13" x14ac:dyDescent="0.25">
      <c r="B43" s="30" t="s">
        <v>38</v>
      </c>
      <c r="C43" s="25" t="str">
        <f t="shared" ref="C43:C48" si="7">IFERROR(C22/C$21*100,"-")</f>
        <v>-</v>
      </c>
      <c r="D43" s="25" t="str">
        <f t="shared" ref="D43:M48" si="8">IFERROR(D22/D$21*100,"-")</f>
        <v>-</v>
      </c>
      <c r="E43" s="25" t="str">
        <f t="shared" si="8"/>
        <v>-</v>
      </c>
      <c r="F43" s="25" t="str">
        <f t="shared" si="8"/>
        <v>-</v>
      </c>
      <c r="G43" s="25" t="str">
        <f t="shared" si="8"/>
        <v>-</v>
      </c>
      <c r="H43" s="25" t="str">
        <f t="shared" si="8"/>
        <v>-</v>
      </c>
      <c r="I43" s="25" t="str">
        <f t="shared" si="8"/>
        <v>-</v>
      </c>
      <c r="J43" s="25">
        <f t="shared" si="8"/>
        <v>63.346089337424637</v>
      </c>
      <c r="K43" s="25">
        <f t="shared" si="8"/>
        <v>62.923642807899725</v>
      </c>
      <c r="L43" s="25">
        <f t="shared" si="8"/>
        <v>66.906856009394119</v>
      </c>
      <c r="M43" s="38">
        <f t="shared" si="8"/>
        <v>64.470986760158723</v>
      </c>
    </row>
    <row r="44" spans="2:13" x14ac:dyDescent="0.25">
      <c r="B44" s="30" t="s">
        <v>39</v>
      </c>
      <c r="C44" s="25" t="str">
        <f t="shared" si="7"/>
        <v>-</v>
      </c>
      <c r="D44" s="25" t="str">
        <f t="shared" si="8"/>
        <v>-</v>
      </c>
      <c r="E44" s="25" t="str">
        <f t="shared" si="8"/>
        <v>-</v>
      </c>
      <c r="F44" s="25" t="str">
        <f t="shared" si="8"/>
        <v>-</v>
      </c>
      <c r="G44" s="25" t="str">
        <f t="shared" si="8"/>
        <v>-</v>
      </c>
      <c r="H44" s="25" t="str">
        <f t="shared" si="8"/>
        <v>-</v>
      </c>
      <c r="I44" s="25" t="str">
        <f t="shared" si="8"/>
        <v>-</v>
      </c>
      <c r="J44" s="25">
        <f t="shared" si="8"/>
        <v>9.6250720762100919</v>
      </c>
      <c r="K44" s="25">
        <f t="shared" si="8"/>
        <v>11.303336947029235</v>
      </c>
      <c r="L44" s="25">
        <f t="shared" si="8"/>
        <v>8.314750597553493</v>
      </c>
      <c r="M44" s="38">
        <f t="shared" si="8"/>
        <v>11.411865605649718</v>
      </c>
    </row>
    <row r="45" spans="2:13" x14ac:dyDescent="0.25">
      <c r="B45" s="30" t="s">
        <v>40</v>
      </c>
      <c r="C45" s="25" t="str">
        <f t="shared" si="7"/>
        <v>-</v>
      </c>
      <c r="D45" s="25" t="str">
        <f t="shared" si="8"/>
        <v>-</v>
      </c>
      <c r="E45" s="25" t="str">
        <f t="shared" si="8"/>
        <v>-</v>
      </c>
      <c r="F45" s="25" t="str">
        <f t="shared" si="8"/>
        <v>-</v>
      </c>
      <c r="G45" s="25" t="str">
        <f t="shared" si="8"/>
        <v>-</v>
      </c>
      <c r="H45" s="25" t="str">
        <f t="shared" si="8"/>
        <v>-</v>
      </c>
      <c r="I45" s="25" t="str">
        <f t="shared" si="8"/>
        <v>-</v>
      </c>
      <c r="J45" s="25">
        <f t="shared" si="8"/>
        <v>25.807691996538335</v>
      </c>
      <c r="K45" s="25">
        <f t="shared" si="8"/>
        <v>25.315567341199468</v>
      </c>
      <c r="L45" s="25">
        <f t="shared" si="8"/>
        <v>24.373345430584234</v>
      </c>
      <c r="M45" s="38">
        <f t="shared" si="8"/>
        <v>23.64725758748067</v>
      </c>
    </row>
    <row r="46" spans="2:13" x14ac:dyDescent="0.25">
      <c r="B46" s="31" t="s">
        <v>41</v>
      </c>
      <c r="C46" s="28" t="str">
        <f t="shared" si="7"/>
        <v>-</v>
      </c>
      <c r="D46" s="28" t="str">
        <f t="shared" si="8"/>
        <v>-</v>
      </c>
      <c r="E46" s="28" t="str">
        <f t="shared" si="8"/>
        <v>-</v>
      </c>
      <c r="F46" s="28" t="str">
        <f t="shared" si="8"/>
        <v>-</v>
      </c>
      <c r="G46" s="28" t="str">
        <f t="shared" si="8"/>
        <v>-</v>
      </c>
      <c r="H46" s="28" t="str">
        <f t="shared" si="8"/>
        <v>-</v>
      </c>
      <c r="I46" s="28" t="str">
        <f t="shared" si="8"/>
        <v>-</v>
      </c>
      <c r="J46" s="28">
        <f t="shared" si="8"/>
        <v>1.2211465898269389</v>
      </c>
      <c r="K46" s="28">
        <f t="shared" si="8"/>
        <v>0.45745290387156867</v>
      </c>
      <c r="L46" s="28">
        <f t="shared" si="8"/>
        <v>0.40504796246814562</v>
      </c>
      <c r="M46" s="39">
        <f t="shared" si="8"/>
        <v>0.46989004671088669</v>
      </c>
    </row>
    <row r="47" spans="2:13" x14ac:dyDescent="0.25">
      <c r="B47" s="29" t="s">
        <v>42</v>
      </c>
      <c r="C47" s="25" t="str">
        <f t="shared" si="7"/>
        <v>-</v>
      </c>
      <c r="D47" s="25" t="str">
        <f t="shared" si="8"/>
        <v>-</v>
      </c>
      <c r="E47" s="25" t="str">
        <f t="shared" si="8"/>
        <v>-</v>
      </c>
      <c r="F47" s="25" t="str">
        <f t="shared" si="8"/>
        <v>-</v>
      </c>
      <c r="G47" s="25" t="str">
        <f t="shared" si="8"/>
        <v>-</v>
      </c>
      <c r="H47" s="25" t="str">
        <f t="shared" si="8"/>
        <v>-</v>
      </c>
      <c r="I47" s="25" t="str">
        <f t="shared" si="8"/>
        <v>-</v>
      </c>
      <c r="J47" s="25">
        <f t="shared" si="8"/>
        <v>84.488827372618019</v>
      </c>
      <c r="K47" s="25">
        <f t="shared" si="8"/>
        <v>83.676560197416038</v>
      </c>
      <c r="L47" s="25">
        <f t="shared" si="8"/>
        <v>87.600416671286354</v>
      </c>
      <c r="M47" s="38">
        <f t="shared" si="8"/>
        <v>84.133466835722345</v>
      </c>
    </row>
    <row r="48" spans="2:13" x14ac:dyDescent="0.25">
      <c r="B48" s="27" t="s">
        <v>43</v>
      </c>
      <c r="C48" s="28" t="str">
        <f t="shared" si="7"/>
        <v>-</v>
      </c>
      <c r="D48" s="28" t="str">
        <f t="shared" si="8"/>
        <v>-</v>
      </c>
      <c r="E48" s="28" t="str">
        <f t="shared" si="8"/>
        <v>-</v>
      </c>
      <c r="F48" s="28" t="str">
        <f t="shared" si="8"/>
        <v>-</v>
      </c>
      <c r="G48" s="28" t="str">
        <f t="shared" si="8"/>
        <v>-</v>
      </c>
      <c r="H48" s="28" t="str">
        <f t="shared" si="8"/>
        <v>-</v>
      </c>
      <c r="I48" s="28" t="str">
        <f t="shared" si="8"/>
        <v>-</v>
      </c>
      <c r="J48" s="28">
        <f t="shared" si="8"/>
        <v>14.290026037555023</v>
      </c>
      <c r="K48" s="28">
        <f t="shared" si="8"/>
        <v>15.865986898712393</v>
      </c>
      <c r="L48" s="28">
        <f t="shared" si="8"/>
        <v>11.994535366245495</v>
      </c>
      <c r="M48" s="39">
        <f t="shared" si="8"/>
        <v>15.396643117566766</v>
      </c>
    </row>
    <row r="49" spans="2:13" ht="30" x14ac:dyDescent="0.25">
      <c r="B49" s="123" t="s">
        <v>389</v>
      </c>
      <c r="C49" s="120"/>
      <c r="D49" s="120"/>
      <c r="E49" s="120"/>
      <c r="F49" s="120"/>
      <c r="G49" s="120"/>
      <c r="H49" s="120"/>
      <c r="I49" s="120"/>
      <c r="J49" s="124">
        <v>-962.88589974000001</v>
      </c>
      <c r="K49" s="124">
        <v>-1056.5307428000001</v>
      </c>
      <c r="L49" s="124">
        <v>-1211.7412131600001</v>
      </c>
      <c r="M49" s="125">
        <v>-874.19370962999994</v>
      </c>
    </row>
    <row r="50" spans="2:13" x14ac:dyDescent="0.25">
      <c r="B50" s="32" t="s">
        <v>44</v>
      </c>
      <c r="C50" s="33">
        <f t="shared" ref="C50:M50" si="9">C49/(C5-C12)*100</f>
        <v>0</v>
      </c>
      <c r="D50" s="33">
        <f t="shared" si="9"/>
        <v>0</v>
      </c>
      <c r="E50" s="33">
        <f t="shared" si="9"/>
        <v>0</v>
      </c>
      <c r="F50" s="33">
        <f t="shared" si="9"/>
        <v>0</v>
      </c>
      <c r="G50" s="33">
        <f t="shared" si="9"/>
        <v>0</v>
      </c>
      <c r="H50" s="33">
        <f t="shared" si="9"/>
        <v>0</v>
      </c>
      <c r="I50" s="33">
        <f t="shared" si="9"/>
        <v>0</v>
      </c>
      <c r="J50" s="34">
        <f t="shared" si="9"/>
        <v>-21.574571665653714</v>
      </c>
      <c r="K50" s="34">
        <f t="shared" si="9"/>
        <v>-22.079906366588407</v>
      </c>
      <c r="L50" s="34">
        <f t="shared" si="9"/>
        <v>-23.088804677680326</v>
      </c>
      <c r="M50" s="40">
        <f t="shared" si="9"/>
        <v>-25.418389279096942</v>
      </c>
    </row>
    <row r="51" spans="2:13" x14ac:dyDescent="0.25">
      <c r="B51" s="35" t="s">
        <v>45</v>
      </c>
      <c r="C51" s="36">
        <f t="shared" ref="C51:M51" si="10">C31/(C5-C12)*100</f>
        <v>16.568544922519997</v>
      </c>
      <c r="D51" s="36">
        <f t="shared" si="10"/>
        <v>16.359159812033049</v>
      </c>
      <c r="E51" s="36">
        <f t="shared" si="10"/>
        <v>18.042938802732568</v>
      </c>
      <c r="F51" s="36">
        <f t="shared" si="10"/>
        <v>14.149497068382033</v>
      </c>
      <c r="G51" s="36">
        <f t="shared" si="10"/>
        <v>18.462713162916007</v>
      </c>
      <c r="H51" s="36">
        <f t="shared" si="10"/>
        <v>27.028106794535539</v>
      </c>
      <c r="I51" s="36">
        <f t="shared" si="10"/>
        <v>27.974338733726768</v>
      </c>
      <c r="J51" s="36">
        <f t="shared" si="10"/>
        <v>17.375523250666923</v>
      </c>
      <c r="K51" s="36">
        <f t="shared" si="10"/>
        <v>13.422739353033059</v>
      </c>
      <c r="L51" s="36">
        <f t="shared" si="10"/>
        <v>12.021489938440649</v>
      </c>
      <c r="M51" s="41">
        <f t="shared" si="10"/>
        <v>11.635636500429246</v>
      </c>
    </row>
    <row r="52" spans="2:13" x14ac:dyDescent="0.25">
      <c r="B52" s="104" t="s">
        <v>178</v>
      </c>
      <c r="C52" s="36">
        <f t="shared" ref="C52:L52" si="11">C34/(C5-C12)*100</f>
        <v>17.125820773168762</v>
      </c>
      <c r="D52" s="36">
        <f t="shared" si="11"/>
        <v>15.316696565215961</v>
      </c>
      <c r="E52" s="36">
        <f t="shared" si="11"/>
        <v>-2.0173768850648592</v>
      </c>
      <c r="F52" s="36">
        <f t="shared" si="11"/>
        <v>19.418452065362203</v>
      </c>
      <c r="G52" s="36">
        <f t="shared" si="11"/>
        <v>1.2032488178114826</v>
      </c>
      <c r="H52" s="36">
        <f t="shared" si="11"/>
        <v>1.9847289151887524</v>
      </c>
      <c r="I52" s="36">
        <f t="shared" si="11"/>
        <v>-4.2326053452618027</v>
      </c>
      <c r="J52" s="36">
        <f t="shared" si="11"/>
        <v>-0.73116703511510761</v>
      </c>
      <c r="K52" s="36">
        <f t="shared" si="11"/>
        <v>16.657938396001573</v>
      </c>
      <c r="L52" s="36">
        <f t="shared" si="11"/>
        <v>11.140881364251189</v>
      </c>
      <c r="M52" s="41">
        <f>M34/(M5-M12)*100</f>
        <v>17.087849803128773</v>
      </c>
    </row>
    <row r="53" spans="2:13" x14ac:dyDescent="0.25"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</row>
    <row r="54" spans="2:13" x14ac:dyDescent="0.25"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</row>
  </sheetData>
  <mergeCells count="1">
    <mergeCell ref="O2:Z3"/>
  </mergeCells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54"/>
  <sheetViews>
    <sheetView showGridLines="0" zoomScale="75" zoomScaleNormal="75" workbookViewId="0">
      <pane xSplit="2" ySplit="3" topLeftCell="C4" activePane="bottomRight" state="frozen"/>
      <selection activeCell="B28" sqref="B28"/>
      <selection pane="topRight" activeCell="B28" sqref="B28"/>
      <selection pane="bottomLeft" activeCell="B28" sqref="B28"/>
      <selection pane="bottomRight"/>
    </sheetView>
  </sheetViews>
  <sheetFormatPr defaultRowHeight="15" x14ac:dyDescent="0.25"/>
  <cols>
    <col min="1" max="1" width="9.140625" style="1"/>
    <col min="2" max="2" width="39.28515625" style="1" bestFit="1" customWidth="1"/>
    <col min="3" max="14" width="9.140625" style="1"/>
    <col min="15" max="26" width="9.42578125" style="1" customWidth="1"/>
    <col min="27" max="16384" width="9.140625" style="1"/>
  </cols>
  <sheetData>
    <row r="2" spans="2:26" x14ac:dyDescent="0.25">
      <c r="B2" s="118" t="s">
        <v>385</v>
      </c>
      <c r="O2" s="132" t="s">
        <v>88</v>
      </c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4"/>
    </row>
    <row r="3" spans="2:26" x14ac:dyDescent="0.25">
      <c r="B3" s="58" t="s">
        <v>65</v>
      </c>
      <c r="C3" s="2">
        <v>2008</v>
      </c>
      <c r="D3" s="2">
        <v>2009</v>
      </c>
      <c r="E3" s="2">
        <v>2010</v>
      </c>
      <c r="F3" s="2">
        <v>2011</v>
      </c>
      <c r="G3" s="2">
        <v>2012</v>
      </c>
      <c r="H3" s="2">
        <v>2013</v>
      </c>
      <c r="I3" s="2">
        <v>2014</v>
      </c>
      <c r="J3" s="2">
        <v>2015</v>
      </c>
      <c r="K3" s="2">
        <v>2016</v>
      </c>
      <c r="L3" s="2">
        <v>2017</v>
      </c>
      <c r="M3" s="2" t="s">
        <v>46</v>
      </c>
      <c r="O3" s="135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7"/>
    </row>
    <row r="4" spans="2:26" x14ac:dyDescent="0.25">
      <c r="B4" s="3" t="s">
        <v>0</v>
      </c>
      <c r="C4" s="4">
        <v>11410.497268110001</v>
      </c>
      <c r="D4" s="4">
        <v>12428.463249279999</v>
      </c>
      <c r="E4" s="4">
        <v>14517.986961340001</v>
      </c>
      <c r="F4" s="4">
        <v>16181.638609629999</v>
      </c>
      <c r="G4" s="4">
        <v>14921.33830496</v>
      </c>
      <c r="H4" s="4">
        <v>16903.954719580001</v>
      </c>
      <c r="I4" s="4">
        <v>18391.719509779999</v>
      </c>
      <c r="J4" s="4">
        <v>19411.281375139999</v>
      </c>
      <c r="K4" s="4">
        <v>22792.321702539997</v>
      </c>
      <c r="L4" s="4">
        <v>22987.510677229999</v>
      </c>
      <c r="M4" s="4">
        <v>14912.787019009998</v>
      </c>
      <c r="O4" s="22"/>
      <c r="P4" s="54"/>
      <c r="Q4" s="54"/>
      <c r="R4" s="54"/>
      <c r="S4" s="54"/>
      <c r="T4" s="54"/>
      <c r="U4" s="54"/>
      <c r="V4" s="54"/>
      <c r="W4" s="54"/>
      <c r="X4" s="54"/>
      <c r="Y4" s="54"/>
      <c r="Z4" s="55"/>
    </row>
    <row r="5" spans="2:26" x14ac:dyDescent="0.25">
      <c r="B5" s="5" t="s">
        <v>1</v>
      </c>
      <c r="C5" s="6">
        <v>11148.68274491</v>
      </c>
      <c r="D5" s="6">
        <v>11992.53996844</v>
      </c>
      <c r="E5" s="6">
        <v>13905.61355124</v>
      </c>
      <c r="F5" s="6">
        <v>15692.331348399999</v>
      </c>
      <c r="G5" s="6">
        <v>14642.42972634</v>
      </c>
      <c r="H5" s="6">
        <v>16234.0313422</v>
      </c>
      <c r="I5" s="6">
        <v>17522.495284910001</v>
      </c>
      <c r="J5" s="6">
        <v>19026.173161719998</v>
      </c>
      <c r="K5" s="6">
        <v>22153.790104669999</v>
      </c>
      <c r="L5" s="6">
        <v>22515.566779569999</v>
      </c>
      <c r="M5" s="6">
        <v>14704.828667859998</v>
      </c>
      <c r="O5" s="89" t="s">
        <v>297</v>
      </c>
      <c r="P5" s="59"/>
      <c r="Q5" s="59"/>
      <c r="R5" s="59"/>
      <c r="S5" s="59"/>
      <c r="T5" s="59"/>
      <c r="U5" s="59"/>
      <c r="V5" s="59"/>
      <c r="W5" s="59"/>
      <c r="X5" s="59"/>
      <c r="Y5" s="59"/>
      <c r="Z5" s="60"/>
    </row>
    <row r="6" spans="2:26" x14ac:dyDescent="0.25">
      <c r="B6" s="7" t="s">
        <v>2</v>
      </c>
      <c r="C6" s="8">
        <v>5314.9535880900003</v>
      </c>
      <c r="D6" s="8">
        <v>5799.4443030500006</v>
      </c>
      <c r="E6" s="8">
        <v>6966.70202926</v>
      </c>
      <c r="F6" s="8">
        <v>7817.7493352000001</v>
      </c>
      <c r="G6" s="8">
        <v>7767.9226820600006</v>
      </c>
      <c r="H6" s="8">
        <v>8833.5517697199994</v>
      </c>
      <c r="I6" s="8">
        <v>9658.1180280099998</v>
      </c>
      <c r="J6" s="8">
        <v>10225.482363120002</v>
      </c>
      <c r="K6" s="8">
        <v>11624.515639969999</v>
      </c>
      <c r="L6" s="8">
        <v>12197.564203639999</v>
      </c>
      <c r="M6" s="8">
        <v>8454.6533773499996</v>
      </c>
      <c r="O6" s="89" t="s">
        <v>298</v>
      </c>
      <c r="P6" s="59"/>
      <c r="Q6" s="59"/>
      <c r="R6" s="59"/>
      <c r="S6" s="59"/>
      <c r="T6" s="59"/>
      <c r="U6" s="59"/>
      <c r="V6" s="59"/>
      <c r="W6" s="59"/>
      <c r="X6" s="59"/>
      <c r="Y6" s="59"/>
      <c r="Z6" s="60"/>
    </row>
    <row r="7" spans="2:26" x14ac:dyDescent="0.25">
      <c r="B7" s="9" t="s">
        <v>3</v>
      </c>
      <c r="C7" s="10"/>
      <c r="D7" s="10"/>
      <c r="E7" s="10"/>
      <c r="F7" s="10"/>
      <c r="G7" s="10"/>
      <c r="H7" s="10"/>
      <c r="I7" s="10"/>
      <c r="J7" s="10">
        <v>8324.7070344700005</v>
      </c>
      <c r="K7" s="10">
        <v>8861.9900941100004</v>
      </c>
      <c r="L7" s="10">
        <v>9599.2247980200009</v>
      </c>
      <c r="M7" s="10">
        <v>6481.2144391400006</v>
      </c>
      <c r="O7" s="89"/>
      <c r="P7" s="59"/>
      <c r="Q7" s="59"/>
      <c r="R7" s="59"/>
      <c r="S7" s="59"/>
      <c r="T7" s="59"/>
      <c r="U7" s="59"/>
      <c r="V7" s="59"/>
      <c r="W7" s="59"/>
      <c r="X7" s="59"/>
      <c r="Y7" s="59"/>
      <c r="Z7" s="60"/>
    </row>
    <row r="8" spans="2:26" x14ac:dyDescent="0.25">
      <c r="B8" s="9" t="s">
        <v>4</v>
      </c>
      <c r="C8" s="10"/>
      <c r="D8" s="10"/>
      <c r="E8" s="10"/>
      <c r="F8" s="10"/>
      <c r="G8" s="10"/>
      <c r="H8" s="10"/>
      <c r="I8" s="10"/>
      <c r="J8" s="10">
        <v>580.9928836900001</v>
      </c>
      <c r="K8" s="10">
        <v>624.56937624</v>
      </c>
      <c r="L8" s="10">
        <v>735.58642921000001</v>
      </c>
      <c r="M8" s="10">
        <v>727.38266552999994</v>
      </c>
      <c r="O8" s="89" t="s">
        <v>299</v>
      </c>
      <c r="P8" s="59"/>
      <c r="Q8" s="59"/>
      <c r="R8" s="59"/>
      <c r="S8" s="59"/>
      <c r="T8" s="59"/>
      <c r="U8" s="59"/>
      <c r="V8" s="59"/>
      <c r="W8" s="59"/>
      <c r="X8" s="59"/>
      <c r="Y8" s="59"/>
      <c r="Z8" s="60"/>
    </row>
    <row r="9" spans="2:26" x14ac:dyDescent="0.25">
      <c r="B9" s="9" t="s">
        <v>5</v>
      </c>
      <c r="C9" s="10"/>
      <c r="D9" s="10"/>
      <c r="E9" s="10"/>
      <c r="F9" s="10"/>
      <c r="G9" s="10"/>
      <c r="H9" s="10"/>
      <c r="I9" s="10"/>
      <c r="J9" s="10">
        <v>61.310739159999997</v>
      </c>
      <c r="K9" s="10">
        <v>520.31478568</v>
      </c>
      <c r="L9" s="10">
        <v>79.886660730000003</v>
      </c>
      <c r="M9" s="10">
        <v>29.763003879999999</v>
      </c>
      <c r="O9" s="89" t="s">
        <v>300</v>
      </c>
      <c r="P9" s="59"/>
      <c r="Q9" s="59"/>
      <c r="R9" s="59"/>
      <c r="S9" s="59"/>
      <c r="T9" s="59"/>
      <c r="U9" s="59"/>
      <c r="V9" s="59"/>
      <c r="W9" s="59"/>
      <c r="X9" s="59"/>
      <c r="Y9" s="59"/>
      <c r="Z9" s="60"/>
    </row>
    <row r="10" spans="2:26" x14ac:dyDescent="0.25">
      <c r="B10" s="9" t="s">
        <v>6</v>
      </c>
      <c r="C10" s="10"/>
      <c r="D10" s="10"/>
      <c r="E10" s="10"/>
      <c r="F10" s="10"/>
      <c r="G10" s="10"/>
      <c r="H10" s="10"/>
      <c r="I10" s="10"/>
      <c r="J10" s="10">
        <v>832.25095411999996</v>
      </c>
      <c r="K10" s="10">
        <v>894.93127786000002</v>
      </c>
      <c r="L10" s="10">
        <v>1002.51467932</v>
      </c>
      <c r="M10" s="10">
        <v>696.64172340999994</v>
      </c>
      <c r="O10" s="8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60"/>
    </row>
    <row r="11" spans="2:26" x14ac:dyDescent="0.25">
      <c r="B11" s="9" t="s">
        <v>7</v>
      </c>
      <c r="C11" s="10"/>
      <c r="D11" s="10"/>
      <c r="E11" s="10"/>
      <c r="F11" s="10"/>
      <c r="G11" s="10"/>
      <c r="H11" s="10"/>
      <c r="I11" s="10"/>
      <c r="J11" s="10">
        <v>426.22075168000083</v>
      </c>
      <c r="K11" s="10">
        <v>722.71010607999779</v>
      </c>
      <c r="L11" s="10">
        <v>780.35163635999743</v>
      </c>
      <c r="M11" s="10">
        <v>519.65154538999923</v>
      </c>
      <c r="O11" s="89" t="s">
        <v>301</v>
      </c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60"/>
    </row>
    <row r="12" spans="2:26" x14ac:dyDescent="0.25">
      <c r="B12" s="11" t="s">
        <v>8</v>
      </c>
      <c r="C12" s="8">
        <v>4605.7094273000002</v>
      </c>
      <c r="D12" s="8">
        <v>4757.47415198</v>
      </c>
      <c r="E12" s="8">
        <v>5226.5962415100003</v>
      </c>
      <c r="F12" s="8">
        <v>6161.7662632600004</v>
      </c>
      <c r="G12" s="8">
        <v>5576.2492501699999</v>
      </c>
      <c r="H12" s="8">
        <v>5902.8780212700003</v>
      </c>
      <c r="I12" s="8">
        <v>6393.8957805200007</v>
      </c>
      <c r="J12" s="8">
        <v>6677.2664580000001</v>
      </c>
      <c r="K12" s="8">
        <v>7570.6665582599999</v>
      </c>
      <c r="L12" s="8">
        <v>7481.74269568</v>
      </c>
      <c r="M12" s="8">
        <v>5336.2025273599993</v>
      </c>
      <c r="O12" s="89" t="s">
        <v>375</v>
      </c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60"/>
    </row>
    <row r="13" spans="2:26" x14ac:dyDescent="0.25">
      <c r="B13" s="9" t="s">
        <v>9</v>
      </c>
      <c r="C13" s="10"/>
      <c r="D13" s="10"/>
      <c r="E13" s="10"/>
      <c r="F13" s="10"/>
      <c r="G13" s="10"/>
      <c r="H13" s="10"/>
      <c r="I13" s="10"/>
      <c r="J13" s="10">
        <v>4483.26394497</v>
      </c>
      <c r="K13" s="10">
        <v>5076.1730924200001</v>
      </c>
      <c r="L13" s="10">
        <v>4867.2874372299993</v>
      </c>
      <c r="M13" s="10">
        <v>3568.6334906799998</v>
      </c>
      <c r="O13" s="8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60"/>
    </row>
    <row r="14" spans="2:26" x14ac:dyDescent="0.25">
      <c r="B14" s="9" t="s">
        <v>10</v>
      </c>
      <c r="C14" s="10"/>
      <c r="D14" s="10"/>
      <c r="E14" s="10"/>
      <c r="F14" s="10"/>
      <c r="G14" s="10"/>
      <c r="H14" s="10"/>
      <c r="I14" s="10"/>
      <c r="J14" s="10">
        <v>2194.00251303</v>
      </c>
      <c r="K14" s="10">
        <v>2494.4934658399998</v>
      </c>
      <c r="L14" s="10">
        <v>2614.4552584500007</v>
      </c>
      <c r="M14" s="10">
        <v>1767.5690366799995</v>
      </c>
      <c r="O14" s="89" t="s">
        <v>302</v>
      </c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60"/>
    </row>
    <row r="15" spans="2:26" x14ac:dyDescent="0.25">
      <c r="B15" s="11" t="s">
        <v>11</v>
      </c>
      <c r="C15" s="8">
        <v>1228.0197295199996</v>
      </c>
      <c r="D15" s="8">
        <v>1435.6215134099994</v>
      </c>
      <c r="E15" s="8">
        <v>1712.3152804699994</v>
      </c>
      <c r="F15" s="8">
        <v>1712.8157499399986</v>
      </c>
      <c r="G15" s="8">
        <v>1298.2577941099998</v>
      </c>
      <c r="H15" s="8">
        <v>1497.6015512100003</v>
      </c>
      <c r="I15" s="8">
        <v>1470.4814763800005</v>
      </c>
      <c r="J15" s="8">
        <v>2123.4243405999969</v>
      </c>
      <c r="K15" s="8">
        <v>2958.6079064400001</v>
      </c>
      <c r="L15" s="8">
        <v>2836.2598802500006</v>
      </c>
      <c r="M15" s="8">
        <v>913.97276314999908</v>
      </c>
      <c r="O15" s="89" t="s">
        <v>303</v>
      </c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60"/>
    </row>
    <row r="16" spans="2:26" x14ac:dyDescent="0.25">
      <c r="B16" s="12" t="s">
        <v>12</v>
      </c>
      <c r="C16" s="6">
        <v>261.8145232</v>
      </c>
      <c r="D16" s="6">
        <v>435.92328084000002</v>
      </c>
      <c r="E16" s="6">
        <v>612.3734101</v>
      </c>
      <c r="F16" s="6">
        <v>489.30726122999999</v>
      </c>
      <c r="G16" s="6">
        <v>278.90857862000001</v>
      </c>
      <c r="H16" s="6">
        <v>669.92337738000003</v>
      </c>
      <c r="I16" s="6">
        <v>869.22422487000006</v>
      </c>
      <c r="J16" s="6">
        <v>385.10821341999997</v>
      </c>
      <c r="K16" s="6">
        <v>638.53159786999993</v>
      </c>
      <c r="L16" s="6">
        <v>471.94389766</v>
      </c>
      <c r="M16" s="6">
        <v>207.95835115</v>
      </c>
      <c r="O16" s="24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60"/>
    </row>
    <row r="17" spans="2:26" x14ac:dyDescent="0.25">
      <c r="B17" s="13" t="s">
        <v>13</v>
      </c>
      <c r="C17" s="14">
        <v>10124.739256030001</v>
      </c>
      <c r="D17" s="14">
        <v>12127.426864359999</v>
      </c>
      <c r="E17" s="14">
        <v>15326.8422364</v>
      </c>
      <c r="F17" s="14">
        <v>15931.963556510002</v>
      </c>
      <c r="G17" s="14">
        <v>15397.27691638</v>
      </c>
      <c r="H17" s="14">
        <v>16453.20434955</v>
      </c>
      <c r="I17" s="14">
        <v>19796.90285762</v>
      </c>
      <c r="J17" s="14">
        <v>20035.352903369996</v>
      </c>
      <c r="K17" s="14">
        <v>21501.248690330001</v>
      </c>
      <c r="L17" s="14">
        <v>22472.48608151</v>
      </c>
      <c r="M17" s="14">
        <v>14195.001650229999</v>
      </c>
      <c r="O17" s="24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60"/>
    </row>
    <row r="18" spans="2:26" x14ac:dyDescent="0.25">
      <c r="B18" s="15" t="s">
        <v>14</v>
      </c>
      <c r="C18" s="16">
        <v>9137.0816542000011</v>
      </c>
      <c r="D18" s="16">
        <v>10432.271371729999</v>
      </c>
      <c r="E18" s="16">
        <v>12246.99894539</v>
      </c>
      <c r="F18" s="16">
        <v>13394.888390290002</v>
      </c>
      <c r="G18" s="16">
        <v>13559.89492649</v>
      </c>
      <c r="H18" s="16">
        <v>14249.871718819999</v>
      </c>
      <c r="I18" s="16">
        <v>16129.149206729999</v>
      </c>
      <c r="J18" s="16">
        <v>17661.435178509997</v>
      </c>
      <c r="K18" s="16">
        <v>19364.209652180001</v>
      </c>
      <c r="L18" s="16">
        <v>20195.7309504</v>
      </c>
      <c r="M18" s="16">
        <v>12794.23572465</v>
      </c>
      <c r="O18" s="24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</row>
    <row r="19" spans="2:26" x14ac:dyDescent="0.25">
      <c r="B19" s="7" t="s">
        <v>15</v>
      </c>
      <c r="C19" s="8">
        <v>4944.19817883</v>
      </c>
      <c r="D19" s="8">
        <v>5660.2772125900001</v>
      </c>
      <c r="E19" s="8">
        <v>6523.3747173000002</v>
      </c>
      <c r="F19" s="8">
        <v>7153.7871706599999</v>
      </c>
      <c r="G19" s="8">
        <v>7482.8696000399996</v>
      </c>
      <c r="H19" s="8">
        <v>7527.9919142200006</v>
      </c>
      <c r="I19" s="8">
        <v>8303.8469291599995</v>
      </c>
      <c r="J19" s="8">
        <v>9995.40146465</v>
      </c>
      <c r="K19" s="8">
        <v>10454.299583209999</v>
      </c>
      <c r="L19" s="8">
        <v>11023.336551569999</v>
      </c>
      <c r="M19" s="8">
        <v>6971.0476104799991</v>
      </c>
      <c r="O19" s="24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</row>
    <row r="20" spans="2:26" x14ac:dyDescent="0.25">
      <c r="B20" s="9" t="s">
        <v>16</v>
      </c>
      <c r="C20" s="10"/>
      <c r="D20" s="10"/>
      <c r="E20" s="10"/>
      <c r="F20" s="10"/>
      <c r="G20" s="10"/>
      <c r="H20" s="10"/>
      <c r="I20" s="10"/>
      <c r="J20" s="10">
        <v>7285.5380267700002</v>
      </c>
      <c r="K20" s="10">
        <v>7554.9648972899986</v>
      </c>
      <c r="L20" s="10">
        <v>7902.4703128899982</v>
      </c>
      <c r="M20" s="10">
        <v>4794.4416234199989</v>
      </c>
      <c r="O20" s="24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</row>
    <row r="21" spans="2:26" x14ac:dyDescent="0.25">
      <c r="B21" s="9" t="s">
        <v>17</v>
      </c>
      <c r="C21" s="10"/>
      <c r="D21" s="10"/>
      <c r="E21" s="10"/>
      <c r="F21" s="10"/>
      <c r="G21" s="10"/>
      <c r="H21" s="10"/>
      <c r="I21" s="10"/>
      <c r="J21" s="10">
        <v>2709.8634378800002</v>
      </c>
      <c r="K21" s="10">
        <v>2899.3346859200001</v>
      </c>
      <c r="L21" s="10">
        <v>3120.8662386800002</v>
      </c>
      <c r="M21" s="10">
        <v>2176.6059870600002</v>
      </c>
      <c r="O21" s="24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</row>
    <row r="22" spans="2:26" x14ac:dyDescent="0.25">
      <c r="B22" s="1" t="s">
        <v>18</v>
      </c>
      <c r="C22" s="10"/>
      <c r="D22" s="10"/>
      <c r="E22" s="10"/>
      <c r="F22" s="10"/>
      <c r="G22" s="10"/>
      <c r="H22" s="10"/>
      <c r="I22" s="10"/>
      <c r="J22" s="10">
        <v>1555.49189348</v>
      </c>
      <c r="K22" s="10">
        <v>1859.58197898</v>
      </c>
      <c r="L22" s="10">
        <v>2018.87419897</v>
      </c>
      <c r="M22" s="10">
        <v>1397.0575916500002</v>
      </c>
      <c r="O22" s="24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</row>
    <row r="23" spans="2:26" x14ac:dyDescent="0.25">
      <c r="B23" s="1" t="s">
        <v>19</v>
      </c>
      <c r="C23" s="10"/>
      <c r="D23" s="10"/>
      <c r="E23" s="10"/>
      <c r="F23" s="10"/>
      <c r="G23" s="10"/>
      <c r="H23" s="10"/>
      <c r="I23" s="10"/>
      <c r="J23" s="10">
        <v>324.02232514999997</v>
      </c>
      <c r="K23" s="10">
        <v>325.26420044999998</v>
      </c>
      <c r="L23" s="10">
        <v>358.91750777999999</v>
      </c>
      <c r="M23" s="10">
        <v>264.60590149000001</v>
      </c>
      <c r="O23" s="24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</row>
    <row r="24" spans="2:26" x14ac:dyDescent="0.25">
      <c r="B24" s="1" t="s">
        <v>20</v>
      </c>
      <c r="C24" s="10"/>
      <c r="D24" s="10"/>
      <c r="E24" s="10"/>
      <c r="F24" s="10"/>
      <c r="G24" s="10"/>
      <c r="H24" s="10"/>
      <c r="I24" s="10"/>
      <c r="J24" s="10">
        <v>829.24111791999997</v>
      </c>
      <c r="K24" s="10">
        <v>713.61577418000002</v>
      </c>
      <c r="L24" s="10">
        <v>741.33300534</v>
      </c>
      <c r="M24" s="10">
        <v>514.79600371999993</v>
      </c>
      <c r="O24" s="24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</row>
    <row r="25" spans="2:26" x14ac:dyDescent="0.25">
      <c r="B25" s="1" t="s">
        <v>21</v>
      </c>
      <c r="C25" s="10"/>
      <c r="D25" s="10"/>
      <c r="E25" s="10"/>
      <c r="F25" s="10"/>
      <c r="G25" s="10"/>
      <c r="H25" s="10"/>
      <c r="I25" s="10"/>
      <c r="J25" s="10">
        <v>1.1081013300004088</v>
      </c>
      <c r="K25" s="10">
        <v>0.87273231000017404</v>
      </c>
      <c r="L25" s="10">
        <v>1.741526590000376</v>
      </c>
      <c r="M25" s="10">
        <v>0.14649020000024393</v>
      </c>
      <c r="O25" s="24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</row>
    <row r="26" spans="2:26" x14ac:dyDescent="0.25">
      <c r="B26" s="17" t="s">
        <v>22</v>
      </c>
      <c r="C26" s="18"/>
      <c r="D26" s="18"/>
      <c r="E26" s="18"/>
      <c r="F26" s="18"/>
      <c r="G26" s="18"/>
      <c r="H26" s="18"/>
      <c r="I26" s="18"/>
      <c r="J26" s="18">
        <v>2206.4059602699999</v>
      </c>
      <c r="K26" s="18">
        <v>2388.9918452999996</v>
      </c>
      <c r="L26" s="18">
        <v>2550.5101407700004</v>
      </c>
      <c r="M26" s="18">
        <v>1759.62757025</v>
      </c>
      <c r="O26" s="24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</row>
    <row r="27" spans="2:26" x14ac:dyDescent="0.25">
      <c r="B27" s="17" t="s">
        <v>23</v>
      </c>
      <c r="C27" s="18"/>
      <c r="D27" s="18"/>
      <c r="E27" s="18"/>
      <c r="F27" s="18"/>
      <c r="G27" s="18"/>
      <c r="H27" s="18"/>
      <c r="I27" s="18"/>
      <c r="J27" s="18">
        <v>502.34937627999994</v>
      </c>
      <c r="K27" s="18">
        <v>509.47010831</v>
      </c>
      <c r="L27" s="18">
        <v>568.6145713200001</v>
      </c>
      <c r="M27" s="18">
        <v>416.83192661000004</v>
      </c>
      <c r="O27" s="24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</row>
    <row r="28" spans="2:26" x14ac:dyDescent="0.25">
      <c r="B28" s="7" t="s">
        <v>326</v>
      </c>
      <c r="C28" s="8">
        <v>3980.7678961199999</v>
      </c>
      <c r="D28" s="8">
        <v>4580.8495923500004</v>
      </c>
      <c r="E28" s="8">
        <v>5534.6152715400003</v>
      </c>
      <c r="F28" s="8">
        <v>6021.6059671200001</v>
      </c>
      <c r="G28" s="8">
        <v>5829.9260014900001</v>
      </c>
      <c r="H28" s="8">
        <v>6475.3996088000004</v>
      </c>
      <c r="I28" s="8">
        <v>7527.6389866400004</v>
      </c>
      <c r="J28" s="8">
        <v>7666.0337138599971</v>
      </c>
      <c r="K28" s="8">
        <v>8909.9100689700026</v>
      </c>
      <c r="L28" s="8">
        <v>9172.3943988300016</v>
      </c>
      <c r="M28" s="8">
        <v>5823.1881141700005</v>
      </c>
      <c r="O28" s="24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</row>
    <row r="29" spans="2:26" x14ac:dyDescent="0.25">
      <c r="B29" s="1" t="s">
        <v>24</v>
      </c>
      <c r="C29" s="19">
        <v>1259.3578446199999</v>
      </c>
      <c r="D29" s="19">
        <v>1372.8936419700001</v>
      </c>
      <c r="E29" s="19">
        <v>1634.79046995</v>
      </c>
      <c r="F29" s="19">
        <v>1901.0835751</v>
      </c>
      <c r="G29" s="19">
        <v>2123.0318028399997</v>
      </c>
      <c r="H29" s="19">
        <v>2362.9947171399999</v>
      </c>
      <c r="I29" s="19">
        <v>2574.56816166</v>
      </c>
      <c r="J29" s="10">
        <v>2703.9621495199999</v>
      </c>
      <c r="K29" s="10">
        <v>2861.8884675599998</v>
      </c>
      <c r="L29" s="10">
        <v>3151.5220839499998</v>
      </c>
      <c r="M29" s="10">
        <v>2183.0225733299999</v>
      </c>
      <c r="O29" s="24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</row>
    <row r="30" spans="2:26" x14ac:dyDescent="0.25">
      <c r="B30" s="1" t="s">
        <v>25</v>
      </c>
      <c r="C30" s="10">
        <v>2721.4100515</v>
      </c>
      <c r="D30" s="10">
        <v>3207.9559503800001</v>
      </c>
      <c r="E30" s="10">
        <v>3899.8248015900003</v>
      </c>
      <c r="F30" s="10">
        <v>4120.5223920200006</v>
      </c>
      <c r="G30" s="10">
        <v>3706.8941986500004</v>
      </c>
      <c r="H30" s="10">
        <v>4112.4048916600004</v>
      </c>
      <c r="I30" s="10">
        <v>4953.0708249800009</v>
      </c>
      <c r="J30" s="10">
        <v>4962.0715643399972</v>
      </c>
      <c r="K30" s="10">
        <v>6048.0216014100024</v>
      </c>
      <c r="L30" s="10">
        <v>6020.8723148800018</v>
      </c>
      <c r="M30" s="10">
        <v>3640.1655408400006</v>
      </c>
      <c r="O30" s="32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2"/>
    </row>
    <row r="31" spans="2:26" x14ac:dyDescent="0.25">
      <c r="B31" s="15" t="s">
        <v>26</v>
      </c>
      <c r="C31" s="16">
        <v>987.65760182999998</v>
      </c>
      <c r="D31" s="16">
        <v>1695.15549263</v>
      </c>
      <c r="E31" s="16">
        <v>3079.84329101</v>
      </c>
      <c r="F31" s="16">
        <v>2537.07516622</v>
      </c>
      <c r="G31" s="16">
        <v>1837.3819898899999</v>
      </c>
      <c r="H31" s="16">
        <v>2203.3326307299999</v>
      </c>
      <c r="I31" s="16">
        <v>3667.7536508899998</v>
      </c>
      <c r="J31" s="16">
        <v>2373.9177248599999</v>
      </c>
      <c r="K31" s="16">
        <v>2137.0390381500001</v>
      </c>
      <c r="L31" s="16">
        <v>2276.7551311100001</v>
      </c>
      <c r="M31" s="16">
        <v>1400.7659255799999</v>
      </c>
    </row>
    <row r="32" spans="2:26" x14ac:dyDescent="0.25">
      <c r="B32" s="1" t="s">
        <v>27</v>
      </c>
      <c r="C32" s="10">
        <v>878.11034940000002</v>
      </c>
      <c r="D32" s="10">
        <v>1597.10164356</v>
      </c>
      <c r="E32" s="10">
        <v>2996.7999845700001</v>
      </c>
      <c r="F32" s="10">
        <v>2439.8887315500001</v>
      </c>
      <c r="G32" s="10">
        <v>1699.7942830999998</v>
      </c>
      <c r="H32" s="10">
        <v>1880.1414702899999</v>
      </c>
      <c r="I32" s="10">
        <v>3238.6649824199999</v>
      </c>
      <c r="J32" s="10">
        <v>2254.5721084299998</v>
      </c>
      <c r="K32" s="10">
        <v>1977.96581472</v>
      </c>
      <c r="L32" s="10">
        <v>2126.7303717599998</v>
      </c>
      <c r="M32" s="10">
        <v>1306.2035168900002</v>
      </c>
    </row>
    <row r="33" spans="2:13" x14ac:dyDescent="0.25">
      <c r="B33" s="1" t="s">
        <v>28</v>
      </c>
      <c r="C33" s="10">
        <v>109.54725243</v>
      </c>
      <c r="D33" s="10">
        <v>98.053849069999998</v>
      </c>
      <c r="E33" s="10">
        <v>83.043306439999995</v>
      </c>
      <c r="F33" s="10">
        <v>97.186434669999997</v>
      </c>
      <c r="G33" s="10">
        <v>137.58770679</v>
      </c>
      <c r="H33" s="10">
        <v>323.19116043999998</v>
      </c>
      <c r="I33" s="10">
        <v>429.08866847000002</v>
      </c>
      <c r="J33" s="10">
        <v>119.34561643000006</v>
      </c>
      <c r="K33" s="10">
        <v>159.0732234300001</v>
      </c>
      <c r="L33" s="10">
        <v>150.02475935000029</v>
      </c>
      <c r="M33" s="10">
        <v>94.562408689999756</v>
      </c>
    </row>
    <row r="34" spans="2:13" x14ac:dyDescent="0.25">
      <c r="B34" s="3" t="s">
        <v>29</v>
      </c>
      <c r="C34" s="20">
        <v>1285.7580120799994</v>
      </c>
      <c r="D34" s="20">
        <v>301.03638492000027</v>
      </c>
      <c r="E34" s="20">
        <v>-808.85527505999926</v>
      </c>
      <c r="F34" s="20">
        <v>249.67505311999776</v>
      </c>
      <c r="G34" s="20">
        <v>-475.9386114200006</v>
      </c>
      <c r="H34" s="20">
        <v>450.75037003000034</v>
      </c>
      <c r="I34" s="20">
        <v>-1405.1833478400004</v>
      </c>
      <c r="J34" s="20">
        <v>-624.07152822999706</v>
      </c>
      <c r="K34" s="20">
        <v>1291.0730122099958</v>
      </c>
      <c r="L34" s="20">
        <v>515.02459571999862</v>
      </c>
      <c r="M34" s="20">
        <v>717.78536877999977</v>
      </c>
    </row>
    <row r="35" spans="2:13" x14ac:dyDescent="0.25">
      <c r="B35" s="21"/>
      <c r="C35" s="21"/>
      <c r="D35" s="21"/>
      <c r="E35" s="21"/>
      <c r="F35" s="21"/>
      <c r="G35" s="21"/>
      <c r="H35" s="21"/>
      <c r="I35" s="21"/>
      <c r="J35" s="21"/>
    </row>
    <row r="36" spans="2:13" x14ac:dyDescent="0.25">
      <c r="B36" s="22" t="s">
        <v>31</v>
      </c>
      <c r="C36" s="23">
        <f t="shared" ref="C36:L36" si="0">(C6+C15)/C4*100</f>
        <v>57.341701802043879</v>
      </c>
      <c r="D36" s="23">
        <f t="shared" si="0"/>
        <v>58.213679932465809</v>
      </c>
      <c r="E36" s="23">
        <f t="shared" si="0"/>
        <v>59.781134484012043</v>
      </c>
      <c r="F36" s="23">
        <f t="shared" si="0"/>
        <v>58.897404119927501</v>
      </c>
      <c r="G36" s="23">
        <f t="shared" si="0"/>
        <v>60.759834613201633</v>
      </c>
      <c r="H36" s="23">
        <f t="shared" si="0"/>
        <v>61.116782979567098</v>
      </c>
      <c r="I36" s="23">
        <f t="shared" si="0"/>
        <v>60.50874959501337</v>
      </c>
      <c r="J36" s="23">
        <f t="shared" si="0"/>
        <v>63.617163983492745</v>
      </c>
      <c r="K36" s="23">
        <f t="shared" si="0"/>
        <v>63.982615447134741</v>
      </c>
      <c r="L36" s="23">
        <f t="shared" si="0"/>
        <v>65.399965637782486</v>
      </c>
      <c r="M36" s="37">
        <f>(M6+M15)/M4*100</f>
        <v>62.822771682834279</v>
      </c>
    </row>
    <row r="37" spans="2:13" x14ac:dyDescent="0.25">
      <c r="B37" s="24" t="s">
        <v>32</v>
      </c>
      <c r="C37" s="25">
        <f t="shared" ref="C37:L37" si="1">C12/C4*100</f>
        <v>40.363792384158522</v>
      </c>
      <c r="D37" s="25">
        <f t="shared" si="1"/>
        <v>38.278860841911474</v>
      </c>
      <c r="E37" s="25">
        <f t="shared" si="1"/>
        <v>36.000833004106717</v>
      </c>
      <c r="F37" s="25">
        <f t="shared" si="1"/>
        <v>38.078753406302226</v>
      </c>
      <c r="G37" s="25">
        <f t="shared" si="1"/>
        <v>37.370972604490845</v>
      </c>
      <c r="H37" s="25">
        <f t="shared" si="1"/>
        <v>34.920100764542653</v>
      </c>
      <c r="I37" s="25">
        <f t="shared" si="1"/>
        <v>34.765078801468107</v>
      </c>
      <c r="J37" s="25">
        <f t="shared" si="1"/>
        <v>34.398895822259142</v>
      </c>
      <c r="K37" s="25">
        <f t="shared" si="1"/>
        <v>33.215863908310482</v>
      </c>
      <c r="L37" s="25">
        <f t="shared" si="1"/>
        <v>32.546989540241739</v>
      </c>
      <c r="M37" s="38">
        <f>M12/M4*100</f>
        <v>35.782731427450166</v>
      </c>
    </row>
    <row r="38" spans="2:13" x14ac:dyDescent="0.25">
      <c r="B38" s="24" t="s">
        <v>33</v>
      </c>
      <c r="C38" s="25">
        <f t="shared" ref="C38:L38" si="2">C16/C4*100</f>
        <v>2.2945058137975973</v>
      </c>
      <c r="D38" s="25">
        <f t="shared" si="2"/>
        <v>3.5074592256227151</v>
      </c>
      <c r="E38" s="25">
        <f t="shared" si="2"/>
        <v>4.2180325118812361</v>
      </c>
      <c r="F38" s="25">
        <f t="shared" si="2"/>
        <v>3.0238424737702645</v>
      </c>
      <c r="G38" s="25">
        <f t="shared" si="2"/>
        <v>1.8691927823075229</v>
      </c>
      <c r="H38" s="25">
        <f t="shared" si="2"/>
        <v>3.9631162558902373</v>
      </c>
      <c r="I38" s="25">
        <f t="shared" si="2"/>
        <v>4.7261716035185319</v>
      </c>
      <c r="J38" s="25">
        <f t="shared" si="2"/>
        <v>1.9839401942481114</v>
      </c>
      <c r="K38" s="25">
        <f t="shared" si="2"/>
        <v>2.8015206445547904</v>
      </c>
      <c r="L38" s="25">
        <f t="shared" si="2"/>
        <v>2.0530448219757798</v>
      </c>
      <c r="M38" s="38">
        <f>M16/M4*100</f>
        <v>1.3944968897155585</v>
      </c>
    </row>
    <row r="39" spans="2:13" x14ac:dyDescent="0.25">
      <c r="B39" s="26" t="s">
        <v>34</v>
      </c>
      <c r="C39" s="23">
        <f t="shared" ref="C39:L39" si="3">C19/C17*100</f>
        <v>48.832844518789742</v>
      </c>
      <c r="D39" s="23">
        <f t="shared" si="3"/>
        <v>46.673356812601234</v>
      </c>
      <c r="E39" s="23">
        <f t="shared" si="3"/>
        <v>42.561765931194337</v>
      </c>
      <c r="F39" s="23">
        <f t="shared" si="3"/>
        <v>44.90210604164276</v>
      </c>
      <c r="G39" s="23">
        <f t="shared" si="3"/>
        <v>48.598655727751051</v>
      </c>
      <c r="H39" s="23">
        <f t="shared" si="3"/>
        <v>45.753956215987152</v>
      </c>
      <c r="I39" s="23">
        <f t="shared" si="3"/>
        <v>41.945181975592597</v>
      </c>
      <c r="J39" s="23">
        <f t="shared" si="3"/>
        <v>49.888821588806401</v>
      </c>
      <c r="K39" s="23">
        <f t="shared" si="3"/>
        <v>48.621825335715165</v>
      </c>
      <c r="L39" s="23">
        <f t="shared" si="3"/>
        <v>49.052590405828852</v>
      </c>
      <c r="M39" s="37">
        <f>M19/M17*100</f>
        <v>49.109170835264038</v>
      </c>
    </row>
    <row r="40" spans="2:13" x14ac:dyDescent="0.25">
      <c r="B40" s="27" t="s">
        <v>35</v>
      </c>
      <c r="C40" s="28">
        <f t="shared" ref="C40:L40" si="4">C19/(C17-C29)*100</f>
        <v>55.769717617187609</v>
      </c>
      <c r="D40" s="28">
        <f t="shared" si="4"/>
        <v>52.631547046651896</v>
      </c>
      <c r="E40" s="28">
        <f t="shared" si="4"/>
        <v>47.643514854978854</v>
      </c>
      <c r="F40" s="28">
        <f t="shared" si="4"/>
        <v>50.986019267061657</v>
      </c>
      <c r="G40" s="28">
        <f t="shared" si="4"/>
        <v>56.371338151706418</v>
      </c>
      <c r="H40" s="28">
        <f t="shared" si="4"/>
        <v>53.42711081391063</v>
      </c>
      <c r="I40" s="28">
        <f t="shared" si="4"/>
        <v>48.215570512097351</v>
      </c>
      <c r="J40" s="28">
        <f t="shared" si="4"/>
        <v>57.672241117924258</v>
      </c>
      <c r="K40" s="28">
        <f t="shared" si="4"/>
        <v>56.08722326444947</v>
      </c>
      <c r="L40" s="28">
        <f t="shared" si="4"/>
        <v>57.053760635142794</v>
      </c>
      <c r="M40" s="39">
        <f>M19/(M17-M29)*100</f>
        <v>58.03413047801493</v>
      </c>
    </row>
    <row r="41" spans="2:13" x14ac:dyDescent="0.25">
      <c r="B41" s="29" t="s">
        <v>36</v>
      </c>
      <c r="C41" s="25">
        <f>IFERROR(C20/C19*100,"-")</f>
        <v>0</v>
      </c>
      <c r="D41" s="25">
        <f t="shared" ref="D41:M41" si="5">IFERROR(D20/D19*100,"-")</f>
        <v>0</v>
      </c>
      <c r="E41" s="25">
        <f t="shared" si="5"/>
        <v>0</v>
      </c>
      <c r="F41" s="25">
        <f t="shared" si="5"/>
        <v>0</v>
      </c>
      <c r="G41" s="25">
        <f t="shared" si="5"/>
        <v>0</v>
      </c>
      <c r="H41" s="25">
        <f t="shared" si="5"/>
        <v>0</v>
      </c>
      <c r="I41" s="25">
        <f t="shared" si="5"/>
        <v>0</v>
      </c>
      <c r="J41" s="25">
        <f t="shared" si="5"/>
        <v>72.888898485330728</v>
      </c>
      <c r="K41" s="25">
        <f t="shared" si="5"/>
        <v>72.266581200940124</v>
      </c>
      <c r="L41" s="25">
        <f t="shared" si="5"/>
        <v>71.688551609761831</v>
      </c>
      <c r="M41" s="38">
        <f t="shared" si="5"/>
        <v>68.776486567273238</v>
      </c>
    </row>
    <row r="42" spans="2:13" x14ac:dyDescent="0.25">
      <c r="B42" s="29" t="s">
        <v>37</v>
      </c>
      <c r="C42" s="25">
        <f>IFERROR(C21/C19*100,"-")</f>
        <v>0</v>
      </c>
      <c r="D42" s="25">
        <f t="shared" ref="D42:M42" si="6">IFERROR(D21/D19*100,"-")</f>
        <v>0</v>
      </c>
      <c r="E42" s="25">
        <f t="shared" si="6"/>
        <v>0</v>
      </c>
      <c r="F42" s="25">
        <f t="shared" si="6"/>
        <v>0</v>
      </c>
      <c r="G42" s="25">
        <f t="shared" si="6"/>
        <v>0</v>
      </c>
      <c r="H42" s="25">
        <f t="shared" si="6"/>
        <v>0</v>
      </c>
      <c r="I42" s="25">
        <f t="shared" si="6"/>
        <v>0</v>
      </c>
      <c r="J42" s="25">
        <f t="shared" si="6"/>
        <v>27.111101514669265</v>
      </c>
      <c r="K42" s="25">
        <f t="shared" si="6"/>
        <v>27.733418799059876</v>
      </c>
      <c r="L42" s="25">
        <f t="shared" si="6"/>
        <v>28.311448390238169</v>
      </c>
      <c r="M42" s="38">
        <f t="shared" si="6"/>
        <v>31.223513432726758</v>
      </c>
    </row>
    <row r="43" spans="2:13" x14ac:dyDescent="0.25">
      <c r="B43" s="30" t="s">
        <v>38</v>
      </c>
      <c r="C43" s="25" t="str">
        <f t="shared" ref="C43:C48" si="7">IFERROR(C22/C$21*100,"-")</f>
        <v>-</v>
      </c>
      <c r="D43" s="25" t="str">
        <f t="shared" ref="D43:M48" si="8">IFERROR(D22/D$21*100,"-")</f>
        <v>-</v>
      </c>
      <c r="E43" s="25" t="str">
        <f t="shared" si="8"/>
        <v>-</v>
      </c>
      <c r="F43" s="25" t="str">
        <f t="shared" si="8"/>
        <v>-</v>
      </c>
      <c r="G43" s="25" t="str">
        <f t="shared" si="8"/>
        <v>-</v>
      </c>
      <c r="H43" s="25" t="str">
        <f t="shared" si="8"/>
        <v>-</v>
      </c>
      <c r="I43" s="25" t="str">
        <f t="shared" si="8"/>
        <v>-</v>
      </c>
      <c r="J43" s="25">
        <f t="shared" si="8"/>
        <v>57.401117404532521</v>
      </c>
      <c r="K43" s="25">
        <f t="shared" si="8"/>
        <v>64.138231022815788</v>
      </c>
      <c r="L43" s="25">
        <f t="shared" si="8"/>
        <v>64.689545932731221</v>
      </c>
      <c r="M43" s="38">
        <f t="shared" si="8"/>
        <v>64.185139614406879</v>
      </c>
    </row>
    <row r="44" spans="2:13" x14ac:dyDescent="0.25">
      <c r="B44" s="30" t="s">
        <v>39</v>
      </c>
      <c r="C44" s="25" t="str">
        <f t="shared" si="7"/>
        <v>-</v>
      </c>
      <c r="D44" s="25" t="str">
        <f t="shared" si="8"/>
        <v>-</v>
      </c>
      <c r="E44" s="25" t="str">
        <f t="shared" si="8"/>
        <v>-</v>
      </c>
      <c r="F44" s="25" t="str">
        <f t="shared" si="8"/>
        <v>-</v>
      </c>
      <c r="G44" s="25" t="str">
        <f t="shared" si="8"/>
        <v>-</v>
      </c>
      <c r="H44" s="25" t="str">
        <f t="shared" si="8"/>
        <v>-</v>
      </c>
      <c r="I44" s="25" t="str">
        <f t="shared" si="8"/>
        <v>-</v>
      </c>
      <c r="J44" s="25">
        <f t="shared" si="8"/>
        <v>11.957145907082737</v>
      </c>
      <c r="K44" s="25">
        <f t="shared" si="8"/>
        <v>11.218580663680399</v>
      </c>
      <c r="L44" s="25">
        <f t="shared" si="8"/>
        <v>11.500573248913339</v>
      </c>
      <c r="M44" s="38">
        <f t="shared" si="8"/>
        <v>12.156812168260652</v>
      </c>
    </row>
    <row r="45" spans="2:13" x14ac:dyDescent="0.25">
      <c r="B45" s="30" t="s">
        <v>40</v>
      </c>
      <c r="C45" s="25" t="str">
        <f t="shared" si="7"/>
        <v>-</v>
      </c>
      <c r="D45" s="25" t="str">
        <f t="shared" si="8"/>
        <v>-</v>
      </c>
      <c r="E45" s="25" t="str">
        <f t="shared" si="8"/>
        <v>-</v>
      </c>
      <c r="F45" s="25" t="str">
        <f t="shared" si="8"/>
        <v>-</v>
      </c>
      <c r="G45" s="25" t="str">
        <f t="shared" si="8"/>
        <v>-</v>
      </c>
      <c r="H45" s="25" t="str">
        <f t="shared" si="8"/>
        <v>-</v>
      </c>
      <c r="I45" s="25" t="str">
        <f t="shared" si="8"/>
        <v>-</v>
      </c>
      <c r="J45" s="25">
        <f t="shared" si="8"/>
        <v>30.600845279817413</v>
      </c>
      <c r="K45" s="25">
        <f t="shared" si="8"/>
        <v>24.613087190158577</v>
      </c>
      <c r="L45" s="25">
        <f t="shared" si="8"/>
        <v>23.754078151505585</v>
      </c>
      <c r="M45" s="38">
        <f t="shared" si="8"/>
        <v>23.651318005209969</v>
      </c>
    </row>
    <row r="46" spans="2:13" x14ac:dyDescent="0.25">
      <c r="B46" s="31" t="s">
        <v>41</v>
      </c>
      <c r="C46" s="28" t="str">
        <f t="shared" si="7"/>
        <v>-</v>
      </c>
      <c r="D46" s="28" t="str">
        <f t="shared" si="8"/>
        <v>-</v>
      </c>
      <c r="E46" s="28" t="str">
        <f t="shared" si="8"/>
        <v>-</v>
      </c>
      <c r="F46" s="28" t="str">
        <f t="shared" si="8"/>
        <v>-</v>
      </c>
      <c r="G46" s="28" t="str">
        <f t="shared" si="8"/>
        <v>-</v>
      </c>
      <c r="H46" s="28" t="str">
        <f t="shared" si="8"/>
        <v>-</v>
      </c>
      <c r="I46" s="28" t="str">
        <f t="shared" si="8"/>
        <v>-</v>
      </c>
      <c r="J46" s="28">
        <f t="shared" si="8"/>
        <v>4.0891408567337494E-2</v>
      </c>
      <c r="K46" s="28">
        <f t="shared" si="8"/>
        <v>3.0101123345242346E-2</v>
      </c>
      <c r="L46" s="28">
        <f t="shared" si="8"/>
        <v>5.5802666849860606E-2</v>
      </c>
      <c r="M46" s="39">
        <f t="shared" si="8"/>
        <v>6.7302121225032629E-3</v>
      </c>
    </row>
    <row r="47" spans="2:13" x14ac:dyDescent="0.25">
      <c r="B47" s="29" t="s">
        <v>42</v>
      </c>
      <c r="C47" s="25" t="str">
        <f t="shared" si="7"/>
        <v>-</v>
      </c>
      <c r="D47" s="25" t="str">
        <f t="shared" si="8"/>
        <v>-</v>
      </c>
      <c r="E47" s="25" t="str">
        <f t="shared" si="8"/>
        <v>-</v>
      </c>
      <c r="F47" s="25" t="str">
        <f t="shared" si="8"/>
        <v>-</v>
      </c>
      <c r="G47" s="25" t="str">
        <f t="shared" si="8"/>
        <v>-</v>
      </c>
      <c r="H47" s="25" t="str">
        <f t="shared" si="8"/>
        <v>-</v>
      </c>
      <c r="I47" s="25" t="str">
        <f t="shared" si="8"/>
        <v>-</v>
      </c>
      <c r="J47" s="25">
        <f t="shared" si="8"/>
        <v>81.421297081897649</v>
      </c>
      <c r="K47" s="25">
        <f t="shared" si="8"/>
        <v>82.397932770632806</v>
      </c>
      <c r="L47" s="25">
        <f t="shared" si="8"/>
        <v>81.724429876519238</v>
      </c>
      <c r="M47" s="38">
        <f t="shared" si="8"/>
        <v>80.842723979950819</v>
      </c>
    </row>
    <row r="48" spans="2:13" x14ac:dyDescent="0.25">
      <c r="B48" s="27" t="s">
        <v>43</v>
      </c>
      <c r="C48" s="28" t="str">
        <f t="shared" si="7"/>
        <v>-</v>
      </c>
      <c r="D48" s="28" t="str">
        <f t="shared" si="8"/>
        <v>-</v>
      </c>
      <c r="E48" s="28" t="str">
        <f t="shared" si="8"/>
        <v>-</v>
      </c>
      <c r="F48" s="28" t="str">
        <f t="shared" si="8"/>
        <v>-</v>
      </c>
      <c r="G48" s="28" t="str">
        <f t="shared" si="8"/>
        <v>-</v>
      </c>
      <c r="H48" s="28" t="str">
        <f t="shared" si="8"/>
        <v>-</v>
      </c>
      <c r="I48" s="28" t="str">
        <f t="shared" si="8"/>
        <v>-</v>
      </c>
      <c r="J48" s="28">
        <f t="shared" si="8"/>
        <v>18.537811509535015</v>
      </c>
      <c r="K48" s="28">
        <f t="shared" si="8"/>
        <v>17.571966106021939</v>
      </c>
      <c r="L48" s="28">
        <f t="shared" si="8"/>
        <v>18.219767456630919</v>
      </c>
      <c r="M48" s="39">
        <f t="shared" si="8"/>
        <v>19.150545807926679</v>
      </c>
    </row>
    <row r="49" spans="2:13" ht="30" x14ac:dyDescent="0.25">
      <c r="B49" s="123" t="s">
        <v>389</v>
      </c>
      <c r="C49" s="120"/>
      <c r="D49" s="120"/>
      <c r="E49" s="120"/>
      <c r="F49" s="120"/>
      <c r="G49" s="120"/>
      <c r="H49" s="120"/>
      <c r="I49" s="120"/>
      <c r="J49" s="124">
        <v>-1233.6142790399999</v>
      </c>
      <c r="K49" s="124">
        <v>-1253.4365820399998</v>
      </c>
      <c r="L49" s="124">
        <v>-1372.8534790599999</v>
      </c>
      <c r="M49" s="125">
        <v>-990.82236445000001</v>
      </c>
    </row>
    <row r="50" spans="2:13" x14ac:dyDescent="0.25">
      <c r="B50" s="32" t="s">
        <v>44</v>
      </c>
      <c r="C50" s="33">
        <f t="shared" ref="C50:M50" si="9">C49/(C5-C12)*100</f>
        <v>0</v>
      </c>
      <c r="D50" s="33">
        <f t="shared" si="9"/>
        <v>0</v>
      </c>
      <c r="E50" s="33">
        <f t="shared" si="9"/>
        <v>0</v>
      </c>
      <c r="F50" s="33">
        <f t="shared" si="9"/>
        <v>0</v>
      </c>
      <c r="G50" s="33">
        <f t="shared" si="9"/>
        <v>0</v>
      </c>
      <c r="H50" s="33">
        <f t="shared" si="9"/>
        <v>0</v>
      </c>
      <c r="I50" s="33">
        <f t="shared" si="9"/>
        <v>0</v>
      </c>
      <c r="J50" s="34">
        <f t="shared" si="9"/>
        <v>-9.9896639325033085</v>
      </c>
      <c r="K50" s="34">
        <f t="shared" si="9"/>
        <v>-8.5951173495239619</v>
      </c>
      <c r="L50" s="34">
        <f t="shared" si="9"/>
        <v>-9.1317649548069912</v>
      </c>
      <c r="M50" s="40">
        <f t="shared" si="9"/>
        <v>-10.575962255199142</v>
      </c>
    </row>
    <row r="51" spans="2:13" x14ac:dyDescent="0.25">
      <c r="B51" s="35" t="s">
        <v>45</v>
      </c>
      <c r="C51" s="36">
        <f t="shared" ref="C51:M51" si="10">C31/(C5-C12)*100</f>
        <v>15.094935496248807</v>
      </c>
      <c r="D51" s="36">
        <f t="shared" si="10"/>
        <v>23.429717650577118</v>
      </c>
      <c r="E51" s="36">
        <f t="shared" si="10"/>
        <v>35.486083056398613</v>
      </c>
      <c r="F51" s="36">
        <f t="shared" si="10"/>
        <v>26.62040648749981</v>
      </c>
      <c r="G51" s="36">
        <f t="shared" si="10"/>
        <v>20.266329296217584</v>
      </c>
      <c r="H51" s="36">
        <f t="shared" si="10"/>
        <v>21.327073195847781</v>
      </c>
      <c r="I51" s="36">
        <f t="shared" si="10"/>
        <v>32.957908579989308</v>
      </c>
      <c r="J51" s="36">
        <f t="shared" si="10"/>
        <v>19.223707667536903</v>
      </c>
      <c r="K51" s="36">
        <f t="shared" si="10"/>
        <v>14.654192782149785</v>
      </c>
      <c r="L51" s="36">
        <f t="shared" si="10"/>
        <v>15.144218253489703</v>
      </c>
      <c r="M51" s="41">
        <f t="shared" si="10"/>
        <v>14.951668521861219</v>
      </c>
    </row>
    <row r="52" spans="2:13" x14ac:dyDescent="0.25">
      <c r="B52" s="104" t="s">
        <v>178</v>
      </c>
      <c r="C52" s="36">
        <f t="shared" ref="C52:L52" si="11">C34/(C5-C12)*100</f>
        <v>19.650974406688512</v>
      </c>
      <c r="D52" s="36">
        <f t="shared" si="11"/>
        <v>4.1607967716773651</v>
      </c>
      <c r="E52" s="36">
        <f t="shared" si="11"/>
        <v>-9.3196642683636082</v>
      </c>
      <c r="F52" s="36">
        <f t="shared" si="11"/>
        <v>2.619729794503892</v>
      </c>
      <c r="G52" s="36">
        <f t="shared" si="11"/>
        <v>-5.2496044246083704</v>
      </c>
      <c r="H52" s="36">
        <f t="shared" si="11"/>
        <v>4.363020817015852</v>
      </c>
      <c r="I52" s="36">
        <f t="shared" si="11"/>
        <v>-12.626776148118951</v>
      </c>
      <c r="J52" s="36">
        <f t="shared" si="11"/>
        <v>-5.0536581351124878</v>
      </c>
      <c r="K52" s="36">
        <f t="shared" si="11"/>
        <v>8.8531994404437846</v>
      </c>
      <c r="L52" s="36">
        <f t="shared" si="11"/>
        <v>3.4257723972697711</v>
      </c>
      <c r="M52" s="41">
        <f>M34/(M5-M12)*100</f>
        <v>7.6615862135543802</v>
      </c>
    </row>
    <row r="53" spans="2:13" x14ac:dyDescent="0.25"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</row>
    <row r="54" spans="2:13" x14ac:dyDescent="0.25"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</row>
  </sheetData>
  <mergeCells count="1">
    <mergeCell ref="O2:Z3"/>
  </mergeCells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54"/>
  <sheetViews>
    <sheetView showGridLines="0" zoomScale="75" zoomScaleNormal="75" workbookViewId="0">
      <pane xSplit="2" ySplit="3" topLeftCell="C4" activePane="bottomRight" state="frozen"/>
      <selection activeCell="B28" sqref="B28"/>
      <selection pane="topRight" activeCell="B28" sqref="B28"/>
      <selection pane="bottomLeft" activeCell="B28" sqref="B28"/>
      <selection pane="bottomRight"/>
    </sheetView>
  </sheetViews>
  <sheetFormatPr defaultRowHeight="15" x14ac:dyDescent="0.25"/>
  <cols>
    <col min="1" max="1" width="9.140625" style="1"/>
    <col min="2" max="2" width="39.28515625" style="1" bestFit="1" customWidth="1"/>
    <col min="3" max="14" width="9.140625" style="1"/>
    <col min="15" max="26" width="10.42578125" style="1" customWidth="1"/>
    <col min="27" max="16384" width="9.140625" style="1"/>
  </cols>
  <sheetData>
    <row r="2" spans="2:26" x14ac:dyDescent="0.25">
      <c r="B2" s="118" t="s">
        <v>385</v>
      </c>
      <c r="O2" s="132" t="s">
        <v>88</v>
      </c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4"/>
    </row>
    <row r="3" spans="2:26" x14ac:dyDescent="0.25">
      <c r="B3" s="58" t="s">
        <v>68</v>
      </c>
      <c r="C3" s="2">
        <v>2008</v>
      </c>
      <c r="D3" s="2">
        <v>2009</v>
      </c>
      <c r="E3" s="2">
        <v>2010</v>
      </c>
      <c r="F3" s="2">
        <v>2011</v>
      </c>
      <c r="G3" s="2">
        <v>2012</v>
      </c>
      <c r="H3" s="2">
        <v>2013</v>
      </c>
      <c r="I3" s="2">
        <v>2014</v>
      </c>
      <c r="J3" s="2">
        <v>2015</v>
      </c>
      <c r="K3" s="2">
        <v>2016</v>
      </c>
      <c r="L3" s="2">
        <v>2017</v>
      </c>
      <c r="M3" s="2" t="s">
        <v>46</v>
      </c>
      <c r="O3" s="135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7"/>
    </row>
    <row r="4" spans="2:26" x14ac:dyDescent="0.25">
      <c r="B4" s="3" t="s">
        <v>0</v>
      </c>
      <c r="C4" s="4">
        <v>12496.57046203</v>
      </c>
      <c r="D4" s="4">
        <v>13501.970351350001</v>
      </c>
      <c r="E4" s="4">
        <v>16915.771727340001</v>
      </c>
      <c r="F4" s="4">
        <v>18466.144193930002</v>
      </c>
      <c r="G4" s="4">
        <v>20035.225481010002</v>
      </c>
      <c r="H4" s="4">
        <v>22113.990777790001</v>
      </c>
      <c r="I4" s="4">
        <v>23385.148697930003</v>
      </c>
      <c r="J4" s="4">
        <v>27090.224928399999</v>
      </c>
      <c r="K4" s="4">
        <v>29541.152250540003</v>
      </c>
      <c r="L4" s="4">
        <v>31660.534933529998</v>
      </c>
      <c r="M4" s="4">
        <v>19063.61552947</v>
      </c>
      <c r="O4" s="22"/>
      <c r="P4" s="54"/>
      <c r="Q4" s="54"/>
      <c r="R4" s="54"/>
      <c r="S4" s="54"/>
      <c r="T4" s="54"/>
      <c r="U4" s="54"/>
      <c r="V4" s="54"/>
      <c r="W4" s="54"/>
      <c r="X4" s="54"/>
      <c r="Y4" s="54"/>
      <c r="Z4" s="55"/>
    </row>
    <row r="5" spans="2:26" x14ac:dyDescent="0.25">
      <c r="B5" s="5" t="s">
        <v>1</v>
      </c>
      <c r="C5" s="6">
        <v>12159.94363197</v>
      </c>
      <c r="D5" s="6">
        <v>12967.58423509</v>
      </c>
      <c r="E5" s="6">
        <v>15307.271513020001</v>
      </c>
      <c r="F5" s="6">
        <v>17929.800844830002</v>
      </c>
      <c r="G5" s="6">
        <v>19279.17869819</v>
      </c>
      <c r="H5" s="6">
        <v>21206.96094175</v>
      </c>
      <c r="I5" s="6">
        <v>22904.757755330003</v>
      </c>
      <c r="J5" s="6">
        <v>26783.98285945</v>
      </c>
      <c r="K5" s="6">
        <v>29223.708225440001</v>
      </c>
      <c r="L5" s="6">
        <v>31134.846515869998</v>
      </c>
      <c r="M5" s="6">
        <v>18981.303983990001</v>
      </c>
      <c r="O5" s="89" t="s">
        <v>305</v>
      </c>
      <c r="P5" s="59"/>
      <c r="Q5" s="59"/>
      <c r="R5" s="59"/>
      <c r="S5" s="59"/>
      <c r="T5" s="59"/>
      <c r="U5" s="59"/>
      <c r="V5" s="59"/>
      <c r="W5" s="59"/>
      <c r="X5" s="59"/>
      <c r="Y5" s="59"/>
      <c r="Z5" s="60"/>
    </row>
    <row r="6" spans="2:26" x14ac:dyDescent="0.25">
      <c r="B6" s="7" t="s">
        <v>2</v>
      </c>
      <c r="C6" s="8">
        <v>6252.6726086300005</v>
      </c>
      <c r="D6" s="8">
        <v>6713.1598029799998</v>
      </c>
      <c r="E6" s="8">
        <v>8234.5354716399997</v>
      </c>
      <c r="F6" s="8">
        <v>9631.4557446100007</v>
      </c>
      <c r="G6" s="8">
        <v>10504.40952811</v>
      </c>
      <c r="H6" s="8">
        <v>11632.239514629999</v>
      </c>
      <c r="I6" s="8">
        <v>12663.75314909</v>
      </c>
      <c r="J6" s="8">
        <v>13022.850552739999</v>
      </c>
      <c r="K6" s="8">
        <v>14108.3244789</v>
      </c>
      <c r="L6" s="8">
        <v>15179.190503889999</v>
      </c>
      <c r="M6" s="8">
        <v>11229.677495209999</v>
      </c>
      <c r="O6" s="89" t="s">
        <v>304</v>
      </c>
      <c r="P6" s="59"/>
      <c r="Q6" s="59"/>
      <c r="R6" s="59"/>
      <c r="S6" s="59"/>
      <c r="T6" s="59"/>
      <c r="U6" s="59"/>
      <c r="V6" s="59"/>
      <c r="W6" s="59"/>
      <c r="X6" s="59"/>
      <c r="Y6" s="59"/>
      <c r="Z6" s="60"/>
    </row>
    <row r="7" spans="2:26" x14ac:dyDescent="0.25">
      <c r="B7" s="9" t="s">
        <v>3</v>
      </c>
      <c r="C7" s="10"/>
      <c r="D7" s="10"/>
      <c r="E7" s="10"/>
      <c r="F7" s="10"/>
      <c r="G7" s="10"/>
      <c r="H7" s="10"/>
      <c r="I7" s="10"/>
      <c r="J7" s="10">
        <v>10786.61545435</v>
      </c>
      <c r="K7" s="10">
        <v>11331.573073059999</v>
      </c>
      <c r="L7" s="10">
        <v>12041.925845219999</v>
      </c>
      <c r="M7" s="10">
        <v>8679.6660196100001</v>
      </c>
      <c r="O7" s="89"/>
      <c r="P7" s="59"/>
      <c r="Q7" s="59"/>
      <c r="R7" s="59"/>
      <c r="S7" s="59"/>
      <c r="T7" s="59"/>
      <c r="U7" s="59"/>
      <c r="V7" s="59"/>
      <c r="W7" s="59"/>
      <c r="X7" s="59"/>
      <c r="Y7" s="59"/>
      <c r="Z7" s="60"/>
    </row>
    <row r="8" spans="2:26" x14ac:dyDescent="0.25">
      <c r="B8" s="9" t="s">
        <v>4</v>
      </c>
      <c r="C8" s="10"/>
      <c r="D8" s="10"/>
      <c r="E8" s="10"/>
      <c r="F8" s="10"/>
      <c r="G8" s="10"/>
      <c r="H8" s="10"/>
      <c r="I8" s="10"/>
      <c r="J8" s="10">
        <v>683.56874428999993</v>
      </c>
      <c r="K8" s="10">
        <v>885.11474792999991</v>
      </c>
      <c r="L8" s="10">
        <v>918.24574598000004</v>
      </c>
      <c r="M8" s="10">
        <v>990.06239354999991</v>
      </c>
      <c r="O8" s="89" t="s">
        <v>306</v>
      </c>
      <c r="P8" s="59"/>
      <c r="Q8" s="59"/>
      <c r="R8" s="59"/>
      <c r="S8" s="59"/>
      <c r="T8" s="59"/>
      <c r="U8" s="59"/>
      <c r="V8" s="59"/>
      <c r="W8" s="59"/>
      <c r="X8" s="59"/>
      <c r="Y8" s="59"/>
      <c r="Z8" s="60"/>
    </row>
    <row r="9" spans="2:26" x14ac:dyDescent="0.25">
      <c r="B9" s="9" t="s">
        <v>5</v>
      </c>
      <c r="C9" s="10"/>
      <c r="D9" s="10"/>
      <c r="E9" s="10"/>
      <c r="F9" s="10"/>
      <c r="G9" s="10"/>
      <c r="H9" s="10"/>
      <c r="I9" s="10"/>
      <c r="J9" s="10">
        <v>76.294823049999991</v>
      </c>
      <c r="K9" s="10">
        <v>92.018514890000006</v>
      </c>
      <c r="L9" s="10">
        <v>57.468469909999996</v>
      </c>
      <c r="M9" s="10">
        <v>64.246674389999995</v>
      </c>
      <c r="O9" s="89" t="s">
        <v>307</v>
      </c>
      <c r="P9" s="59"/>
      <c r="Q9" s="59"/>
      <c r="R9" s="59"/>
      <c r="S9" s="59"/>
      <c r="T9" s="59"/>
      <c r="U9" s="59"/>
      <c r="V9" s="59"/>
      <c r="W9" s="59"/>
      <c r="X9" s="59"/>
      <c r="Y9" s="59"/>
      <c r="Z9" s="60"/>
    </row>
    <row r="10" spans="2:26" x14ac:dyDescent="0.25">
      <c r="B10" s="9" t="s">
        <v>6</v>
      </c>
      <c r="C10" s="10"/>
      <c r="D10" s="10"/>
      <c r="E10" s="10"/>
      <c r="F10" s="10"/>
      <c r="G10" s="10"/>
      <c r="H10" s="10"/>
      <c r="I10" s="10"/>
      <c r="J10" s="10">
        <v>912.03187135999997</v>
      </c>
      <c r="K10" s="10">
        <v>1033.4664817799999</v>
      </c>
      <c r="L10" s="10">
        <v>1324.4445817000001</v>
      </c>
      <c r="M10" s="10">
        <v>853.53689886999996</v>
      </c>
      <c r="O10" s="8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60"/>
    </row>
    <row r="11" spans="2:26" x14ac:dyDescent="0.25">
      <c r="B11" s="9" t="s">
        <v>7</v>
      </c>
      <c r="C11" s="10"/>
      <c r="D11" s="10"/>
      <c r="E11" s="10"/>
      <c r="F11" s="10"/>
      <c r="G11" s="10"/>
      <c r="H11" s="10"/>
      <c r="I11" s="10"/>
      <c r="J11" s="10">
        <v>564.33965969000019</v>
      </c>
      <c r="K11" s="10">
        <v>766.15166124000098</v>
      </c>
      <c r="L11" s="10">
        <v>837.10586107999916</v>
      </c>
      <c r="M11" s="10">
        <v>642.16550878999806</v>
      </c>
      <c r="O11" s="89" t="s">
        <v>308</v>
      </c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60"/>
    </row>
    <row r="12" spans="2:26" x14ac:dyDescent="0.25">
      <c r="B12" s="11" t="s">
        <v>8</v>
      </c>
      <c r="C12" s="8">
        <v>4859.06515975</v>
      </c>
      <c r="D12" s="8">
        <v>5135.2928763999998</v>
      </c>
      <c r="E12" s="8">
        <v>5785.65004159</v>
      </c>
      <c r="F12" s="8">
        <v>6717.3646103700003</v>
      </c>
      <c r="G12" s="8">
        <v>7140.4466693100003</v>
      </c>
      <c r="H12" s="8">
        <v>7613.6128094899996</v>
      </c>
      <c r="I12" s="8">
        <v>8244.3110496699992</v>
      </c>
      <c r="J12" s="8">
        <v>8329.2811632299999</v>
      </c>
      <c r="K12" s="8">
        <v>8980.1124013899989</v>
      </c>
      <c r="L12" s="8">
        <v>8730.602794639999</v>
      </c>
      <c r="M12" s="8">
        <v>6156.9831436800005</v>
      </c>
      <c r="O12" s="8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60"/>
    </row>
    <row r="13" spans="2:26" x14ac:dyDescent="0.25">
      <c r="B13" s="9" t="s">
        <v>9</v>
      </c>
      <c r="C13" s="10"/>
      <c r="D13" s="10"/>
      <c r="E13" s="10"/>
      <c r="F13" s="10"/>
      <c r="G13" s="10"/>
      <c r="H13" s="10"/>
      <c r="I13" s="10"/>
      <c r="J13" s="10">
        <v>4216.4153625500003</v>
      </c>
      <c r="K13" s="10">
        <v>4729.8865686899999</v>
      </c>
      <c r="L13" s="10">
        <v>4572.0430863900001</v>
      </c>
      <c r="M13" s="10">
        <v>3359.91261485</v>
      </c>
      <c r="O13" s="89" t="s">
        <v>309</v>
      </c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60"/>
    </row>
    <row r="14" spans="2:26" x14ac:dyDescent="0.25">
      <c r="B14" s="9" t="s">
        <v>10</v>
      </c>
      <c r="C14" s="10"/>
      <c r="D14" s="10"/>
      <c r="E14" s="10"/>
      <c r="F14" s="10"/>
      <c r="G14" s="10"/>
      <c r="H14" s="10"/>
      <c r="I14" s="10"/>
      <c r="J14" s="10">
        <v>4112.8658006799997</v>
      </c>
      <c r="K14" s="10">
        <v>4250.225832699999</v>
      </c>
      <c r="L14" s="10">
        <v>4158.5597082499989</v>
      </c>
      <c r="M14" s="10">
        <v>2797.0705288300005</v>
      </c>
      <c r="O14" s="8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60"/>
    </row>
    <row r="15" spans="2:26" x14ac:dyDescent="0.25">
      <c r="B15" s="11" t="s">
        <v>11</v>
      </c>
      <c r="C15" s="8">
        <v>1048.2058635899994</v>
      </c>
      <c r="D15" s="8">
        <v>1119.1315557100006</v>
      </c>
      <c r="E15" s="8">
        <v>1287.0859997900016</v>
      </c>
      <c r="F15" s="8">
        <v>1580.9804898500015</v>
      </c>
      <c r="G15" s="8">
        <v>1634.3225007700003</v>
      </c>
      <c r="H15" s="8">
        <v>1961.1086176300014</v>
      </c>
      <c r="I15" s="8">
        <v>1996.6935565700041</v>
      </c>
      <c r="J15" s="8">
        <v>5431.8511434800002</v>
      </c>
      <c r="K15" s="8">
        <v>6135.2713451500022</v>
      </c>
      <c r="L15" s="8">
        <v>7225.0532173400006</v>
      </c>
      <c r="M15" s="8">
        <v>1594.6433451000021</v>
      </c>
      <c r="O15" s="24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60"/>
    </row>
    <row r="16" spans="2:26" x14ac:dyDescent="0.25">
      <c r="B16" s="12" t="s">
        <v>12</v>
      </c>
      <c r="C16" s="6">
        <v>336.62683005999997</v>
      </c>
      <c r="D16" s="6">
        <v>534.38611625999999</v>
      </c>
      <c r="E16" s="6">
        <v>1608.5002143199999</v>
      </c>
      <c r="F16" s="6">
        <v>536.34334909999995</v>
      </c>
      <c r="G16" s="6">
        <v>756.04678281999998</v>
      </c>
      <c r="H16" s="6">
        <v>907.02983604000008</v>
      </c>
      <c r="I16" s="6">
        <v>480.39094259999996</v>
      </c>
      <c r="J16" s="6">
        <v>306.24206894999998</v>
      </c>
      <c r="K16" s="6">
        <v>317.44402509999998</v>
      </c>
      <c r="L16" s="6">
        <v>525.68841766000003</v>
      </c>
      <c r="M16" s="6">
        <v>82.311545480000021</v>
      </c>
      <c r="O16" s="24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60"/>
    </row>
    <row r="17" spans="2:26" x14ac:dyDescent="0.25">
      <c r="B17" s="13" t="s">
        <v>13</v>
      </c>
      <c r="C17" s="14">
        <v>11724.72114777</v>
      </c>
      <c r="D17" s="14">
        <v>14088.856516849999</v>
      </c>
      <c r="E17" s="14">
        <v>16603.906563230001</v>
      </c>
      <c r="F17" s="14">
        <v>18783.39496369</v>
      </c>
      <c r="G17" s="14">
        <v>21266.278095580001</v>
      </c>
      <c r="H17" s="14">
        <v>23728.658484399999</v>
      </c>
      <c r="I17" s="14">
        <v>25388.485356069999</v>
      </c>
      <c r="J17" s="14">
        <v>26770.780015299999</v>
      </c>
      <c r="K17" s="14">
        <v>28763.739101629999</v>
      </c>
      <c r="L17" s="14">
        <v>31952.749878720002</v>
      </c>
      <c r="M17" s="14">
        <v>17801.46320686</v>
      </c>
      <c r="O17" s="24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60"/>
    </row>
    <row r="18" spans="2:26" x14ac:dyDescent="0.25">
      <c r="B18" s="15" t="s">
        <v>14</v>
      </c>
      <c r="C18" s="16">
        <v>10690.293164889999</v>
      </c>
      <c r="D18" s="16">
        <v>12210.68156555</v>
      </c>
      <c r="E18" s="16">
        <v>14270.54831659</v>
      </c>
      <c r="F18" s="16">
        <v>16334.555776249999</v>
      </c>
      <c r="G18" s="16">
        <v>18358.51710832</v>
      </c>
      <c r="H18" s="16">
        <v>19990.71258128</v>
      </c>
      <c r="I18" s="16">
        <v>22276.099466</v>
      </c>
      <c r="J18" s="16">
        <v>25407.023647890001</v>
      </c>
      <c r="K18" s="16">
        <v>27323.147656159999</v>
      </c>
      <c r="L18" s="16">
        <v>30325.736569110002</v>
      </c>
      <c r="M18" s="16">
        <v>16846.818752570001</v>
      </c>
      <c r="O18" s="24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</row>
    <row r="19" spans="2:26" x14ac:dyDescent="0.25">
      <c r="B19" s="7" t="s">
        <v>15</v>
      </c>
      <c r="C19" s="8">
        <v>5561.9267856800006</v>
      </c>
      <c r="D19" s="8">
        <v>6338.70549501</v>
      </c>
      <c r="E19" s="8">
        <v>7253.4851155299993</v>
      </c>
      <c r="F19" s="8">
        <v>8124.7997190200003</v>
      </c>
      <c r="G19" s="8">
        <v>9240.0541853199993</v>
      </c>
      <c r="H19" s="8">
        <v>10215.23593906</v>
      </c>
      <c r="I19" s="8">
        <v>11263.659016879999</v>
      </c>
      <c r="J19" s="8">
        <v>14604.01440444</v>
      </c>
      <c r="K19" s="8">
        <v>15953.10165214</v>
      </c>
      <c r="L19" s="8">
        <v>18200.901903080001</v>
      </c>
      <c r="M19" s="8">
        <v>9052.0150686399993</v>
      </c>
      <c r="O19" s="24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</row>
    <row r="20" spans="2:26" x14ac:dyDescent="0.25">
      <c r="B20" s="9" t="s">
        <v>16</v>
      </c>
      <c r="C20" s="10"/>
      <c r="D20" s="10"/>
      <c r="E20" s="10"/>
      <c r="F20" s="10"/>
      <c r="G20" s="10"/>
      <c r="H20" s="10"/>
      <c r="I20" s="10"/>
      <c r="J20" s="10">
        <v>10344.39816157</v>
      </c>
      <c r="K20" s="10">
        <v>11414.831707679999</v>
      </c>
      <c r="L20" s="10">
        <v>12820.121291970001</v>
      </c>
      <c r="M20" s="10">
        <v>5558.6410759199989</v>
      </c>
      <c r="O20" s="24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</row>
    <row r="21" spans="2:26" x14ac:dyDescent="0.25">
      <c r="B21" s="9" t="s">
        <v>17</v>
      </c>
      <c r="C21" s="10"/>
      <c r="D21" s="10"/>
      <c r="E21" s="10"/>
      <c r="F21" s="10"/>
      <c r="G21" s="10"/>
      <c r="H21" s="10"/>
      <c r="I21" s="10"/>
      <c r="J21" s="10">
        <v>4259.61624287</v>
      </c>
      <c r="K21" s="10">
        <v>4538.2699444600003</v>
      </c>
      <c r="L21" s="10">
        <v>5380.7806111099999</v>
      </c>
      <c r="M21" s="10">
        <v>3493.3739927199999</v>
      </c>
      <c r="O21" s="24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</row>
    <row r="22" spans="2:26" x14ac:dyDescent="0.25">
      <c r="B22" s="1" t="s">
        <v>18</v>
      </c>
      <c r="C22" s="10"/>
      <c r="D22" s="10"/>
      <c r="E22" s="10"/>
      <c r="F22" s="10"/>
      <c r="G22" s="10"/>
      <c r="H22" s="10"/>
      <c r="I22" s="10"/>
      <c r="J22" s="10">
        <v>2109.0613076600002</v>
      </c>
      <c r="K22" s="10">
        <v>2389.8765170400002</v>
      </c>
      <c r="L22" s="10">
        <v>3009.9187239299999</v>
      </c>
      <c r="M22" s="10">
        <v>1973.70355326</v>
      </c>
      <c r="O22" s="24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</row>
    <row r="23" spans="2:26" x14ac:dyDescent="0.25">
      <c r="B23" s="1" t="s">
        <v>19</v>
      </c>
      <c r="C23" s="10"/>
      <c r="D23" s="10"/>
      <c r="E23" s="10"/>
      <c r="F23" s="10"/>
      <c r="G23" s="10"/>
      <c r="H23" s="10"/>
      <c r="I23" s="10"/>
      <c r="J23" s="10">
        <v>1079.4145347799999</v>
      </c>
      <c r="K23" s="10">
        <v>1049.58118773</v>
      </c>
      <c r="L23" s="10">
        <v>1039.2171799800001</v>
      </c>
      <c r="M23" s="10">
        <v>712.56787654999994</v>
      </c>
      <c r="O23" s="24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</row>
    <row r="24" spans="2:26" x14ac:dyDescent="0.25">
      <c r="B24" s="1" t="s">
        <v>20</v>
      </c>
      <c r="C24" s="10"/>
      <c r="D24" s="10"/>
      <c r="E24" s="10"/>
      <c r="F24" s="10"/>
      <c r="G24" s="10"/>
      <c r="H24" s="10"/>
      <c r="I24" s="10"/>
      <c r="J24" s="10">
        <v>1053.62044107</v>
      </c>
      <c r="K24" s="10">
        <v>1076.6959302100001</v>
      </c>
      <c r="L24" s="10">
        <v>1309.5044871399998</v>
      </c>
      <c r="M24" s="10">
        <v>794.37711145000003</v>
      </c>
      <c r="O24" s="24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</row>
    <row r="25" spans="2:26" x14ac:dyDescent="0.25">
      <c r="B25" s="1" t="s">
        <v>21</v>
      </c>
      <c r="C25" s="10"/>
      <c r="D25" s="10"/>
      <c r="E25" s="10"/>
      <c r="F25" s="10"/>
      <c r="G25" s="10"/>
      <c r="H25" s="10"/>
      <c r="I25" s="10"/>
      <c r="J25" s="10">
        <v>17.51995936000003</v>
      </c>
      <c r="K25" s="10">
        <v>22.116309479999472</v>
      </c>
      <c r="L25" s="10">
        <v>22.140220060000502</v>
      </c>
      <c r="M25" s="10">
        <v>12.725451459999931</v>
      </c>
      <c r="O25" s="24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</row>
    <row r="26" spans="2:26" x14ac:dyDescent="0.25">
      <c r="B26" s="17" t="s">
        <v>22</v>
      </c>
      <c r="C26" s="18"/>
      <c r="D26" s="18"/>
      <c r="E26" s="18"/>
      <c r="F26" s="18"/>
      <c r="G26" s="18"/>
      <c r="H26" s="18"/>
      <c r="I26" s="18"/>
      <c r="J26" s="18">
        <v>2757.9212767199997</v>
      </c>
      <c r="K26" s="18">
        <v>3126.4785956700002</v>
      </c>
      <c r="L26" s="18">
        <v>3936.9831841099999</v>
      </c>
      <c r="M26" s="18">
        <v>2540.0934401999998</v>
      </c>
      <c r="O26" s="24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</row>
    <row r="27" spans="2:26" x14ac:dyDescent="0.25">
      <c r="B27" s="17" t="s">
        <v>23</v>
      </c>
      <c r="C27" s="18"/>
      <c r="D27" s="18"/>
      <c r="E27" s="18"/>
      <c r="F27" s="18"/>
      <c r="G27" s="18"/>
      <c r="H27" s="18"/>
      <c r="I27" s="18"/>
      <c r="J27" s="18">
        <v>1484.3371964</v>
      </c>
      <c r="K27" s="18">
        <v>1390.0664031400001</v>
      </c>
      <c r="L27" s="18">
        <v>1421.8382571700001</v>
      </c>
      <c r="M27" s="18">
        <v>940.67610374000003</v>
      </c>
      <c r="O27" s="24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</row>
    <row r="28" spans="2:26" x14ac:dyDescent="0.25">
      <c r="B28" s="7" t="s">
        <v>326</v>
      </c>
      <c r="C28" s="8">
        <v>4871.03114929</v>
      </c>
      <c r="D28" s="8">
        <v>5621.3843564099998</v>
      </c>
      <c r="E28" s="8">
        <v>6741.9842775100005</v>
      </c>
      <c r="F28" s="8">
        <v>7898.00018662</v>
      </c>
      <c r="G28" s="8">
        <v>8750.4221223299992</v>
      </c>
      <c r="H28" s="8">
        <v>9313.1929234599993</v>
      </c>
      <c r="I28" s="8">
        <v>10473.066846670001</v>
      </c>
      <c r="J28" s="8">
        <v>10803.00924345</v>
      </c>
      <c r="K28" s="8">
        <v>11370.04600402</v>
      </c>
      <c r="L28" s="8">
        <v>12124.834666030001</v>
      </c>
      <c r="M28" s="8">
        <v>7794.8036839300021</v>
      </c>
      <c r="O28" s="24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</row>
    <row r="29" spans="2:26" x14ac:dyDescent="0.25">
      <c r="B29" s="1" t="s">
        <v>24</v>
      </c>
      <c r="C29" s="19">
        <v>1724.23907128</v>
      </c>
      <c r="D29" s="19">
        <v>1902.3118414100002</v>
      </c>
      <c r="E29" s="19">
        <v>2304.6732517300002</v>
      </c>
      <c r="F29" s="19">
        <v>2774.8557591199997</v>
      </c>
      <c r="G29" s="19">
        <v>2969.8825683200002</v>
      </c>
      <c r="H29" s="19">
        <v>3267.3544374899998</v>
      </c>
      <c r="I29" s="19">
        <v>3551.2527735799999</v>
      </c>
      <c r="J29" s="10">
        <v>3619.8951362899998</v>
      </c>
      <c r="K29" s="10">
        <v>3934.5895403200002</v>
      </c>
      <c r="L29" s="10">
        <v>4108.8031255300002</v>
      </c>
      <c r="M29" s="10">
        <v>3023.1938454400001</v>
      </c>
      <c r="O29" s="24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</row>
    <row r="30" spans="2:26" x14ac:dyDescent="0.25">
      <c r="B30" s="1" t="s">
        <v>25</v>
      </c>
      <c r="C30" s="10">
        <v>3146.7920780100003</v>
      </c>
      <c r="D30" s="10">
        <v>3719.0725149999998</v>
      </c>
      <c r="E30" s="10">
        <v>4437.3110257799999</v>
      </c>
      <c r="F30" s="10">
        <v>5123.1444275000003</v>
      </c>
      <c r="G30" s="10">
        <v>5780.5395540099989</v>
      </c>
      <c r="H30" s="10">
        <v>6045.83848597</v>
      </c>
      <c r="I30" s="10">
        <v>6921.8140730900013</v>
      </c>
      <c r="J30" s="10">
        <v>7183.1141071600005</v>
      </c>
      <c r="K30" s="10">
        <v>7435.4564636999994</v>
      </c>
      <c r="L30" s="10">
        <v>8016.031540500001</v>
      </c>
      <c r="M30" s="10">
        <v>4771.6098384900015</v>
      </c>
      <c r="O30" s="32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2"/>
    </row>
    <row r="31" spans="2:26" x14ac:dyDescent="0.25">
      <c r="B31" s="15" t="s">
        <v>26</v>
      </c>
      <c r="C31" s="16">
        <v>1034.4279828799999</v>
      </c>
      <c r="D31" s="16">
        <v>1878.1749513</v>
      </c>
      <c r="E31" s="16">
        <v>2333.3582466399998</v>
      </c>
      <c r="F31" s="16">
        <v>2448.8391874399999</v>
      </c>
      <c r="G31" s="16">
        <v>2907.7609872600001</v>
      </c>
      <c r="H31" s="16">
        <v>3737.9459031199999</v>
      </c>
      <c r="I31" s="16">
        <v>3112.3858900699997</v>
      </c>
      <c r="J31" s="16">
        <v>1363.7563674100002</v>
      </c>
      <c r="K31" s="16">
        <v>1440.5914454700001</v>
      </c>
      <c r="L31" s="16">
        <v>1627.0133096099999</v>
      </c>
      <c r="M31" s="16">
        <v>954.64445429</v>
      </c>
    </row>
    <row r="32" spans="2:26" x14ac:dyDescent="0.25">
      <c r="B32" s="1" t="s">
        <v>27</v>
      </c>
      <c r="C32" s="10">
        <v>694.44151335000004</v>
      </c>
      <c r="D32" s="10">
        <v>1116.0175006099998</v>
      </c>
      <c r="E32" s="10">
        <v>1775.5264846199998</v>
      </c>
      <c r="F32" s="10">
        <v>1919.43035048</v>
      </c>
      <c r="G32" s="10">
        <v>2293.0175584200001</v>
      </c>
      <c r="H32" s="10">
        <v>2856.8800778300001</v>
      </c>
      <c r="I32" s="10">
        <v>2543.38755094</v>
      </c>
      <c r="J32" s="10">
        <v>1066.4799556400001</v>
      </c>
      <c r="K32" s="10">
        <v>1136.6168734300002</v>
      </c>
      <c r="L32" s="10">
        <v>1143.84595848</v>
      </c>
      <c r="M32" s="10">
        <v>550.09477530999993</v>
      </c>
    </row>
    <row r="33" spans="2:13" x14ac:dyDescent="0.25">
      <c r="B33" s="1" t="s">
        <v>28</v>
      </c>
      <c r="C33" s="10">
        <v>339.98646952999997</v>
      </c>
      <c r="D33" s="10">
        <v>762.15745069000002</v>
      </c>
      <c r="E33" s="10">
        <v>557.83176201999993</v>
      </c>
      <c r="F33" s="10">
        <v>529.40883696000003</v>
      </c>
      <c r="G33" s="10">
        <v>614.74342883999998</v>
      </c>
      <c r="H33" s="10">
        <v>881.06582528999991</v>
      </c>
      <c r="I33" s="10">
        <v>568.99833912999998</v>
      </c>
      <c r="J33" s="10">
        <v>297.2764117700001</v>
      </c>
      <c r="K33" s="10">
        <v>303.97457203999988</v>
      </c>
      <c r="L33" s="10">
        <v>483.16735112999982</v>
      </c>
      <c r="M33" s="10">
        <v>404.54967898000007</v>
      </c>
    </row>
    <row r="34" spans="2:13" x14ac:dyDescent="0.25">
      <c r="B34" s="3" t="s">
        <v>29</v>
      </c>
      <c r="C34" s="20">
        <v>771.84931426000003</v>
      </c>
      <c r="D34" s="20">
        <v>-586.88616549999824</v>
      </c>
      <c r="E34" s="20">
        <v>311.86516411000048</v>
      </c>
      <c r="F34" s="20">
        <v>-317.25076975999764</v>
      </c>
      <c r="G34" s="20">
        <v>-1231.0526145699987</v>
      </c>
      <c r="H34" s="20">
        <v>-1614.6677066099983</v>
      </c>
      <c r="I34" s="20">
        <v>-2003.3366581399969</v>
      </c>
      <c r="J34" s="20">
        <v>319.44491310000012</v>
      </c>
      <c r="K34" s="20">
        <v>777.41314891000366</v>
      </c>
      <c r="L34" s="20">
        <v>-292.21494519000407</v>
      </c>
      <c r="M34" s="20">
        <v>1262.1523226099998</v>
      </c>
    </row>
    <row r="35" spans="2:13" x14ac:dyDescent="0.25">
      <c r="B35" s="21"/>
      <c r="C35" s="21"/>
      <c r="D35" s="21"/>
      <c r="E35" s="21"/>
      <c r="F35" s="21"/>
      <c r="G35" s="21"/>
      <c r="H35" s="21"/>
      <c r="I35" s="21"/>
      <c r="J35" s="21"/>
    </row>
    <row r="36" spans="2:13" x14ac:dyDescent="0.25">
      <c r="B36" s="22" t="s">
        <v>31</v>
      </c>
      <c r="C36" s="23">
        <f t="shared" ref="C36:L36" si="0">(C6+C15)/C4*100</f>
        <v>58.423056905118365</v>
      </c>
      <c r="D36" s="23">
        <f t="shared" si="0"/>
        <v>58.008506572575058</v>
      </c>
      <c r="E36" s="23">
        <f t="shared" si="0"/>
        <v>56.288424938016533</v>
      </c>
      <c r="F36" s="23">
        <f t="shared" si="0"/>
        <v>60.718881628497392</v>
      </c>
      <c r="G36" s="23">
        <f t="shared" si="0"/>
        <v>60.586949921703962</v>
      </c>
      <c r="H36" s="23">
        <f t="shared" si="0"/>
        <v>61.469448318267204</v>
      </c>
      <c r="I36" s="23">
        <f t="shared" si="0"/>
        <v>62.691269980924737</v>
      </c>
      <c r="J36" s="23">
        <f t="shared" si="0"/>
        <v>68.123102502825802</v>
      </c>
      <c r="K36" s="23">
        <f t="shared" si="0"/>
        <v>68.52676446864038</v>
      </c>
      <c r="L36" s="23">
        <f t="shared" si="0"/>
        <v>70.763945613258898</v>
      </c>
      <c r="M36" s="37">
        <f>(M6+M15)/M4*100</f>
        <v>67.271189038014228</v>
      </c>
    </row>
    <row r="37" spans="2:13" x14ac:dyDescent="0.25">
      <c r="B37" s="24" t="s">
        <v>32</v>
      </c>
      <c r="C37" s="25">
        <f t="shared" ref="C37:L37" si="1">C12/C4*100</f>
        <v>38.883189387952058</v>
      </c>
      <c r="D37" s="25">
        <f t="shared" si="1"/>
        <v>38.033655405609338</v>
      </c>
      <c r="E37" s="25">
        <f t="shared" si="1"/>
        <v>34.202696364357898</v>
      </c>
      <c r="F37" s="25">
        <f t="shared" si="1"/>
        <v>36.376649829140092</v>
      </c>
      <c r="G37" s="25">
        <f t="shared" si="1"/>
        <v>35.639462486099461</v>
      </c>
      <c r="H37" s="25">
        <f t="shared" si="1"/>
        <v>34.4289408727468</v>
      </c>
      <c r="I37" s="25">
        <f t="shared" si="1"/>
        <v>35.254473495820733</v>
      </c>
      <c r="J37" s="25">
        <f t="shared" si="1"/>
        <v>30.746445203923024</v>
      </c>
      <c r="K37" s="25">
        <f t="shared" si="1"/>
        <v>30.398653123714382</v>
      </c>
      <c r="L37" s="25">
        <f t="shared" si="1"/>
        <v>27.575664191933409</v>
      </c>
      <c r="M37" s="38">
        <f>M12/M4*100</f>
        <v>32.297037957789613</v>
      </c>
    </row>
    <row r="38" spans="2:13" x14ac:dyDescent="0.25">
      <c r="B38" s="24" t="s">
        <v>33</v>
      </c>
      <c r="C38" s="25">
        <f t="shared" ref="C38:L38" si="2">C16/C4*100</f>
        <v>2.6937537069295794</v>
      </c>
      <c r="D38" s="25">
        <f t="shared" si="2"/>
        <v>3.9578380218156024</v>
      </c>
      <c r="E38" s="25">
        <f t="shared" si="2"/>
        <v>9.5088786976255548</v>
      </c>
      <c r="F38" s="25">
        <f t="shared" si="2"/>
        <v>2.9044685423625207</v>
      </c>
      <c r="G38" s="25">
        <f t="shared" si="2"/>
        <v>3.7735875921965749</v>
      </c>
      <c r="H38" s="25">
        <f t="shared" si="2"/>
        <v>4.101610808985992</v>
      </c>
      <c r="I38" s="25">
        <f t="shared" si="2"/>
        <v>2.0542565232545345</v>
      </c>
      <c r="J38" s="25">
        <f t="shared" si="2"/>
        <v>1.1304522932511776</v>
      </c>
      <c r="K38" s="25">
        <f t="shared" si="2"/>
        <v>1.0745824076452442</v>
      </c>
      <c r="L38" s="25">
        <f t="shared" si="2"/>
        <v>1.6603901948077044</v>
      </c>
      <c r="M38" s="38">
        <f>M16/M4*100</f>
        <v>0.43177300419616899</v>
      </c>
    </row>
    <row r="39" spans="2:13" x14ac:dyDescent="0.25">
      <c r="B39" s="26" t="s">
        <v>34</v>
      </c>
      <c r="C39" s="23">
        <f t="shared" ref="C39:L39" si="3">C19/C17*100</f>
        <v>47.437603978648646</v>
      </c>
      <c r="D39" s="23">
        <f t="shared" si="3"/>
        <v>44.990915248721791</v>
      </c>
      <c r="E39" s="23">
        <f t="shared" si="3"/>
        <v>43.685412754569008</v>
      </c>
      <c r="F39" s="23">
        <f t="shared" si="3"/>
        <v>43.255224812798602</v>
      </c>
      <c r="G39" s="23">
        <f t="shared" si="3"/>
        <v>43.449324530560233</v>
      </c>
      <c r="H39" s="23">
        <f t="shared" si="3"/>
        <v>43.050204232050589</v>
      </c>
      <c r="I39" s="23">
        <f t="shared" si="3"/>
        <v>44.365226435956053</v>
      </c>
      <c r="J39" s="23">
        <f t="shared" si="3"/>
        <v>54.552069069685437</v>
      </c>
      <c r="K39" s="23">
        <f t="shared" si="3"/>
        <v>55.462544684379935</v>
      </c>
      <c r="L39" s="23">
        <f t="shared" si="3"/>
        <v>56.961926507619609</v>
      </c>
      <c r="M39" s="37">
        <f>M19/M17*100</f>
        <v>50.849837249062205</v>
      </c>
    </row>
    <row r="40" spans="2:13" x14ac:dyDescent="0.25">
      <c r="B40" s="27" t="s">
        <v>35</v>
      </c>
      <c r="C40" s="28">
        <f t="shared" ref="C40:L40" si="4">C19/(C17-C29)*100</f>
        <v>55.616586711909221</v>
      </c>
      <c r="D40" s="28">
        <f t="shared" si="4"/>
        <v>52.013968387484198</v>
      </c>
      <c r="E40" s="28">
        <f t="shared" si="4"/>
        <v>50.726391810786552</v>
      </c>
      <c r="F40" s="28">
        <f t="shared" si="4"/>
        <v>50.75291140056423</v>
      </c>
      <c r="G40" s="28">
        <f t="shared" si="4"/>
        <v>50.502046545469248</v>
      </c>
      <c r="H40" s="28">
        <f t="shared" si="4"/>
        <v>49.924657371007946</v>
      </c>
      <c r="I40" s="28">
        <f t="shared" si="4"/>
        <v>51.58006617519689</v>
      </c>
      <c r="J40" s="28">
        <f t="shared" si="4"/>
        <v>63.081884259555409</v>
      </c>
      <c r="K40" s="28">
        <f t="shared" si="4"/>
        <v>64.251502504132915</v>
      </c>
      <c r="L40" s="28">
        <f t="shared" si="4"/>
        <v>65.367535947448886</v>
      </c>
      <c r="M40" s="39">
        <f>M19/(M17-M29)*100</f>
        <v>61.252199748578803</v>
      </c>
    </row>
    <row r="41" spans="2:13" x14ac:dyDescent="0.25">
      <c r="B41" s="29" t="s">
        <v>36</v>
      </c>
      <c r="C41" s="25">
        <f>IFERROR(C20/C19*100,"-")</f>
        <v>0</v>
      </c>
      <c r="D41" s="25">
        <f t="shared" ref="D41:M41" si="5">IFERROR(D20/D19*100,"-")</f>
        <v>0</v>
      </c>
      <c r="E41" s="25">
        <f t="shared" si="5"/>
        <v>0</v>
      </c>
      <c r="F41" s="25">
        <f t="shared" si="5"/>
        <v>0</v>
      </c>
      <c r="G41" s="25">
        <f t="shared" si="5"/>
        <v>0</v>
      </c>
      <c r="H41" s="25">
        <f t="shared" si="5"/>
        <v>0</v>
      </c>
      <c r="I41" s="25">
        <f t="shared" si="5"/>
        <v>0</v>
      </c>
      <c r="J41" s="25">
        <f t="shared" si="5"/>
        <v>70.832566136233282</v>
      </c>
      <c r="K41" s="25">
        <f t="shared" si="5"/>
        <v>71.552428841627659</v>
      </c>
      <c r="L41" s="25">
        <f t="shared" si="5"/>
        <v>70.436736378434901</v>
      </c>
      <c r="M41" s="38">
        <f t="shared" si="5"/>
        <v>61.40777532703715</v>
      </c>
    </row>
    <row r="42" spans="2:13" x14ac:dyDescent="0.25">
      <c r="B42" s="29" t="s">
        <v>37</v>
      </c>
      <c r="C42" s="25">
        <f>IFERROR(C21/C19*100,"-")</f>
        <v>0</v>
      </c>
      <c r="D42" s="25">
        <f t="shared" ref="D42:M42" si="6">IFERROR(D21/D19*100,"-")</f>
        <v>0</v>
      </c>
      <c r="E42" s="25">
        <f t="shared" si="6"/>
        <v>0</v>
      </c>
      <c r="F42" s="25">
        <f t="shared" si="6"/>
        <v>0</v>
      </c>
      <c r="G42" s="25">
        <f t="shared" si="6"/>
        <v>0</v>
      </c>
      <c r="H42" s="25">
        <f t="shared" si="6"/>
        <v>0</v>
      </c>
      <c r="I42" s="25">
        <f t="shared" si="6"/>
        <v>0</v>
      </c>
      <c r="J42" s="25">
        <f t="shared" si="6"/>
        <v>29.167433863766707</v>
      </c>
      <c r="K42" s="25">
        <f t="shared" si="6"/>
        <v>28.447571158372341</v>
      </c>
      <c r="L42" s="25">
        <f t="shared" si="6"/>
        <v>29.563263621565099</v>
      </c>
      <c r="M42" s="38">
        <f t="shared" si="6"/>
        <v>38.592224672962836</v>
      </c>
    </row>
    <row r="43" spans="2:13" x14ac:dyDescent="0.25">
      <c r="B43" s="30" t="s">
        <v>38</v>
      </c>
      <c r="C43" s="25" t="str">
        <f t="shared" ref="C43:C48" si="7">IFERROR(C22/C$21*100,"-")</f>
        <v>-</v>
      </c>
      <c r="D43" s="25" t="str">
        <f t="shared" ref="D43:M48" si="8">IFERROR(D22/D$21*100,"-")</f>
        <v>-</v>
      </c>
      <c r="E43" s="25" t="str">
        <f t="shared" si="8"/>
        <v>-</v>
      </c>
      <c r="F43" s="25" t="str">
        <f t="shared" si="8"/>
        <v>-</v>
      </c>
      <c r="G43" s="25" t="str">
        <f t="shared" si="8"/>
        <v>-</v>
      </c>
      <c r="H43" s="25" t="str">
        <f t="shared" si="8"/>
        <v>-</v>
      </c>
      <c r="I43" s="25" t="str">
        <f t="shared" si="8"/>
        <v>-</v>
      </c>
      <c r="J43" s="25">
        <f t="shared" si="8"/>
        <v>49.512941716058883</v>
      </c>
      <c r="K43" s="25">
        <f t="shared" si="8"/>
        <v>52.660519235031245</v>
      </c>
      <c r="L43" s="25">
        <f t="shared" si="8"/>
        <v>55.938328310863518</v>
      </c>
      <c r="M43" s="38">
        <f t="shared" si="8"/>
        <v>56.49848992329737</v>
      </c>
    </row>
    <row r="44" spans="2:13" x14ac:dyDescent="0.25">
      <c r="B44" s="30" t="s">
        <v>39</v>
      </c>
      <c r="C44" s="25" t="str">
        <f t="shared" si="7"/>
        <v>-</v>
      </c>
      <c r="D44" s="25" t="str">
        <f t="shared" si="8"/>
        <v>-</v>
      </c>
      <c r="E44" s="25" t="str">
        <f t="shared" si="8"/>
        <v>-</v>
      </c>
      <c r="F44" s="25" t="str">
        <f t="shared" si="8"/>
        <v>-</v>
      </c>
      <c r="G44" s="25" t="str">
        <f t="shared" si="8"/>
        <v>-</v>
      </c>
      <c r="H44" s="25" t="str">
        <f t="shared" si="8"/>
        <v>-</v>
      </c>
      <c r="I44" s="25" t="str">
        <f t="shared" si="8"/>
        <v>-</v>
      </c>
      <c r="J44" s="25">
        <f t="shared" si="8"/>
        <v>25.340652144117172</v>
      </c>
      <c r="K44" s="25">
        <f t="shared" si="8"/>
        <v>23.12734148860525</v>
      </c>
      <c r="L44" s="25">
        <f t="shared" si="8"/>
        <v>19.313502167961836</v>
      </c>
      <c r="M44" s="38">
        <f t="shared" si="8"/>
        <v>20.397697985814069</v>
      </c>
    </row>
    <row r="45" spans="2:13" x14ac:dyDescent="0.25">
      <c r="B45" s="30" t="s">
        <v>40</v>
      </c>
      <c r="C45" s="25" t="str">
        <f t="shared" si="7"/>
        <v>-</v>
      </c>
      <c r="D45" s="25" t="str">
        <f t="shared" si="8"/>
        <v>-</v>
      </c>
      <c r="E45" s="25" t="str">
        <f t="shared" si="8"/>
        <v>-</v>
      </c>
      <c r="F45" s="25" t="str">
        <f t="shared" si="8"/>
        <v>-</v>
      </c>
      <c r="G45" s="25" t="str">
        <f t="shared" si="8"/>
        <v>-</v>
      </c>
      <c r="H45" s="25" t="str">
        <f t="shared" si="8"/>
        <v>-</v>
      </c>
      <c r="I45" s="25" t="str">
        <f t="shared" si="8"/>
        <v>-</v>
      </c>
      <c r="J45" s="25">
        <f t="shared" si="8"/>
        <v>24.735102436366489</v>
      </c>
      <c r="K45" s="25">
        <f t="shared" si="8"/>
        <v>23.724810189494228</v>
      </c>
      <c r="L45" s="25">
        <f t="shared" si="8"/>
        <v>24.336700969301596</v>
      </c>
      <c r="M45" s="38">
        <f t="shared" si="8"/>
        <v>22.739538140074277</v>
      </c>
    </row>
    <row r="46" spans="2:13" x14ac:dyDescent="0.25">
      <c r="B46" s="31" t="s">
        <v>41</v>
      </c>
      <c r="C46" s="28" t="str">
        <f t="shared" si="7"/>
        <v>-</v>
      </c>
      <c r="D46" s="28" t="str">
        <f t="shared" si="8"/>
        <v>-</v>
      </c>
      <c r="E46" s="28" t="str">
        <f t="shared" si="8"/>
        <v>-</v>
      </c>
      <c r="F46" s="28" t="str">
        <f t="shared" si="8"/>
        <v>-</v>
      </c>
      <c r="G46" s="28" t="str">
        <f t="shared" si="8"/>
        <v>-</v>
      </c>
      <c r="H46" s="28" t="str">
        <f t="shared" si="8"/>
        <v>-</v>
      </c>
      <c r="I46" s="28" t="str">
        <f t="shared" si="8"/>
        <v>-</v>
      </c>
      <c r="J46" s="28">
        <f t="shared" si="8"/>
        <v>0.41130370345746486</v>
      </c>
      <c r="K46" s="28">
        <f t="shared" si="8"/>
        <v>0.48732908686927062</v>
      </c>
      <c r="L46" s="28">
        <f t="shared" si="8"/>
        <v>0.4114685518730562</v>
      </c>
      <c r="M46" s="39">
        <f t="shared" si="8"/>
        <v>0.3642739508142866</v>
      </c>
    </row>
    <row r="47" spans="2:13" x14ac:dyDescent="0.25">
      <c r="B47" s="29" t="s">
        <v>42</v>
      </c>
      <c r="C47" s="25" t="str">
        <f t="shared" si="7"/>
        <v>-</v>
      </c>
      <c r="D47" s="25" t="str">
        <f t="shared" si="8"/>
        <v>-</v>
      </c>
      <c r="E47" s="25" t="str">
        <f t="shared" si="8"/>
        <v>-</v>
      </c>
      <c r="F47" s="25" t="str">
        <f t="shared" si="8"/>
        <v>-</v>
      </c>
      <c r="G47" s="25" t="str">
        <f t="shared" si="8"/>
        <v>-</v>
      </c>
      <c r="H47" s="25" t="str">
        <f t="shared" si="8"/>
        <v>-</v>
      </c>
      <c r="I47" s="25" t="str">
        <f t="shared" si="8"/>
        <v>-</v>
      </c>
      <c r="J47" s="25">
        <f t="shared" si="8"/>
        <v>64.745768620268862</v>
      </c>
      <c r="K47" s="25">
        <f t="shared" si="8"/>
        <v>68.891419724527069</v>
      </c>
      <c r="L47" s="25">
        <f t="shared" si="8"/>
        <v>73.167509858719939</v>
      </c>
      <c r="M47" s="38">
        <f t="shared" si="8"/>
        <v>72.711752176933103</v>
      </c>
    </row>
    <row r="48" spans="2:13" x14ac:dyDescent="0.25">
      <c r="B48" s="27" t="s">
        <v>43</v>
      </c>
      <c r="C48" s="28" t="str">
        <f t="shared" si="7"/>
        <v>-</v>
      </c>
      <c r="D48" s="28" t="str">
        <f t="shared" si="8"/>
        <v>-</v>
      </c>
      <c r="E48" s="28" t="str">
        <f t="shared" si="8"/>
        <v>-</v>
      </c>
      <c r="F48" s="28" t="str">
        <f t="shared" si="8"/>
        <v>-</v>
      </c>
      <c r="G48" s="28" t="str">
        <f t="shared" si="8"/>
        <v>-</v>
      </c>
      <c r="H48" s="28" t="str">
        <f t="shared" si="8"/>
        <v>-</v>
      </c>
      <c r="I48" s="28" t="str">
        <f t="shared" si="8"/>
        <v>-</v>
      </c>
      <c r="J48" s="28">
        <f t="shared" si="8"/>
        <v>34.846735287118229</v>
      </c>
      <c r="K48" s="28">
        <f t="shared" si="8"/>
        <v>30.629874823486318</v>
      </c>
      <c r="L48" s="28">
        <f t="shared" si="8"/>
        <v>26.424386347108275</v>
      </c>
      <c r="M48" s="39">
        <f t="shared" si="8"/>
        <v>26.92743764911279</v>
      </c>
    </row>
    <row r="49" spans="2:13" ht="30" x14ac:dyDescent="0.25">
      <c r="B49" s="123" t="s">
        <v>389</v>
      </c>
      <c r="C49" s="120"/>
      <c r="D49" s="120"/>
      <c r="E49" s="120"/>
      <c r="F49" s="120"/>
      <c r="G49" s="120"/>
      <c r="H49" s="120"/>
      <c r="I49" s="120"/>
      <c r="J49" s="124">
        <v>-841.41348060999997</v>
      </c>
      <c r="K49" s="124">
        <v>-99.94631462000001</v>
      </c>
      <c r="L49" s="121">
        <v>-2492.5105857100002</v>
      </c>
      <c r="M49" s="122">
        <v>-1622.6316186199999</v>
      </c>
    </row>
    <row r="50" spans="2:13" x14ac:dyDescent="0.25">
      <c r="B50" s="32" t="s">
        <v>44</v>
      </c>
      <c r="C50" s="33">
        <f t="shared" ref="C50:M50" si="9">C49/(C5-C12)*100</f>
        <v>0</v>
      </c>
      <c r="D50" s="33">
        <f t="shared" si="9"/>
        <v>0</v>
      </c>
      <c r="E50" s="33">
        <f t="shared" si="9"/>
        <v>0</v>
      </c>
      <c r="F50" s="33">
        <f t="shared" si="9"/>
        <v>0</v>
      </c>
      <c r="G50" s="33">
        <f t="shared" si="9"/>
        <v>0</v>
      </c>
      <c r="H50" s="33">
        <f t="shared" si="9"/>
        <v>0</v>
      </c>
      <c r="I50" s="33">
        <f t="shared" si="9"/>
        <v>0</v>
      </c>
      <c r="J50" s="34">
        <f t="shared" si="9"/>
        <v>-4.559344791697951</v>
      </c>
      <c r="K50" s="34">
        <f t="shared" si="9"/>
        <v>-0.49371818864937411</v>
      </c>
      <c r="L50" s="34">
        <f t="shared" si="9"/>
        <v>-11.125171716232163</v>
      </c>
      <c r="M50" s="40">
        <f t="shared" si="9"/>
        <v>-12.652768429807754</v>
      </c>
    </row>
    <row r="51" spans="2:13" x14ac:dyDescent="0.25">
      <c r="B51" s="35" t="s">
        <v>45</v>
      </c>
      <c r="C51" s="36">
        <f t="shared" ref="C51:M51" si="10">C31/(C5-C12)*100</f>
        <v>14.168541317541727</v>
      </c>
      <c r="D51" s="36">
        <f t="shared" si="10"/>
        <v>23.979891264082603</v>
      </c>
      <c r="E51" s="36">
        <f t="shared" si="10"/>
        <v>24.505891708059735</v>
      </c>
      <c r="F51" s="36">
        <f t="shared" si="10"/>
        <v>21.840384517985513</v>
      </c>
      <c r="G51" s="36">
        <f t="shared" si="10"/>
        <v>23.954404630911764</v>
      </c>
      <c r="H51" s="36">
        <f t="shared" si="10"/>
        <v>27.498346005345315</v>
      </c>
      <c r="I51" s="36">
        <f t="shared" si="10"/>
        <v>21.229816202451669</v>
      </c>
      <c r="J51" s="36">
        <f t="shared" si="10"/>
        <v>7.3897502645048592</v>
      </c>
      <c r="K51" s="36">
        <f t="shared" si="10"/>
        <v>7.1162823936572268</v>
      </c>
      <c r="L51" s="36">
        <f t="shared" si="10"/>
        <v>7.262076461292291</v>
      </c>
      <c r="M51" s="41">
        <f t="shared" si="10"/>
        <v>7.4440156806535693</v>
      </c>
    </row>
    <row r="52" spans="2:13" x14ac:dyDescent="0.25">
      <c r="B52" s="104" t="s">
        <v>178</v>
      </c>
      <c r="C52" s="36">
        <f t="shared" ref="C52:L52" si="11">C34/(C5-C12)*100</f>
        <v>10.572006056489002</v>
      </c>
      <c r="D52" s="36">
        <f t="shared" si="11"/>
        <v>-7.4931605404188968</v>
      </c>
      <c r="E52" s="36">
        <f t="shared" si="11"/>
        <v>3.2753367170262351</v>
      </c>
      <c r="F52" s="36">
        <f t="shared" si="11"/>
        <v>-2.8294543944425534</v>
      </c>
      <c r="G52" s="36">
        <f t="shared" si="11"/>
        <v>-10.141525586372003</v>
      </c>
      <c r="H52" s="36">
        <f t="shared" si="11"/>
        <v>-11.878366469391285</v>
      </c>
      <c r="I52" s="36">
        <f t="shared" si="11"/>
        <v>-13.664908705452763</v>
      </c>
      <c r="J52" s="36">
        <f t="shared" si="11"/>
        <v>1.7309676328468138</v>
      </c>
      <c r="K52" s="36">
        <f t="shared" si="11"/>
        <v>3.8402917923623692</v>
      </c>
      <c r="L52" s="36">
        <f t="shared" si="11"/>
        <v>-1.3042839063257672</v>
      </c>
      <c r="M52" s="41">
        <f>M34/(M5-M12)*100</f>
        <v>9.8418648311007946</v>
      </c>
    </row>
    <row r="53" spans="2:13" x14ac:dyDescent="0.25"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</row>
    <row r="54" spans="2:13" x14ac:dyDescent="0.25"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</row>
  </sheetData>
  <mergeCells count="1">
    <mergeCell ref="O2:Z3"/>
  </mergeCells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54"/>
  <sheetViews>
    <sheetView showGridLines="0" zoomScale="75" zoomScaleNormal="75" workbookViewId="0">
      <pane xSplit="2" ySplit="3" topLeftCell="C4" activePane="bottomRight" state="frozen"/>
      <selection activeCell="B28" sqref="B28"/>
      <selection pane="topRight" activeCell="B28" sqref="B28"/>
      <selection pane="bottomLeft" activeCell="B28" sqref="B28"/>
      <selection pane="bottomRight"/>
    </sheetView>
  </sheetViews>
  <sheetFormatPr defaultRowHeight="15" x14ac:dyDescent="0.25"/>
  <cols>
    <col min="1" max="1" width="9.140625" style="1"/>
    <col min="2" max="2" width="39.28515625" style="1" bestFit="1" customWidth="1"/>
    <col min="3" max="14" width="9.140625" style="1"/>
    <col min="15" max="26" width="10.5703125" style="1" customWidth="1"/>
    <col min="27" max="16384" width="9.140625" style="1"/>
  </cols>
  <sheetData>
    <row r="2" spans="2:26" x14ac:dyDescent="0.25">
      <c r="B2" s="118" t="s">
        <v>385</v>
      </c>
      <c r="O2" s="132" t="s">
        <v>88</v>
      </c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4"/>
    </row>
    <row r="3" spans="2:26" x14ac:dyDescent="0.25">
      <c r="B3" s="58" t="s">
        <v>64</v>
      </c>
      <c r="C3" s="2">
        <v>2008</v>
      </c>
      <c r="D3" s="2">
        <v>2009</v>
      </c>
      <c r="E3" s="2">
        <v>2010</v>
      </c>
      <c r="F3" s="2">
        <v>2011</v>
      </c>
      <c r="G3" s="2">
        <v>2012</v>
      </c>
      <c r="H3" s="2">
        <v>2013</v>
      </c>
      <c r="I3" s="2">
        <v>2014</v>
      </c>
      <c r="J3" s="2">
        <v>2015</v>
      </c>
      <c r="K3" s="2">
        <v>2016</v>
      </c>
      <c r="L3" s="2">
        <v>2017</v>
      </c>
      <c r="M3" s="2" t="s">
        <v>46</v>
      </c>
      <c r="O3" s="135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7"/>
    </row>
    <row r="4" spans="2:26" x14ac:dyDescent="0.25">
      <c r="B4" s="3" t="s">
        <v>0</v>
      </c>
      <c r="C4" s="4">
        <v>4049.7300506900001</v>
      </c>
      <c r="D4" s="4">
        <v>4343.6520223199996</v>
      </c>
      <c r="E4" s="4">
        <v>4812.6321645500002</v>
      </c>
      <c r="F4" s="4">
        <v>5278.4100495700004</v>
      </c>
      <c r="G4" s="4">
        <v>5863.8204093499999</v>
      </c>
      <c r="H4" s="4">
        <v>6114.8603902800005</v>
      </c>
      <c r="I4" s="4">
        <v>6561.4342045399999</v>
      </c>
      <c r="J4" s="4">
        <v>7457.8213063100002</v>
      </c>
      <c r="K4" s="4">
        <v>8684.8034362899998</v>
      </c>
      <c r="L4" s="4">
        <v>9169.6187382699991</v>
      </c>
      <c r="M4" s="4">
        <v>5988.1107449900001</v>
      </c>
      <c r="O4" s="22"/>
      <c r="P4" s="54"/>
      <c r="Q4" s="54"/>
      <c r="R4" s="54"/>
      <c r="S4" s="54"/>
      <c r="T4" s="54"/>
      <c r="U4" s="54"/>
      <c r="V4" s="54"/>
      <c r="W4" s="54"/>
      <c r="X4" s="54"/>
      <c r="Y4" s="54"/>
      <c r="Z4" s="55"/>
    </row>
    <row r="5" spans="2:26" x14ac:dyDescent="0.25">
      <c r="B5" s="5" t="s">
        <v>1</v>
      </c>
      <c r="C5" s="6">
        <v>3962.19086681</v>
      </c>
      <c r="D5" s="6">
        <v>4180.4141796499998</v>
      </c>
      <c r="E5" s="6">
        <v>4696.6235763300001</v>
      </c>
      <c r="F5" s="6">
        <v>5248.2016327800002</v>
      </c>
      <c r="G5" s="6">
        <v>5785.7037057299995</v>
      </c>
      <c r="H5" s="6">
        <v>6015.7895880200003</v>
      </c>
      <c r="I5" s="6">
        <v>6471.1307821499995</v>
      </c>
      <c r="J5" s="6">
        <v>7365.9579679899998</v>
      </c>
      <c r="K5" s="6">
        <v>8351.8743203800004</v>
      </c>
      <c r="L5" s="6">
        <v>9013.2659035399993</v>
      </c>
      <c r="M5" s="6">
        <v>5946.1850543199998</v>
      </c>
      <c r="O5" s="89" t="s">
        <v>310</v>
      </c>
      <c r="P5" s="59"/>
      <c r="Q5" s="59"/>
      <c r="R5" s="59"/>
      <c r="S5" s="59"/>
      <c r="T5" s="59"/>
      <c r="U5" s="59"/>
      <c r="V5" s="59"/>
      <c r="W5" s="59"/>
      <c r="X5" s="59"/>
      <c r="Y5" s="59"/>
      <c r="Z5" s="60"/>
    </row>
    <row r="6" spans="2:26" x14ac:dyDescent="0.25">
      <c r="B6" s="7" t="s">
        <v>2</v>
      </c>
      <c r="C6" s="8">
        <v>1092.1707111800001</v>
      </c>
      <c r="D6" s="8">
        <v>1200.35833781</v>
      </c>
      <c r="E6" s="8">
        <v>1453.6589411</v>
      </c>
      <c r="F6" s="8">
        <v>1607.09778876</v>
      </c>
      <c r="G6" s="8">
        <v>1826.6735192599999</v>
      </c>
      <c r="H6" s="8">
        <v>2034.8395739699999</v>
      </c>
      <c r="I6" s="8">
        <v>2253.85617581</v>
      </c>
      <c r="J6" s="8">
        <v>2487.7874001300002</v>
      </c>
      <c r="K6" s="8">
        <v>2719.08955586</v>
      </c>
      <c r="L6" s="8">
        <v>3096.4887894600001</v>
      </c>
      <c r="M6" s="8">
        <v>2322.0917952600003</v>
      </c>
      <c r="O6" s="89" t="s">
        <v>311</v>
      </c>
      <c r="P6" s="59"/>
      <c r="Q6" s="59"/>
      <c r="R6" s="59"/>
      <c r="S6" s="59"/>
      <c r="T6" s="59"/>
      <c r="U6" s="59"/>
      <c r="V6" s="59"/>
      <c r="W6" s="59"/>
      <c r="X6" s="59"/>
      <c r="Y6" s="59"/>
      <c r="Z6" s="60"/>
    </row>
    <row r="7" spans="2:26" x14ac:dyDescent="0.25">
      <c r="B7" s="9" t="s">
        <v>3</v>
      </c>
      <c r="C7" s="10"/>
      <c r="D7" s="10"/>
      <c r="E7" s="10"/>
      <c r="F7" s="10"/>
      <c r="G7" s="10"/>
      <c r="H7" s="10"/>
      <c r="I7" s="10"/>
      <c r="J7" s="10">
        <v>1924.2371169</v>
      </c>
      <c r="K7" s="10">
        <v>2063.7880946499999</v>
      </c>
      <c r="L7" s="10">
        <v>2325.76337934</v>
      </c>
      <c r="M7" s="10">
        <v>1777.8428044000002</v>
      </c>
      <c r="O7" s="89"/>
      <c r="P7" s="59"/>
      <c r="Q7" s="59"/>
      <c r="R7" s="59"/>
      <c r="S7" s="59"/>
      <c r="T7" s="59"/>
      <c r="U7" s="59"/>
      <c r="V7" s="59"/>
      <c r="W7" s="59"/>
      <c r="X7" s="59"/>
      <c r="Y7" s="59"/>
      <c r="Z7" s="60"/>
    </row>
    <row r="8" spans="2:26" x14ac:dyDescent="0.25">
      <c r="B8" s="9" t="s">
        <v>4</v>
      </c>
      <c r="C8" s="10"/>
      <c r="D8" s="10"/>
      <c r="E8" s="10"/>
      <c r="F8" s="10"/>
      <c r="G8" s="10"/>
      <c r="H8" s="10"/>
      <c r="I8" s="10"/>
      <c r="J8" s="10">
        <v>87.593544980000004</v>
      </c>
      <c r="K8" s="10">
        <v>102.1825967</v>
      </c>
      <c r="L8" s="10">
        <v>108.52508445999999</v>
      </c>
      <c r="M8" s="10">
        <v>86.90744248</v>
      </c>
      <c r="O8" s="89" t="s">
        <v>376</v>
      </c>
      <c r="P8" s="59"/>
      <c r="Q8" s="59"/>
      <c r="R8" s="59"/>
      <c r="S8" s="59"/>
      <c r="T8" s="59"/>
      <c r="U8" s="59"/>
      <c r="V8" s="59"/>
      <c r="W8" s="59"/>
      <c r="X8" s="59"/>
      <c r="Y8" s="59"/>
      <c r="Z8" s="60"/>
    </row>
    <row r="9" spans="2:26" x14ac:dyDescent="0.25">
      <c r="B9" s="9" t="s">
        <v>5</v>
      </c>
      <c r="C9" s="10"/>
      <c r="D9" s="10"/>
      <c r="E9" s="10"/>
      <c r="F9" s="10"/>
      <c r="G9" s="10"/>
      <c r="H9" s="10"/>
      <c r="I9" s="10"/>
      <c r="J9" s="10">
        <v>13.57530686</v>
      </c>
      <c r="K9" s="10">
        <v>11.53147588</v>
      </c>
      <c r="L9" s="10">
        <v>10.871398750000001</v>
      </c>
      <c r="M9" s="10">
        <v>6.4186552699999995</v>
      </c>
      <c r="O9" s="89" t="s">
        <v>312</v>
      </c>
      <c r="P9" s="59"/>
      <c r="Q9" s="59"/>
      <c r="R9" s="59"/>
      <c r="S9" s="59"/>
      <c r="T9" s="59"/>
      <c r="U9" s="59"/>
      <c r="V9" s="59"/>
      <c r="W9" s="59"/>
      <c r="X9" s="59"/>
      <c r="Y9" s="59"/>
      <c r="Z9" s="60"/>
    </row>
    <row r="10" spans="2:26" x14ac:dyDescent="0.25">
      <c r="B10" s="9" t="s">
        <v>6</v>
      </c>
      <c r="C10" s="10"/>
      <c r="D10" s="10"/>
      <c r="E10" s="10"/>
      <c r="F10" s="10"/>
      <c r="G10" s="10"/>
      <c r="H10" s="10"/>
      <c r="I10" s="10"/>
      <c r="J10" s="10">
        <v>295.08548141</v>
      </c>
      <c r="K10" s="10">
        <v>334.13984399999998</v>
      </c>
      <c r="L10" s="10">
        <v>383.73451032999998</v>
      </c>
      <c r="M10" s="10">
        <v>249.80058540000002</v>
      </c>
      <c r="O10" s="8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60"/>
    </row>
    <row r="11" spans="2:26" x14ac:dyDescent="0.25">
      <c r="B11" s="9" t="s">
        <v>7</v>
      </c>
      <c r="C11" s="10"/>
      <c r="D11" s="10"/>
      <c r="E11" s="10"/>
      <c r="F11" s="10"/>
      <c r="G11" s="10"/>
      <c r="H11" s="10"/>
      <c r="I11" s="10"/>
      <c r="J11" s="10">
        <v>167.29594998000039</v>
      </c>
      <c r="K11" s="10">
        <v>207.44754463000027</v>
      </c>
      <c r="L11" s="10">
        <v>267.59441658000014</v>
      </c>
      <c r="M11" s="10">
        <v>201.12230770999986</v>
      </c>
      <c r="O11" s="89" t="s">
        <v>313</v>
      </c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60"/>
    </row>
    <row r="12" spans="2:26" x14ac:dyDescent="0.25">
      <c r="B12" s="11" t="s">
        <v>8</v>
      </c>
      <c r="C12" s="8">
        <v>2437.8877295000002</v>
      </c>
      <c r="D12" s="8">
        <v>2466.7266183000002</v>
      </c>
      <c r="E12" s="8">
        <v>2732.7154425600002</v>
      </c>
      <c r="F12" s="8">
        <v>3126.5686274899999</v>
      </c>
      <c r="G12" s="8">
        <v>3402.9284348599999</v>
      </c>
      <c r="H12" s="8">
        <v>3447.4790867500001</v>
      </c>
      <c r="I12" s="8">
        <v>3577.6888113099999</v>
      </c>
      <c r="J12" s="8">
        <v>3692.16915341</v>
      </c>
      <c r="K12" s="8">
        <v>4399.2715018900008</v>
      </c>
      <c r="L12" s="8">
        <v>4326.3408025700001</v>
      </c>
      <c r="M12" s="8">
        <v>3135.6517193899999</v>
      </c>
      <c r="O12" s="8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60"/>
    </row>
    <row r="13" spans="2:26" x14ac:dyDescent="0.25">
      <c r="B13" s="9" t="s">
        <v>9</v>
      </c>
      <c r="C13" s="10"/>
      <c r="D13" s="10"/>
      <c r="E13" s="10"/>
      <c r="F13" s="10"/>
      <c r="G13" s="10"/>
      <c r="H13" s="10"/>
      <c r="I13" s="10"/>
      <c r="J13" s="10">
        <v>2640.6216267199998</v>
      </c>
      <c r="K13" s="10">
        <v>3018.1950414600001</v>
      </c>
      <c r="L13" s="10">
        <v>2876.82121134</v>
      </c>
      <c r="M13" s="10">
        <v>2116.6013691200001</v>
      </c>
      <c r="O13" s="89" t="s">
        <v>377</v>
      </c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60"/>
    </row>
    <row r="14" spans="2:26" x14ac:dyDescent="0.25">
      <c r="B14" s="9" t="s">
        <v>10</v>
      </c>
      <c r="C14" s="10"/>
      <c r="D14" s="10"/>
      <c r="E14" s="10"/>
      <c r="F14" s="10"/>
      <c r="G14" s="10"/>
      <c r="H14" s="10"/>
      <c r="I14" s="10"/>
      <c r="J14" s="10">
        <v>1051.5475266900003</v>
      </c>
      <c r="K14" s="10">
        <v>1381.0764604300007</v>
      </c>
      <c r="L14" s="10">
        <v>1449.5195912300001</v>
      </c>
      <c r="M14" s="10">
        <v>1019.0503502699999</v>
      </c>
      <c r="O14" s="24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60"/>
    </row>
    <row r="15" spans="2:26" x14ac:dyDescent="0.25">
      <c r="B15" s="11" t="s">
        <v>11</v>
      </c>
      <c r="C15" s="8">
        <v>432.13242612999966</v>
      </c>
      <c r="D15" s="8">
        <v>513.32922353999948</v>
      </c>
      <c r="E15" s="8">
        <v>510.24919266999996</v>
      </c>
      <c r="F15" s="8">
        <v>514.53521653000007</v>
      </c>
      <c r="G15" s="8">
        <v>556.10175160999961</v>
      </c>
      <c r="H15" s="8">
        <v>533.47092730000031</v>
      </c>
      <c r="I15" s="8">
        <v>639.58579502999919</v>
      </c>
      <c r="J15" s="8">
        <v>1186.0014144499992</v>
      </c>
      <c r="K15" s="8">
        <v>1233.5132626299992</v>
      </c>
      <c r="L15" s="8">
        <v>1590.4363115099995</v>
      </c>
      <c r="M15" s="8">
        <v>488.44153966999966</v>
      </c>
      <c r="O15" s="24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60"/>
    </row>
    <row r="16" spans="2:26" x14ac:dyDescent="0.25">
      <c r="B16" s="12" t="s">
        <v>12</v>
      </c>
      <c r="C16" s="6">
        <v>87.539183879999996</v>
      </c>
      <c r="D16" s="6">
        <v>163.23784267000002</v>
      </c>
      <c r="E16" s="6">
        <v>116.00858821999999</v>
      </c>
      <c r="F16" s="6">
        <v>30.208416789999998</v>
      </c>
      <c r="G16" s="6">
        <v>78.11670362000001</v>
      </c>
      <c r="H16" s="6">
        <v>99.070802260000008</v>
      </c>
      <c r="I16" s="6">
        <v>90.303422389999994</v>
      </c>
      <c r="J16" s="6">
        <v>91.863338320000011</v>
      </c>
      <c r="K16" s="6">
        <v>332.92911591000001</v>
      </c>
      <c r="L16" s="6">
        <v>156.35283473000001</v>
      </c>
      <c r="M16" s="6">
        <v>41.925690669999994</v>
      </c>
      <c r="O16" s="24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60"/>
    </row>
    <row r="17" spans="2:26" x14ac:dyDescent="0.25">
      <c r="B17" s="13" t="s">
        <v>13</v>
      </c>
      <c r="C17" s="14">
        <v>3773.0746318199999</v>
      </c>
      <c r="D17" s="14">
        <v>4489.8687329300001</v>
      </c>
      <c r="E17" s="14">
        <v>4656.1977488800003</v>
      </c>
      <c r="F17" s="14">
        <v>4771.1767628400003</v>
      </c>
      <c r="G17" s="14">
        <v>5398.1333601899987</v>
      </c>
      <c r="H17" s="14">
        <v>6605.6571053700009</v>
      </c>
      <c r="I17" s="14">
        <v>6679.5726458700001</v>
      </c>
      <c r="J17" s="14">
        <v>7370.49197061</v>
      </c>
      <c r="K17" s="14">
        <v>8898.9016692900004</v>
      </c>
      <c r="L17" s="14">
        <v>9055.1940270599989</v>
      </c>
      <c r="M17" s="14">
        <v>6759.14998887</v>
      </c>
      <c r="O17" s="24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60"/>
    </row>
    <row r="18" spans="2:26" x14ac:dyDescent="0.25">
      <c r="B18" s="15" t="s">
        <v>14</v>
      </c>
      <c r="C18" s="16">
        <v>3295.17592466</v>
      </c>
      <c r="D18" s="16">
        <v>3573.5283855900002</v>
      </c>
      <c r="E18" s="16">
        <v>3753.5009571199998</v>
      </c>
      <c r="F18" s="16">
        <v>4317.0303958000004</v>
      </c>
      <c r="G18" s="16">
        <v>4624.9814972299991</v>
      </c>
      <c r="H18" s="16">
        <v>5421.2397880100007</v>
      </c>
      <c r="I18" s="16">
        <v>5766.6514155900004</v>
      </c>
      <c r="J18" s="16">
        <v>6837.9796872799998</v>
      </c>
      <c r="K18" s="16">
        <v>7759.42677826</v>
      </c>
      <c r="L18" s="16">
        <v>8185.0919686499992</v>
      </c>
      <c r="M18" s="16">
        <v>6280.3840059200002</v>
      </c>
      <c r="O18" s="24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</row>
    <row r="19" spans="2:26" x14ac:dyDescent="0.25">
      <c r="B19" s="7" t="s">
        <v>15</v>
      </c>
      <c r="C19" s="8">
        <v>1388.5144730999998</v>
      </c>
      <c r="D19" s="8">
        <v>1579.9962127399999</v>
      </c>
      <c r="E19" s="8">
        <v>1776.37312322</v>
      </c>
      <c r="F19" s="8">
        <v>2083.22113653</v>
      </c>
      <c r="G19" s="8">
        <v>2238.0056019899998</v>
      </c>
      <c r="H19" s="8">
        <v>2669.7326356100002</v>
      </c>
      <c r="I19" s="8">
        <v>3993.68013505</v>
      </c>
      <c r="J19" s="8">
        <v>4952.3087157600003</v>
      </c>
      <c r="K19" s="8">
        <v>5361.7709903800005</v>
      </c>
      <c r="L19" s="8">
        <v>5687.2514159399998</v>
      </c>
      <c r="M19" s="8">
        <v>4473.7389729099996</v>
      </c>
      <c r="O19" s="24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</row>
    <row r="20" spans="2:26" x14ac:dyDescent="0.25">
      <c r="B20" s="9" t="s">
        <v>16</v>
      </c>
      <c r="C20" s="10"/>
      <c r="D20" s="10"/>
      <c r="E20" s="10"/>
      <c r="F20" s="10"/>
      <c r="G20" s="10"/>
      <c r="H20" s="10"/>
      <c r="I20" s="10"/>
      <c r="J20" s="10">
        <v>3484.5272530700004</v>
      </c>
      <c r="K20" s="10">
        <v>3778.1480948800008</v>
      </c>
      <c r="L20" s="10">
        <v>4158.2257331599994</v>
      </c>
      <c r="M20" s="10">
        <v>2793.5781658799997</v>
      </c>
      <c r="O20" s="24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</row>
    <row r="21" spans="2:26" x14ac:dyDescent="0.25">
      <c r="B21" s="9" t="s">
        <v>17</v>
      </c>
      <c r="C21" s="10"/>
      <c r="D21" s="10"/>
      <c r="E21" s="10"/>
      <c r="F21" s="10"/>
      <c r="G21" s="10"/>
      <c r="H21" s="10"/>
      <c r="I21" s="10"/>
      <c r="J21" s="10">
        <v>1467.7814626900001</v>
      </c>
      <c r="K21" s="10">
        <v>1583.6228954999999</v>
      </c>
      <c r="L21" s="10">
        <v>1529.0256827799999</v>
      </c>
      <c r="M21" s="10">
        <v>1680.1608070299999</v>
      </c>
      <c r="O21" s="24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</row>
    <row r="22" spans="2:26" x14ac:dyDescent="0.25">
      <c r="B22" s="1" t="s">
        <v>18</v>
      </c>
      <c r="C22" s="10"/>
      <c r="D22" s="10"/>
      <c r="E22" s="10"/>
      <c r="F22" s="10"/>
      <c r="G22" s="10"/>
      <c r="H22" s="10"/>
      <c r="I22" s="10"/>
      <c r="J22" s="10">
        <v>1038.95734459</v>
      </c>
      <c r="K22" s="10">
        <v>987.07641391999994</v>
      </c>
      <c r="L22" s="10">
        <v>962.73361177999993</v>
      </c>
      <c r="M22" s="10">
        <v>128.86237650000001</v>
      </c>
      <c r="O22" s="24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</row>
    <row r="23" spans="2:26" x14ac:dyDescent="0.25">
      <c r="B23" s="1" t="s">
        <v>19</v>
      </c>
      <c r="C23" s="10"/>
      <c r="D23" s="10"/>
      <c r="E23" s="10"/>
      <c r="F23" s="10"/>
      <c r="G23" s="10"/>
      <c r="H23" s="10"/>
      <c r="I23" s="10"/>
      <c r="J23" s="10">
        <v>0</v>
      </c>
      <c r="K23" s="10">
        <v>79.182451389999997</v>
      </c>
      <c r="L23" s="10">
        <v>136.25293400000001</v>
      </c>
      <c r="M23" s="10">
        <v>873.14540464999993</v>
      </c>
      <c r="O23" s="24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</row>
    <row r="24" spans="2:26" x14ac:dyDescent="0.25">
      <c r="B24" s="1" t="s">
        <v>20</v>
      </c>
      <c r="C24" s="10"/>
      <c r="D24" s="10"/>
      <c r="E24" s="10"/>
      <c r="F24" s="10"/>
      <c r="G24" s="10"/>
      <c r="H24" s="10"/>
      <c r="I24" s="10"/>
      <c r="J24" s="10">
        <v>335.32911805000003</v>
      </c>
      <c r="K24" s="10">
        <v>355.99048996000005</v>
      </c>
      <c r="L24" s="10">
        <v>379.89829456000001</v>
      </c>
      <c r="M24" s="10">
        <v>298.38977705000002</v>
      </c>
      <c r="O24" s="24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</row>
    <row r="25" spans="2:26" x14ac:dyDescent="0.25">
      <c r="B25" s="1" t="s">
        <v>21</v>
      </c>
      <c r="C25" s="10"/>
      <c r="D25" s="10"/>
      <c r="E25" s="10"/>
      <c r="F25" s="10"/>
      <c r="G25" s="10"/>
      <c r="H25" s="10"/>
      <c r="I25" s="10"/>
      <c r="J25" s="10">
        <v>93.495000050000044</v>
      </c>
      <c r="K25" s="10">
        <v>161.37354022999989</v>
      </c>
      <c r="L25" s="10">
        <v>50.140842439999915</v>
      </c>
      <c r="M25" s="10">
        <v>379.76324883000007</v>
      </c>
      <c r="O25" s="24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</row>
    <row r="26" spans="2:26" x14ac:dyDescent="0.25">
      <c r="B26" s="17" t="s">
        <v>22</v>
      </c>
      <c r="C26" s="18"/>
      <c r="D26" s="18"/>
      <c r="E26" s="18"/>
      <c r="F26" s="18"/>
      <c r="G26" s="18"/>
      <c r="H26" s="18"/>
      <c r="I26" s="18"/>
      <c r="J26" s="18">
        <v>1374.2864626400001</v>
      </c>
      <c r="K26" s="18">
        <v>1336.9522307699999</v>
      </c>
      <c r="L26" s="18">
        <v>1295.2336252299999</v>
      </c>
      <c r="M26" s="18">
        <v>423.12561666000005</v>
      </c>
      <c r="O26" s="24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</row>
    <row r="27" spans="2:26" x14ac:dyDescent="0.25">
      <c r="B27" s="17" t="s">
        <v>23</v>
      </c>
      <c r="C27" s="18"/>
      <c r="D27" s="18"/>
      <c r="E27" s="18"/>
      <c r="F27" s="18"/>
      <c r="G27" s="18"/>
      <c r="H27" s="18"/>
      <c r="I27" s="18"/>
      <c r="J27" s="18">
        <v>0</v>
      </c>
      <c r="K27" s="18">
        <v>85.297124499999995</v>
      </c>
      <c r="L27" s="18">
        <v>183.65121511000001</v>
      </c>
      <c r="M27" s="18">
        <v>877.27194153999994</v>
      </c>
      <c r="O27" s="24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</row>
    <row r="28" spans="2:26" x14ac:dyDescent="0.25">
      <c r="B28" s="7" t="s">
        <v>326</v>
      </c>
      <c r="C28" s="8">
        <v>1690.4525775100001</v>
      </c>
      <c r="D28" s="8">
        <v>1838.08540477</v>
      </c>
      <c r="E28" s="8">
        <v>1843.30747122</v>
      </c>
      <c r="F28" s="8">
        <v>2094.9083404399998</v>
      </c>
      <c r="G28" s="8">
        <v>2251.5682771699999</v>
      </c>
      <c r="H28" s="8">
        <v>2642.0873521900003</v>
      </c>
      <c r="I28" s="8">
        <v>1650.50349622</v>
      </c>
      <c r="J28" s="8">
        <v>1885.6709715199995</v>
      </c>
      <c r="K28" s="8">
        <v>2397.6557878799995</v>
      </c>
      <c r="L28" s="8">
        <v>2497.8405527099994</v>
      </c>
      <c r="M28" s="8">
        <v>1806.6450330100006</v>
      </c>
      <c r="O28" s="24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</row>
    <row r="29" spans="2:26" x14ac:dyDescent="0.25">
      <c r="B29" s="1" t="s">
        <v>24</v>
      </c>
      <c r="C29" s="19">
        <v>0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O29" s="24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</row>
    <row r="30" spans="2:26" x14ac:dyDescent="0.25">
      <c r="B30" s="1" t="s">
        <v>25</v>
      </c>
      <c r="C30" s="10">
        <v>1690.4525775100001</v>
      </c>
      <c r="D30" s="10">
        <v>1838.08540477</v>
      </c>
      <c r="E30" s="10">
        <v>1843.30747122</v>
      </c>
      <c r="F30" s="10">
        <v>2094.9083404399998</v>
      </c>
      <c r="G30" s="10">
        <v>2251.5682771699999</v>
      </c>
      <c r="H30" s="10">
        <v>2642.0873521900003</v>
      </c>
      <c r="I30" s="10">
        <v>1650.50349622</v>
      </c>
      <c r="J30" s="10">
        <v>1885.6709715199995</v>
      </c>
      <c r="K30" s="10">
        <v>2397.6557878799995</v>
      </c>
      <c r="L30" s="10">
        <v>2497.8405527099994</v>
      </c>
      <c r="M30" s="10">
        <v>1806.6450330100006</v>
      </c>
      <c r="O30" s="24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</row>
    <row r="31" spans="2:26" x14ac:dyDescent="0.25">
      <c r="B31" s="15" t="s">
        <v>26</v>
      </c>
      <c r="C31" s="16">
        <v>477.89870716000001</v>
      </c>
      <c r="D31" s="16">
        <v>916.34034733999988</v>
      </c>
      <c r="E31" s="16">
        <v>902.69679176</v>
      </c>
      <c r="F31" s="16">
        <v>454.14636704000003</v>
      </c>
      <c r="G31" s="16">
        <v>773.15186296000002</v>
      </c>
      <c r="H31" s="16">
        <v>1184.4173173600002</v>
      </c>
      <c r="I31" s="16">
        <v>912.92123028000003</v>
      </c>
      <c r="J31" s="16">
        <v>532.51228332999995</v>
      </c>
      <c r="K31" s="16">
        <v>1139.47489103</v>
      </c>
      <c r="L31" s="16">
        <v>870.10205840999993</v>
      </c>
      <c r="M31" s="16">
        <v>478.76598294999997</v>
      </c>
      <c r="O31" s="32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2"/>
    </row>
    <row r="32" spans="2:26" x14ac:dyDescent="0.25">
      <c r="B32" s="1" t="s">
        <v>27</v>
      </c>
      <c r="C32" s="10">
        <v>374.76068892000001</v>
      </c>
      <c r="D32" s="10">
        <v>691.15311179999992</v>
      </c>
      <c r="E32" s="10">
        <v>704.63597373000005</v>
      </c>
      <c r="F32" s="10">
        <v>440.68596149000001</v>
      </c>
      <c r="G32" s="10">
        <v>655.90984936000007</v>
      </c>
      <c r="H32" s="10">
        <v>1051.0923944400001</v>
      </c>
      <c r="I32" s="10">
        <v>892.90351663000001</v>
      </c>
      <c r="J32" s="10">
        <v>479.27329519</v>
      </c>
      <c r="K32" s="10">
        <v>813.40283795000005</v>
      </c>
      <c r="L32" s="10">
        <v>671.05285139</v>
      </c>
      <c r="M32" s="10">
        <v>470.19717316000003</v>
      </c>
    </row>
    <row r="33" spans="2:13" x14ac:dyDescent="0.25">
      <c r="B33" s="1" t="s">
        <v>28</v>
      </c>
      <c r="C33" s="10">
        <v>103.13801823999999</v>
      </c>
      <c r="D33" s="10">
        <v>225.18723553999999</v>
      </c>
      <c r="E33" s="10">
        <v>198.06081803000001</v>
      </c>
      <c r="F33" s="10">
        <v>13.460405550000001</v>
      </c>
      <c r="G33" s="10">
        <v>117.24201359999999</v>
      </c>
      <c r="H33" s="10">
        <v>133.32492292000001</v>
      </c>
      <c r="I33" s="10">
        <v>20.017713649999997</v>
      </c>
      <c r="J33" s="10">
        <v>53.238988139999947</v>
      </c>
      <c r="K33" s="10">
        <v>326.07205307999993</v>
      </c>
      <c r="L33" s="10">
        <v>199.04920701999993</v>
      </c>
      <c r="M33" s="10">
        <v>8.568809789999932</v>
      </c>
    </row>
    <row r="34" spans="2:13" x14ac:dyDescent="0.25">
      <c r="B34" s="3" t="s">
        <v>29</v>
      </c>
      <c r="C34" s="20">
        <v>276.65541887000018</v>
      </c>
      <c r="D34" s="20">
        <v>-146.21671061000052</v>
      </c>
      <c r="E34" s="20">
        <v>156.43441566999991</v>
      </c>
      <c r="F34" s="20">
        <v>507.23328673000015</v>
      </c>
      <c r="G34" s="20">
        <v>465.68704916000115</v>
      </c>
      <c r="H34" s="20">
        <v>-490.79671509000036</v>
      </c>
      <c r="I34" s="20">
        <v>-118.13844133000021</v>
      </c>
      <c r="J34" s="20">
        <v>87.329335700000229</v>
      </c>
      <c r="K34" s="20">
        <v>-214.09823300000062</v>
      </c>
      <c r="L34" s="20">
        <v>114.42471121000017</v>
      </c>
      <c r="M34" s="20">
        <v>-771.03924387999996</v>
      </c>
    </row>
    <row r="35" spans="2:13" x14ac:dyDescent="0.25">
      <c r="B35" s="21"/>
      <c r="C35" s="21"/>
      <c r="D35" s="21"/>
      <c r="E35" s="21"/>
      <c r="F35" s="21"/>
      <c r="G35" s="21"/>
      <c r="H35" s="21"/>
      <c r="I35" s="21"/>
      <c r="J35" s="21"/>
    </row>
    <row r="36" spans="2:13" x14ac:dyDescent="0.25">
      <c r="B36" s="22" t="s">
        <v>31</v>
      </c>
      <c r="C36" s="23">
        <f t="shared" ref="C36:L36" si="0">(C6+C15)/C4*100</f>
        <v>37.639623338604665</v>
      </c>
      <c r="D36" s="23">
        <f t="shared" si="0"/>
        <v>39.452689868897401</v>
      </c>
      <c r="E36" s="23">
        <f t="shared" si="0"/>
        <v>40.80736001883146</v>
      </c>
      <c r="F36" s="23">
        <f t="shared" si="0"/>
        <v>40.19454694435565</v>
      </c>
      <c r="G36" s="23">
        <f t="shared" si="0"/>
        <v>40.635202044568217</v>
      </c>
      <c r="H36" s="23">
        <f t="shared" si="0"/>
        <v>42.001130644822403</v>
      </c>
      <c r="I36" s="23">
        <f t="shared" si="0"/>
        <v>44.0977060905063</v>
      </c>
      <c r="J36" s="23">
        <f t="shared" si="0"/>
        <v>49.26088550112668</v>
      </c>
      <c r="K36" s="23">
        <f t="shared" si="0"/>
        <v>45.511713045499668</v>
      </c>
      <c r="L36" s="23">
        <f t="shared" si="0"/>
        <v>51.113631163407206</v>
      </c>
      <c r="M36" s="37">
        <f>(M6+M15)/M4*100</f>
        <v>46.935226394759894</v>
      </c>
    </row>
    <row r="37" spans="2:13" x14ac:dyDescent="0.25">
      <c r="B37" s="24" t="s">
        <v>32</v>
      </c>
      <c r="C37" s="25">
        <f t="shared" ref="C37:L37" si="1">C12/C4*100</f>
        <v>60.198771251052364</v>
      </c>
      <c r="D37" s="25">
        <f t="shared" si="1"/>
        <v>56.789231863525067</v>
      </c>
      <c r="E37" s="25">
        <f t="shared" si="1"/>
        <v>56.78213811330248</v>
      </c>
      <c r="F37" s="25">
        <f t="shared" si="1"/>
        <v>59.233151614371117</v>
      </c>
      <c r="G37" s="25">
        <f t="shared" si="1"/>
        <v>58.032616917017968</v>
      </c>
      <c r="H37" s="25">
        <f t="shared" si="1"/>
        <v>56.378704773538416</v>
      </c>
      <c r="I37" s="25">
        <f t="shared" si="1"/>
        <v>54.526018242086749</v>
      </c>
      <c r="J37" s="25">
        <f t="shared" si="1"/>
        <v>49.507342717987711</v>
      </c>
      <c r="K37" s="25">
        <f t="shared" si="1"/>
        <v>50.654819468997616</v>
      </c>
      <c r="L37" s="25">
        <f t="shared" si="1"/>
        <v>47.181250672001617</v>
      </c>
      <c r="M37" s="38">
        <f>M12/M4*100</f>
        <v>52.364624719298448</v>
      </c>
    </row>
    <row r="38" spans="2:13" x14ac:dyDescent="0.25">
      <c r="B38" s="24" t="s">
        <v>33</v>
      </c>
      <c r="C38" s="25">
        <f t="shared" ref="C38:L38" si="2">C16/C4*100</f>
        <v>2.1616054103429665</v>
      </c>
      <c r="D38" s="25">
        <f t="shared" si="2"/>
        <v>3.758078267577535</v>
      </c>
      <c r="E38" s="25">
        <f t="shared" si="2"/>
        <v>2.4105018678660484</v>
      </c>
      <c r="F38" s="25">
        <f t="shared" si="2"/>
        <v>0.57230144127322757</v>
      </c>
      <c r="G38" s="25">
        <f t="shared" si="2"/>
        <v>1.3321810384138144</v>
      </c>
      <c r="H38" s="25">
        <f t="shared" si="2"/>
        <v>1.6201645816391819</v>
      </c>
      <c r="I38" s="25">
        <f t="shared" si="2"/>
        <v>1.3762756674069379</v>
      </c>
      <c r="J38" s="25">
        <f t="shared" si="2"/>
        <v>1.2317717808855946</v>
      </c>
      <c r="K38" s="25">
        <f t="shared" si="2"/>
        <v>3.8334674855027195</v>
      </c>
      <c r="L38" s="25">
        <f t="shared" si="2"/>
        <v>1.7051181645911981</v>
      </c>
      <c r="M38" s="38">
        <f>M16/M4*100</f>
        <v>0.70014888594165448</v>
      </c>
    </row>
    <row r="39" spans="2:13" x14ac:dyDescent="0.25">
      <c r="B39" s="26" t="s">
        <v>34</v>
      </c>
      <c r="C39" s="23">
        <f t="shared" ref="C39:L39" si="3">C19/C17*100</f>
        <v>36.800609810101442</v>
      </c>
      <c r="D39" s="23">
        <f t="shared" si="3"/>
        <v>35.190254030186878</v>
      </c>
      <c r="E39" s="23">
        <f t="shared" si="3"/>
        <v>38.150723380408145</v>
      </c>
      <c r="F39" s="23">
        <f t="shared" si="3"/>
        <v>43.662627483329317</v>
      </c>
      <c r="G39" s="23">
        <f t="shared" si="3"/>
        <v>41.45887944330498</v>
      </c>
      <c r="H39" s="23">
        <f t="shared" si="3"/>
        <v>40.415852549168328</v>
      </c>
      <c r="I39" s="23">
        <f t="shared" si="3"/>
        <v>59.789455804770753</v>
      </c>
      <c r="J39" s="23">
        <f t="shared" si="3"/>
        <v>67.191019751563957</v>
      </c>
      <c r="K39" s="23">
        <f t="shared" si="3"/>
        <v>60.252053451533307</v>
      </c>
      <c r="L39" s="23">
        <f t="shared" si="3"/>
        <v>62.806510815169268</v>
      </c>
      <c r="M39" s="37">
        <f>M19/M17*100</f>
        <v>66.187893156339356</v>
      </c>
    </row>
    <row r="40" spans="2:13" x14ac:dyDescent="0.25">
      <c r="B40" s="27" t="s">
        <v>35</v>
      </c>
      <c r="C40" s="28">
        <f t="shared" ref="C40:L40" si="4">C19/(C17-C29)*100</f>
        <v>36.800609810101442</v>
      </c>
      <c r="D40" s="28">
        <f t="shared" si="4"/>
        <v>35.190254030186878</v>
      </c>
      <c r="E40" s="28">
        <f t="shared" si="4"/>
        <v>38.150723380408145</v>
      </c>
      <c r="F40" s="28">
        <f t="shared" si="4"/>
        <v>43.662627483329317</v>
      </c>
      <c r="G40" s="28">
        <f t="shared" si="4"/>
        <v>41.45887944330498</v>
      </c>
      <c r="H40" s="28">
        <f t="shared" si="4"/>
        <v>40.415852549168328</v>
      </c>
      <c r="I40" s="28">
        <f t="shared" si="4"/>
        <v>59.789455804770753</v>
      </c>
      <c r="J40" s="28">
        <f t="shared" si="4"/>
        <v>67.191019751563957</v>
      </c>
      <c r="K40" s="28">
        <f t="shared" si="4"/>
        <v>60.252053451533307</v>
      </c>
      <c r="L40" s="28">
        <f t="shared" si="4"/>
        <v>62.806510815169268</v>
      </c>
      <c r="M40" s="39">
        <f>M19/(M17-M29)*100</f>
        <v>66.187893156339356</v>
      </c>
    </row>
    <row r="41" spans="2:13" x14ac:dyDescent="0.25">
      <c r="B41" s="29" t="s">
        <v>36</v>
      </c>
      <c r="C41" s="25">
        <f>IFERROR(C20/C19*100,"-")</f>
        <v>0</v>
      </c>
      <c r="D41" s="25">
        <f t="shared" ref="D41:M41" si="5">IFERROR(D20/D19*100,"-")</f>
        <v>0</v>
      </c>
      <c r="E41" s="25">
        <f t="shared" si="5"/>
        <v>0</v>
      </c>
      <c r="F41" s="25">
        <f t="shared" si="5"/>
        <v>0</v>
      </c>
      <c r="G41" s="25">
        <f t="shared" si="5"/>
        <v>0</v>
      </c>
      <c r="H41" s="25">
        <f t="shared" si="5"/>
        <v>0</v>
      </c>
      <c r="I41" s="25">
        <f t="shared" si="5"/>
        <v>0</v>
      </c>
      <c r="J41" s="25">
        <f t="shared" si="5"/>
        <v>70.361672768521089</v>
      </c>
      <c r="K41" s="25">
        <f t="shared" si="5"/>
        <v>70.464555492181418</v>
      </c>
      <c r="L41" s="25">
        <f t="shared" si="5"/>
        <v>73.114856879818802</v>
      </c>
      <c r="M41" s="38">
        <f t="shared" si="5"/>
        <v>62.443924037501041</v>
      </c>
    </row>
    <row r="42" spans="2:13" x14ac:dyDescent="0.25">
      <c r="B42" s="29" t="s">
        <v>37</v>
      </c>
      <c r="C42" s="25">
        <f>IFERROR(C21/C19*100,"-")</f>
        <v>0</v>
      </c>
      <c r="D42" s="25">
        <f t="shared" ref="D42:M42" si="6">IFERROR(D21/D19*100,"-")</f>
        <v>0</v>
      </c>
      <c r="E42" s="25">
        <f t="shared" si="6"/>
        <v>0</v>
      </c>
      <c r="F42" s="25">
        <f t="shared" si="6"/>
        <v>0</v>
      </c>
      <c r="G42" s="25">
        <f t="shared" si="6"/>
        <v>0</v>
      </c>
      <c r="H42" s="25">
        <f t="shared" si="6"/>
        <v>0</v>
      </c>
      <c r="I42" s="25">
        <f t="shared" si="6"/>
        <v>0</v>
      </c>
      <c r="J42" s="25">
        <f t="shared" si="6"/>
        <v>29.638327231478918</v>
      </c>
      <c r="K42" s="25">
        <f t="shared" si="6"/>
        <v>29.535444507818582</v>
      </c>
      <c r="L42" s="25">
        <f t="shared" si="6"/>
        <v>26.885143120181187</v>
      </c>
      <c r="M42" s="38">
        <f t="shared" si="6"/>
        <v>37.556075962498952</v>
      </c>
    </row>
    <row r="43" spans="2:13" x14ac:dyDescent="0.25">
      <c r="B43" s="30" t="s">
        <v>38</v>
      </c>
      <c r="C43" s="25" t="str">
        <f t="shared" ref="C43:C48" si="7">IFERROR(C22/C$21*100,"-")</f>
        <v>-</v>
      </c>
      <c r="D43" s="25" t="str">
        <f t="shared" ref="D43:M48" si="8">IFERROR(D22/D$21*100,"-")</f>
        <v>-</v>
      </c>
      <c r="E43" s="25" t="str">
        <f t="shared" si="8"/>
        <v>-</v>
      </c>
      <c r="F43" s="25" t="str">
        <f t="shared" si="8"/>
        <v>-</v>
      </c>
      <c r="G43" s="25" t="str">
        <f t="shared" si="8"/>
        <v>-</v>
      </c>
      <c r="H43" s="25" t="str">
        <f t="shared" si="8"/>
        <v>-</v>
      </c>
      <c r="I43" s="25" t="str">
        <f t="shared" si="8"/>
        <v>-</v>
      </c>
      <c r="J43" s="25">
        <f t="shared" si="8"/>
        <v>70.784198533609015</v>
      </c>
      <c r="K43" s="25">
        <f t="shared" si="8"/>
        <v>62.330269202653113</v>
      </c>
      <c r="L43" s="25">
        <f t="shared" si="8"/>
        <v>62.963861406801527</v>
      </c>
      <c r="M43" s="38">
        <f t="shared" si="8"/>
        <v>7.6696454268439034</v>
      </c>
    </row>
    <row r="44" spans="2:13" x14ac:dyDescent="0.25">
      <c r="B44" s="30" t="s">
        <v>39</v>
      </c>
      <c r="C44" s="25" t="str">
        <f t="shared" si="7"/>
        <v>-</v>
      </c>
      <c r="D44" s="25" t="str">
        <f t="shared" si="8"/>
        <v>-</v>
      </c>
      <c r="E44" s="25" t="str">
        <f t="shared" si="8"/>
        <v>-</v>
      </c>
      <c r="F44" s="25" t="str">
        <f t="shared" si="8"/>
        <v>-</v>
      </c>
      <c r="G44" s="25" t="str">
        <f t="shared" si="8"/>
        <v>-</v>
      </c>
      <c r="H44" s="25" t="str">
        <f t="shared" si="8"/>
        <v>-</v>
      </c>
      <c r="I44" s="25" t="str">
        <f t="shared" si="8"/>
        <v>-</v>
      </c>
      <c r="J44" s="25">
        <f t="shared" si="8"/>
        <v>0</v>
      </c>
      <c r="K44" s="25">
        <f t="shared" si="8"/>
        <v>5.0000825079634623</v>
      </c>
      <c r="L44" s="25">
        <f t="shared" si="8"/>
        <v>8.9110951852863298</v>
      </c>
      <c r="M44" s="38">
        <f t="shared" si="8"/>
        <v>51.967966458725378</v>
      </c>
    </row>
    <row r="45" spans="2:13" x14ac:dyDescent="0.25">
      <c r="B45" s="30" t="s">
        <v>40</v>
      </c>
      <c r="C45" s="25" t="str">
        <f t="shared" si="7"/>
        <v>-</v>
      </c>
      <c r="D45" s="25" t="str">
        <f t="shared" si="8"/>
        <v>-</v>
      </c>
      <c r="E45" s="25" t="str">
        <f t="shared" si="8"/>
        <v>-</v>
      </c>
      <c r="F45" s="25" t="str">
        <f t="shared" si="8"/>
        <v>-</v>
      </c>
      <c r="G45" s="25" t="str">
        <f t="shared" si="8"/>
        <v>-</v>
      </c>
      <c r="H45" s="25" t="str">
        <f t="shared" si="8"/>
        <v>-</v>
      </c>
      <c r="I45" s="25" t="str">
        <f t="shared" si="8"/>
        <v>-</v>
      </c>
      <c r="J45" s="25">
        <f t="shared" si="8"/>
        <v>22.845983995154363</v>
      </c>
      <c r="K45" s="25">
        <f t="shared" si="8"/>
        <v>22.479498810706609</v>
      </c>
      <c r="L45" s="25">
        <f t="shared" si="8"/>
        <v>24.845775897582538</v>
      </c>
      <c r="M45" s="38">
        <f t="shared" si="8"/>
        <v>17.759596331583289</v>
      </c>
    </row>
    <row r="46" spans="2:13" x14ac:dyDescent="0.25">
      <c r="B46" s="31" t="s">
        <v>41</v>
      </c>
      <c r="C46" s="28" t="str">
        <f t="shared" si="7"/>
        <v>-</v>
      </c>
      <c r="D46" s="28" t="str">
        <f t="shared" si="8"/>
        <v>-</v>
      </c>
      <c r="E46" s="28" t="str">
        <f t="shared" si="8"/>
        <v>-</v>
      </c>
      <c r="F46" s="28" t="str">
        <f t="shared" si="8"/>
        <v>-</v>
      </c>
      <c r="G46" s="28" t="str">
        <f t="shared" si="8"/>
        <v>-</v>
      </c>
      <c r="H46" s="28" t="str">
        <f t="shared" si="8"/>
        <v>-</v>
      </c>
      <c r="I46" s="28" t="str">
        <f t="shared" si="8"/>
        <v>-</v>
      </c>
      <c r="J46" s="28">
        <f t="shared" si="8"/>
        <v>6.3698174712366207</v>
      </c>
      <c r="K46" s="28">
        <f t="shared" si="8"/>
        <v>10.190149478676814</v>
      </c>
      <c r="L46" s="28">
        <f t="shared" si="8"/>
        <v>3.2792675103296034</v>
      </c>
      <c r="M46" s="39">
        <f t="shared" si="8"/>
        <v>22.602791782847444</v>
      </c>
    </row>
    <row r="47" spans="2:13" x14ac:dyDescent="0.25">
      <c r="B47" s="29" t="s">
        <v>42</v>
      </c>
      <c r="C47" s="25" t="str">
        <f t="shared" si="7"/>
        <v>-</v>
      </c>
      <c r="D47" s="25" t="str">
        <f t="shared" si="8"/>
        <v>-</v>
      </c>
      <c r="E47" s="25" t="str">
        <f t="shared" si="8"/>
        <v>-</v>
      </c>
      <c r="F47" s="25" t="str">
        <f t="shared" si="8"/>
        <v>-</v>
      </c>
      <c r="G47" s="25" t="str">
        <f t="shared" si="8"/>
        <v>-</v>
      </c>
      <c r="H47" s="25" t="str">
        <f t="shared" si="8"/>
        <v>-</v>
      </c>
      <c r="I47" s="25" t="str">
        <f t="shared" si="8"/>
        <v>-</v>
      </c>
      <c r="J47" s="25">
        <f t="shared" si="8"/>
        <v>93.630182528763385</v>
      </c>
      <c r="K47" s="25">
        <f t="shared" si="8"/>
        <v>84.423648746747986</v>
      </c>
      <c r="L47" s="25">
        <f t="shared" si="8"/>
        <v>84.70973639076287</v>
      </c>
      <c r="M47" s="38">
        <f t="shared" si="8"/>
        <v>25.183638071403063</v>
      </c>
    </row>
    <row r="48" spans="2:13" x14ac:dyDescent="0.25">
      <c r="B48" s="27" t="s">
        <v>43</v>
      </c>
      <c r="C48" s="28" t="str">
        <f t="shared" si="7"/>
        <v>-</v>
      </c>
      <c r="D48" s="28" t="str">
        <f t="shared" si="8"/>
        <v>-</v>
      </c>
      <c r="E48" s="28" t="str">
        <f t="shared" si="8"/>
        <v>-</v>
      </c>
      <c r="F48" s="28" t="str">
        <f t="shared" si="8"/>
        <v>-</v>
      </c>
      <c r="G48" s="28" t="str">
        <f t="shared" si="8"/>
        <v>-</v>
      </c>
      <c r="H48" s="28" t="str">
        <f t="shared" si="8"/>
        <v>-</v>
      </c>
      <c r="I48" s="28" t="str">
        <f t="shared" si="8"/>
        <v>-</v>
      </c>
      <c r="J48" s="28">
        <f t="shared" si="8"/>
        <v>0</v>
      </c>
      <c r="K48" s="28">
        <f t="shared" si="8"/>
        <v>5.3862017745751896</v>
      </c>
      <c r="L48" s="28">
        <f t="shared" si="8"/>
        <v>12.01099609890753</v>
      </c>
      <c r="M48" s="39">
        <f t="shared" si="8"/>
        <v>52.2135701457495</v>
      </c>
    </row>
    <row r="49" spans="2:13" ht="30" x14ac:dyDescent="0.25">
      <c r="B49" s="123" t="s">
        <v>389</v>
      </c>
      <c r="C49" s="120"/>
      <c r="D49" s="120"/>
      <c r="E49" s="120"/>
      <c r="F49" s="120"/>
      <c r="G49" s="120"/>
      <c r="H49" s="120"/>
      <c r="I49" s="120"/>
      <c r="J49" s="124">
        <v>-565.33435025000006</v>
      </c>
      <c r="K49" s="124">
        <v>-347.19941520000003</v>
      </c>
      <c r="L49" s="124">
        <v>-305.37174985999997</v>
      </c>
      <c r="M49" s="125">
        <v>-898.16972342999998</v>
      </c>
    </row>
    <row r="50" spans="2:13" x14ac:dyDescent="0.25">
      <c r="B50" s="32" t="s">
        <v>44</v>
      </c>
      <c r="C50" s="33">
        <f t="shared" ref="C50:M50" si="9">C49/(C5-C12)*100</f>
        <v>0</v>
      </c>
      <c r="D50" s="33">
        <f t="shared" si="9"/>
        <v>0</v>
      </c>
      <c r="E50" s="33">
        <f t="shared" si="9"/>
        <v>0</v>
      </c>
      <c r="F50" s="33">
        <f t="shared" si="9"/>
        <v>0</v>
      </c>
      <c r="G50" s="33">
        <f t="shared" si="9"/>
        <v>0</v>
      </c>
      <c r="H50" s="33">
        <f t="shared" si="9"/>
        <v>0</v>
      </c>
      <c r="I50" s="33">
        <f t="shared" si="9"/>
        <v>0</v>
      </c>
      <c r="J50" s="34">
        <f t="shared" si="9"/>
        <v>-15.38831921983058</v>
      </c>
      <c r="K50" s="34">
        <f t="shared" si="9"/>
        <v>-8.7840704250835788</v>
      </c>
      <c r="L50" s="34">
        <f t="shared" si="9"/>
        <v>-6.5153964119631578</v>
      </c>
      <c r="M50" s="40">
        <f t="shared" si="9"/>
        <v>-31.957269898468226</v>
      </c>
    </row>
    <row r="51" spans="2:13" x14ac:dyDescent="0.25">
      <c r="B51" s="35" t="s">
        <v>45</v>
      </c>
      <c r="C51" s="36">
        <f t="shared" ref="C51:M51" si="10">C31/(C5-C12)*100</f>
        <v>31.351946700271672</v>
      </c>
      <c r="D51" s="36">
        <f t="shared" si="10"/>
        <v>53.471844460266148</v>
      </c>
      <c r="E51" s="36">
        <f t="shared" si="10"/>
        <v>45.964308423487488</v>
      </c>
      <c r="F51" s="36">
        <f t="shared" si="10"/>
        <v>21.405510090936957</v>
      </c>
      <c r="G51" s="36">
        <f t="shared" si="10"/>
        <v>32.447535964132555</v>
      </c>
      <c r="H51" s="36">
        <f t="shared" si="10"/>
        <v>46.116593642953966</v>
      </c>
      <c r="I51" s="36">
        <f t="shared" si="10"/>
        <v>31.551392406704064</v>
      </c>
      <c r="J51" s="36">
        <f t="shared" si="10"/>
        <v>14.494907307046134</v>
      </c>
      <c r="K51" s="36">
        <f t="shared" si="10"/>
        <v>28.828469324051891</v>
      </c>
      <c r="L51" s="36">
        <f t="shared" si="10"/>
        <v>18.564454085897914</v>
      </c>
      <c r="M51" s="41">
        <f t="shared" si="10"/>
        <v>17.03470216843823</v>
      </c>
    </row>
    <row r="52" spans="2:13" x14ac:dyDescent="0.25">
      <c r="B52" s="104" t="s">
        <v>178</v>
      </c>
      <c r="C52" s="36">
        <f t="shared" ref="C52:L52" si="11">C34/(C5-C12)*100</f>
        <v>18.149632582809303</v>
      </c>
      <c r="D52" s="36">
        <f t="shared" si="11"/>
        <v>-8.5322852255993915</v>
      </c>
      <c r="E52" s="36">
        <f t="shared" si="11"/>
        <v>7.9654650327101546</v>
      </c>
      <c r="F52" s="36">
        <f t="shared" si="11"/>
        <v>23.907682689008123</v>
      </c>
      <c r="G52" s="36">
        <f t="shared" si="11"/>
        <v>19.54389299121647</v>
      </c>
      <c r="H52" s="36">
        <f t="shared" si="11"/>
        <v>-19.109711027825764</v>
      </c>
      <c r="I52" s="36">
        <f t="shared" si="11"/>
        <v>-4.0829725469041716</v>
      </c>
      <c r="J52" s="36">
        <f t="shared" si="11"/>
        <v>2.3770918827293563</v>
      </c>
      <c r="K52" s="36">
        <f t="shared" si="11"/>
        <v>-5.4166391826283187</v>
      </c>
      <c r="L52" s="36">
        <f t="shared" si="11"/>
        <v>2.4413599267101365</v>
      </c>
      <c r="M52" s="41">
        <f>M34/(M5-M12)*100</f>
        <v>-27.433912072749127</v>
      </c>
    </row>
    <row r="53" spans="2:13" x14ac:dyDescent="0.25"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</row>
    <row r="54" spans="2:13" x14ac:dyDescent="0.25"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</row>
  </sheetData>
  <mergeCells count="1">
    <mergeCell ref="O2:Z3"/>
  </mergeCells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54"/>
  <sheetViews>
    <sheetView showGridLines="0" zoomScale="75" zoomScaleNormal="75" workbookViewId="0">
      <pane xSplit="2" ySplit="3" topLeftCell="C4" activePane="bottomRight" state="frozen"/>
      <selection activeCell="B28" sqref="B28"/>
      <selection pane="topRight" activeCell="B28" sqref="B28"/>
      <selection pane="bottomLeft" activeCell="B28" sqref="B28"/>
      <selection pane="bottomRight"/>
    </sheetView>
  </sheetViews>
  <sheetFormatPr defaultRowHeight="15" x14ac:dyDescent="0.25"/>
  <cols>
    <col min="1" max="1" width="9.140625" style="1"/>
    <col min="2" max="2" width="39.28515625" style="1" bestFit="1" customWidth="1"/>
    <col min="3" max="14" width="9.140625" style="1"/>
    <col min="15" max="26" width="10.7109375" style="1" customWidth="1"/>
    <col min="27" max="16384" width="9.140625" style="1"/>
  </cols>
  <sheetData>
    <row r="2" spans="2:26" x14ac:dyDescent="0.25">
      <c r="B2" s="118" t="s">
        <v>385</v>
      </c>
      <c r="O2" s="132" t="s">
        <v>88</v>
      </c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4"/>
    </row>
    <row r="3" spans="2:26" x14ac:dyDescent="0.25">
      <c r="B3" s="58" t="s">
        <v>63</v>
      </c>
      <c r="C3" s="2">
        <v>2008</v>
      </c>
      <c r="D3" s="2">
        <v>2009</v>
      </c>
      <c r="E3" s="2">
        <v>2010</v>
      </c>
      <c r="F3" s="2">
        <v>2011</v>
      </c>
      <c r="G3" s="2">
        <v>2012</v>
      </c>
      <c r="H3" s="2">
        <v>2013</v>
      </c>
      <c r="I3" s="2">
        <v>2014</v>
      </c>
      <c r="J3" s="2">
        <v>2015</v>
      </c>
      <c r="K3" s="2">
        <v>2016</v>
      </c>
      <c r="L3" s="2">
        <v>2017</v>
      </c>
      <c r="M3" s="2" t="s">
        <v>46</v>
      </c>
      <c r="O3" s="135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7"/>
    </row>
    <row r="4" spans="2:26" x14ac:dyDescent="0.25">
      <c r="B4" s="3" t="s">
        <v>0</v>
      </c>
      <c r="C4" s="4">
        <v>6929.98662212</v>
      </c>
      <c r="D4" s="4">
        <v>7232.2501762100001</v>
      </c>
      <c r="E4" s="4">
        <v>7911.3689442300001</v>
      </c>
      <c r="F4" s="4">
        <v>9392.2283800200003</v>
      </c>
      <c r="G4" s="4">
        <v>10298.043414289999</v>
      </c>
      <c r="H4" s="4">
        <v>10730.41894193</v>
      </c>
      <c r="I4" s="4">
        <v>11968.137652030002</v>
      </c>
      <c r="J4" s="4">
        <v>12902.53016339</v>
      </c>
      <c r="K4" s="4">
        <v>15126.327445589999</v>
      </c>
      <c r="L4" s="4">
        <v>15306.546469320003</v>
      </c>
      <c r="M4" s="4">
        <v>10458.13474069</v>
      </c>
      <c r="O4" s="22"/>
      <c r="P4" s="54"/>
      <c r="Q4" s="54"/>
      <c r="R4" s="54"/>
      <c r="S4" s="54"/>
      <c r="T4" s="54"/>
      <c r="U4" s="54"/>
      <c r="V4" s="54"/>
      <c r="W4" s="54"/>
      <c r="X4" s="54"/>
      <c r="Y4" s="54"/>
      <c r="Z4" s="55"/>
    </row>
    <row r="5" spans="2:26" x14ac:dyDescent="0.25">
      <c r="B5" s="5" t="s">
        <v>1</v>
      </c>
      <c r="C5" s="6">
        <v>6873.9827080100004</v>
      </c>
      <c r="D5" s="6">
        <v>7104.1167015500005</v>
      </c>
      <c r="E5" s="6">
        <v>7883.3817102700004</v>
      </c>
      <c r="F5" s="6">
        <v>9288.75015179</v>
      </c>
      <c r="G5" s="6">
        <v>10220.308082219999</v>
      </c>
      <c r="H5" s="6">
        <v>10670.83780263</v>
      </c>
      <c r="I5" s="6">
        <v>11856.584804760001</v>
      </c>
      <c r="J5" s="6">
        <v>12879.378894199999</v>
      </c>
      <c r="K5" s="6">
        <v>14924.564557109999</v>
      </c>
      <c r="L5" s="6">
        <v>15128.547306930002</v>
      </c>
      <c r="M5" s="6">
        <v>10385.91324555</v>
      </c>
      <c r="O5" s="89" t="s">
        <v>314</v>
      </c>
      <c r="P5" s="59"/>
      <c r="Q5" s="59"/>
      <c r="R5" s="59"/>
      <c r="S5" s="59"/>
      <c r="T5" s="59"/>
      <c r="U5" s="59"/>
      <c r="V5" s="59"/>
      <c r="W5" s="59"/>
      <c r="X5" s="59"/>
      <c r="Y5" s="59"/>
      <c r="Z5" s="60"/>
    </row>
    <row r="6" spans="2:26" x14ac:dyDescent="0.25">
      <c r="B6" s="7" t="s">
        <v>2</v>
      </c>
      <c r="C6" s="8">
        <v>2423.5650462800004</v>
      </c>
      <c r="D6" s="8">
        <v>2561.5483821999997</v>
      </c>
      <c r="E6" s="8">
        <v>3031.9696038400002</v>
      </c>
      <c r="F6" s="8">
        <v>3508.7801270100003</v>
      </c>
      <c r="G6" s="8">
        <v>3928.0644800500004</v>
      </c>
      <c r="H6" s="8">
        <v>4491.4469790000003</v>
      </c>
      <c r="I6" s="8">
        <v>4919.6034691899995</v>
      </c>
      <c r="J6" s="8">
        <v>5326.2636285799999</v>
      </c>
      <c r="K6" s="8">
        <v>6220.90522685</v>
      </c>
      <c r="L6" s="8">
        <v>6693.8178616300002</v>
      </c>
      <c r="M6" s="8">
        <v>4735.1389861400003</v>
      </c>
      <c r="O6" s="89" t="s">
        <v>311</v>
      </c>
      <c r="P6" s="59"/>
      <c r="Q6" s="59"/>
      <c r="R6" s="59"/>
      <c r="S6" s="59"/>
      <c r="T6" s="59"/>
      <c r="U6" s="59"/>
      <c r="V6" s="59"/>
      <c r="W6" s="59"/>
      <c r="X6" s="59"/>
      <c r="Y6" s="59"/>
      <c r="Z6" s="60"/>
    </row>
    <row r="7" spans="2:26" x14ac:dyDescent="0.25">
      <c r="B7" s="9" t="s">
        <v>3</v>
      </c>
      <c r="C7" s="10"/>
      <c r="D7" s="10"/>
      <c r="E7" s="10"/>
      <c r="F7" s="10"/>
      <c r="G7" s="10"/>
      <c r="H7" s="10"/>
      <c r="I7" s="10"/>
      <c r="J7" s="10">
        <v>4261.7049371900002</v>
      </c>
      <c r="K7" s="10">
        <v>5088.46264359</v>
      </c>
      <c r="L7" s="10">
        <v>5369.8341089200003</v>
      </c>
      <c r="M7" s="10">
        <v>3684.2603843899997</v>
      </c>
      <c r="O7" s="89"/>
      <c r="P7" s="59"/>
      <c r="Q7" s="59"/>
      <c r="R7" s="59"/>
      <c r="S7" s="59"/>
      <c r="T7" s="59"/>
      <c r="U7" s="59"/>
      <c r="V7" s="59"/>
      <c r="W7" s="59"/>
      <c r="X7" s="59"/>
      <c r="Y7" s="59"/>
      <c r="Z7" s="60"/>
    </row>
    <row r="8" spans="2:26" x14ac:dyDescent="0.25">
      <c r="B8" s="9" t="s">
        <v>4</v>
      </c>
      <c r="C8" s="10"/>
      <c r="D8" s="10"/>
      <c r="E8" s="10"/>
      <c r="F8" s="10"/>
      <c r="G8" s="10"/>
      <c r="H8" s="10"/>
      <c r="I8" s="10"/>
      <c r="J8" s="10">
        <v>311.59537502000001</v>
      </c>
      <c r="K8" s="10">
        <v>269.17580685000001</v>
      </c>
      <c r="L8" s="10">
        <v>302.60917051000001</v>
      </c>
      <c r="M8" s="10">
        <v>292.85533973000003</v>
      </c>
      <c r="O8" s="89" t="s">
        <v>315</v>
      </c>
      <c r="P8" s="59"/>
      <c r="Q8" s="59"/>
      <c r="R8" s="59"/>
      <c r="S8" s="59"/>
      <c r="T8" s="59"/>
      <c r="U8" s="59"/>
      <c r="V8" s="59"/>
      <c r="W8" s="59"/>
      <c r="X8" s="59"/>
      <c r="Y8" s="59"/>
      <c r="Z8" s="60"/>
    </row>
    <row r="9" spans="2:26" x14ac:dyDescent="0.25">
      <c r="B9" s="9" t="s">
        <v>5</v>
      </c>
      <c r="C9" s="10"/>
      <c r="D9" s="10"/>
      <c r="E9" s="10"/>
      <c r="F9" s="10"/>
      <c r="G9" s="10"/>
      <c r="H9" s="10"/>
      <c r="I9" s="10"/>
      <c r="J9" s="10">
        <v>11.82950366</v>
      </c>
      <c r="K9" s="10">
        <v>9.7443294700000003</v>
      </c>
      <c r="L9" s="10">
        <v>11.40585098</v>
      </c>
      <c r="M9" s="10">
        <v>7.5018782100000001</v>
      </c>
      <c r="O9" s="89" t="s">
        <v>316</v>
      </c>
      <c r="P9" s="59"/>
      <c r="Q9" s="59"/>
      <c r="R9" s="59"/>
      <c r="S9" s="59"/>
      <c r="T9" s="59"/>
      <c r="U9" s="59"/>
      <c r="V9" s="59"/>
      <c r="W9" s="59"/>
      <c r="X9" s="59"/>
      <c r="Y9" s="59"/>
      <c r="Z9" s="60"/>
    </row>
    <row r="10" spans="2:26" x14ac:dyDescent="0.25">
      <c r="B10" s="9" t="s">
        <v>6</v>
      </c>
      <c r="C10" s="10"/>
      <c r="D10" s="10"/>
      <c r="E10" s="10"/>
      <c r="F10" s="10"/>
      <c r="G10" s="10"/>
      <c r="H10" s="10"/>
      <c r="I10" s="10"/>
      <c r="J10" s="10">
        <v>527.35648713</v>
      </c>
      <c r="K10" s="10">
        <v>572.26060984000003</v>
      </c>
      <c r="L10" s="10">
        <v>695.39496287999998</v>
      </c>
      <c r="M10" s="10">
        <v>528.77974917999995</v>
      </c>
      <c r="O10" s="8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60"/>
    </row>
    <row r="11" spans="2:26" x14ac:dyDescent="0.25">
      <c r="B11" s="9" t="s">
        <v>7</v>
      </c>
      <c r="C11" s="10"/>
      <c r="D11" s="10"/>
      <c r="E11" s="10"/>
      <c r="F11" s="10"/>
      <c r="G11" s="10"/>
      <c r="H11" s="10"/>
      <c r="I11" s="10"/>
      <c r="J11" s="10">
        <v>213.77732558000025</v>
      </c>
      <c r="K11" s="10">
        <v>281.26183709999987</v>
      </c>
      <c r="L11" s="10">
        <v>314.57376834000024</v>
      </c>
      <c r="M11" s="10">
        <v>221.74163463000059</v>
      </c>
      <c r="O11" s="89" t="s">
        <v>317</v>
      </c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60"/>
    </row>
    <row r="12" spans="2:26" x14ac:dyDescent="0.25">
      <c r="B12" s="11" t="s">
        <v>8</v>
      </c>
      <c r="C12" s="8">
        <v>3809.36787129</v>
      </c>
      <c r="D12" s="8">
        <v>3851.3564461399997</v>
      </c>
      <c r="E12" s="8">
        <v>4168.20686922</v>
      </c>
      <c r="F12" s="8">
        <v>5138.7557211599997</v>
      </c>
      <c r="G12" s="8">
        <v>5375.7540448100008</v>
      </c>
      <c r="H12" s="8">
        <v>5533.2068048900001</v>
      </c>
      <c r="I12" s="8">
        <v>6072.1788231499995</v>
      </c>
      <c r="J12" s="8">
        <v>6246.6982322399999</v>
      </c>
      <c r="K12" s="8">
        <v>7243.71680982</v>
      </c>
      <c r="L12" s="8">
        <v>6910.8098315100005</v>
      </c>
      <c r="M12" s="8">
        <v>4904.7561757200001</v>
      </c>
      <c r="O12" s="8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60"/>
    </row>
    <row r="13" spans="2:26" x14ac:dyDescent="0.25">
      <c r="B13" s="9" t="s">
        <v>9</v>
      </c>
      <c r="C13" s="10"/>
      <c r="D13" s="10"/>
      <c r="E13" s="10"/>
      <c r="F13" s="10"/>
      <c r="G13" s="10"/>
      <c r="H13" s="10"/>
      <c r="I13" s="10"/>
      <c r="J13" s="10">
        <v>4410.7314813800003</v>
      </c>
      <c r="K13" s="10">
        <v>5029.2318866200003</v>
      </c>
      <c r="L13" s="10">
        <v>4801.52874161</v>
      </c>
      <c r="M13" s="10">
        <v>3519.34833101</v>
      </c>
      <c r="O13" s="89" t="s">
        <v>377</v>
      </c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60"/>
    </row>
    <row r="14" spans="2:26" x14ac:dyDescent="0.25">
      <c r="B14" s="9" t="s">
        <v>10</v>
      </c>
      <c r="C14" s="10"/>
      <c r="D14" s="10"/>
      <c r="E14" s="10"/>
      <c r="F14" s="10"/>
      <c r="G14" s="10"/>
      <c r="H14" s="10"/>
      <c r="I14" s="10"/>
      <c r="J14" s="10">
        <v>1835.9667508599996</v>
      </c>
      <c r="K14" s="10">
        <v>2214.4849231999997</v>
      </c>
      <c r="L14" s="10">
        <v>2109.2810899000006</v>
      </c>
      <c r="M14" s="10">
        <v>1385.4078447100001</v>
      </c>
      <c r="O14" s="24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60"/>
    </row>
    <row r="15" spans="2:26" x14ac:dyDescent="0.25">
      <c r="B15" s="11" t="s">
        <v>11</v>
      </c>
      <c r="C15" s="8">
        <v>641.04979043999992</v>
      </c>
      <c r="D15" s="8">
        <v>691.21187321000116</v>
      </c>
      <c r="E15" s="8">
        <v>683.20523720999972</v>
      </c>
      <c r="F15" s="8">
        <v>641.21430361999955</v>
      </c>
      <c r="G15" s="8">
        <v>916.48955735999789</v>
      </c>
      <c r="H15" s="8">
        <v>646.18401873999937</v>
      </c>
      <c r="I15" s="8">
        <v>864.80251242000213</v>
      </c>
      <c r="J15" s="8">
        <v>1306.4170333799993</v>
      </c>
      <c r="K15" s="8">
        <v>1459.9425204399995</v>
      </c>
      <c r="L15" s="8">
        <v>1523.9196137900026</v>
      </c>
      <c r="M15" s="8">
        <v>746.01808368999991</v>
      </c>
      <c r="O15" s="24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60"/>
    </row>
    <row r="16" spans="2:26" x14ac:dyDescent="0.25">
      <c r="B16" s="12" t="s">
        <v>12</v>
      </c>
      <c r="C16" s="6">
        <v>56.003914109999997</v>
      </c>
      <c r="D16" s="6">
        <v>128.13347465999999</v>
      </c>
      <c r="E16" s="6">
        <v>27.987233960000001</v>
      </c>
      <c r="F16" s="6">
        <v>103.47822823</v>
      </c>
      <c r="G16" s="6">
        <v>77.735332069999998</v>
      </c>
      <c r="H16" s="6">
        <v>59.581139299999997</v>
      </c>
      <c r="I16" s="6">
        <v>111.55284727</v>
      </c>
      <c r="J16" s="6">
        <v>23.151269190000001</v>
      </c>
      <c r="K16" s="6">
        <v>201.76288847999999</v>
      </c>
      <c r="L16" s="6">
        <v>177.99916239000001</v>
      </c>
      <c r="M16" s="6">
        <v>72.221495140000002</v>
      </c>
      <c r="O16" s="24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60"/>
    </row>
    <row r="17" spans="2:26" x14ac:dyDescent="0.25">
      <c r="B17" s="13" t="s">
        <v>13</v>
      </c>
      <c r="C17" s="14">
        <v>6064.5409246700001</v>
      </c>
      <c r="D17" s="14">
        <v>6836.0682443099995</v>
      </c>
      <c r="E17" s="14">
        <v>7933.1979438600001</v>
      </c>
      <c r="F17" s="14">
        <v>8486.3951687400004</v>
      </c>
      <c r="G17" s="14">
        <v>9944.9989426399989</v>
      </c>
      <c r="H17" s="14">
        <v>10755.99579087</v>
      </c>
      <c r="I17" s="14">
        <v>12741.345026569999</v>
      </c>
      <c r="J17" s="14">
        <v>12574.754265670001</v>
      </c>
      <c r="K17" s="14">
        <v>14006.754176249999</v>
      </c>
      <c r="L17" s="14">
        <v>15668.621281350001</v>
      </c>
      <c r="M17" s="14">
        <v>10025.024201390001</v>
      </c>
      <c r="O17" s="24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60"/>
    </row>
    <row r="18" spans="2:26" x14ac:dyDescent="0.25">
      <c r="B18" s="15" t="s">
        <v>14</v>
      </c>
      <c r="C18" s="16">
        <v>5437.2932321099997</v>
      </c>
      <c r="D18" s="16">
        <v>6032.67447808</v>
      </c>
      <c r="E18" s="16">
        <v>7028.5819450899999</v>
      </c>
      <c r="F18" s="16">
        <v>7955.9517883400003</v>
      </c>
      <c r="G18" s="16">
        <v>9224.0515676399991</v>
      </c>
      <c r="H18" s="16">
        <v>10070.00369827</v>
      </c>
      <c r="I18" s="16">
        <v>11234.77826856</v>
      </c>
      <c r="J18" s="16">
        <v>11865.43188647</v>
      </c>
      <c r="K18" s="16">
        <v>13172.484412959999</v>
      </c>
      <c r="L18" s="16">
        <v>14435.31718908</v>
      </c>
      <c r="M18" s="16">
        <v>9360.8395355400007</v>
      </c>
      <c r="O18" s="24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</row>
    <row r="19" spans="2:26" x14ac:dyDescent="0.25">
      <c r="B19" s="7" t="s">
        <v>15</v>
      </c>
      <c r="C19" s="8">
        <v>2928.6149334199999</v>
      </c>
      <c r="D19" s="8">
        <v>3391.3716851100003</v>
      </c>
      <c r="E19" s="8">
        <v>3323.9632791100003</v>
      </c>
      <c r="F19" s="8">
        <v>3351.63962825</v>
      </c>
      <c r="G19" s="8">
        <v>4832.2101406899992</v>
      </c>
      <c r="H19" s="8">
        <v>5411.3103598500002</v>
      </c>
      <c r="I19" s="8">
        <v>6131.77053996</v>
      </c>
      <c r="J19" s="8">
        <v>7170.9032826000002</v>
      </c>
      <c r="K19" s="8">
        <v>7740.7110697700009</v>
      </c>
      <c r="L19" s="8">
        <v>8370.3878783599994</v>
      </c>
      <c r="M19" s="8">
        <v>5397.2060373100003</v>
      </c>
      <c r="O19" s="24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</row>
    <row r="20" spans="2:26" x14ac:dyDescent="0.25">
      <c r="B20" s="9" t="s">
        <v>16</v>
      </c>
      <c r="C20" s="10"/>
      <c r="D20" s="10"/>
      <c r="E20" s="10"/>
      <c r="F20" s="10"/>
      <c r="G20" s="10"/>
      <c r="H20" s="10"/>
      <c r="I20" s="10"/>
      <c r="J20" s="10">
        <v>5510.5187895300005</v>
      </c>
      <c r="K20" s="10">
        <v>5858.513661930001</v>
      </c>
      <c r="L20" s="10">
        <v>6257.9437778499996</v>
      </c>
      <c r="M20" s="10">
        <v>4062.0181139300003</v>
      </c>
      <c r="O20" s="24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</row>
    <row r="21" spans="2:26" x14ac:dyDescent="0.25">
      <c r="B21" s="9" t="s">
        <v>17</v>
      </c>
      <c r="C21" s="10"/>
      <c r="D21" s="10"/>
      <c r="E21" s="10"/>
      <c r="F21" s="10"/>
      <c r="G21" s="10"/>
      <c r="H21" s="10"/>
      <c r="I21" s="10"/>
      <c r="J21" s="10">
        <v>1660.38449307</v>
      </c>
      <c r="K21" s="10">
        <v>1882.1974078400001</v>
      </c>
      <c r="L21" s="10">
        <v>2112.4441005100002</v>
      </c>
      <c r="M21" s="10">
        <v>1335.18792338</v>
      </c>
      <c r="O21" s="24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</row>
    <row r="22" spans="2:26" x14ac:dyDescent="0.25">
      <c r="B22" s="1" t="s">
        <v>18</v>
      </c>
      <c r="C22" s="10"/>
      <c r="D22" s="10"/>
      <c r="E22" s="10"/>
      <c r="F22" s="10"/>
      <c r="G22" s="10"/>
      <c r="H22" s="10"/>
      <c r="I22" s="10"/>
      <c r="J22" s="10">
        <v>1096.12073635</v>
      </c>
      <c r="K22" s="10">
        <v>1231.43646317</v>
      </c>
      <c r="L22" s="10">
        <v>1359.41380456</v>
      </c>
      <c r="M22" s="10">
        <v>808.67924287999995</v>
      </c>
      <c r="O22" s="24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</row>
    <row r="23" spans="2:26" x14ac:dyDescent="0.25">
      <c r="B23" s="1" t="s">
        <v>19</v>
      </c>
      <c r="C23" s="10"/>
      <c r="D23" s="10"/>
      <c r="E23" s="10"/>
      <c r="F23" s="10"/>
      <c r="G23" s="10"/>
      <c r="H23" s="10"/>
      <c r="I23" s="10"/>
      <c r="J23" s="10">
        <v>203.33212949</v>
      </c>
      <c r="K23" s="10">
        <v>259.27440668999998</v>
      </c>
      <c r="L23" s="10">
        <v>-520.70890632999999</v>
      </c>
      <c r="M23" s="10">
        <v>-388.34104147000005</v>
      </c>
      <c r="O23" s="24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</row>
    <row r="24" spans="2:26" x14ac:dyDescent="0.25">
      <c r="B24" s="1" t="s">
        <v>20</v>
      </c>
      <c r="C24" s="10"/>
      <c r="D24" s="10"/>
      <c r="E24" s="10"/>
      <c r="F24" s="10"/>
      <c r="G24" s="10"/>
      <c r="H24" s="10"/>
      <c r="I24" s="10"/>
      <c r="J24" s="10">
        <v>360.93162723</v>
      </c>
      <c r="K24" s="10">
        <v>390.99093898000001</v>
      </c>
      <c r="L24" s="10">
        <v>-520.70890632999999</v>
      </c>
      <c r="M24" s="10">
        <v>-388.34104147000005</v>
      </c>
      <c r="O24" s="24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</row>
    <row r="25" spans="2:26" x14ac:dyDescent="0.25">
      <c r="B25" s="1" t="s">
        <v>21</v>
      </c>
      <c r="C25" s="10"/>
      <c r="D25" s="10"/>
      <c r="E25" s="10"/>
      <c r="F25" s="10"/>
      <c r="G25" s="10"/>
      <c r="H25" s="10"/>
      <c r="I25" s="10"/>
      <c r="J25" s="10">
        <v>0</v>
      </c>
      <c r="K25" s="10">
        <v>0.49559900000008383</v>
      </c>
      <c r="L25" s="10">
        <v>1794.4481086100002</v>
      </c>
      <c r="M25" s="10">
        <v>1303.1907634400002</v>
      </c>
      <c r="O25" s="24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</row>
    <row r="26" spans="2:26" x14ac:dyDescent="0.25">
      <c r="B26" s="17" t="s">
        <v>22</v>
      </c>
      <c r="C26" s="18"/>
      <c r="D26" s="18"/>
      <c r="E26" s="18"/>
      <c r="F26" s="18"/>
      <c r="G26" s="18"/>
      <c r="H26" s="18"/>
      <c r="I26" s="18"/>
      <c r="J26" s="18">
        <v>1383.8072255899999</v>
      </c>
      <c r="K26" s="18">
        <v>1541.67035698</v>
      </c>
      <c r="L26" s="18">
        <v>1697.8809322699999</v>
      </c>
      <c r="M26" s="18">
        <v>1030.8234223700001</v>
      </c>
      <c r="O26" s="24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</row>
    <row r="27" spans="2:26" x14ac:dyDescent="0.25">
      <c r="B27" s="17" t="s">
        <v>23</v>
      </c>
      <c r="C27" s="18"/>
      <c r="D27" s="18"/>
      <c r="E27" s="18"/>
      <c r="F27" s="18"/>
      <c r="G27" s="18"/>
      <c r="H27" s="18"/>
      <c r="I27" s="18"/>
      <c r="J27" s="18">
        <v>276.57726748000005</v>
      </c>
      <c r="K27" s="18">
        <v>340.52705086000003</v>
      </c>
      <c r="L27" s="18">
        <v>414.56316823999998</v>
      </c>
      <c r="M27" s="18">
        <v>304.36450100999997</v>
      </c>
      <c r="O27" s="24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</row>
    <row r="28" spans="2:26" x14ac:dyDescent="0.25">
      <c r="B28" s="7" t="s">
        <v>326</v>
      </c>
      <c r="C28" s="8">
        <v>2100.8654191099999</v>
      </c>
      <c r="D28" s="8">
        <v>2187.43345886</v>
      </c>
      <c r="E28" s="8">
        <v>3149.1108238800002</v>
      </c>
      <c r="F28" s="8">
        <v>3945.46676424</v>
      </c>
      <c r="G28" s="8">
        <v>3689.0938999800001</v>
      </c>
      <c r="H28" s="8">
        <v>4194.4841965100004</v>
      </c>
      <c r="I28" s="8">
        <v>4847.51522226</v>
      </c>
      <c r="J28" s="8">
        <v>4694.5286038699996</v>
      </c>
      <c r="K28" s="8">
        <v>5431.7733431899978</v>
      </c>
      <c r="L28" s="8">
        <v>6064.929310720001</v>
      </c>
      <c r="M28" s="8">
        <v>3963.6334982300004</v>
      </c>
      <c r="O28" s="24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</row>
    <row r="29" spans="2:26" x14ac:dyDescent="0.25">
      <c r="B29" s="1" t="s">
        <v>24</v>
      </c>
      <c r="C29" s="19">
        <v>799.6493138300001</v>
      </c>
      <c r="D29" s="19">
        <v>796.96604866999996</v>
      </c>
      <c r="E29" s="19">
        <v>818.69569489000003</v>
      </c>
      <c r="F29" s="19">
        <v>942.31488772</v>
      </c>
      <c r="G29" s="19">
        <v>1053.1128286599999</v>
      </c>
      <c r="H29" s="19">
        <v>1191.56367391</v>
      </c>
      <c r="I29" s="19">
        <v>1287.75507894</v>
      </c>
      <c r="J29" s="10">
        <v>1383.09297034</v>
      </c>
      <c r="K29" s="10">
        <v>1631.85899017</v>
      </c>
      <c r="L29" s="10">
        <v>1713.5932969800001</v>
      </c>
      <c r="M29" s="10">
        <v>1239.6460359300002</v>
      </c>
      <c r="O29" s="24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</row>
    <row r="30" spans="2:26" x14ac:dyDescent="0.25">
      <c r="B30" s="1" t="s">
        <v>25</v>
      </c>
      <c r="C30" s="10">
        <v>1301.2161052799997</v>
      </c>
      <c r="D30" s="10">
        <v>1390.46741019</v>
      </c>
      <c r="E30" s="10">
        <v>2330.4151289900001</v>
      </c>
      <c r="F30" s="10">
        <v>3003.1518765199999</v>
      </c>
      <c r="G30" s="10">
        <v>2635.9810713200004</v>
      </c>
      <c r="H30" s="10">
        <v>3002.9205226000004</v>
      </c>
      <c r="I30" s="10">
        <v>3559.7601433199998</v>
      </c>
      <c r="J30" s="10">
        <v>3311.4356335299999</v>
      </c>
      <c r="K30" s="10">
        <v>3799.9143530199981</v>
      </c>
      <c r="L30" s="10">
        <v>4351.3360137400014</v>
      </c>
      <c r="M30" s="10">
        <v>2723.9874623000005</v>
      </c>
      <c r="O30" s="24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</row>
    <row r="31" spans="2:26" x14ac:dyDescent="0.25">
      <c r="B31" s="15" t="s">
        <v>26</v>
      </c>
      <c r="C31" s="16">
        <v>627.2476925599999</v>
      </c>
      <c r="D31" s="16">
        <v>803.39376622999998</v>
      </c>
      <c r="E31" s="16">
        <v>904.61599876999992</v>
      </c>
      <c r="F31" s="16">
        <v>530.44338039999991</v>
      </c>
      <c r="G31" s="16">
        <v>720.94737499999997</v>
      </c>
      <c r="H31" s="16">
        <v>685.99209260000009</v>
      </c>
      <c r="I31" s="16">
        <v>1506.5667580100001</v>
      </c>
      <c r="J31" s="16">
        <v>709.3223792</v>
      </c>
      <c r="K31" s="16">
        <v>834.26976329000001</v>
      </c>
      <c r="L31" s="16">
        <v>1233.30409227</v>
      </c>
      <c r="M31" s="16">
        <v>664.18466584999999</v>
      </c>
      <c r="O31" s="32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2"/>
    </row>
    <row r="32" spans="2:26" x14ac:dyDescent="0.25">
      <c r="B32" s="1" t="s">
        <v>27</v>
      </c>
      <c r="C32" s="10">
        <v>601.93273724999995</v>
      </c>
      <c r="D32" s="10">
        <v>750.14268308999999</v>
      </c>
      <c r="E32" s="10">
        <v>896.15024876999996</v>
      </c>
      <c r="F32" s="10">
        <v>510.35738039999995</v>
      </c>
      <c r="G32" s="10">
        <v>719.80337499999996</v>
      </c>
      <c r="H32" s="10">
        <v>650.77571135000005</v>
      </c>
      <c r="I32" s="10">
        <v>1506.5667580100001</v>
      </c>
      <c r="J32" s="10">
        <v>708.3223792</v>
      </c>
      <c r="K32" s="10">
        <v>822.68145159000005</v>
      </c>
      <c r="L32" s="10">
        <v>1177.5833634100002</v>
      </c>
      <c r="M32" s="10">
        <v>664.13352115999999</v>
      </c>
    </row>
    <row r="33" spans="2:13" x14ac:dyDescent="0.25">
      <c r="B33" s="1" t="s">
        <v>28</v>
      </c>
      <c r="C33" s="10">
        <v>25.314955309999998</v>
      </c>
      <c r="D33" s="10">
        <v>53.251083139999999</v>
      </c>
      <c r="E33" s="10">
        <v>8.4657499999999999</v>
      </c>
      <c r="F33" s="10">
        <v>20.085999999999999</v>
      </c>
      <c r="G33" s="10">
        <v>1.1439999999999999</v>
      </c>
      <c r="H33" s="10">
        <v>35.216381249999998</v>
      </c>
      <c r="I33" s="10">
        <v>0</v>
      </c>
      <c r="J33" s="10">
        <v>1</v>
      </c>
      <c r="K33" s="10">
        <v>11.588311699999963</v>
      </c>
      <c r="L33" s="10">
        <v>55.720728859999781</v>
      </c>
      <c r="M33" s="10">
        <v>5.1144690000000992E-2</v>
      </c>
    </row>
    <row r="34" spans="2:13" x14ac:dyDescent="0.25">
      <c r="B34" s="3" t="s">
        <v>29</v>
      </c>
      <c r="C34" s="20">
        <v>865.4456974499999</v>
      </c>
      <c r="D34" s="20">
        <v>396.18193190000056</v>
      </c>
      <c r="E34" s="20">
        <v>-21.828999629999998</v>
      </c>
      <c r="F34" s="20">
        <v>905.83321127999989</v>
      </c>
      <c r="G34" s="20">
        <v>353.04447165000056</v>
      </c>
      <c r="H34" s="20">
        <v>-25.576848939999763</v>
      </c>
      <c r="I34" s="20">
        <v>-773.20737453999755</v>
      </c>
      <c r="J34" s="20">
        <v>327.77589771999919</v>
      </c>
      <c r="K34" s="20">
        <v>1119.5732693400005</v>
      </c>
      <c r="L34" s="20">
        <v>-362.0748120299977</v>
      </c>
      <c r="M34" s="20">
        <v>433.1105392999998</v>
      </c>
    </row>
    <row r="35" spans="2:13" x14ac:dyDescent="0.25">
      <c r="B35" s="21"/>
      <c r="C35" s="21"/>
      <c r="D35" s="21"/>
      <c r="E35" s="21"/>
      <c r="F35" s="21"/>
      <c r="G35" s="21"/>
      <c r="H35" s="21"/>
      <c r="I35" s="21"/>
    </row>
    <row r="36" spans="2:13" x14ac:dyDescent="0.25">
      <c r="B36" s="22" t="s">
        <v>31</v>
      </c>
      <c r="C36" s="23">
        <f t="shared" ref="C36:L36" si="0">(C6+C15)/C4*100</f>
        <v>44.222521684789093</v>
      </c>
      <c r="D36" s="23">
        <f t="shared" si="0"/>
        <v>44.975770695954857</v>
      </c>
      <c r="E36" s="23">
        <f t="shared" si="0"/>
        <v>46.959949248221939</v>
      </c>
      <c r="F36" s="23">
        <f t="shared" si="0"/>
        <v>44.18540800666905</v>
      </c>
      <c r="G36" s="23">
        <f t="shared" si="0"/>
        <v>47.043441579276028</v>
      </c>
      <c r="H36" s="23">
        <f t="shared" si="0"/>
        <v>47.87912779122054</v>
      </c>
      <c r="I36" s="23">
        <f t="shared" si="0"/>
        <v>48.331713335774232</v>
      </c>
      <c r="J36" s="23">
        <f t="shared" si="0"/>
        <v>51.40604655030959</v>
      </c>
      <c r="K36" s="23">
        <f t="shared" si="0"/>
        <v>50.778007913145565</v>
      </c>
      <c r="L36" s="23">
        <f t="shared" si="0"/>
        <v>53.687730879669019</v>
      </c>
      <c r="M36" s="37">
        <f>(M6+M15)/M4*100</f>
        <v>52.410465209481202</v>
      </c>
    </row>
    <row r="37" spans="2:13" x14ac:dyDescent="0.25">
      <c r="B37" s="24" t="s">
        <v>32</v>
      </c>
      <c r="C37" s="25">
        <f t="shared" ref="C37:L37" si="1">C12/C4*100</f>
        <v>54.96933946641083</v>
      </c>
      <c r="D37" s="25">
        <f t="shared" si="1"/>
        <v>53.252533475802281</v>
      </c>
      <c r="E37" s="25">
        <f t="shared" si="1"/>
        <v>52.686291065467238</v>
      </c>
      <c r="F37" s="25">
        <f t="shared" si="1"/>
        <v>54.712848892086427</v>
      </c>
      <c r="G37" s="25">
        <f t="shared" si="1"/>
        <v>52.201703066724093</v>
      </c>
      <c r="H37" s="25">
        <f t="shared" si="1"/>
        <v>51.565617659796459</v>
      </c>
      <c r="I37" s="25">
        <f t="shared" si="1"/>
        <v>50.736204743768575</v>
      </c>
      <c r="J37" s="25">
        <f t="shared" si="1"/>
        <v>48.414521439868871</v>
      </c>
      <c r="K37" s="25">
        <f t="shared" si="1"/>
        <v>47.888139641799619</v>
      </c>
      <c r="L37" s="25">
        <f t="shared" si="1"/>
        <v>45.149373474688275</v>
      </c>
      <c r="M37" s="38">
        <f>M12/M4*100</f>
        <v>46.898957580234786</v>
      </c>
    </row>
    <row r="38" spans="2:13" x14ac:dyDescent="0.25">
      <c r="B38" s="24" t="s">
        <v>33</v>
      </c>
      <c r="C38" s="25">
        <f t="shared" ref="C38:L38" si="2">C16/C4*100</f>
        <v>0.80813884880007825</v>
      </c>
      <c r="D38" s="25">
        <f t="shared" si="2"/>
        <v>1.7716958282428672</v>
      </c>
      <c r="E38" s="25">
        <f t="shared" si="2"/>
        <v>0.35375968631082405</v>
      </c>
      <c r="F38" s="25">
        <f t="shared" si="2"/>
        <v>1.1017431012445169</v>
      </c>
      <c r="G38" s="25">
        <f t="shared" si="2"/>
        <v>0.75485535399987902</v>
      </c>
      <c r="H38" s="25">
        <f t="shared" si="2"/>
        <v>0.55525454898300164</v>
      </c>
      <c r="I38" s="25">
        <f t="shared" si="2"/>
        <v>0.9320819204571793</v>
      </c>
      <c r="J38" s="25">
        <f t="shared" si="2"/>
        <v>0.17943200982153143</v>
      </c>
      <c r="K38" s="25">
        <f t="shared" si="2"/>
        <v>1.3338524450548166</v>
      </c>
      <c r="L38" s="25">
        <f t="shared" si="2"/>
        <v>1.1628956456427082</v>
      </c>
      <c r="M38" s="38">
        <f>M16/M4*100</f>
        <v>0.69057721028401109</v>
      </c>
    </row>
    <row r="39" spans="2:13" x14ac:dyDescent="0.25">
      <c r="B39" s="26" t="s">
        <v>34</v>
      </c>
      <c r="C39" s="23">
        <f t="shared" ref="C39:L39" si="3">C19/C17*100</f>
        <v>48.29079347962945</v>
      </c>
      <c r="D39" s="23">
        <f t="shared" si="3"/>
        <v>49.609974094872562</v>
      </c>
      <c r="E39" s="23">
        <f t="shared" si="3"/>
        <v>41.899411846676834</v>
      </c>
      <c r="F39" s="23">
        <f t="shared" si="3"/>
        <v>39.494267726253284</v>
      </c>
      <c r="G39" s="23">
        <f t="shared" si="3"/>
        <v>48.589347958314022</v>
      </c>
      <c r="H39" s="23">
        <f t="shared" si="3"/>
        <v>50.309710649415429</v>
      </c>
      <c r="I39" s="23">
        <f t="shared" si="3"/>
        <v>48.124986233189595</v>
      </c>
      <c r="J39" s="23">
        <f t="shared" si="3"/>
        <v>57.026190183112291</v>
      </c>
      <c r="K39" s="23">
        <f t="shared" si="3"/>
        <v>55.26413166367432</v>
      </c>
      <c r="L39" s="23">
        <f t="shared" si="3"/>
        <v>53.421342746493458</v>
      </c>
      <c r="M39" s="37">
        <f>M19/M17*100</f>
        <v>53.837336737418163</v>
      </c>
    </row>
    <row r="40" spans="2:13" x14ac:dyDescent="0.25">
      <c r="B40" s="27" t="s">
        <v>35</v>
      </c>
      <c r="C40" s="28">
        <f t="shared" ref="C40:L40" si="4">C19/(C17-C29)*100</f>
        <v>55.625360404195426</v>
      </c>
      <c r="D40" s="28">
        <f t="shared" si="4"/>
        <v>56.156885166779269</v>
      </c>
      <c r="E40" s="28">
        <f t="shared" si="4"/>
        <v>46.720953382103794</v>
      </c>
      <c r="F40" s="28">
        <f t="shared" si="4"/>
        <v>44.427412002524981</v>
      </c>
      <c r="G40" s="28">
        <f t="shared" si="4"/>
        <v>54.344039934257623</v>
      </c>
      <c r="H40" s="28">
        <f t="shared" si="4"/>
        <v>56.577434955646424</v>
      </c>
      <c r="I40" s="28">
        <f t="shared" si="4"/>
        <v>53.535795920726137</v>
      </c>
      <c r="J40" s="28">
        <f t="shared" si="4"/>
        <v>64.073626724141818</v>
      </c>
      <c r="K40" s="28">
        <f t="shared" si="4"/>
        <v>62.551730365176773</v>
      </c>
      <c r="L40" s="28">
        <f t="shared" si="4"/>
        <v>59.981161540736814</v>
      </c>
      <c r="M40" s="39">
        <f>M19/(M17-M29)*100</f>
        <v>61.433963748188901</v>
      </c>
    </row>
    <row r="41" spans="2:13" x14ac:dyDescent="0.25">
      <c r="B41" s="29" t="s">
        <v>36</v>
      </c>
      <c r="C41" s="25">
        <f>IFERROR(C20/C19*100,"-")</f>
        <v>0</v>
      </c>
      <c r="D41" s="25">
        <f t="shared" ref="D41:M41" si="5">IFERROR(D20/D19*100,"-")</f>
        <v>0</v>
      </c>
      <c r="E41" s="25">
        <f t="shared" si="5"/>
        <v>0</v>
      </c>
      <c r="F41" s="25">
        <f t="shared" si="5"/>
        <v>0</v>
      </c>
      <c r="G41" s="25">
        <f t="shared" si="5"/>
        <v>0</v>
      </c>
      <c r="H41" s="25">
        <f t="shared" si="5"/>
        <v>0</v>
      </c>
      <c r="I41" s="25">
        <f t="shared" si="5"/>
        <v>0</v>
      </c>
      <c r="J41" s="25">
        <f t="shared" si="5"/>
        <v>76.845532178646494</v>
      </c>
      <c r="K41" s="25">
        <f t="shared" si="5"/>
        <v>75.68443789110546</v>
      </c>
      <c r="L41" s="25">
        <f t="shared" si="5"/>
        <v>74.762888754877054</v>
      </c>
      <c r="M41" s="38">
        <f t="shared" si="5"/>
        <v>75.261498001927947</v>
      </c>
    </row>
    <row r="42" spans="2:13" x14ac:dyDescent="0.25">
      <c r="B42" s="29" t="s">
        <v>37</v>
      </c>
      <c r="C42" s="25">
        <f>IFERROR(C21/C19*100,"-")</f>
        <v>0</v>
      </c>
      <c r="D42" s="25">
        <f t="shared" ref="D42:M42" si="6">IFERROR(D21/D19*100,"-")</f>
        <v>0</v>
      </c>
      <c r="E42" s="25">
        <f t="shared" si="6"/>
        <v>0</v>
      </c>
      <c r="F42" s="25">
        <f t="shared" si="6"/>
        <v>0</v>
      </c>
      <c r="G42" s="25">
        <f t="shared" si="6"/>
        <v>0</v>
      </c>
      <c r="H42" s="25">
        <f t="shared" si="6"/>
        <v>0</v>
      </c>
      <c r="I42" s="25">
        <f t="shared" si="6"/>
        <v>0</v>
      </c>
      <c r="J42" s="25">
        <f t="shared" si="6"/>
        <v>23.154467821353514</v>
      </c>
      <c r="K42" s="25">
        <f t="shared" si="6"/>
        <v>24.315562108894547</v>
      </c>
      <c r="L42" s="25">
        <f t="shared" si="6"/>
        <v>25.237111245122957</v>
      </c>
      <c r="M42" s="38">
        <f t="shared" si="6"/>
        <v>24.738501998072053</v>
      </c>
    </row>
    <row r="43" spans="2:13" x14ac:dyDescent="0.25">
      <c r="B43" s="30" t="s">
        <v>38</v>
      </c>
      <c r="C43" s="25" t="str">
        <f t="shared" ref="C43:C48" si="7">IFERROR(C22/C$21*100,"-")</f>
        <v>-</v>
      </c>
      <c r="D43" s="25" t="str">
        <f t="shared" ref="D43:M48" si="8">IFERROR(D22/D$21*100,"-")</f>
        <v>-</v>
      </c>
      <c r="E43" s="25" t="str">
        <f t="shared" si="8"/>
        <v>-</v>
      </c>
      <c r="F43" s="25" t="str">
        <f t="shared" si="8"/>
        <v>-</v>
      </c>
      <c r="G43" s="25" t="str">
        <f t="shared" si="8"/>
        <v>-</v>
      </c>
      <c r="H43" s="25" t="str">
        <f t="shared" si="8"/>
        <v>-</v>
      </c>
      <c r="I43" s="25" t="str">
        <f t="shared" si="8"/>
        <v>-</v>
      </c>
      <c r="J43" s="25">
        <f t="shared" si="8"/>
        <v>66.016078861547683</v>
      </c>
      <c r="K43" s="25">
        <f t="shared" si="8"/>
        <v>65.425468021613625</v>
      </c>
      <c r="L43" s="25">
        <f t="shared" si="8"/>
        <v>64.352652182928836</v>
      </c>
      <c r="M43" s="38">
        <f t="shared" si="8"/>
        <v>60.566698418964535</v>
      </c>
    </row>
    <row r="44" spans="2:13" x14ac:dyDescent="0.25">
      <c r="B44" s="30" t="s">
        <v>39</v>
      </c>
      <c r="C44" s="25" t="str">
        <f t="shared" si="7"/>
        <v>-</v>
      </c>
      <c r="D44" s="25" t="str">
        <f t="shared" si="8"/>
        <v>-</v>
      </c>
      <c r="E44" s="25" t="str">
        <f t="shared" si="8"/>
        <v>-</v>
      </c>
      <c r="F44" s="25" t="str">
        <f t="shared" si="8"/>
        <v>-</v>
      </c>
      <c r="G44" s="25" t="str">
        <f t="shared" si="8"/>
        <v>-</v>
      </c>
      <c r="H44" s="25" t="str">
        <f t="shared" si="8"/>
        <v>-</v>
      </c>
      <c r="I44" s="25" t="str">
        <f t="shared" si="8"/>
        <v>-</v>
      </c>
      <c r="J44" s="25">
        <f t="shared" si="8"/>
        <v>12.246086996033378</v>
      </c>
      <c r="K44" s="25">
        <f t="shared" si="8"/>
        <v>13.775091051025404</v>
      </c>
      <c r="L44" s="25">
        <f t="shared" si="8"/>
        <v>-24.649594571723199</v>
      </c>
      <c r="M44" s="38">
        <f t="shared" si="8"/>
        <v>-29.085122376400985</v>
      </c>
    </row>
    <row r="45" spans="2:13" x14ac:dyDescent="0.25">
      <c r="B45" s="30" t="s">
        <v>40</v>
      </c>
      <c r="C45" s="25" t="str">
        <f t="shared" si="7"/>
        <v>-</v>
      </c>
      <c r="D45" s="25" t="str">
        <f t="shared" si="8"/>
        <v>-</v>
      </c>
      <c r="E45" s="25" t="str">
        <f t="shared" si="8"/>
        <v>-</v>
      </c>
      <c r="F45" s="25" t="str">
        <f t="shared" si="8"/>
        <v>-</v>
      </c>
      <c r="G45" s="25" t="str">
        <f t="shared" si="8"/>
        <v>-</v>
      </c>
      <c r="H45" s="25" t="str">
        <f t="shared" si="8"/>
        <v>-</v>
      </c>
      <c r="I45" s="25" t="str">
        <f t="shared" si="8"/>
        <v>-</v>
      </c>
      <c r="J45" s="25">
        <f t="shared" si="8"/>
        <v>21.737834142418937</v>
      </c>
      <c r="K45" s="25">
        <f t="shared" si="8"/>
        <v>20.773110054842718</v>
      </c>
      <c r="L45" s="25">
        <f t="shared" si="8"/>
        <v>-24.649594571723199</v>
      </c>
      <c r="M45" s="38">
        <f t="shared" si="8"/>
        <v>-29.085122376400985</v>
      </c>
    </row>
    <row r="46" spans="2:13" x14ac:dyDescent="0.25">
      <c r="B46" s="31" t="s">
        <v>41</v>
      </c>
      <c r="C46" s="28" t="str">
        <f t="shared" si="7"/>
        <v>-</v>
      </c>
      <c r="D46" s="28" t="str">
        <f t="shared" si="8"/>
        <v>-</v>
      </c>
      <c r="E46" s="28" t="str">
        <f t="shared" si="8"/>
        <v>-</v>
      </c>
      <c r="F46" s="28" t="str">
        <f t="shared" si="8"/>
        <v>-</v>
      </c>
      <c r="G46" s="28" t="str">
        <f t="shared" si="8"/>
        <v>-</v>
      </c>
      <c r="H46" s="28" t="str">
        <f t="shared" si="8"/>
        <v>-</v>
      </c>
      <c r="I46" s="28" t="str">
        <f t="shared" si="8"/>
        <v>-</v>
      </c>
      <c r="J46" s="28">
        <f t="shared" si="8"/>
        <v>0</v>
      </c>
      <c r="K46" s="28">
        <f t="shared" si="8"/>
        <v>2.6330872518246142E-2</v>
      </c>
      <c r="L46" s="28">
        <f t="shared" si="8"/>
        <v>84.946536960517577</v>
      </c>
      <c r="M46" s="39">
        <f t="shared" si="8"/>
        <v>97.603546333837429</v>
      </c>
    </row>
    <row r="47" spans="2:13" x14ac:dyDescent="0.25">
      <c r="B47" s="29" t="s">
        <v>42</v>
      </c>
      <c r="C47" s="25" t="str">
        <f t="shared" si="7"/>
        <v>-</v>
      </c>
      <c r="D47" s="25" t="str">
        <f t="shared" si="8"/>
        <v>-</v>
      </c>
      <c r="E47" s="25" t="str">
        <f t="shared" si="8"/>
        <v>-</v>
      </c>
      <c r="F47" s="25" t="str">
        <f t="shared" si="8"/>
        <v>-</v>
      </c>
      <c r="G47" s="25" t="str">
        <f t="shared" si="8"/>
        <v>-</v>
      </c>
      <c r="H47" s="25" t="str">
        <f t="shared" si="8"/>
        <v>-</v>
      </c>
      <c r="I47" s="25" t="str">
        <f t="shared" si="8"/>
        <v>-</v>
      </c>
      <c r="J47" s="25">
        <f t="shared" si="8"/>
        <v>83.342577057641805</v>
      </c>
      <c r="K47" s="25">
        <f t="shared" si="8"/>
        <v>81.908005534297956</v>
      </c>
      <c r="L47" s="25">
        <f t="shared" si="8"/>
        <v>80.375188714346862</v>
      </c>
      <c r="M47" s="38">
        <f t="shared" si="8"/>
        <v>77.204369835857449</v>
      </c>
    </row>
    <row r="48" spans="2:13" x14ac:dyDescent="0.25">
      <c r="B48" s="27" t="s">
        <v>43</v>
      </c>
      <c r="C48" s="28" t="str">
        <f t="shared" si="7"/>
        <v>-</v>
      </c>
      <c r="D48" s="28" t="str">
        <f t="shared" si="8"/>
        <v>-</v>
      </c>
      <c r="E48" s="28" t="str">
        <f t="shared" si="8"/>
        <v>-</v>
      </c>
      <c r="F48" s="28" t="str">
        <f t="shared" si="8"/>
        <v>-</v>
      </c>
      <c r="G48" s="28" t="str">
        <f t="shared" si="8"/>
        <v>-</v>
      </c>
      <c r="H48" s="28" t="str">
        <f t="shared" si="8"/>
        <v>-</v>
      </c>
      <c r="I48" s="28" t="str">
        <f t="shared" si="8"/>
        <v>-</v>
      </c>
      <c r="J48" s="28">
        <f t="shared" si="8"/>
        <v>16.657422942358199</v>
      </c>
      <c r="K48" s="28">
        <f t="shared" si="8"/>
        <v>18.091994465702037</v>
      </c>
      <c r="L48" s="28">
        <f t="shared" si="8"/>
        <v>19.624811285653116</v>
      </c>
      <c r="M48" s="39">
        <f t="shared" si="8"/>
        <v>22.795630164142562</v>
      </c>
    </row>
    <row r="49" spans="2:13" ht="30" x14ac:dyDescent="0.25">
      <c r="B49" s="123" t="s">
        <v>389</v>
      </c>
      <c r="C49" s="120"/>
      <c r="D49" s="120"/>
      <c r="E49" s="120"/>
      <c r="F49" s="120"/>
      <c r="G49" s="120"/>
      <c r="H49" s="120"/>
      <c r="I49" s="120"/>
      <c r="J49" s="124">
        <v>-98.283634200000009</v>
      </c>
      <c r="K49" s="124">
        <v>-712.37491553999996</v>
      </c>
      <c r="L49" s="124">
        <v>-1092.2039791699999</v>
      </c>
      <c r="M49" s="125">
        <v>-622.16116671000009</v>
      </c>
    </row>
    <row r="50" spans="2:13" x14ac:dyDescent="0.25">
      <c r="B50" s="32" t="s">
        <v>44</v>
      </c>
      <c r="C50" s="33">
        <f t="shared" ref="C50:M50" si="9">C49/(C5-C12)*100</f>
        <v>0</v>
      </c>
      <c r="D50" s="33">
        <f t="shared" si="9"/>
        <v>0</v>
      </c>
      <c r="E50" s="33">
        <f t="shared" si="9"/>
        <v>0</v>
      </c>
      <c r="F50" s="33">
        <f t="shared" si="9"/>
        <v>0</v>
      </c>
      <c r="G50" s="33">
        <f t="shared" si="9"/>
        <v>0</v>
      </c>
      <c r="H50" s="33">
        <f t="shared" si="9"/>
        <v>0</v>
      </c>
      <c r="I50" s="33">
        <f t="shared" si="9"/>
        <v>0</v>
      </c>
      <c r="J50" s="34">
        <f t="shared" si="9"/>
        <v>-1.4818086262418757</v>
      </c>
      <c r="K50" s="34">
        <f t="shared" si="9"/>
        <v>-9.2746912707825011</v>
      </c>
      <c r="L50" s="34">
        <f t="shared" si="9"/>
        <v>-13.290811277883735</v>
      </c>
      <c r="M50" s="40">
        <f t="shared" si="9"/>
        <v>-11.350909284000807</v>
      </c>
    </row>
    <row r="51" spans="2:13" x14ac:dyDescent="0.25">
      <c r="B51" s="35" t="s">
        <v>45</v>
      </c>
      <c r="C51" s="36">
        <f t="shared" ref="C51:M51" si="10">C31/(C5-C12)*100</f>
        <v>20.467423346136748</v>
      </c>
      <c r="D51" s="36">
        <f t="shared" si="10"/>
        <v>24.698831243212378</v>
      </c>
      <c r="E51" s="36">
        <f t="shared" si="10"/>
        <v>24.349217398186653</v>
      </c>
      <c r="F51" s="36">
        <f t="shared" si="10"/>
        <v>12.781785355781178</v>
      </c>
      <c r="G51" s="36">
        <f t="shared" si="10"/>
        <v>14.881604569435947</v>
      </c>
      <c r="H51" s="36">
        <f t="shared" si="10"/>
        <v>13.352303676573158</v>
      </c>
      <c r="I51" s="36">
        <f t="shared" si="10"/>
        <v>26.045314986529871</v>
      </c>
      <c r="J51" s="36">
        <f t="shared" si="10"/>
        <v>10.694354445075767</v>
      </c>
      <c r="K51" s="36">
        <f t="shared" si="10"/>
        <v>10.861688588793495</v>
      </c>
      <c r="L51" s="36">
        <f t="shared" si="10"/>
        <v>15.0078302690847</v>
      </c>
      <c r="M51" s="41">
        <f t="shared" si="10"/>
        <v>12.117599575934063</v>
      </c>
    </row>
    <row r="52" spans="2:13" x14ac:dyDescent="0.25">
      <c r="B52" s="104" t="s">
        <v>178</v>
      </c>
      <c r="C52" s="36">
        <f t="shared" ref="C52:L52" si="11">C34/(C5-C12)*100</f>
        <v>28.239949995682661</v>
      </c>
      <c r="D52" s="36">
        <f t="shared" si="11"/>
        <v>12.179868812682077</v>
      </c>
      <c r="E52" s="36">
        <f t="shared" si="11"/>
        <v>-0.58756318515094652</v>
      </c>
      <c r="F52" s="36">
        <f t="shared" si="11"/>
        <v>21.827335588556139</v>
      </c>
      <c r="G52" s="36">
        <f t="shared" si="11"/>
        <v>7.2874503808558133</v>
      </c>
      <c r="H52" s="36">
        <f t="shared" si="11"/>
        <v>-0.49783351414787874</v>
      </c>
      <c r="I52" s="36">
        <f t="shared" si="11"/>
        <v>-13.367100735982348</v>
      </c>
      <c r="J52" s="36">
        <f t="shared" si="11"/>
        <v>4.9418314317448138</v>
      </c>
      <c r="K52" s="36">
        <f t="shared" si="11"/>
        <v>14.576167972279034</v>
      </c>
      <c r="L52" s="36">
        <f t="shared" si="11"/>
        <v>-4.4060158056033822</v>
      </c>
      <c r="M52" s="41">
        <f>M34/(M5-M12)*100</f>
        <v>7.9018085740322137</v>
      </c>
    </row>
    <row r="53" spans="2:13" x14ac:dyDescent="0.25"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</row>
    <row r="54" spans="2:13" x14ac:dyDescent="0.25"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</row>
  </sheetData>
  <mergeCells count="1">
    <mergeCell ref="O2:Z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G71"/>
  <sheetViews>
    <sheetView showGridLines="0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1.25" outlineLevelCol="1" x14ac:dyDescent="0.2"/>
  <cols>
    <col min="1" max="1" width="9.140625" style="48"/>
    <col min="2" max="2" width="14.7109375" style="48" bestFit="1" customWidth="1"/>
    <col min="3" max="3" width="9.140625" style="48"/>
    <col min="4" max="12" width="8" style="48" hidden="1" customWidth="1" outlineLevel="1"/>
    <col min="13" max="13" width="9.140625" style="48" collapsed="1"/>
    <col min="14" max="22" width="8" style="48" hidden="1" customWidth="1" outlineLevel="1"/>
    <col min="23" max="23" width="9.140625" style="48" collapsed="1"/>
    <col min="24" max="32" width="8" style="48" hidden="1" customWidth="1" outlineLevel="1"/>
    <col min="33" max="33" width="9.140625" style="48" collapsed="1"/>
    <col min="34" max="42" width="8" style="48" hidden="1" customWidth="1" outlineLevel="1"/>
    <col min="43" max="43" width="9.140625" style="48" collapsed="1"/>
    <col min="44" max="52" width="8" style="48" hidden="1" customWidth="1" outlineLevel="1"/>
    <col min="53" max="53" width="9.140625" style="48" collapsed="1"/>
    <col min="54" max="257" width="9.140625" style="48"/>
    <col min="258" max="258" width="14.7109375" style="48" bestFit="1" customWidth="1"/>
    <col min="259" max="259" width="9.140625" style="48"/>
    <col min="260" max="268" width="0" style="48" hidden="1" customWidth="1"/>
    <col min="269" max="269" width="9.140625" style="48"/>
    <col min="270" max="278" width="0" style="48" hidden="1" customWidth="1"/>
    <col min="279" max="279" width="9.140625" style="48"/>
    <col min="280" max="288" width="0" style="48" hidden="1" customWidth="1"/>
    <col min="289" max="289" width="9.140625" style="48"/>
    <col min="290" max="298" width="0" style="48" hidden="1" customWidth="1"/>
    <col min="299" max="299" width="9.140625" style="48"/>
    <col min="300" max="308" width="0" style="48" hidden="1" customWidth="1"/>
    <col min="309" max="513" width="9.140625" style="48"/>
    <col min="514" max="514" width="14.7109375" style="48" bestFit="1" customWidth="1"/>
    <col min="515" max="515" width="9.140625" style="48"/>
    <col min="516" max="524" width="0" style="48" hidden="1" customWidth="1"/>
    <col min="525" max="525" width="9.140625" style="48"/>
    <col min="526" max="534" width="0" style="48" hidden="1" customWidth="1"/>
    <col min="535" max="535" width="9.140625" style="48"/>
    <col min="536" max="544" width="0" style="48" hidden="1" customWidth="1"/>
    <col min="545" max="545" width="9.140625" style="48"/>
    <col min="546" max="554" width="0" style="48" hidden="1" customWidth="1"/>
    <col min="555" max="555" width="9.140625" style="48"/>
    <col min="556" max="564" width="0" style="48" hidden="1" customWidth="1"/>
    <col min="565" max="769" width="9.140625" style="48"/>
    <col min="770" max="770" width="14.7109375" style="48" bestFit="1" customWidth="1"/>
    <col min="771" max="771" width="9.140625" style="48"/>
    <col min="772" max="780" width="0" style="48" hidden="1" customWidth="1"/>
    <col min="781" max="781" width="9.140625" style="48"/>
    <col min="782" max="790" width="0" style="48" hidden="1" customWidth="1"/>
    <col min="791" max="791" width="9.140625" style="48"/>
    <col min="792" max="800" width="0" style="48" hidden="1" customWidth="1"/>
    <col min="801" max="801" width="9.140625" style="48"/>
    <col min="802" max="810" width="0" style="48" hidden="1" customWidth="1"/>
    <col min="811" max="811" width="9.140625" style="48"/>
    <col min="812" max="820" width="0" style="48" hidden="1" customWidth="1"/>
    <col min="821" max="1025" width="9.140625" style="48"/>
    <col min="1026" max="1026" width="14.7109375" style="48" bestFit="1" customWidth="1"/>
    <col min="1027" max="1027" width="9.140625" style="48"/>
    <col min="1028" max="1036" width="0" style="48" hidden="1" customWidth="1"/>
    <col min="1037" max="1037" width="9.140625" style="48"/>
    <col min="1038" max="1046" width="0" style="48" hidden="1" customWidth="1"/>
    <col min="1047" max="1047" width="9.140625" style="48"/>
    <col min="1048" max="1056" width="0" style="48" hidden="1" customWidth="1"/>
    <col min="1057" max="1057" width="9.140625" style="48"/>
    <col min="1058" max="1066" width="0" style="48" hidden="1" customWidth="1"/>
    <col min="1067" max="1067" width="9.140625" style="48"/>
    <col min="1068" max="1076" width="0" style="48" hidden="1" customWidth="1"/>
    <col min="1077" max="1281" width="9.140625" style="48"/>
    <col min="1282" max="1282" width="14.7109375" style="48" bestFit="1" customWidth="1"/>
    <col min="1283" max="1283" width="9.140625" style="48"/>
    <col min="1284" max="1292" width="0" style="48" hidden="1" customWidth="1"/>
    <col min="1293" max="1293" width="9.140625" style="48"/>
    <col min="1294" max="1302" width="0" style="48" hidden="1" customWidth="1"/>
    <col min="1303" max="1303" width="9.140625" style="48"/>
    <col min="1304" max="1312" width="0" style="48" hidden="1" customWidth="1"/>
    <col min="1313" max="1313" width="9.140625" style="48"/>
    <col min="1314" max="1322" width="0" style="48" hidden="1" customWidth="1"/>
    <col min="1323" max="1323" width="9.140625" style="48"/>
    <col min="1324" max="1332" width="0" style="48" hidden="1" customWidth="1"/>
    <col min="1333" max="1537" width="9.140625" style="48"/>
    <col min="1538" max="1538" width="14.7109375" style="48" bestFit="1" customWidth="1"/>
    <col min="1539" max="1539" width="9.140625" style="48"/>
    <col min="1540" max="1548" width="0" style="48" hidden="1" customWidth="1"/>
    <col min="1549" max="1549" width="9.140625" style="48"/>
    <col min="1550" max="1558" width="0" style="48" hidden="1" customWidth="1"/>
    <col min="1559" max="1559" width="9.140625" style="48"/>
    <col min="1560" max="1568" width="0" style="48" hidden="1" customWidth="1"/>
    <col min="1569" max="1569" width="9.140625" style="48"/>
    <col min="1570" max="1578" width="0" style="48" hidden="1" customWidth="1"/>
    <col min="1579" max="1579" width="9.140625" style="48"/>
    <col min="1580" max="1588" width="0" style="48" hidden="1" customWidth="1"/>
    <col min="1589" max="1793" width="9.140625" style="48"/>
    <col min="1794" max="1794" width="14.7109375" style="48" bestFit="1" customWidth="1"/>
    <col min="1795" max="1795" width="9.140625" style="48"/>
    <col min="1796" max="1804" width="0" style="48" hidden="1" customWidth="1"/>
    <col min="1805" max="1805" width="9.140625" style="48"/>
    <col min="1806" max="1814" width="0" style="48" hidden="1" customWidth="1"/>
    <col min="1815" max="1815" width="9.140625" style="48"/>
    <col min="1816" max="1824" width="0" style="48" hidden="1" customWidth="1"/>
    <col min="1825" max="1825" width="9.140625" style="48"/>
    <col min="1826" max="1834" width="0" style="48" hidden="1" customWidth="1"/>
    <col min="1835" max="1835" width="9.140625" style="48"/>
    <col min="1836" max="1844" width="0" style="48" hidden="1" customWidth="1"/>
    <col min="1845" max="2049" width="9.140625" style="48"/>
    <col min="2050" max="2050" width="14.7109375" style="48" bestFit="1" customWidth="1"/>
    <col min="2051" max="2051" width="9.140625" style="48"/>
    <col min="2052" max="2060" width="0" style="48" hidden="1" customWidth="1"/>
    <col min="2061" max="2061" width="9.140625" style="48"/>
    <col min="2062" max="2070" width="0" style="48" hidden="1" customWidth="1"/>
    <col min="2071" max="2071" width="9.140625" style="48"/>
    <col min="2072" max="2080" width="0" style="48" hidden="1" customWidth="1"/>
    <col min="2081" max="2081" width="9.140625" style="48"/>
    <col min="2082" max="2090" width="0" style="48" hidden="1" customWidth="1"/>
    <col min="2091" max="2091" width="9.140625" style="48"/>
    <col min="2092" max="2100" width="0" style="48" hidden="1" customWidth="1"/>
    <col min="2101" max="2305" width="9.140625" style="48"/>
    <col min="2306" max="2306" width="14.7109375" style="48" bestFit="1" customWidth="1"/>
    <col min="2307" max="2307" width="9.140625" style="48"/>
    <col min="2308" max="2316" width="0" style="48" hidden="1" customWidth="1"/>
    <col min="2317" max="2317" width="9.140625" style="48"/>
    <col min="2318" max="2326" width="0" style="48" hidden="1" customWidth="1"/>
    <col min="2327" max="2327" width="9.140625" style="48"/>
    <col min="2328" max="2336" width="0" style="48" hidden="1" customWidth="1"/>
    <col min="2337" max="2337" width="9.140625" style="48"/>
    <col min="2338" max="2346" width="0" style="48" hidden="1" customWidth="1"/>
    <col min="2347" max="2347" width="9.140625" style="48"/>
    <col min="2348" max="2356" width="0" style="48" hidden="1" customWidth="1"/>
    <col min="2357" max="2561" width="9.140625" style="48"/>
    <col min="2562" max="2562" width="14.7109375" style="48" bestFit="1" customWidth="1"/>
    <col min="2563" max="2563" width="9.140625" style="48"/>
    <col min="2564" max="2572" width="0" style="48" hidden="1" customWidth="1"/>
    <col min="2573" max="2573" width="9.140625" style="48"/>
    <col min="2574" max="2582" width="0" style="48" hidden="1" customWidth="1"/>
    <col min="2583" max="2583" width="9.140625" style="48"/>
    <col min="2584" max="2592" width="0" style="48" hidden="1" customWidth="1"/>
    <col min="2593" max="2593" width="9.140625" style="48"/>
    <col min="2594" max="2602" width="0" style="48" hidden="1" customWidth="1"/>
    <col min="2603" max="2603" width="9.140625" style="48"/>
    <col min="2604" max="2612" width="0" style="48" hidden="1" customWidth="1"/>
    <col min="2613" max="2817" width="9.140625" style="48"/>
    <col min="2818" max="2818" width="14.7109375" style="48" bestFit="1" customWidth="1"/>
    <col min="2819" max="2819" width="9.140625" style="48"/>
    <col min="2820" max="2828" width="0" style="48" hidden="1" customWidth="1"/>
    <col min="2829" max="2829" width="9.140625" style="48"/>
    <col min="2830" max="2838" width="0" style="48" hidden="1" customWidth="1"/>
    <col min="2839" max="2839" width="9.140625" style="48"/>
    <col min="2840" max="2848" width="0" style="48" hidden="1" customWidth="1"/>
    <col min="2849" max="2849" width="9.140625" style="48"/>
    <col min="2850" max="2858" width="0" style="48" hidden="1" customWidth="1"/>
    <col min="2859" max="2859" width="9.140625" style="48"/>
    <col min="2860" max="2868" width="0" style="48" hidden="1" customWidth="1"/>
    <col min="2869" max="3073" width="9.140625" style="48"/>
    <col min="3074" max="3074" width="14.7109375" style="48" bestFit="1" customWidth="1"/>
    <col min="3075" max="3075" width="9.140625" style="48"/>
    <col min="3076" max="3084" width="0" style="48" hidden="1" customWidth="1"/>
    <col min="3085" max="3085" width="9.140625" style="48"/>
    <col min="3086" max="3094" width="0" style="48" hidden="1" customWidth="1"/>
    <col min="3095" max="3095" width="9.140625" style="48"/>
    <col min="3096" max="3104" width="0" style="48" hidden="1" customWidth="1"/>
    <col min="3105" max="3105" width="9.140625" style="48"/>
    <col min="3106" max="3114" width="0" style="48" hidden="1" customWidth="1"/>
    <col min="3115" max="3115" width="9.140625" style="48"/>
    <col min="3116" max="3124" width="0" style="48" hidden="1" customWidth="1"/>
    <col min="3125" max="3329" width="9.140625" style="48"/>
    <col min="3330" max="3330" width="14.7109375" style="48" bestFit="1" customWidth="1"/>
    <col min="3331" max="3331" width="9.140625" style="48"/>
    <col min="3332" max="3340" width="0" style="48" hidden="1" customWidth="1"/>
    <col min="3341" max="3341" width="9.140625" style="48"/>
    <col min="3342" max="3350" width="0" style="48" hidden="1" customWidth="1"/>
    <col min="3351" max="3351" width="9.140625" style="48"/>
    <col min="3352" max="3360" width="0" style="48" hidden="1" customWidth="1"/>
    <col min="3361" max="3361" width="9.140625" style="48"/>
    <col min="3362" max="3370" width="0" style="48" hidden="1" customWidth="1"/>
    <col min="3371" max="3371" width="9.140625" style="48"/>
    <col min="3372" max="3380" width="0" style="48" hidden="1" customWidth="1"/>
    <col min="3381" max="3585" width="9.140625" style="48"/>
    <col min="3586" max="3586" width="14.7109375" style="48" bestFit="1" customWidth="1"/>
    <col min="3587" max="3587" width="9.140625" style="48"/>
    <col min="3588" max="3596" width="0" style="48" hidden="1" customWidth="1"/>
    <col min="3597" max="3597" width="9.140625" style="48"/>
    <col min="3598" max="3606" width="0" style="48" hidden="1" customWidth="1"/>
    <col min="3607" max="3607" width="9.140625" style="48"/>
    <col min="3608" max="3616" width="0" style="48" hidden="1" customWidth="1"/>
    <col min="3617" max="3617" width="9.140625" style="48"/>
    <col min="3618" max="3626" width="0" style="48" hidden="1" customWidth="1"/>
    <col min="3627" max="3627" width="9.140625" style="48"/>
    <col min="3628" max="3636" width="0" style="48" hidden="1" customWidth="1"/>
    <col min="3637" max="3841" width="9.140625" style="48"/>
    <col min="3842" max="3842" width="14.7109375" style="48" bestFit="1" customWidth="1"/>
    <col min="3843" max="3843" width="9.140625" style="48"/>
    <col min="3844" max="3852" width="0" style="48" hidden="1" customWidth="1"/>
    <col min="3853" max="3853" width="9.140625" style="48"/>
    <col min="3854" max="3862" width="0" style="48" hidden="1" customWidth="1"/>
    <col min="3863" max="3863" width="9.140625" style="48"/>
    <col min="3864" max="3872" width="0" style="48" hidden="1" customWidth="1"/>
    <col min="3873" max="3873" width="9.140625" style="48"/>
    <col min="3874" max="3882" width="0" style="48" hidden="1" customWidth="1"/>
    <col min="3883" max="3883" width="9.140625" style="48"/>
    <col min="3884" max="3892" width="0" style="48" hidden="1" customWidth="1"/>
    <col min="3893" max="4097" width="9.140625" style="48"/>
    <col min="4098" max="4098" width="14.7109375" style="48" bestFit="1" customWidth="1"/>
    <col min="4099" max="4099" width="9.140625" style="48"/>
    <col min="4100" max="4108" width="0" style="48" hidden="1" customWidth="1"/>
    <col min="4109" max="4109" width="9.140625" style="48"/>
    <col min="4110" max="4118" width="0" style="48" hidden="1" customWidth="1"/>
    <col min="4119" max="4119" width="9.140625" style="48"/>
    <col min="4120" max="4128" width="0" style="48" hidden="1" customWidth="1"/>
    <col min="4129" max="4129" width="9.140625" style="48"/>
    <col min="4130" max="4138" width="0" style="48" hidden="1" customWidth="1"/>
    <col min="4139" max="4139" width="9.140625" style="48"/>
    <col min="4140" max="4148" width="0" style="48" hidden="1" customWidth="1"/>
    <col min="4149" max="4353" width="9.140625" style="48"/>
    <col min="4354" max="4354" width="14.7109375" style="48" bestFit="1" customWidth="1"/>
    <col min="4355" max="4355" width="9.140625" style="48"/>
    <col min="4356" max="4364" width="0" style="48" hidden="1" customWidth="1"/>
    <col min="4365" max="4365" width="9.140625" style="48"/>
    <col min="4366" max="4374" width="0" style="48" hidden="1" customWidth="1"/>
    <col min="4375" max="4375" width="9.140625" style="48"/>
    <col min="4376" max="4384" width="0" style="48" hidden="1" customWidth="1"/>
    <col min="4385" max="4385" width="9.140625" style="48"/>
    <col min="4386" max="4394" width="0" style="48" hidden="1" customWidth="1"/>
    <col min="4395" max="4395" width="9.140625" style="48"/>
    <col min="4396" max="4404" width="0" style="48" hidden="1" customWidth="1"/>
    <col min="4405" max="4609" width="9.140625" style="48"/>
    <col min="4610" max="4610" width="14.7109375" style="48" bestFit="1" customWidth="1"/>
    <col min="4611" max="4611" width="9.140625" style="48"/>
    <col min="4612" max="4620" width="0" style="48" hidden="1" customWidth="1"/>
    <col min="4621" max="4621" width="9.140625" style="48"/>
    <col min="4622" max="4630" width="0" style="48" hidden="1" customWidth="1"/>
    <col min="4631" max="4631" width="9.140625" style="48"/>
    <col min="4632" max="4640" width="0" style="48" hidden="1" customWidth="1"/>
    <col min="4641" max="4641" width="9.140625" style="48"/>
    <col min="4642" max="4650" width="0" style="48" hidden="1" customWidth="1"/>
    <col min="4651" max="4651" width="9.140625" style="48"/>
    <col min="4652" max="4660" width="0" style="48" hidden="1" customWidth="1"/>
    <col min="4661" max="4865" width="9.140625" style="48"/>
    <col min="4866" max="4866" width="14.7109375" style="48" bestFit="1" customWidth="1"/>
    <col min="4867" max="4867" width="9.140625" style="48"/>
    <col min="4868" max="4876" width="0" style="48" hidden="1" customWidth="1"/>
    <col min="4877" max="4877" width="9.140625" style="48"/>
    <col min="4878" max="4886" width="0" style="48" hidden="1" customWidth="1"/>
    <col min="4887" max="4887" width="9.140625" style="48"/>
    <col min="4888" max="4896" width="0" style="48" hidden="1" customWidth="1"/>
    <col min="4897" max="4897" width="9.140625" style="48"/>
    <col min="4898" max="4906" width="0" style="48" hidden="1" customWidth="1"/>
    <col min="4907" max="4907" width="9.140625" style="48"/>
    <col min="4908" max="4916" width="0" style="48" hidden="1" customWidth="1"/>
    <col min="4917" max="5121" width="9.140625" style="48"/>
    <col min="5122" max="5122" width="14.7109375" style="48" bestFit="1" customWidth="1"/>
    <col min="5123" max="5123" width="9.140625" style="48"/>
    <col min="5124" max="5132" width="0" style="48" hidden="1" customWidth="1"/>
    <col min="5133" max="5133" width="9.140625" style="48"/>
    <col min="5134" max="5142" width="0" style="48" hidden="1" customWidth="1"/>
    <col min="5143" max="5143" width="9.140625" style="48"/>
    <col min="5144" max="5152" width="0" style="48" hidden="1" customWidth="1"/>
    <col min="5153" max="5153" width="9.140625" style="48"/>
    <col min="5154" max="5162" width="0" style="48" hidden="1" customWidth="1"/>
    <col min="5163" max="5163" width="9.140625" style="48"/>
    <col min="5164" max="5172" width="0" style="48" hidden="1" customWidth="1"/>
    <col min="5173" max="5377" width="9.140625" style="48"/>
    <col min="5378" max="5378" width="14.7109375" style="48" bestFit="1" customWidth="1"/>
    <col min="5379" max="5379" width="9.140625" style="48"/>
    <col min="5380" max="5388" width="0" style="48" hidden="1" customWidth="1"/>
    <col min="5389" max="5389" width="9.140625" style="48"/>
    <col min="5390" max="5398" width="0" style="48" hidden="1" customWidth="1"/>
    <col min="5399" max="5399" width="9.140625" style="48"/>
    <col min="5400" max="5408" width="0" style="48" hidden="1" customWidth="1"/>
    <col min="5409" max="5409" width="9.140625" style="48"/>
    <col min="5410" max="5418" width="0" style="48" hidden="1" customWidth="1"/>
    <col min="5419" max="5419" width="9.140625" style="48"/>
    <col min="5420" max="5428" width="0" style="48" hidden="1" customWidth="1"/>
    <col min="5429" max="5633" width="9.140625" style="48"/>
    <col min="5634" max="5634" width="14.7109375" style="48" bestFit="1" customWidth="1"/>
    <col min="5635" max="5635" width="9.140625" style="48"/>
    <col min="5636" max="5644" width="0" style="48" hidden="1" customWidth="1"/>
    <col min="5645" max="5645" width="9.140625" style="48"/>
    <col min="5646" max="5654" width="0" style="48" hidden="1" customWidth="1"/>
    <col min="5655" max="5655" width="9.140625" style="48"/>
    <col min="5656" max="5664" width="0" style="48" hidden="1" customWidth="1"/>
    <col min="5665" max="5665" width="9.140625" style="48"/>
    <col min="5666" max="5674" width="0" style="48" hidden="1" customWidth="1"/>
    <col min="5675" max="5675" width="9.140625" style="48"/>
    <col min="5676" max="5684" width="0" style="48" hidden="1" customWidth="1"/>
    <col min="5685" max="5889" width="9.140625" style="48"/>
    <col min="5890" max="5890" width="14.7109375" style="48" bestFit="1" customWidth="1"/>
    <col min="5891" max="5891" width="9.140625" style="48"/>
    <col min="5892" max="5900" width="0" style="48" hidden="1" customWidth="1"/>
    <col min="5901" max="5901" width="9.140625" style="48"/>
    <col min="5902" max="5910" width="0" style="48" hidden="1" customWidth="1"/>
    <col min="5911" max="5911" width="9.140625" style="48"/>
    <col min="5912" max="5920" width="0" style="48" hidden="1" customWidth="1"/>
    <col min="5921" max="5921" width="9.140625" style="48"/>
    <col min="5922" max="5930" width="0" style="48" hidden="1" customWidth="1"/>
    <col min="5931" max="5931" width="9.140625" style="48"/>
    <col min="5932" max="5940" width="0" style="48" hidden="1" customWidth="1"/>
    <col min="5941" max="6145" width="9.140625" style="48"/>
    <col min="6146" max="6146" width="14.7109375" style="48" bestFit="1" customWidth="1"/>
    <col min="6147" max="6147" width="9.140625" style="48"/>
    <col min="6148" max="6156" width="0" style="48" hidden="1" customWidth="1"/>
    <col min="6157" max="6157" width="9.140625" style="48"/>
    <col min="6158" max="6166" width="0" style="48" hidden="1" customWidth="1"/>
    <col min="6167" max="6167" width="9.140625" style="48"/>
    <col min="6168" max="6176" width="0" style="48" hidden="1" customWidth="1"/>
    <col min="6177" max="6177" width="9.140625" style="48"/>
    <col min="6178" max="6186" width="0" style="48" hidden="1" customWidth="1"/>
    <col min="6187" max="6187" width="9.140625" style="48"/>
    <col min="6188" max="6196" width="0" style="48" hidden="1" customWidth="1"/>
    <col min="6197" max="6401" width="9.140625" style="48"/>
    <col min="6402" max="6402" width="14.7109375" style="48" bestFit="1" customWidth="1"/>
    <col min="6403" max="6403" width="9.140625" style="48"/>
    <col min="6404" max="6412" width="0" style="48" hidden="1" customWidth="1"/>
    <col min="6413" max="6413" width="9.140625" style="48"/>
    <col min="6414" max="6422" width="0" style="48" hidden="1" customWidth="1"/>
    <col min="6423" max="6423" width="9.140625" style="48"/>
    <col min="6424" max="6432" width="0" style="48" hidden="1" customWidth="1"/>
    <col min="6433" max="6433" width="9.140625" style="48"/>
    <col min="6434" max="6442" width="0" style="48" hidden="1" customWidth="1"/>
    <col min="6443" max="6443" width="9.140625" style="48"/>
    <col min="6444" max="6452" width="0" style="48" hidden="1" customWidth="1"/>
    <col min="6453" max="6657" width="9.140625" style="48"/>
    <col min="6658" max="6658" width="14.7109375" style="48" bestFit="1" customWidth="1"/>
    <col min="6659" max="6659" width="9.140625" style="48"/>
    <col min="6660" max="6668" width="0" style="48" hidden="1" customWidth="1"/>
    <col min="6669" max="6669" width="9.140625" style="48"/>
    <col min="6670" max="6678" width="0" style="48" hidden="1" customWidth="1"/>
    <col min="6679" max="6679" width="9.140625" style="48"/>
    <col min="6680" max="6688" width="0" style="48" hidden="1" customWidth="1"/>
    <col min="6689" max="6689" width="9.140625" style="48"/>
    <col min="6690" max="6698" width="0" style="48" hidden="1" customWidth="1"/>
    <col min="6699" max="6699" width="9.140625" style="48"/>
    <col min="6700" max="6708" width="0" style="48" hidden="1" customWidth="1"/>
    <col min="6709" max="6913" width="9.140625" style="48"/>
    <col min="6914" max="6914" width="14.7109375" style="48" bestFit="1" customWidth="1"/>
    <col min="6915" max="6915" width="9.140625" style="48"/>
    <col min="6916" max="6924" width="0" style="48" hidden="1" customWidth="1"/>
    <col min="6925" max="6925" width="9.140625" style="48"/>
    <col min="6926" max="6934" width="0" style="48" hidden="1" customWidth="1"/>
    <col min="6935" max="6935" width="9.140625" style="48"/>
    <col min="6936" max="6944" width="0" style="48" hidden="1" customWidth="1"/>
    <col min="6945" max="6945" width="9.140625" style="48"/>
    <col min="6946" max="6954" width="0" style="48" hidden="1" customWidth="1"/>
    <col min="6955" max="6955" width="9.140625" style="48"/>
    <col min="6956" max="6964" width="0" style="48" hidden="1" customWidth="1"/>
    <col min="6965" max="7169" width="9.140625" style="48"/>
    <col min="7170" max="7170" width="14.7109375" style="48" bestFit="1" customWidth="1"/>
    <col min="7171" max="7171" width="9.140625" style="48"/>
    <col min="7172" max="7180" width="0" style="48" hidden="1" customWidth="1"/>
    <col min="7181" max="7181" width="9.140625" style="48"/>
    <col min="7182" max="7190" width="0" style="48" hidden="1" customWidth="1"/>
    <col min="7191" max="7191" width="9.140625" style="48"/>
    <col min="7192" max="7200" width="0" style="48" hidden="1" customWidth="1"/>
    <col min="7201" max="7201" width="9.140625" style="48"/>
    <col min="7202" max="7210" width="0" style="48" hidden="1" customWidth="1"/>
    <col min="7211" max="7211" width="9.140625" style="48"/>
    <col min="7212" max="7220" width="0" style="48" hidden="1" customWidth="1"/>
    <col min="7221" max="7425" width="9.140625" style="48"/>
    <col min="7426" max="7426" width="14.7109375" style="48" bestFit="1" customWidth="1"/>
    <col min="7427" max="7427" width="9.140625" style="48"/>
    <col min="7428" max="7436" width="0" style="48" hidden="1" customWidth="1"/>
    <col min="7437" max="7437" width="9.140625" style="48"/>
    <col min="7438" max="7446" width="0" style="48" hidden="1" customWidth="1"/>
    <col min="7447" max="7447" width="9.140625" style="48"/>
    <col min="7448" max="7456" width="0" style="48" hidden="1" customWidth="1"/>
    <col min="7457" max="7457" width="9.140625" style="48"/>
    <col min="7458" max="7466" width="0" style="48" hidden="1" customWidth="1"/>
    <col min="7467" max="7467" width="9.140625" style="48"/>
    <col min="7468" max="7476" width="0" style="48" hidden="1" customWidth="1"/>
    <col min="7477" max="7681" width="9.140625" style="48"/>
    <col min="7682" max="7682" width="14.7109375" style="48" bestFit="1" customWidth="1"/>
    <col min="7683" max="7683" width="9.140625" style="48"/>
    <col min="7684" max="7692" width="0" style="48" hidden="1" customWidth="1"/>
    <col min="7693" max="7693" width="9.140625" style="48"/>
    <col min="7694" max="7702" width="0" style="48" hidden="1" customWidth="1"/>
    <col min="7703" max="7703" width="9.140625" style="48"/>
    <col min="7704" max="7712" width="0" style="48" hidden="1" customWidth="1"/>
    <col min="7713" max="7713" width="9.140625" style="48"/>
    <col min="7714" max="7722" width="0" style="48" hidden="1" customWidth="1"/>
    <col min="7723" max="7723" width="9.140625" style="48"/>
    <col min="7724" max="7732" width="0" style="48" hidden="1" customWidth="1"/>
    <col min="7733" max="7937" width="9.140625" style="48"/>
    <col min="7938" max="7938" width="14.7109375" style="48" bestFit="1" customWidth="1"/>
    <col min="7939" max="7939" width="9.140625" style="48"/>
    <col min="7940" max="7948" width="0" style="48" hidden="1" customWidth="1"/>
    <col min="7949" max="7949" width="9.140625" style="48"/>
    <col min="7950" max="7958" width="0" style="48" hidden="1" customWidth="1"/>
    <col min="7959" max="7959" width="9.140625" style="48"/>
    <col min="7960" max="7968" width="0" style="48" hidden="1" customWidth="1"/>
    <col min="7969" max="7969" width="9.140625" style="48"/>
    <col min="7970" max="7978" width="0" style="48" hidden="1" customWidth="1"/>
    <col min="7979" max="7979" width="9.140625" style="48"/>
    <col min="7980" max="7988" width="0" style="48" hidden="1" customWidth="1"/>
    <col min="7989" max="8193" width="9.140625" style="48"/>
    <col min="8194" max="8194" width="14.7109375" style="48" bestFit="1" customWidth="1"/>
    <col min="8195" max="8195" width="9.140625" style="48"/>
    <col min="8196" max="8204" width="0" style="48" hidden="1" customWidth="1"/>
    <col min="8205" max="8205" width="9.140625" style="48"/>
    <col min="8206" max="8214" width="0" style="48" hidden="1" customWidth="1"/>
    <col min="8215" max="8215" width="9.140625" style="48"/>
    <col min="8216" max="8224" width="0" style="48" hidden="1" customWidth="1"/>
    <col min="8225" max="8225" width="9.140625" style="48"/>
    <col min="8226" max="8234" width="0" style="48" hidden="1" customWidth="1"/>
    <col min="8235" max="8235" width="9.140625" style="48"/>
    <col min="8236" max="8244" width="0" style="48" hidden="1" customWidth="1"/>
    <col min="8245" max="8449" width="9.140625" style="48"/>
    <col min="8450" max="8450" width="14.7109375" style="48" bestFit="1" customWidth="1"/>
    <col min="8451" max="8451" width="9.140625" style="48"/>
    <col min="8452" max="8460" width="0" style="48" hidden="1" customWidth="1"/>
    <col min="8461" max="8461" width="9.140625" style="48"/>
    <col min="8462" max="8470" width="0" style="48" hidden="1" customWidth="1"/>
    <col min="8471" max="8471" width="9.140625" style="48"/>
    <col min="8472" max="8480" width="0" style="48" hidden="1" customWidth="1"/>
    <col min="8481" max="8481" width="9.140625" style="48"/>
    <col min="8482" max="8490" width="0" style="48" hidden="1" customWidth="1"/>
    <col min="8491" max="8491" width="9.140625" style="48"/>
    <col min="8492" max="8500" width="0" style="48" hidden="1" customWidth="1"/>
    <col min="8501" max="8705" width="9.140625" style="48"/>
    <col min="8706" max="8706" width="14.7109375" style="48" bestFit="1" customWidth="1"/>
    <col min="8707" max="8707" width="9.140625" style="48"/>
    <col min="8708" max="8716" width="0" style="48" hidden="1" customWidth="1"/>
    <col min="8717" max="8717" width="9.140625" style="48"/>
    <col min="8718" max="8726" width="0" style="48" hidden="1" customWidth="1"/>
    <col min="8727" max="8727" width="9.140625" style="48"/>
    <col min="8728" max="8736" width="0" style="48" hidden="1" customWidth="1"/>
    <col min="8737" max="8737" width="9.140625" style="48"/>
    <col min="8738" max="8746" width="0" style="48" hidden="1" customWidth="1"/>
    <col min="8747" max="8747" width="9.140625" style="48"/>
    <col min="8748" max="8756" width="0" style="48" hidden="1" customWidth="1"/>
    <col min="8757" max="8961" width="9.140625" style="48"/>
    <col min="8962" max="8962" width="14.7109375" style="48" bestFit="1" customWidth="1"/>
    <col min="8963" max="8963" width="9.140625" style="48"/>
    <col min="8964" max="8972" width="0" style="48" hidden="1" customWidth="1"/>
    <col min="8973" max="8973" width="9.140625" style="48"/>
    <col min="8974" max="8982" width="0" style="48" hidden="1" customWidth="1"/>
    <col min="8983" max="8983" width="9.140625" style="48"/>
    <col min="8984" max="8992" width="0" style="48" hidden="1" customWidth="1"/>
    <col min="8993" max="8993" width="9.140625" style="48"/>
    <col min="8994" max="9002" width="0" style="48" hidden="1" customWidth="1"/>
    <col min="9003" max="9003" width="9.140625" style="48"/>
    <col min="9004" max="9012" width="0" style="48" hidden="1" customWidth="1"/>
    <col min="9013" max="9217" width="9.140625" style="48"/>
    <col min="9218" max="9218" width="14.7109375" style="48" bestFit="1" customWidth="1"/>
    <col min="9219" max="9219" width="9.140625" style="48"/>
    <col min="9220" max="9228" width="0" style="48" hidden="1" customWidth="1"/>
    <col min="9229" max="9229" width="9.140625" style="48"/>
    <col min="9230" max="9238" width="0" style="48" hidden="1" customWidth="1"/>
    <col min="9239" max="9239" width="9.140625" style="48"/>
    <col min="9240" max="9248" width="0" style="48" hidden="1" customWidth="1"/>
    <col min="9249" max="9249" width="9.140625" style="48"/>
    <col min="9250" max="9258" width="0" style="48" hidden="1" customWidth="1"/>
    <col min="9259" max="9259" width="9.140625" style="48"/>
    <col min="9260" max="9268" width="0" style="48" hidden="1" customWidth="1"/>
    <col min="9269" max="9473" width="9.140625" style="48"/>
    <col min="9474" max="9474" width="14.7109375" style="48" bestFit="1" customWidth="1"/>
    <col min="9475" max="9475" width="9.140625" style="48"/>
    <col min="9476" max="9484" width="0" style="48" hidden="1" customWidth="1"/>
    <col min="9485" max="9485" width="9.140625" style="48"/>
    <col min="9486" max="9494" width="0" style="48" hidden="1" customWidth="1"/>
    <col min="9495" max="9495" width="9.140625" style="48"/>
    <col min="9496" max="9504" width="0" style="48" hidden="1" customWidth="1"/>
    <col min="9505" max="9505" width="9.140625" style="48"/>
    <col min="9506" max="9514" width="0" style="48" hidden="1" customWidth="1"/>
    <col min="9515" max="9515" width="9.140625" style="48"/>
    <col min="9516" max="9524" width="0" style="48" hidden="1" customWidth="1"/>
    <col min="9525" max="9729" width="9.140625" style="48"/>
    <col min="9730" max="9730" width="14.7109375" style="48" bestFit="1" customWidth="1"/>
    <col min="9731" max="9731" width="9.140625" style="48"/>
    <col min="9732" max="9740" width="0" style="48" hidden="1" customWidth="1"/>
    <col min="9741" max="9741" width="9.140625" style="48"/>
    <col min="9742" max="9750" width="0" style="48" hidden="1" customWidth="1"/>
    <col min="9751" max="9751" width="9.140625" style="48"/>
    <col min="9752" max="9760" width="0" style="48" hidden="1" customWidth="1"/>
    <col min="9761" max="9761" width="9.140625" style="48"/>
    <col min="9762" max="9770" width="0" style="48" hidden="1" customWidth="1"/>
    <col min="9771" max="9771" width="9.140625" style="48"/>
    <col min="9772" max="9780" width="0" style="48" hidden="1" customWidth="1"/>
    <col min="9781" max="9985" width="9.140625" style="48"/>
    <col min="9986" max="9986" width="14.7109375" style="48" bestFit="1" customWidth="1"/>
    <col min="9987" max="9987" width="9.140625" style="48"/>
    <col min="9988" max="9996" width="0" style="48" hidden="1" customWidth="1"/>
    <col min="9997" max="9997" width="9.140625" style="48"/>
    <col min="9998" max="10006" width="0" style="48" hidden="1" customWidth="1"/>
    <col min="10007" max="10007" width="9.140625" style="48"/>
    <col min="10008" max="10016" width="0" style="48" hidden="1" customWidth="1"/>
    <col min="10017" max="10017" width="9.140625" style="48"/>
    <col min="10018" max="10026" width="0" style="48" hidden="1" customWidth="1"/>
    <col min="10027" max="10027" width="9.140625" style="48"/>
    <col min="10028" max="10036" width="0" style="48" hidden="1" customWidth="1"/>
    <col min="10037" max="10241" width="9.140625" style="48"/>
    <col min="10242" max="10242" width="14.7109375" style="48" bestFit="1" customWidth="1"/>
    <col min="10243" max="10243" width="9.140625" style="48"/>
    <col min="10244" max="10252" width="0" style="48" hidden="1" customWidth="1"/>
    <col min="10253" max="10253" width="9.140625" style="48"/>
    <col min="10254" max="10262" width="0" style="48" hidden="1" customWidth="1"/>
    <col min="10263" max="10263" width="9.140625" style="48"/>
    <col min="10264" max="10272" width="0" style="48" hidden="1" customWidth="1"/>
    <col min="10273" max="10273" width="9.140625" style="48"/>
    <col min="10274" max="10282" width="0" style="48" hidden="1" customWidth="1"/>
    <col min="10283" max="10283" width="9.140625" style="48"/>
    <col min="10284" max="10292" width="0" style="48" hidden="1" customWidth="1"/>
    <col min="10293" max="10497" width="9.140625" style="48"/>
    <col min="10498" max="10498" width="14.7109375" style="48" bestFit="1" customWidth="1"/>
    <col min="10499" max="10499" width="9.140625" style="48"/>
    <col min="10500" max="10508" width="0" style="48" hidden="1" customWidth="1"/>
    <col min="10509" max="10509" width="9.140625" style="48"/>
    <col min="10510" max="10518" width="0" style="48" hidden="1" customWidth="1"/>
    <col min="10519" max="10519" width="9.140625" style="48"/>
    <col min="10520" max="10528" width="0" style="48" hidden="1" customWidth="1"/>
    <col min="10529" max="10529" width="9.140625" style="48"/>
    <col min="10530" max="10538" width="0" style="48" hidden="1" customWidth="1"/>
    <col min="10539" max="10539" width="9.140625" style="48"/>
    <col min="10540" max="10548" width="0" style="48" hidden="1" customWidth="1"/>
    <col min="10549" max="10753" width="9.140625" style="48"/>
    <col min="10754" max="10754" width="14.7109375" style="48" bestFit="1" customWidth="1"/>
    <col min="10755" max="10755" width="9.140625" style="48"/>
    <col min="10756" max="10764" width="0" style="48" hidden="1" customWidth="1"/>
    <col min="10765" max="10765" width="9.140625" style="48"/>
    <col min="10766" max="10774" width="0" style="48" hidden="1" customWidth="1"/>
    <col min="10775" max="10775" width="9.140625" style="48"/>
    <col min="10776" max="10784" width="0" style="48" hidden="1" customWidth="1"/>
    <col min="10785" max="10785" width="9.140625" style="48"/>
    <col min="10786" max="10794" width="0" style="48" hidden="1" customWidth="1"/>
    <col min="10795" max="10795" width="9.140625" style="48"/>
    <col min="10796" max="10804" width="0" style="48" hidden="1" customWidth="1"/>
    <col min="10805" max="11009" width="9.140625" style="48"/>
    <col min="11010" max="11010" width="14.7109375" style="48" bestFit="1" customWidth="1"/>
    <col min="11011" max="11011" width="9.140625" style="48"/>
    <col min="11012" max="11020" width="0" style="48" hidden="1" customWidth="1"/>
    <col min="11021" max="11021" width="9.140625" style="48"/>
    <col min="11022" max="11030" width="0" style="48" hidden="1" customWidth="1"/>
    <col min="11031" max="11031" width="9.140625" style="48"/>
    <col min="11032" max="11040" width="0" style="48" hidden="1" customWidth="1"/>
    <col min="11041" max="11041" width="9.140625" style="48"/>
    <col min="11042" max="11050" width="0" style="48" hidden="1" customWidth="1"/>
    <col min="11051" max="11051" width="9.140625" style="48"/>
    <col min="11052" max="11060" width="0" style="48" hidden="1" customWidth="1"/>
    <col min="11061" max="11265" width="9.140625" style="48"/>
    <col min="11266" max="11266" width="14.7109375" style="48" bestFit="1" customWidth="1"/>
    <col min="11267" max="11267" width="9.140625" style="48"/>
    <col min="11268" max="11276" width="0" style="48" hidden="1" customWidth="1"/>
    <col min="11277" max="11277" width="9.140625" style="48"/>
    <col min="11278" max="11286" width="0" style="48" hidden="1" customWidth="1"/>
    <col min="11287" max="11287" width="9.140625" style="48"/>
    <col min="11288" max="11296" width="0" style="48" hidden="1" customWidth="1"/>
    <col min="11297" max="11297" width="9.140625" style="48"/>
    <col min="11298" max="11306" width="0" style="48" hidden="1" customWidth="1"/>
    <col min="11307" max="11307" width="9.140625" style="48"/>
    <col min="11308" max="11316" width="0" style="48" hidden="1" customWidth="1"/>
    <col min="11317" max="11521" width="9.140625" style="48"/>
    <col min="11522" max="11522" width="14.7109375" style="48" bestFit="1" customWidth="1"/>
    <col min="11523" max="11523" width="9.140625" style="48"/>
    <col min="11524" max="11532" width="0" style="48" hidden="1" customWidth="1"/>
    <col min="11533" max="11533" width="9.140625" style="48"/>
    <col min="11534" max="11542" width="0" style="48" hidden="1" customWidth="1"/>
    <col min="11543" max="11543" width="9.140625" style="48"/>
    <col min="11544" max="11552" width="0" style="48" hidden="1" customWidth="1"/>
    <col min="11553" max="11553" width="9.140625" style="48"/>
    <col min="11554" max="11562" width="0" style="48" hidden="1" customWidth="1"/>
    <col min="11563" max="11563" width="9.140625" style="48"/>
    <col min="11564" max="11572" width="0" style="48" hidden="1" customWidth="1"/>
    <col min="11573" max="11777" width="9.140625" style="48"/>
    <col min="11778" max="11778" width="14.7109375" style="48" bestFit="1" customWidth="1"/>
    <col min="11779" max="11779" width="9.140625" style="48"/>
    <col min="11780" max="11788" width="0" style="48" hidden="1" customWidth="1"/>
    <col min="11789" max="11789" width="9.140625" style="48"/>
    <col min="11790" max="11798" width="0" style="48" hidden="1" customWidth="1"/>
    <col min="11799" max="11799" width="9.140625" style="48"/>
    <col min="11800" max="11808" width="0" style="48" hidden="1" customWidth="1"/>
    <col min="11809" max="11809" width="9.140625" style="48"/>
    <col min="11810" max="11818" width="0" style="48" hidden="1" customWidth="1"/>
    <col min="11819" max="11819" width="9.140625" style="48"/>
    <col min="11820" max="11828" width="0" style="48" hidden="1" customWidth="1"/>
    <col min="11829" max="12033" width="9.140625" style="48"/>
    <col min="12034" max="12034" width="14.7109375" style="48" bestFit="1" customWidth="1"/>
    <col min="12035" max="12035" width="9.140625" style="48"/>
    <col min="12036" max="12044" width="0" style="48" hidden="1" customWidth="1"/>
    <col min="12045" max="12045" width="9.140625" style="48"/>
    <col min="12046" max="12054" width="0" style="48" hidden="1" customWidth="1"/>
    <col min="12055" max="12055" width="9.140625" style="48"/>
    <col min="12056" max="12064" width="0" style="48" hidden="1" customWidth="1"/>
    <col min="12065" max="12065" width="9.140625" style="48"/>
    <col min="12066" max="12074" width="0" style="48" hidden="1" customWidth="1"/>
    <col min="12075" max="12075" width="9.140625" style="48"/>
    <col min="12076" max="12084" width="0" style="48" hidden="1" customWidth="1"/>
    <col min="12085" max="12289" width="9.140625" style="48"/>
    <col min="12290" max="12290" width="14.7109375" style="48" bestFit="1" customWidth="1"/>
    <col min="12291" max="12291" width="9.140625" style="48"/>
    <col min="12292" max="12300" width="0" style="48" hidden="1" customWidth="1"/>
    <col min="12301" max="12301" width="9.140625" style="48"/>
    <col min="12302" max="12310" width="0" style="48" hidden="1" customWidth="1"/>
    <col min="12311" max="12311" width="9.140625" style="48"/>
    <col min="12312" max="12320" width="0" style="48" hidden="1" customWidth="1"/>
    <col min="12321" max="12321" width="9.140625" style="48"/>
    <col min="12322" max="12330" width="0" style="48" hidden="1" customWidth="1"/>
    <col min="12331" max="12331" width="9.140625" style="48"/>
    <col min="12332" max="12340" width="0" style="48" hidden="1" customWidth="1"/>
    <col min="12341" max="12545" width="9.140625" style="48"/>
    <col min="12546" max="12546" width="14.7109375" style="48" bestFit="1" customWidth="1"/>
    <col min="12547" max="12547" width="9.140625" style="48"/>
    <col min="12548" max="12556" width="0" style="48" hidden="1" customWidth="1"/>
    <col min="12557" max="12557" width="9.140625" style="48"/>
    <col min="12558" max="12566" width="0" style="48" hidden="1" customWidth="1"/>
    <col min="12567" max="12567" width="9.140625" style="48"/>
    <col min="12568" max="12576" width="0" style="48" hidden="1" customWidth="1"/>
    <col min="12577" max="12577" width="9.140625" style="48"/>
    <col min="12578" max="12586" width="0" style="48" hidden="1" customWidth="1"/>
    <col min="12587" max="12587" width="9.140625" style="48"/>
    <col min="12588" max="12596" width="0" style="48" hidden="1" customWidth="1"/>
    <col min="12597" max="12801" width="9.140625" style="48"/>
    <col min="12802" max="12802" width="14.7109375" style="48" bestFit="1" customWidth="1"/>
    <col min="12803" max="12803" width="9.140625" style="48"/>
    <col min="12804" max="12812" width="0" style="48" hidden="1" customWidth="1"/>
    <col min="12813" max="12813" width="9.140625" style="48"/>
    <col min="12814" max="12822" width="0" style="48" hidden="1" customWidth="1"/>
    <col min="12823" max="12823" width="9.140625" style="48"/>
    <col min="12824" max="12832" width="0" style="48" hidden="1" customWidth="1"/>
    <col min="12833" max="12833" width="9.140625" style="48"/>
    <col min="12834" max="12842" width="0" style="48" hidden="1" customWidth="1"/>
    <col min="12843" max="12843" width="9.140625" style="48"/>
    <col min="12844" max="12852" width="0" style="48" hidden="1" customWidth="1"/>
    <col min="12853" max="13057" width="9.140625" style="48"/>
    <col min="13058" max="13058" width="14.7109375" style="48" bestFit="1" customWidth="1"/>
    <col min="13059" max="13059" width="9.140625" style="48"/>
    <col min="13060" max="13068" width="0" style="48" hidden="1" customWidth="1"/>
    <col min="13069" max="13069" width="9.140625" style="48"/>
    <col min="13070" max="13078" width="0" style="48" hidden="1" customWidth="1"/>
    <col min="13079" max="13079" width="9.140625" style="48"/>
    <col min="13080" max="13088" width="0" style="48" hidden="1" customWidth="1"/>
    <col min="13089" max="13089" width="9.140625" style="48"/>
    <col min="13090" max="13098" width="0" style="48" hidden="1" customWidth="1"/>
    <col min="13099" max="13099" width="9.140625" style="48"/>
    <col min="13100" max="13108" width="0" style="48" hidden="1" customWidth="1"/>
    <col min="13109" max="13313" width="9.140625" style="48"/>
    <col min="13314" max="13314" width="14.7109375" style="48" bestFit="1" customWidth="1"/>
    <col min="13315" max="13315" width="9.140625" style="48"/>
    <col min="13316" max="13324" width="0" style="48" hidden="1" customWidth="1"/>
    <col min="13325" max="13325" width="9.140625" style="48"/>
    <col min="13326" max="13334" width="0" style="48" hidden="1" customWidth="1"/>
    <col min="13335" max="13335" width="9.140625" style="48"/>
    <col min="13336" max="13344" width="0" style="48" hidden="1" customWidth="1"/>
    <col min="13345" max="13345" width="9.140625" style="48"/>
    <col min="13346" max="13354" width="0" style="48" hidden="1" customWidth="1"/>
    <col min="13355" max="13355" width="9.140625" style="48"/>
    <col min="13356" max="13364" width="0" style="48" hidden="1" customWidth="1"/>
    <col min="13365" max="13569" width="9.140625" style="48"/>
    <col min="13570" max="13570" width="14.7109375" style="48" bestFit="1" customWidth="1"/>
    <col min="13571" max="13571" width="9.140625" style="48"/>
    <col min="13572" max="13580" width="0" style="48" hidden="1" customWidth="1"/>
    <col min="13581" max="13581" width="9.140625" style="48"/>
    <col min="13582" max="13590" width="0" style="48" hidden="1" customWidth="1"/>
    <col min="13591" max="13591" width="9.140625" style="48"/>
    <col min="13592" max="13600" width="0" style="48" hidden="1" customWidth="1"/>
    <col min="13601" max="13601" width="9.140625" style="48"/>
    <col min="13602" max="13610" width="0" style="48" hidden="1" customWidth="1"/>
    <col min="13611" max="13611" width="9.140625" style="48"/>
    <col min="13612" max="13620" width="0" style="48" hidden="1" customWidth="1"/>
    <col min="13621" max="13825" width="9.140625" style="48"/>
    <col min="13826" max="13826" width="14.7109375" style="48" bestFit="1" customWidth="1"/>
    <col min="13827" max="13827" width="9.140625" style="48"/>
    <col min="13828" max="13836" width="0" style="48" hidden="1" customWidth="1"/>
    <col min="13837" max="13837" width="9.140625" style="48"/>
    <col min="13838" max="13846" width="0" style="48" hidden="1" customWidth="1"/>
    <col min="13847" max="13847" width="9.140625" style="48"/>
    <col min="13848" max="13856" width="0" style="48" hidden="1" customWidth="1"/>
    <col min="13857" max="13857" width="9.140625" style="48"/>
    <col min="13858" max="13866" width="0" style="48" hidden="1" customWidth="1"/>
    <col min="13867" max="13867" width="9.140625" style="48"/>
    <col min="13868" max="13876" width="0" style="48" hidden="1" customWidth="1"/>
    <col min="13877" max="14081" width="9.140625" style="48"/>
    <col min="14082" max="14082" width="14.7109375" style="48" bestFit="1" customWidth="1"/>
    <col min="14083" max="14083" width="9.140625" style="48"/>
    <col min="14084" max="14092" width="0" style="48" hidden="1" customWidth="1"/>
    <col min="14093" max="14093" width="9.140625" style="48"/>
    <col min="14094" max="14102" width="0" style="48" hidden="1" customWidth="1"/>
    <col min="14103" max="14103" width="9.140625" style="48"/>
    <col min="14104" max="14112" width="0" style="48" hidden="1" customWidth="1"/>
    <col min="14113" max="14113" width="9.140625" style="48"/>
    <col min="14114" max="14122" width="0" style="48" hidden="1" customWidth="1"/>
    <col min="14123" max="14123" width="9.140625" style="48"/>
    <col min="14124" max="14132" width="0" style="48" hidden="1" customWidth="1"/>
    <col min="14133" max="14337" width="9.140625" style="48"/>
    <col min="14338" max="14338" width="14.7109375" style="48" bestFit="1" customWidth="1"/>
    <col min="14339" max="14339" width="9.140625" style="48"/>
    <col min="14340" max="14348" width="0" style="48" hidden="1" customWidth="1"/>
    <col min="14349" max="14349" width="9.140625" style="48"/>
    <col min="14350" max="14358" width="0" style="48" hidden="1" customWidth="1"/>
    <col min="14359" max="14359" width="9.140625" style="48"/>
    <col min="14360" max="14368" width="0" style="48" hidden="1" customWidth="1"/>
    <col min="14369" max="14369" width="9.140625" style="48"/>
    <col min="14370" max="14378" width="0" style="48" hidden="1" customWidth="1"/>
    <col min="14379" max="14379" width="9.140625" style="48"/>
    <col min="14380" max="14388" width="0" style="48" hidden="1" customWidth="1"/>
    <col min="14389" max="14593" width="9.140625" style="48"/>
    <col min="14594" max="14594" width="14.7109375" style="48" bestFit="1" customWidth="1"/>
    <col min="14595" max="14595" width="9.140625" style="48"/>
    <col min="14596" max="14604" width="0" style="48" hidden="1" customWidth="1"/>
    <col min="14605" max="14605" width="9.140625" style="48"/>
    <col min="14606" max="14614" width="0" style="48" hidden="1" customWidth="1"/>
    <col min="14615" max="14615" width="9.140625" style="48"/>
    <col min="14616" max="14624" width="0" style="48" hidden="1" customWidth="1"/>
    <col min="14625" max="14625" width="9.140625" style="48"/>
    <col min="14626" max="14634" width="0" style="48" hidden="1" customWidth="1"/>
    <col min="14635" max="14635" width="9.140625" style="48"/>
    <col min="14636" max="14644" width="0" style="48" hidden="1" customWidth="1"/>
    <col min="14645" max="14849" width="9.140625" style="48"/>
    <col min="14850" max="14850" width="14.7109375" style="48" bestFit="1" customWidth="1"/>
    <col min="14851" max="14851" width="9.140625" style="48"/>
    <col min="14852" max="14860" width="0" style="48" hidden="1" customWidth="1"/>
    <col min="14861" max="14861" width="9.140625" style="48"/>
    <col min="14862" max="14870" width="0" style="48" hidden="1" customWidth="1"/>
    <col min="14871" max="14871" width="9.140625" style="48"/>
    <col min="14872" max="14880" width="0" style="48" hidden="1" customWidth="1"/>
    <col min="14881" max="14881" width="9.140625" style="48"/>
    <col min="14882" max="14890" width="0" style="48" hidden="1" customWidth="1"/>
    <col min="14891" max="14891" width="9.140625" style="48"/>
    <col min="14892" max="14900" width="0" style="48" hidden="1" customWidth="1"/>
    <col min="14901" max="15105" width="9.140625" style="48"/>
    <col min="15106" max="15106" width="14.7109375" style="48" bestFit="1" customWidth="1"/>
    <col min="15107" max="15107" width="9.140625" style="48"/>
    <col min="15108" max="15116" width="0" style="48" hidden="1" customWidth="1"/>
    <col min="15117" max="15117" width="9.140625" style="48"/>
    <col min="15118" max="15126" width="0" style="48" hidden="1" customWidth="1"/>
    <col min="15127" max="15127" width="9.140625" style="48"/>
    <col min="15128" max="15136" width="0" style="48" hidden="1" customWidth="1"/>
    <col min="15137" max="15137" width="9.140625" style="48"/>
    <col min="15138" max="15146" width="0" style="48" hidden="1" customWidth="1"/>
    <col min="15147" max="15147" width="9.140625" style="48"/>
    <col min="15148" max="15156" width="0" style="48" hidden="1" customWidth="1"/>
    <col min="15157" max="15361" width="9.140625" style="48"/>
    <col min="15362" max="15362" width="14.7109375" style="48" bestFit="1" customWidth="1"/>
    <col min="15363" max="15363" width="9.140625" style="48"/>
    <col min="15364" max="15372" width="0" style="48" hidden="1" customWidth="1"/>
    <col min="15373" max="15373" width="9.140625" style="48"/>
    <col min="15374" max="15382" width="0" style="48" hidden="1" customWidth="1"/>
    <col min="15383" max="15383" width="9.140625" style="48"/>
    <col min="15384" max="15392" width="0" style="48" hidden="1" customWidth="1"/>
    <col min="15393" max="15393" width="9.140625" style="48"/>
    <col min="15394" max="15402" width="0" style="48" hidden="1" customWidth="1"/>
    <col min="15403" max="15403" width="9.140625" style="48"/>
    <col min="15404" max="15412" width="0" style="48" hidden="1" customWidth="1"/>
    <col min="15413" max="15617" width="9.140625" style="48"/>
    <col min="15618" max="15618" width="14.7109375" style="48" bestFit="1" customWidth="1"/>
    <col min="15619" max="15619" width="9.140625" style="48"/>
    <col min="15620" max="15628" width="0" style="48" hidden="1" customWidth="1"/>
    <col min="15629" max="15629" width="9.140625" style="48"/>
    <col min="15630" max="15638" width="0" style="48" hidden="1" customWidth="1"/>
    <col min="15639" max="15639" width="9.140625" style="48"/>
    <col min="15640" max="15648" width="0" style="48" hidden="1" customWidth="1"/>
    <col min="15649" max="15649" width="9.140625" style="48"/>
    <col min="15650" max="15658" width="0" style="48" hidden="1" customWidth="1"/>
    <col min="15659" max="15659" width="9.140625" style="48"/>
    <col min="15660" max="15668" width="0" style="48" hidden="1" customWidth="1"/>
    <col min="15669" max="15873" width="9.140625" style="48"/>
    <col min="15874" max="15874" width="14.7109375" style="48" bestFit="1" customWidth="1"/>
    <col min="15875" max="15875" width="9.140625" style="48"/>
    <col min="15876" max="15884" width="0" style="48" hidden="1" customWidth="1"/>
    <col min="15885" max="15885" width="9.140625" style="48"/>
    <col min="15886" max="15894" width="0" style="48" hidden="1" customWidth="1"/>
    <col min="15895" max="15895" width="9.140625" style="48"/>
    <col min="15896" max="15904" width="0" style="48" hidden="1" customWidth="1"/>
    <col min="15905" max="15905" width="9.140625" style="48"/>
    <col min="15906" max="15914" width="0" style="48" hidden="1" customWidth="1"/>
    <col min="15915" max="15915" width="9.140625" style="48"/>
    <col min="15916" max="15924" width="0" style="48" hidden="1" customWidth="1"/>
    <col min="15925" max="16129" width="9.140625" style="48"/>
    <col min="16130" max="16130" width="14.7109375" style="48" bestFit="1" customWidth="1"/>
    <col min="16131" max="16131" width="9.140625" style="48"/>
    <col min="16132" max="16140" width="0" style="48" hidden="1" customWidth="1"/>
    <col min="16141" max="16141" width="9.140625" style="48"/>
    <col min="16142" max="16150" width="0" style="48" hidden="1" customWidth="1"/>
    <col min="16151" max="16151" width="9.140625" style="48"/>
    <col min="16152" max="16160" width="0" style="48" hidden="1" customWidth="1"/>
    <col min="16161" max="16161" width="9.140625" style="48"/>
    <col min="16162" max="16170" width="0" style="48" hidden="1" customWidth="1"/>
    <col min="16171" max="16171" width="9.140625" style="48"/>
    <col min="16172" max="16180" width="0" style="48" hidden="1" customWidth="1"/>
    <col min="16181" max="16384" width="9.140625" style="48"/>
  </cols>
  <sheetData>
    <row r="1" spans="2:59" ht="12" thickBot="1" x14ac:dyDescent="0.25">
      <c r="M1" s="91"/>
      <c r="BC1" s="138" t="s">
        <v>390</v>
      </c>
      <c r="BD1" s="138"/>
      <c r="BE1" s="138"/>
      <c r="BF1" s="138"/>
      <c r="BG1" s="138"/>
    </row>
    <row r="2" spans="2:59" ht="23.25" thickTop="1" x14ac:dyDescent="0.2">
      <c r="B2" s="44" t="s">
        <v>47</v>
      </c>
      <c r="C2" s="45">
        <v>2010</v>
      </c>
      <c r="D2" s="45">
        <f>C2+1</f>
        <v>2011</v>
      </c>
      <c r="E2" s="45">
        <f t="shared" ref="E2:BA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s="45">
        <f t="shared" si="0"/>
        <v>2019</v>
      </c>
      <c r="M2" s="45">
        <f t="shared" si="0"/>
        <v>2020</v>
      </c>
      <c r="N2" s="45">
        <f t="shared" si="0"/>
        <v>2021</v>
      </c>
      <c r="O2" s="45">
        <f t="shared" si="0"/>
        <v>2022</v>
      </c>
      <c r="P2" s="45">
        <f t="shared" si="0"/>
        <v>2023</v>
      </c>
      <c r="Q2" s="45">
        <f t="shared" si="0"/>
        <v>2024</v>
      </c>
      <c r="R2" s="45">
        <f t="shared" si="0"/>
        <v>2025</v>
      </c>
      <c r="S2" s="45">
        <f t="shared" si="0"/>
        <v>2026</v>
      </c>
      <c r="T2" s="45">
        <f t="shared" si="0"/>
        <v>2027</v>
      </c>
      <c r="U2" s="45">
        <f t="shared" si="0"/>
        <v>2028</v>
      </c>
      <c r="V2" s="45">
        <f t="shared" si="0"/>
        <v>2029</v>
      </c>
      <c r="W2" s="45">
        <f t="shared" si="0"/>
        <v>2030</v>
      </c>
      <c r="X2" s="45">
        <f t="shared" si="0"/>
        <v>2031</v>
      </c>
      <c r="Y2" s="45">
        <f t="shared" si="0"/>
        <v>2032</v>
      </c>
      <c r="Z2" s="45">
        <f t="shared" si="0"/>
        <v>2033</v>
      </c>
      <c r="AA2" s="45">
        <f t="shared" si="0"/>
        <v>2034</v>
      </c>
      <c r="AB2" s="45">
        <f t="shared" si="0"/>
        <v>2035</v>
      </c>
      <c r="AC2" s="45">
        <f t="shared" si="0"/>
        <v>2036</v>
      </c>
      <c r="AD2" s="45">
        <f t="shared" si="0"/>
        <v>2037</v>
      </c>
      <c r="AE2" s="45">
        <f t="shared" si="0"/>
        <v>2038</v>
      </c>
      <c r="AF2" s="45">
        <f t="shared" si="0"/>
        <v>2039</v>
      </c>
      <c r="AG2" s="45">
        <f t="shared" si="0"/>
        <v>2040</v>
      </c>
      <c r="AH2" s="45">
        <f t="shared" si="0"/>
        <v>2041</v>
      </c>
      <c r="AI2" s="45">
        <f t="shared" si="0"/>
        <v>2042</v>
      </c>
      <c r="AJ2" s="45">
        <f t="shared" si="0"/>
        <v>2043</v>
      </c>
      <c r="AK2" s="45">
        <f t="shared" si="0"/>
        <v>2044</v>
      </c>
      <c r="AL2" s="45">
        <f t="shared" si="0"/>
        <v>2045</v>
      </c>
      <c r="AM2" s="45">
        <f t="shared" si="0"/>
        <v>2046</v>
      </c>
      <c r="AN2" s="45">
        <f t="shared" si="0"/>
        <v>2047</v>
      </c>
      <c r="AO2" s="45">
        <f t="shared" si="0"/>
        <v>2048</v>
      </c>
      <c r="AP2" s="45">
        <f t="shared" si="0"/>
        <v>2049</v>
      </c>
      <c r="AQ2" s="45">
        <f t="shared" si="0"/>
        <v>2050</v>
      </c>
      <c r="AR2" s="45">
        <f t="shared" si="0"/>
        <v>2051</v>
      </c>
      <c r="AS2" s="45">
        <f t="shared" si="0"/>
        <v>2052</v>
      </c>
      <c r="AT2" s="45">
        <f t="shared" si="0"/>
        <v>2053</v>
      </c>
      <c r="AU2" s="45">
        <f t="shared" si="0"/>
        <v>2054</v>
      </c>
      <c r="AV2" s="45">
        <f t="shared" si="0"/>
        <v>2055</v>
      </c>
      <c r="AW2" s="45">
        <f t="shared" si="0"/>
        <v>2056</v>
      </c>
      <c r="AX2" s="45">
        <f t="shared" si="0"/>
        <v>2057</v>
      </c>
      <c r="AY2" s="45">
        <f t="shared" si="0"/>
        <v>2058</v>
      </c>
      <c r="AZ2" s="45">
        <f t="shared" si="0"/>
        <v>2059</v>
      </c>
      <c r="BA2" s="45">
        <f t="shared" si="0"/>
        <v>2060</v>
      </c>
      <c r="BB2" s="46"/>
      <c r="BC2" s="47" t="s">
        <v>48</v>
      </c>
      <c r="BD2" s="47" t="s">
        <v>49</v>
      </c>
      <c r="BE2" s="47" t="s">
        <v>50</v>
      </c>
      <c r="BF2" s="47" t="s">
        <v>51</v>
      </c>
      <c r="BG2" s="47" t="s">
        <v>52</v>
      </c>
    </row>
    <row r="3" spans="2:59" x14ac:dyDescent="0.2">
      <c r="B3" s="49" t="s">
        <v>53</v>
      </c>
      <c r="C3" s="50">
        <v>9.2843536317659421</v>
      </c>
      <c r="D3" s="50">
        <v>9.1000187314696479</v>
      </c>
      <c r="E3" s="50">
        <v>8.9001758485923741</v>
      </c>
      <c r="F3" s="50">
        <v>8.6885608110083865</v>
      </c>
      <c r="G3" s="50">
        <v>8.4680929093573649</v>
      </c>
      <c r="H3" s="50">
        <v>8.241015988548936</v>
      </c>
      <c r="I3" s="50">
        <v>8.0087917057592843</v>
      </c>
      <c r="J3" s="50">
        <v>7.7693054836614142</v>
      </c>
      <c r="K3" s="50">
        <v>7.5286521122090102</v>
      </c>
      <c r="L3" s="50">
        <v>7.2885375889265527</v>
      </c>
      <c r="M3" s="50">
        <v>7.0510633824474862</v>
      </c>
      <c r="N3" s="50">
        <v>6.8159262648639816</v>
      </c>
      <c r="O3" s="50">
        <v>6.5823764347156217</v>
      </c>
      <c r="P3" s="50">
        <v>6.3542481730555735</v>
      </c>
      <c r="Q3" s="50">
        <v>6.1327258562213034</v>
      </c>
      <c r="R3" s="50">
        <v>5.9178018431309107</v>
      </c>
      <c r="S3" s="50">
        <v>5.7116034502449358</v>
      </c>
      <c r="T3" s="50">
        <v>5.5139798277763319</v>
      </c>
      <c r="U3" s="50">
        <v>5.3254712579748125</v>
      </c>
      <c r="V3" s="50">
        <v>5.1489161810530186</v>
      </c>
      <c r="W3" s="50">
        <v>4.9852295315441149</v>
      </c>
      <c r="X3" s="50">
        <v>4.8291579398519477</v>
      </c>
      <c r="Y3" s="50">
        <v>4.6808831385684835</v>
      </c>
      <c r="Z3" s="50">
        <v>4.5432235765748867</v>
      </c>
      <c r="AA3" s="50">
        <v>4.4147155766473629</v>
      </c>
      <c r="AB3" s="50">
        <v>4.2951657478022494</v>
      </c>
      <c r="AC3" s="50">
        <v>4.1834251226183756</v>
      </c>
      <c r="AD3" s="50">
        <v>4.0789744880755023</v>
      </c>
      <c r="AE3" s="50">
        <v>3.9789584168570862</v>
      </c>
      <c r="AF3" s="50">
        <v>3.8798638760603876</v>
      </c>
      <c r="AG3" s="50">
        <v>3.7799090260693307</v>
      </c>
      <c r="AH3" s="50">
        <v>3.6798480032307492</v>
      </c>
      <c r="AI3" s="50">
        <v>3.5800205109243346</v>
      </c>
      <c r="AJ3" s="50">
        <v>3.4811241916853359</v>
      </c>
      <c r="AK3" s="50">
        <v>3.3841479291532659</v>
      </c>
      <c r="AL3" s="50">
        <v>3.2898139645258273</v>
      </c>
      <c r="AM3" s="50">
        <v>3.198083111734082</v>
      </c>
      <c r="AN3" s="50">
        <v>3.1088698320031201</v>
      </c>
      <c r="AO3" s="50">
        <v>3.0232139657016197</v>
      </c>
      <c r="AP3" s="50">
        <v>2.9423873514544425</v>
      </c>
      <c r="AQ3" s="50">
        <v>2.8670034053784539</v>
      </c>
      <c r="AR3" s="50">
        <v>2.796663073774154</v>
      </c>
      <c r="AS3" s="50">
        <v>2.7310730375007135</v>
      </c>
      <c r="AT3" s="50">
        <v>2.6700710433379835</v>
      </c>
      <c r="AU3" s="50">
        <v>2.6134209439713021</v>
      </c>
      <c r="AV3" s="50">
        <v>2.5608368988468158</v>
      </c>
      <c r="AW3" s="50">
        <v>2.5122212744964525</v>
      </c>
      <c r="AX3" s="50">
        <v>2.4676912284780639</v>
      </c>
      <c r="AY3" s="50">
        <v>2.4261097154017155</v>
      </c>
      <c r="AZ3" s="50">
        <v>2.3858877852833777</v>
      </c>
      <c r="BA3" s="50">
        <v>2.3462032971405384</v>
      </c>
      <c r="BC3" s="50">
        <f>100*(M3/C3-1)</f>
        <v>-24.05434279966855</v>
      </c>
      <c r="BD3" s="50">
        <f>100*(W3/M3-1)</f>
        <v>-29.298188639828993</v>
      </c>
      <c r="BE3" s="50">
        <f>100*(AG3/W3-1)</f>
        <v>-24.17783369548183</v>
      </c>
      <c r="BF3" s="50">
        <f>100*(AQ3/AG3-1)</f>
        <v>-24.151523605323199</v>
      </c>
      <c r="BG3" s="50">
        <f>100*(BA3/AQ3-1)</f>
        <v>-18.165311811660303</v>
      </c>
    </row>
    <row r="4" spans="2:59" x14ac:dyDescent="0.2">
      <c r="B4" s="49" t="s">
        <v>54</v>
      </c>
      <c r="C4" s="50">
        <v>14.033957198888086</v>
      </c>
      <c r="D4" s="50">
        <v>13.906828987765383</v>
      </c>
      <c r="E4" s="50">
        <v>13.765363441237803</v>
      </c>
      <c r="F4" s="50">
        <v>13.602110625373211</v>
      </c>
      <c r="G4" s="50">
        <v>13.406005302350046</v>
      </c>
      <c r="H4" s="50">
        <v>13.173944668790288</v>
      </c>
      <c r="I4" s="50">
        <v>12.914963050274849</v>
      </c>
      <c r="J4" s="50">
        <v>12.629537974603736</v>
      </c>
      <c r="K4" s="50">
        <v>12.330154032014498</v>
      </c>
      <c r="L4" s="50">
        <v>12.017453051609253</v>
      </c>
      <c r="M4" s="50">
        <v>11.697824761205336</v>
      </c>
      <c r="N4" s="50">
        <v>11.375665313307502</v>
      </c>
      <c r="O4" s="50">
        <v>11.046447918997774</v>
      </c>
      <c r="P4" s="50">
        <v>10.716235799309837</v>
      </c>
      <c r="Q4" s="50">
        <v>10.389538339301406</v>
      </c>
      <c r="R4" s="50">
        <v>10.06474796723907</v>
      </c>
      <c r="S4" s="50">
        <v>9.7475270499393858</v>
      </c>
      <c r="T4" s="50">
        <v>9.4395542109053778</v>
      </c>
      <c r="U4" s="50">
        <v>9.1387357954915078</v>
      </c>
      <c r="V4" s="50">
        <v>8.8474512016810127</v>
      </c>
      <c r="W4" s="50">
        <v>8.5630158584063185</v>
      </c>
      <c r="X4" s="50">
        <v>8.2782960872409941</v>
      </c>
      <c r="Y4" s="50">
        <v>7.9987598503472199</v>
      </c>
      <c r="Z4" s="50">
        <v>7.7311768609317566</v>
      </c>
      <c r="AA4" s="50">
        <v>7.4736821093729073</v>
      </c>
      <c r="AB4" s="50">
        <v>7.2274079487836502</v>
      </c>
      <c r="AC4" s="50">
        <v>6.9912292443717678</v>
      </c>
      <c r="AD4" s="50">
        <v>6.7651159963375012</v>
      </c>
      <c r="AE4" s="50">
        <v>6.5456927626324761</v>
      </c>
      <c r="AF4" s="50">
        <v>6.329141197948795</v>
      </c>
      <c r="AG4" s="50">
        <v>6.1139304391121456</v>
      </c>
      <c r="AH4" s="50">
        <v>5.9017927498183802</v>
      </c>
      <c r="AI4" s="50">
        <v>5.6935569214590691</v>
      </c>
      <c r="AJ4" s="50">
        <v>5.4906078264080964</v>
      </c>
      <c r="AK4" s="50">
        <v>5.29460937510704</v>
      </c>
      <c r="AL4" s="50">
        <v>5.1066579678407438</v>
      </c>
      <c r="AM4" s="50">
        <v>4.9265372511175194</v>
      </c>
      <c r="AN4" s="50">
        <v>4.7537349792631627</v>
      </c>
      <c r="AO4" s="50">
        <v>4.5899161079348563</v>
      </c>
      <c r="AP4" s="50">
        <v>4.4371616556291578</v>
      </c>
      <c r="AQ4" s="50">
        <v>4.296083193727104</v>
      </c>
      <c r="AR4" s="50">
        <v>4.1655873121792268</v>
      </c>
      <c r="AS4" s="50">
        <v>4.0449474982077644</v>
      </c>
      <c r="AT4" s="50">
        <v>3.9325761379404844</v>
      </c>
      <c r="AU4" s="50">
        <v>3.8267365145057566</v>
      </c>
      <c r="AV4" s="50">
        <v>3.726336221692053</v>
      </c>
      <c r="AW4" s="50">
        <v>3.6314357236946249</v>
      </c>
      <c r="AX4" s="50">
        <v>3.5422379471937311</v>
      </c>
      <c r="AY4" s="50">
        <v>3.4575616289800415</v>
      </c>
      <c r="AZ4" s="50">
        <v>3.3757694820031032</v>
      </c>
      <c r="BA4" s="50">
        <v>3.2959760787669548</v>
      </c>
      <c r="BC4" s="50">
        <f t="shared" ref="BC4:BC35" si="1">100*(M4/C4-1)</f>
        <v>-16.646284469699268</v>
      </c>
      <c r="BD4" s="50">
        <f t="shared" ref="BD4:BD35" si="2">100*(W4/M4-1)</f>
        <v>-26.798220752932611</v>
      </c>
      <c r="BE4" s="50">
        <f t="shared" ref="BE4:BE35" si="3">100*(AG4/W4-1)</f>
        <v>-28.60073436498315</v>
      </c>
      <c r="BF4" s="50">
        <f t="shared" ref="BF4:BF35" si="4">100*(AQ4/AG4-1)</f>
        <v>-29.732874187705448</v>
      </c>
      <c r="BG4" s="50">
        <f t="shared" ref="BG4:BG35" si="5">100*(BA4/AQ4-1)</f>
        <v>-23.279509959687207</v>
      </c>
    </row>
    <row r="5" spans="2:59" x14ac:dyDescent="0.2">
      <c r="B5" s="48" t="s">
        <v>55</v>
      </c>
      <c r="C5" s="51">
        <v>14.480740054510546</v>
      </c>
      <c r="D5" s="51">
        <v>14.286646684054135</v>
      </c>
      <c r="E5" s="51">
        <v>14.063310793889306</v>
      </c>
      <c r="F5" s="51">
        <v>13.809485317182636</v>
      </c>
      <c r="G5" s="51">
        <v>13.522213842315947</v>
      </c>
      <c r="H5" s="51">
        <v>13.203720412141465</v>
      </c>
      <c r="I5" s="51">
        <v>12.871150910973306</v>
      </c>
      <c r="J5" s="51">
        <v>12.496253955292437</v>
      </c>
      <c r="K5" s="51">
        <v>12.091272355148385</v>
      </c>
      <c r="L5" s="51">
        <v>11.67389223004062</v>
      </c>
      <c r="M5" s="51">
        <v>11.253944209696423</v>
      </c>
      <c r="N5" s="51">
        <v>10.832450308777377</v>
      </c>
      <c r="O5" s="51">
        <v>10.410153645979744</v>
      </c>
      <c r="P5" s="51">
        <v>9.9922109093132754</v>
      </c>
      <c r="Q5" s="51">
        <v>9.5818786186028913</v>
      </c>
      <c r="R5" s="51">
        <v>9.1801950186506485</v>
      </c>
      <c r="S5" s="51">
        <v>8.7897953270289495</v>
      </c>
      <c r="T5" s="51">
        <v>8.4149070191602586</v>
      </c>
      <c r="U5" s="51">
        <v>8.0585254336433199</v>
      </c>
      <c r="V5" s="51">
        <v>7.7259534947246218</v>
      </c>
      <c r="W5" s="51">
        <v>7.4172126783366474</v>
      </c>
      <c r="X5" s="51">
        <v>7.123799681126755</v>
      </c>
      <c r="Y5" s="51">
        <v>6.8476714888457089</v>
      </c>
      <c r="Z5" s="51">
        <v>6.5922392978412336</v>
      </c>
      <c r="AA5" s="51">
        <v>6.3553758303654293</v>
      </c>
      <c r="AB5" s="51">
        <v>6.1366222824175054</v>
      </c>
      <c r="AC5" s="51">
        <v>5.9334652391463685</v>
      </c>
      <c r="AD5" s="51">
        <v>5.7447793356967907</v>
      </c>
      <c r="AE5" s="51">
        <v>5.5665362731152204</v>
      </c>
      <c r="AF5" s="51">
        <v>5.3941849580682755</v>
      </c>
      <c r="AG5" s="51">
        <v>5.224933210655256</v>
      </c>
      <c r="AH5" s="51">
        <v>5.059547983011826</v>
      </c>
      <c r="AI5" s="51">
        <v>4.8972061550383303</v>
      </c>
      <c r="AJ5" s="51">
        <v>4.7389609476254106</v>
      </c>
      <c r="AK5" s="51">
        <v>4.585912815555397</v>
      </c>
      <c r="AL5" s="51">
        <v>4.4384258138357584</v>
      </c>
      <c r="AM5" s="51">
        <v>4.2961100352246913</v>
      </c>
      <c r="AN5" s="51">
        <v>4.1582653115584733</v>
      </c>
      <c r="AO5" s="51">
        <v>4.0264403797894079</v>
      </c>
      <c r="AP5" s="51">
        <v>3.9022922315712969</v>
      </c>
      <c r="AQ5" s="51">
        <v>3.7860191521446809</v>
      </c>
      <c r="AR5" s="51">
        <v>3.6779715007751279</v>
      </c>
      <c r="AS5" s="51">
        <v>3.5784025701594939</v>
      </c>
      <c r="AT5" s="51">
        <v>3.4860431552488134</v>
      </c>
      <c r="AU5" s="51">
        <v>3.3993943940462823</v>
      </c>
      <c r="AV5" s="51">
        <v>3.3175353026690986</v>
      </c>
      <c r="AW5" s="51">
        <v>3.2402372264953896</v>
      </c>
      <c r="AX5" s="51">
        <v>3.1674983218247279</v>
      </c>
      <c r="AY5" s="51">
        <v>3.0990471223278924</v>
      </c>
      <c r="AZ5" s="51">
        <v>3.0347767821652867</v>
      </c>
      <c r="BA5" s="51">
        <v>2.9746433486623478</v>
      </c>
      <c r="BC5" s="51">
        <f t="shared" si="1"/>
        <v>-22.283362816177497</v>
      </c>
      <c r="BD5" s="51">
        <f t="shared" si="2"/>
        <v>-34.092327630823327</v>
      </c>
      <c r="BE5" s="51">
        <f t="shared" si="3"/>
        <v>-29.55664833616477</v>
      </c>
      <c r="BF5" s="51">
        <f t="shared" si="4"/>
        <v>-27.539377069474959</v>
      </c>
      <c r="BG5" s="51">
        <f t="shared" si="5"/>
        <v>-21.430842551937701</v>
      </c>
    </row>
    <row r="6" spans="2:59" x14ac:dyDescent="0.2">
      <c r="B6" s="48" t="s">
        <v>56</v>
      </c>
      <c r="C6" s="51">
        <v>14.337236096406551</v>
      </c>
      <c r="D6" s="51">
        <v>14.220671399350259</v>
      </c>
      <c r="E6" s="51">
        <v>14.098362083986757</v>
      </c>
      <c r="F6" s="51">
        <v>13.962213943587015</v>
      </c>
      <c r="G6" s="51">
        <v>13.800571875590084</v>
      </c>
      <c r="H6" s="51">
        <v>13.60856824252483</v>
      </c>
      <c r="I6" s="51">
        <v>13.394777456935179</v>
      </c>
      <c r="J6" s="51">
        <v>13.155885370684102</v>
      </c>
      <c r="K6" s="51">
        <v>12.896919702024588</v>
      </c>
      <c r="L6" s="51">
        <v>12.61931221561078</v>
      </c>
      <c r="M6" s="51">
        <v>12.342037482986076</v>
      </c>
      <c r="N6" s="51">
        <v>12.059878559547904</v>
      </c>
      <c r="O6" s="51">
        <v>11.762321007533497</v>
      </c>
      <c r="P6" s="51">
        <v>11.464302739173482</v>
      </c>
      <c r="Q6" s="51">
        <v>11.165301001877424</v>
      </c>
      <c r="R6" s="51">
        <v>10.854444631154427</v>
      </c>
      <c r="S6" s="51">
        <v>10.558041034560505</v>
      </c>
      <c r="T6" s="51">
        <v>10.277727153381624</v>
      </c>
      <c r="U6" s="51">
        <v>9.9928595766114103</v>
      </c>
      <c r="V6" s="51">
        <v>9.7096558874071555</v>
      </c>
      <c r="W6" s="51">
        <v>9.4205336742465455</v>
      </c>
      <c r="X6" s="51">
        <v>9.1169319675651757</v>
      </c>
      <c r="Y6" s="51">
        <v>8.809459207169084</v>
      </c>
      <c r="Z6" s="51">
        <v>8.5127271429081439</v>
      </c>
      <c r="AA6" s="51">
        <v>8.2265321690025388</v>
      </c>
      <c r="AB6" s="51">
        <v>7.9541053320248611</v>
      </c>
      <c r="AC6" s="51">
        <v>7.6940147175649116</v>
      </c>
      <c r="AD6" s="51">
        <v>7.4468407378800494</v>
      </c>
      <c r="AE6" s="51">
        <v>7.2064001078561661</v>
      </c>
      <c r="AF6" s="51">
        <v>6.9668943335890354</v>
      </c>
      <c r="AG6" s="51">
        <v>6.725210732044566</v>
      </c>
      <c r="AH6" s="51">
        <v>6.4846198293735764</v>
      </c>
      <c r="AI6" s="51">
        <v>6.2472408878028913</v>
      </c>
      <c r="AJ6" s="51">
        <v>6.0161338185453008</v>
      </c>
      <c r="AK6" s="51">
        <v>5.7938459463711762</v>
      </c>
      <c r="AL6" s="51">
        <v>5.5826575620426402</v>
      </c>
      <c r="AM6" s="51">
        <v>5.3815307992944348</v>
      </c>
      <c r="AN6" s="51">
        <v>5.1891843322573132</v>
      </c>
      <c r="AO6" s="51">
        <v>5.0087929143604777</v>
      </c>
      <c r="AP6" s="51">
        <v>4.8430908708091307</v>
      </c>
      <c r="AQ6" s="51">
        <v>4.6927774747831927</v>
      </c>
      <c r="AR6" s="51">
        <v>4.555948893229167</v>
      </c>
      <c r="AS6" s="51">
        <v>4.4315133504333382</v>
      </c>
      <c r="AT6" s="51">
        <v>4.3163884381617663</v>
      </c>
      <c r="AU6" s="51">
        <v>4.2073991872795311</v>
      </c>
      <c r="AV6" s="51">
        <v>4.1023990546009772</v>
      </c>
      <c r="AW6" s="51">
        <v>4.0011637106035476</v>
      </c>
      <c r="AX6" s="51">
        <v>3.9039289988033508</v>
      </c>
      <c r="AY6" s="51">
        <v>3.8087225592671099</v>
      </c>
      <c r="AZ6" s="51">
        <v>3.7135203352700259</v>
      </c>
      <c r="BA6" s="51">
        <v>3.616879914390732</v>
      </c>
      <c r="BC6" s="51">
        <f t="shared" si="1"/>
        <v>-13.916201142286743</v>
      </c>
      <c r="BD6" s="51">
        <f t="shared" si="2"/>
        <v>-23.671162988825177</v>
      </c>
      <c r="BE6" s="51">
        <f t="shared" si="3"/>
        <v>-28.611149170564921</v>
      </c>
      <c r="BF6" s="51">
        <f t="shared" si="4"/>
        <v>-30.221108872873682</v>
      </c>
      <c r="BG6" s="51">
        <f t="shared" si="5"/>
        <v>-22.926669039259473</v>
      </c>
    </row>
    <row r="7" spans="2:59" x14ac:dyDescent="0.2">
      <c r="B7" s="48" t="s">
        <v>57</v>
      </c>
      <c r="C7" s="51">
        <v>15.548464767574094</v>
      </c>
      <c r="D7" s="51">
        <v>15.470967303378425</v>
      </c>
      <c r="E7" s="51">
        <v>15.37331036659128</v>
      </c>
      <c r="F7" s="51">
        <v>15.242923075946393</v>
      </c>
      <c r="G7" s="51">
        <v>15.06261507875822</v>
      </c>
      <c r="H7" s="51">
        <v>14.827170077628793</v>
      </c>
      <c r="I7" s="51">
        <v>14.557201943314356</v>
      </c>
      <c r="J7" s="51">
        <v>14.237674752900615</v>
      </c>
      <c r="K7" s="51">
        <v>13.885888245114407</v>
      </c>
      <c r="L7" s="51">
        <v>13.512678797218271</v>
      </c>
      <c r="M7" s="51">
        <v>13.142812660700217</v>
      </c>
      <c r="N7" s="51">
        <v>12.776219020640147</v>
      </c>
      <c r="O7" s="51">
        <v>12.405498650901404</v>
      </c>
      <c r="P7" s="51">
        <v>12.036090817083315</v>
      </c>
      <c r="Q7" s="51">
        <v>11.672162217081405</v>
      </c>
      <c r="R7" s="51">
        <v>11.307987639641118</v>
      </c>
      <c r="S7" s="51">
        <v>10.948057397891143</v>
      </c>
      <c r="T7" s="51">
        <v>10.601635755858348</v>
      </c>
      <c r="U7" s="51">
        <v>10.266841174298136</v>
      </c>
      <c r="V7" s="51">
        <v>9.9468362576537164</v>
      </c>
      <c r="W7" s="51">
        <v>9.6365197853690265</v>
      </c>
      <c r="X7" s="51">
        <v>9.3252857808989553</v>
      </c>
      <c r="Y7" s="51">
        <v>9.0213593912141121</v>
      </c>
      <c r="Z7" s="51">
        <v>8.7305878703272839</v>
      </c>
      <c r="AA7" s="51">
        <v>8.44759461224813</v>
      </c>
      <c r="AB7" s="51">
        <v>8.1722834996351779</v>
      </c>
      <c r="AC7" s="51">
        <v>7.9050685910746505</v>
      </c>
      <c r="AD7" s="51">
        <v>7.646853968267779</v>
      </c>
      <c r="AE7" s="51">
        <v>7.394562036869031</v>
      </c>
      <c r="AF7" s="51">
        <v>7.144258893102835</v>
      </c>
      <c r="AG7" s="51">
        <v>6.8949925476357423</v>
      </c>
      <c r="AH7" s="51">
        <v>6.6490516372634145</v>
      </c>
      <c r="AI7" s="51">
        <v>6.4075022512381814</v>
      </c>
      <c r="AJ7" s="51">
        <v>6.1733017524043934</v>
      </c>
      <c r="AK7" s="51">
        <v>5.9494847561567274</v>
      </c>
      <c r="AL7" s="51">
        <v>5.7377268406632664</v>
      </c>
      <c r="AM7" s="51">
        <v>5.5367550875348677</v>
      </c>
      <c r="AN7" s="51">
        <v>5.345428730328214</v>
      </c>
      <c r="AO7" s="51">
        <v>5.1655864659155117</v>
      </c>
      <c r="AP7" s="51">
        <v>4.9995200175414203</v>
      </c>
      <c r="AQ7" s="51">
        <v>4.8475712911036153</v>
      </c>
      <c r="AR7" s="51">
        <v>4.7076666023228935</v>
      </c>
      <c r="AS7" s="51">
        <v>4.5785989031381149</v>
      </c>
      <c r="AT7" s="51">
        <v>4.4582985826451216</v>
      </c>
      <c r="AU7" s="51">
        <v>4.3443722562439335</v>
      </c>
      <c r="AV7" s="51">
        <v>4.2353197783626602</v>
      </c>
      <c r="AW7" s="51">
        <v>4.1314578217622611</v>
      </c>
      <c r="AX7" s="51">
        <v>4.0333626409272014</v>
      </c>
      <c r="AY7" s="51">
        <v>3.9388797415589831</v>
      </c>
      <c r="AZ7" s="51">
        <v>3.8454755799501004</v>
      </c>
      <c r="BA7" s="51">
        <v>3.7521681286578783</v>
      </c>
      <c r="BC7" s="51">
        <f t="shared" si="1"/>
        <v>-15.471959083000907</v>
      </c>
      <c r="BD7" s="51">
        <f t="shared" si="2"/>
        <v>-26.67840564916326</v>
      </c>
      <c r="BE7" s="51">
        <f t="shared" si="3"/>
        <v>-28.449349960301028</v>
      </c>
      <c r="BF7" s="51">
        <f t="shared" si="4"/>
        <v>-29.694321529530544</v>
      </c>
      <c r="BG7" s="51">
        <f t="shared" si="5"/>
        <v>-22.596947969719359</v>
      </c>
    </row>
    <row r="8" spans="2:59" x14ac:dyDescent="0.2">
      <c r="B8" s="48" t="s">
        <v>58</v>
      </c>
      <c r="C8" s="51">
        <v>18.336352695255592</v>
      </c>
      <c r="D8" s="51">
        <v>18.164469287320006</v>
      </c>
      <c r="E8" s="51">
        <v>17.904339250493095</v>
      </c>
      <c r="F8" s="51">
        <v>17.577163050080063</v>
      </c>
      <c r="G8" s="51">
        <v>17.193707393812272</v>
      </c>
      <c r="H8" s="51">
        <v>16.785114105305027</v>
      </c>
      <c r="I8" s="51">
        <v>16.383080831843419</v>
      </c>
      <c r="J8" s="51">
        <v>16.193302622253722</v>
      </c>
      <c r="K8" s="51">
        <v>16.191889874782319</v>
      </c>
      <c r="L8" s="51">
        <v>16.103065580131936</v>
      </c>
      <c r="M8" s="51">
        <v>15.832193524918152</v>
      </c>
      <c r="N8" s="51">
        <v>15.429654936795353</v>
      </c>
      <c r="O8" s="51">
        <v>14.940164619638608</v>
      </c>
      <c r="P8" s="51">
        <v>14.363853889023504</v>
      </c>
      <c r="Q8" s="51">
        <v>13.758193445243805</v>
      </c>
      <c r="R8" s="51">
        <v>13.169496999219527</v>
      </c>
      <c r="S8" s="51">
        <v>12.609150459554156</v>
      </c>
      <c r="T8" s="51">
        <v>12.076275858762616</v>
      </c>
      <c r="U8" s="51">
        <v>11.572596905371423</v>
      </c>
      <c r="V8" s="51">
        <v>11.106526261608082</v>
      </c>
      <c r="W8" s="51">
        <v>10.675848880027669</v>
      </c>
      <c r="X8" s="51">
        <v>10.277938901778809</v>
      </c>
      <c r="Y8" s="51">
        <v>9.9067196438754301</v>
      </c>
      <c r="Z8" s="51">
        <v>9.548399516967395</v>
      </c>
      <c r="AA8" s="51">
        <v>9.1996204049014381</v>
      </c>
      <c r="AB8" s="51">
        <v>8.8661690596177625</v>
      </c>
      <c r="AC8" s="51">
        <v>8.5461790409490899</v>
      </c>
      <c r="AD8" s="51">
        <v>8.2414845087853106</v>
      </c>
      <c r="AE8" s="51">
        <v>7.9437216961712638</v>
      </c>
      <c r="AF8" s="51">
        <v>7.6482671097562571</v>
      </c>
      <c r="AG8" s="51">
        <v>7.3551556869053405</v>
      </c>
      <c r="AH8" s="51">
        <v>7.0672236946884253</v>
      </c>
      <c r="AI8" s="51">
        <v>6.7851049608591723</v>
      </c>
      <c r="AJ8" s="51">
        <v>6.5052778137546952</v>
      </c>
      <c r="AK8" s="51">
        <v>6.229776822887219</v>
      </c>
      <c r="AL8" s="51">
        <v>5.9622672921175557</v>
      </c>
      <c r="AM8" s="51">
        <v>5.705333806287805</v>
      </c>
      <c r="AN8" s="51">
        <v>5.4585054483298912</v>
      </c>
      <c r="AO8" s="51">
        <v>5.2210028285779817</v>
      </c>
      <c r="AP8" s="51">
        <v>4.9998944625301389</v>
      </c>
      <c r="AQ8" s="51">
        <v>4.7992096890873306</v>
      </c>
      <c r="AR8" s="51">
        <v>4.6160098006991959</v>
      </c>
      <c r="AS8" s="51">
        <v>4.449505662412367</v>
      </c>
      <c r="AT8" s="51">
        <v>4.291060233452253</v>
      </c>
      <c r="AU8" s="51">
        <v>4.138021059378902</v>
      </c>
      <c r="AV8" s="51">
        <v>3.9894679919658032</v>
      </c>
      <c r="AW8" s="51">
        <v>3.8489340946794828</v>
      </c>
      <c r="AX8" s="51">
        <v>3.7189848325574411</v>
      </c>
      <c r="AY8" s="51">
        <v>3.6039458666231861</v>
      </c>
      <c r="AZ8" s="51">
        <v>3.5028360845051285</v>
      </c>
      <c r="BA8" s="51">
        <v>3.4120647630391865</v>
      </c>
      <c r="BC8" s="51">
        <f t="shared" si="1"/>
        <v>-13.656800847779149</v>
      </c>
      <c r="BD8" s="51">
        <f t="shared" si="2"/>
        <v>-32.56873178549111</v>
      </c>
      <c r="BE8" s="51">
        <f t="shared" si="3"/>
        <v>-31.104722729212352</v>
      </c>
      <c r="BF8" s="51">
        <f t="shared" si="4"/>
        <v>-34.750399673639222</v>
      </c>
      <c r="BG8" s="51">
        <f t="shared" si="5"/>
        <v>-28.903611550924722</v>
      </c>
    </row>
    <row r="9" spans="2:59" x14ac:dyDescent="0.2">
      <c r="B9" s="48" t="s">
        <v>59</v>
      </c>
      <c r="C9" s="51">
        <v>13.490501184957337</v>
      </c>
      <c r="D9" s="51">
        <v>13.352153216572665</v>
      </c>
      <c r="E9" s="51">
        <v>13.206636253072578</v>
      </c>
      <c r="F9" s="51">
        <v>13.045725971776175</v>
      </c>
      <c r="G9" s="51">
        <v>12.85714354205771</v>
      </c>
      <c r="H9" s="51">
        <v>12.636502330053998</v>
      </c>
      <c r="I9" s="51">
        <v>12.386781450586234</v>
      </c>
      <c r="J9" s="51">
        <v>12.110756615760563</v>
      </c>
      <c r="K9" s="51">
        <v>11.820322005195488</v>
      </c>
      <c r="L9" s="51">
        <v>11.522820397993264</v>
      </c>
      <c r="M9" s="51">
        <v>11.221331929734212</v>
      </c>
      <c r="N9" s="51">
        <v>10.920953578188978</v>
      </c>
      <c r="O9" s="51">
        <v>10.616885289320713</v>
      </c>
      <c r="P9" s="51">
        <v>10.314930989119732</v>
      </c>
      <c r="Q9" s="51">
        <v>10.017374938628553</v>
      </c>
      <c r="R9" s="51">
        <v>9.7230606089096927</v>
      </c>
      <c r="S9" s="51">
        <v>9.4370137595581287</v>
      </c>
      <c r="T9" s="51">
        <v>9.158518094163183</v>
      </c>
      <c r="U9" s="51">
        <v>8.8842953336688009</v>
      </c>
      <c r="V9" s="51">
        <v>8.6145598670500405</v>
      </c>
      <c r="W9" s="51">
        <v>8.3467835827142149</v>
      </c>
      <c r="X9" s="51">
        <v>8.075250163362039</v>
      </c>
      <c r="Y9" s="51">
        <v>7.8052623563454038</v>
      </c>
      <c r="Z9" s="51">
        <v>7.544717698630877</v>
      </c>
      <c r="AA9" s="51">
        <v>7.2926872559460421</v>
      </c>
      <c r="AB9" s="51">
        <v>7.0507606655081325</v>
      </c>
      <c r="AC9" s="51">
        <v>6.8177965592035887</v>
      </c>
      <c r="AD9" s="51">
        <v>6.59373503468092</v>
      </c>
      <c r="AE9" s="51">
        <v>6.3759552317954729</v>
      </c>
      <c r="AF9" s="51">
        <v>6.1612712669642695</v>
      </c>
      <c r="AG9" s="51">
        <v>5.9484402023605272</v>
      </c>
      <c r="AH9" s="51">
        <v>5.7390515319870916</v>
      </c>
      <c r="AI9" s="51">
        <v>5.5342456314646711</v>
      </c>
      <c r="AJ9" s="51">
        <v>5.3346084010881949</v>
      </c>
      <c r="AK9" s="51">
        <v>5.1408719735336268</v>
      </c>
      <c r="AL9" s="51">
        <v>4.9537115904725066</v>
      </c>
      <c r="AM9" s="51">
        <v>4.7734359582972994</v>
      </c>
      <c r="AN9" s="51">
        <v>4.5998872837181128</v>
      </c>
      <c r="AO9" s="51">
        <v>4.4350302272145727</v>
      </c>
      <c r="AP9" s="51">
        <v>4.2810867711914815</v>
      </c>
      <c r="AQ9" s="51">
        <v>4.1387953648750697</v>
      </c>
      <c r="AR9" s="51">
        <v>4.0070281923069899</v>
      </c>
      <c r="AS9" s="51">
        <v>3.8850444707507719</v>
      </c>
      <c r="AT9" s="51">
        <v>3.7717523195323395</v>
      </c>
      <c r="AU9" s="51">
        <v>3.6657520759555502</v>
      </c>
      <c r="AV9" s="51">
        <v>3.5660658949205155</v>
      </c>
      <c r="AW9" s="51">
        <v>3.4725382024626312</v>
      </c>
      <c r="AX9" s="51">
        <v>3.3851186727514544</v>
      </c>
      <c r="AY9" s="51">
        <v>3.302334344131864</v>
      </c>
      <c r="AZ9" s="51">
        <v>3.2222943885523581</v>
      </c>
      <c r="BA9" s="51">
        <v>3.1441163149272429</v>
      </c>
      <c r="BC9" s="51">
        <f t="shared" si="1"/>
        <v>-16.820496318946066</v>
      </c>
      <c r="BD9" s="51">
        <f t="shared" si="2"/>
        <v>-25.616819509661216</v>
      </c>
      <c r="BE9" s="51">
        <f t="shared" si="3"/>
        <v>-28.733743442450589</v>
      </c>
      <c r="BF9" s="51">
        <f t="shared" si="4"/>
        <v>-30.422174148566437</v>
      </c>
      <c r="BG9" s="51">
        <f t="shared" si="5"/>
        <v>-24.033057019185378</v>
      </c>
    </row>
    <row r="10" spans="2:59" x14ac:dyDescent="0.2">
      <c r="B10" s="48" t="s">
        <v>60</v>
      </c>
      <c r="C10" s="51">
        <v>15.548464767574094</v>
      </c>
      <c r="D10" s="51">
        <v>15.470967303378425</v>
      </c>
      <c r="E10" s="51">
        <v>15.37331036659128</v>
      </c>
      <c r="F10" s="51">
        <v>15.242923075946393</v>
      </c>
      <c r="G10" s="51">
        <v>15.06261507875822</v>
      </c>
      <c r="H10" s="51">
        <v>14.827170077628793</v>
      </c>
      <c r="I10" s="51">
        <v>14.557201943314356</v>
      </c>
      <c r="J10" s="51">
        <v>14.237674752900615</v>
      </c>
      <c r="K10" s="51">
        <v>13.885888245114407</v>
      </c>
      <c r="L10" s="51">
        <v>13.512678797218271</v>
      </c>
      <c r="M10" s="51">
        <v>13.142812660700217</v>
      </c>
      <c r="N10" s="51">
        <v>12.776219020640147</v>
      </c>
      <c r="O10" s="51">
        <v>12.405498650901404</v>
      </c>
      <c r="P10" s="51">
        <v>12.036090817083315</v>
      </c>
      <c r="Q10" s="51">
        <v>11.672162217081405</v>
      </c>
      <c r="R10" s="51">
        <v>11.307987639641118</v>
      </c>
      <c r="S10" s="51">
        <v>10.948057397891143</v>
      </c>
      <c r="T10" s="51">
        <v>10.601635755858348</v>
      </c>
      <c r="U10" s="51">
        <v>10.266841174298136</v>
      </c>
      <c r="V10" s="51">
        <v>9.9468362576537164</v>
      </c>
      <c r="W10" s="51">
        <v>9.6365197853690265</v>
      </c>
      <c r="X10" s="51">
        <v>9.3252857808989553</v>
      </c>
      <c r="Y10" s="51">
        <v>9.0213593912141121</v>
      </c>
      <c r="Z10" s="51">
        <v>8.7305878703272839</v>
      </c>
      <c r="AA10" s="51">
        <v>8.44759461224813</v>
      </c>
      <c r="AB10" s="51">
        <v>8.1722834996351779</v>
      </c>
      <c r="AC10" s="51">
        <v>7.9050685910746505</v>
      </c>
      <c r="AD10" s="51">
        <v>7.646853968267779</v>
      </c>
      <c r="AE10" s="51">
        <v>7.394562036869031</v>
      </c>
      <c r="AF10" s="51">
        <v>7.144258893102835</v>
      </c>
      <c r="AG10" s="51">
        <v>6.8949925476357423</v>
      </c>
      <c r="AH10" s="51">
        <v>6.6490516372634145</v>
      </c>
      <c r="AI10" s="51">
        <v>6.4075022512381814</v>
      </c>
      <c r="AJ10" s="51">
        <v>6.1733017524043934</v>
      </c>
      <c r="AK10" s="51">
        <v>5.9494847561567274</v>
      </c>
      <c r="AL10" s="51">
        <v>5.7377268406632664</v>
      </c>
      <c r="AM10" s="51">
        <v>5.5367550875348677</v>
      </c>
      <c r="AN10" s="51">
        <v>5.345428730328214</v>
      </c>
      <c r="AO10" s="51">
        <v>5.1655864659155117</v>
      </c>
      <c r="AP10" s="51">
        <v>4.9995200175414203</v>
      </c>
      <c r="AQ10" s="51">
        <v>4.8475712911036153</v>
      </c>
      <c r="AR10" s="51">
        <v>4.7076666023228935</v>
      </c>
      <c r="AS10" s="51">
        <v>4.5785989031381149</v>
      </c>
      <c r="AT10" s="51">
        <v>4.4582985826451216</v>
      </c>
      <c r="AU10" s="51">
        <v>4.3443722562439335</v>
      </c>
      <c r="AV10" s="51">
        <v>4.2353197783626602</v>
      </c>
      <c r="AW10" s="51">
        <v>4.1314578217622611</v>
      </c>
      <c r="AX10" s="51">
        <v>4.0333626409272014</v>
      </c>
      <c r="AY10" s="51">
        <v>3.9388797415589831</v>
      </c>
      <c r="AZ10" s="51">
        <v>3.8454755799501004</v>
      </c>
      <c r="BA10" s="51">
        <v>3.7521681286578783</v>
      </c>
      <c r="BC10" s="51">
        <f t="shared" si="1"/>
        <v>-15.471959083000907</v>
      </c>
      <c r="BD10" s="51">
        <f t="shared" si="2"/>
        <v>-26.67840564916326</v>
      </c>
      <c r="BE10" s="51">
        <f t="shared" si="3"/>
        <v>-28.449349960301028</v>
      </c>
      <c r="BF10" s="51">
        <f t="shared" si="4"/>
        <v>-29.694321529530544</v>
      </c>
      <c r="BG10" s="51">
        <f t="shared" si="5"/>
        <v>-22.596947969719359</v>
      </c>
    </row>
    <row r="11" spans="2:59" x14ac:dyDescent="0.2">
      <c r="B11" s="48" t="s">
        <v>61</v>
      </c>
      <c r="C11" s="51">
        <v>11.219748341452668</v>
      </c>
      <c r="D11" s="51">
        <v>11.101071902864732</v>
      </c>
      <c r="E11" s="51">
        <v>10.962964662162937</v>
      </c>
      <c r="F11" s="51">
        <v>10.806019103339761</v>
      </c>
      <c r="G11" s="51">
        <v>10.630137425806106</v>
      </c>
      <c r="H11" s="51">
        <v>10.434919358165244</v>
      </c>
      <c r="I11" s="51">
        <v>10.217787845369736</v>
      </c>
      <c r="J11" s="51">
        <v>9.9872418970744352</v>
      </c>
      <c r="K11" s="51">
        <v>9.7537520128824475</v>
      </c>
      <c r="L11" s="51">
        <v>9.5164919797457603</v>
      </c>
      <c r="M11" s="51">
        <v>9.2825918449049816</v>
      </c>
      <c r="N11" s="51">
        <v>9.0532333415293831</v>
      </c>
      <c r="O11" s="51">
        <v>8.8180362649756674</v>
      </c>
      <c r="P11" s="51">
        <v>8.5803542966437458</v>
      </c>
      <c r="Q11" s="51">
        <v>8.3424592510369813</v>
      </c>
      <c r="R11" s="51">
        <v>8.1010818405338956</v>
      </c>
      <c r="S11" s="51">
        <v>7.8624655386777667</v>
      </c>
      <c r="T11" s="51">
        <v>7.626241356002704</v>
      </c>
      <c r="U11" s="51">
        <v>7.3904756546580899</v>
      </c>
      <c r="V11" s="51">
        <v>7.1602330531404448</v>
      </c>
      <c r="W11" s="51">
        <v>6.9372498438331442</v>
      </c>
      <c r="X11" s="51">
        <v>6.7122770899986088</v>
      </c>
      <c r="Y11" s="51">
        <v>6.4910329620927909</v>
      </c>
      <c r="Z11" s="51">
        <v>6.2834408026204649</v>
      </c>
      <c r="AA11" s="51">
        <v>6.0875694720127038</v>
      </c>
      <c r="AB11" s="51">
        <v>5.9044595746310824</v>
      </c>
      <c r="AC11" s="51">
        <v>5.7326764277288182</v>
      </c>
      <c r="AD11" s="51">
        <v>5.5713365049386638</v>
      </c>
      <c r="AE11" s="51">
        <v>5.4149172132354852</v>
      </c>
      <c r="AF11" s="51">
        <v>5.2568183247060798</v>
      </c>
      <c r="AG11" s="51">
        <v>5.0942362773814303</v>
      </c>
      <c r="AH11" s="51">
        <v>4.9295628592783327</v>
      </c>
      <c r="AI11" s="51">
        <v>4.7637903548735618</v>
      </c>
      <c r="AJ11" s="51">
        <v>4.6006557329219504</v>
      </c>
      <c r="AK11" s="51">
        <v>4.4444820319822966</v>
      </c>
      <c r="AL11" s="51">
        <v>4.2974308098267437</v>
      </c>
      <c r="AM11" s="51">
        <v>4.1585692867568866</v>
      </c>
      <c r="AN11" s="51">
        <v>4.0276406775969589</v>
      </c>
      <c r="AO11" s="51">
        <v>3.9046511121548524</v>
      </c>
      <c r="AP11" s="51">
        <v>3.7890935268336503</v>
      </c>
      <c r="AQ11" s="51">
        <v>3.6806825645058212</v>
      </c>
      <c r="AR11" s="51">
        <v>3.5795916960780652</v>
      </c>
      <c r="AS11" s="51">
        <v>3.485443644949441</v>
      </c>
      <c r="AT11" s="51">
        <v>3.3975647272039327</v>
      </c>
      <c r="AU11" s="51">
        <v>3.3144058631414826</v>
      </c>
      <c r="AV11" s="51">
        <v>3.2353776300810551</v>
      </c>
      <c r="AW11" s="51">
        <v>3.1601911837875325</v>
      </c>
      <c r="AX11" s="51">
        <v>3.0886575245420502</v>
      </c>
      <c r="AY11" s="51">
        <v>3.0202680370868298</v>
      </c>
      <c r="AZ11" s="51">
        <v>2.9544275540011138</v>
      </c>
      <c r="BA11" s="51">
        <v>2.8909006187310249</v>
      </c>
      <c r="BC11" s="51">
        <f t="shared" si="1"/>
        <v>-17.265596674665474</v>
      </c>
      <c r="BD11" s="51">
        <f t="shared" si="2"/>
        <v>-25.266025268138293</v>
      </c>
      <c r="BE11" s="51">
        <f t="shared" si="3"/>
        <v>-26.56691928271918</v>
      </c>
      <c r="BF11" s="51">
        <f t="shared" si="4"/>
        <v>-27.748098751364015</v>
      </c>
      <c r="BG11" s="51">
        <f t="shared" si="5"/>
        <v>-21.457485994335801</v>
      </c>
    </row>
    <row r="12" spans="2:59" x14ac:dyDescent="0.2">
      <c r="B12" s="49" t="s">
        <v>62</v>
      </c>
      <c r="C12" s="50">
        <v>9.2301626963145402</v>
      </c>
      <c r="D12" s="50">
        <v>9.1404494765822655</v>
      </c>
      <c r="E12" s="50">
        <v>9.0281836995962017</v>
      </c>
      <c r="F12" s="50">
        <v>8.9003599189251954</v>
      </c>
      <c r="G12" s="50">
        <v>8.7636367714345518</v>
      </c>
      <c r="H12" s="50">
        <v>8.6214292388051792</v>
      </c>
      <c r="I12" s="50">
        <v>8.470996945044865</v>
      </c>
      <c r="J12" s="50">
        <v>8.3110901012523684</v>
      </c>
      <c r="K12" s="50">
        <v>8.1471436820804151</v>
      </c>
      <c r="L12" s="50">
        <v>7.9764395518327218</v>
      </c>
      <c r="M12" s="50">
        <v>7.8003042329555203</v>
      </c>
      <c r="N12" s="50">
        <v>7.6190081153571896</v>
      </c>
      <c r="O12" s="50">
        <v>7.4306838867767988</v>
      </c>
      <c r="P12" s="50">
        <v>7.238052577074928</v>
      </c>
      <c r="Q12" s="50">
        <v>7.0391616390134857</v>
      </c>
      <c r="R12" s="50">
        <v>6.8335874668492202</v>
      </c>
      <c r="S12" s="50">
        <v>6.6263344668224748</v>
      </c>
      <c r="T12" s="50">
        <v>6.4180701943307241</v>
      </c>
      <c r="U12" s="50">
        <v>6.2103869229905593</v>
      </c>
      <c r="V12" s="50">
        <v>6.0086965304886535</v>
      </c>
      <c r="W12" s="50">
        <v>5.8162265255338141</v>
      </c>
      <c r="X12" s="50">
        <v>5.6276515112985539</v>
      </c>
      <c r="Y12" s="50">
        <v>5.443605182831571</v>
      </c>
      <c r="Z12" s="50">
        <v>5.2696666951922033</v>
      </c>
      <c r="AA12" s="50">
        <v>5.1059333949803989</v>
      </c>
      <c r="AB12" s="50">
        <v>4.953325757624353</v>
      </c>
      <c r="AC12" s="50">
        <v>4.8102538763400817</v>
      </c>
      <c r="AD12" s="50">
        <v>4.6761847033001143</v>
      </c>
      <c r="AE12" s="50">
        <v>4.5471217166491087</v>
      </c>
      <c r="AF12" s="50">
        <v>4.4180862829037357</v>
      </c>
      <c r="AG12" s="50">
        <v>4.2866180612341438</v>
      </c>
      <c r="AH12" s="50">
        <v>4.1543549322889275</v>
      </c>
      <c r="AI12" s="50">
        <v>4.0221637291106438</v>
      </c>
      <c r="AJ12" s="50">
        <v>3.8910677448369935</v>
      </c>
      <c r="AK12" s="50">
        <v>3.7624794984710923</v>
      </c>
      <c r="AL12" s="50">
        <v>3.6373360941749393</v>
      </c>
      <c r="AM12" s="50">
        <v>3.5162535963806762</v>
      </c>
      <c r="AN12" s="50">
        <v>3.399727346686332</v>
      </c>
      <c r="AO12" s="50">
        <v>3.2883216548692165</v>
      </c>
      <c r="AP12" s="50">
        <v>3.1827121995608283</v>
      </c>
      <c r="AQ12" s="50">
        <v>3.0831666248510166</v>
      </c>
      <c r="AR12" s="50">
        <v>2.9897904997728215</v>
      </c>
      <c r="AS12" s="50">
        <v>2.9025807634427614</v>
      </c>
      <c r="AT12" s="50">
        <v>2.8214698319432951</v>
      </c>
      <c r="AU12" s="50">
        <v>2.7464404592148171</v>
      </c>
      <c r="AV12" s="50">
        <v>2.677275775898865</v>
      </c>
      <c r="AW12" s="50">
        <v>2.6130248745039939</v>
      </c>
      <c r="AX12" s="50">
        <v>2.5531358679515832</v>
      </c>
      <c r="AY12" s="50">
        <v>2.4964533996666511</v>
      </c>
      <c r="AZ12" s="50">
        <v>2.4413879743667075</v>
      </c>
      <c r="BA12" s="50">
        <v>2.3871989079274778</v>
      </c>
      <c r="BC12" s="50">
        <f t="shared" si="1"/>
        <v>-15.491151244061385</v>
      </c>
      <c r="BD12" s="50">
        <f t="shared" si="2"/>
        <v>-25.435901577263774</v>
      </c>
      <c r="BE12" s="50">
        <f t="shared" si="3"/>
        <v>-26.298983672395437</v>
      </c>
      <c r="BF12" s="50">
        <f t="shared" si="4"/>
        <v>-28.074613114391767</v>
      </c>
      <c r="BG12" s="50">
        <f t="shared" si="5"/>
        <v>-22.57314643048749</v>
      </c>
    </row>
    <row r="13" spans="2:59" x14ac:dyDescent="0.2">
      <c r="B13" s="48" t="s">
        <v>63</v>
      </c>
      <c r="C13" s="51">
        <v>10.456747344550074</v>
      </c>
      <c r="D13" s="51">
        <v>10.385047603042503</v>
      </c>
      <c r="E13" s="51">
        <v>10.309444027673585</v>
      </c>
      <c r="F13" s="51">
        <v>10.224554569717954</v>
      </c>
      <c r="G13" s="51">
        <v>10.123066300538516</v>
      </c>
      <c r="H13" s="51">
        <v>10.001851404830926</v>
      </c>
      <c r="I13" s="51">
        <v>9.8504219482099558</v>
      </c>
      <c r="J13" s="51">
        <v>9.6767492290607873</v>
      </c>
      <c r="K13" s="51">
        <v>9.5161850124028948</v>
      </c>
      <c r="L13" s="51">
        <v>9.3602909934200866</v>
      </c>
      <c r="M13" s="51">
        <v>9.2056653076674984</v>
      </c>
      <c r="N13" s="51">
        <v>9.0517906356789535</v>
      </c>
      <c r="O13" s="51">
        <v>8.890256069171933</v>
      </c>
      <c r="P13" s="51">
        <v>8.7224451283655071</v>
      </c>
      <c r="Q13" s="51">
        <v>8.5407140747240895</v>
      </c>
      <c r="R13" s="51">
        <v>8.3491510629547872</v>
      </c>
      <c r="S13" s="51">
        <v>8.1574443801309275</v>
      </c>
      <c r="T13" s="51">
        <v>7.9580692044152013</v>
      </c>
      <c r="U13" s="51">
        <v>7.7532827397967656</v>
      </c>
      <c r="V13" s="51">
        <v>7.5533713395861675</v>
      </c>
      <c r="W13" s="51">
        <v>7.3590114385471219</v>
      </c>
      <c r="X13" s="51">
        <v>7.1635471882558166</v>
      </c>
      <c r="Y13" s="51">
        <v>6.9689627408480135</v>
      </c>
      <c r="Z13" s="51">
        <v>6.7808473353262553</v>
      </c>
      <c r="AA13" s="51">
        <v>6.5994920211401302</v>
      </c>
      <c r="AB13" s="51">
        <v>6.4262970449034116</v>
      </c>
      <c r="AC13" s="51">
        <v>6.2595503807796806</v>
      </c>
      <c r="AD13" s="51">
        <v>6.0989313318880196</v>
      </c>
      <c r="AE13" s="51">
        <v>5.9389650379140786</v>
      </c>
      <c r="AF13" s="51">
        <v>5.7727918451686451</v>
      </c>
      <c r="AG13" s="51">
        <v>5.5974295651835879</v>
      </c>
      <c r="AH13" s="51">
        <v>5.4163712421637102</v>
      </c>
      <c r="AI13" s="51">
        <v>5.2318768835801919</v>
      </c>
      <c r="AJ13" s="51">
        <v>5.0456302201825523</v>
      </c>
      <c r="AK13" s="51">
        <v>4.859829894414939</v>
      </c>
      <c r="AL13" s="51">
        <v>4.6762418179041951</v>
      </c>
      <c r="AM13" s="51">
        <v>4.496992055988053</v>
      </c>
      <c r="AN13" s="51">
        <v>4.3236065296456063</v>
      </c>
      <c r="AO13" s="51">
        <v>4.1572119358571662</v>
      </c>
      <c r="AP13" s="51">
        <v>3.9990001713077183</v>
      </c>
      <c r="AQ13" s="51">
        <v>3.8494722135982613</v>
      </c>
      <c r="AR13" s="51">
        <v>3.7091843270950986</v>
      </c>
      <c r="AS13" s="51">
        <v>3.5782024694976733</v>
      </c>
      <c r="AT13" s="51">
        <v>3.4569075723584328</v>
      </c>
      <c r="AU13" s="51">
        <v>3.3459391071595279</v>
      </c>
      <c r="AV13" s="51">
        <v>3.2451364333594777</v>
      </c>
      <c r="AW13" s="51">
        <v>3.1525106398890008</v>
      </c>
      <c r="AX13" s="51">
        <v>3.0668802038213889</v>
      </c>
      <c r="AY13" s="51">
        <v>2.9859424603366214</v>
      </c>
      <c r="AZ13" s="51">
        <v>2.9065803760576463</v>
      </c>
      <c r="BA13" s="51">
        <v>2.8273342819048377</v>
      </c>
      <c r="BC13" s="51">
        <f t="shared" si="1"/>
        <v>-11.964351778420124</v>
      </c>
      <c r="BD13" s="51">
        <f t="shared" si="2"/>
        <v>-20.059971847795488</v>
      </c>
      <c r="BE13" s="51">
        <f t="shared" si="3"/>
        <v>-23.937751531900332</v>
      </c>
      <c r="BF13" s="51">
        <f t="shared" si="4"/>
        <v>-31.227857916386238</v>
      </c>
      <c r="BG13" s="51">
        <f t="shared" si="5"/>
        <v>-26.55267722371709</v>
      </c>
    </row>
    <row r="14" spans="2:59" x14ac:dyDescent="0.2">
      <c r="B14" s="48" t="s">
        <v>64</v>
      </c>
      <c r="C14" s="51">
        <v>8.8329773347573273</v>
      </c>
      <c r="D14" s="51">
        <v>8.7872779101749181</v>
      </c>
      <c r="E14" s="51">
        <v>8.7200783995341951</v>
      </c>
      <c r="F14" s="51">
        <v>8.6351723028670229</v>
      </c>
      <c r="G14" s="51">
        <v>8.5355106252264452</v>
      </c>
      <c r="H14" s="51">
        <v>8.4232267611006861</v>
      </c>
      <c r="I14" s="51">
        <v>8.3075570052202998</v>
      </c>
      <c r="J14" s="51">
        <v>8.171334534622881</v>
      </c>
      <c r="K14" s="51">
        <v>8.0152215246636764</v>
      </c>
      <c r="L14" s="51">
        <v>7.8519372225855983</v>
      </c>
      <c r="M14" s="51">
        <v>7.6907707464742154</v>
      </c>
      <c r="N14" s="51">
        <v>7.5253252209376855</v>
      </c>
      <c r="O14" s="51">
        <v>7.352011591840431</v>
      </c>
      <c r="P14" s="51">
        <v>7.1725169305555996</v>
      </c>
      <c r="Q14" s="51">
        <v>6.9850685011225426</v>
      </c>
      <c r="R14" s="51">
        <v>6.7928111153461339</v>
      </c>
      <c r="S14" s="51">
        <v>6.6022147567500307</v>
      </c>
      <c r="T14" s="51">
        <v>6.4109441577568669</v>
      </c>
      <c r="U14" s="51">
        <v>6.2183961388527935</v>
      </c>
      <c r="V14" s="51">
        <v>6.0317884658736789</v>
      </c>
      <c r="W14" s="51">
        <v>5.8559607130428057</v>
      </c>
      <c r="X14" s="51">
        <v>5.6847691216319536</v>
      </c>
      <c r="Y14" s="51">
        <v>5.5184693932286208</v>
      </c>
      <c r="Z14" s="51">
        <v>5.3610421600687239</v>
      </c>
      <c r="AA14" s="51">
        <v>5.2120777716377225</v>
      </c>
      <c r="AB14" s="51">
        <v>5.072105234666811</v>
      </c>
      <c r="AC14" s="51">
        <v>4.9401452972249027</v>
      </c>
      <c r="AD14" s="51">
        <v>4.8161274064245987</v>
      </c>
      <c r="AE14" s="51">
        <v>4.6947230702136942</v>
      </c>
      <c r="AF14" s="51">
        <v>4.5693864733802139</v>
      </c>
      <c r="AG14" s="51">
        <v>4.4370261992234292</v>
      </c>
      <c r="AH14" s="51">
        <v>4.3000154793605256</v>
      </c>
      <c r="AI14" s="51">
        <v>4.1596140192837678</v>
      </c>
      <c r="AJ14" s="51">
        <v>4.0186742230687047</v>
      </c>
      <c r="AK14" s="51">
        <v>3.8810807778473477</v>
      </c>
      <c r="AL14" s="51">
        <v>3.7488910797840536</v>
      </c>
      <c r="AM14" s="51">
        <v>3.6231988547004428</v>
      </c>
      <c r="AN14" s="51">
        <v>3.5053434267529417</v>
      </c>
      <c r="AO14" s="51">
        <v>3.3938616612814378</v>
      </c>
      <c r="AP14" s="51">
        <v>3.2866404737263131</v>
      </c>
      <c r="AQ14" s="51">
        <v>3.1827677474986484</v>
      </c>
      <c r="AR14" s="51">
        <v>3.082949629171817</v>
      </c>
      <c r="AS14" s="51">
        <v>2.9873072364212896</v>
      </c>
      <c r="AT14" s="51">
        <v>2.8975060261233749</v>
      </c>
      <c r="AU14" s="51">
        <v>2.8158989500831582</v>
      </c>
      <c r="AV14" s="51">
        <v>2.7434618626120169</v>
      </c>
      <c r="AW14" s="51">
        <v>2.67776437911485</v>
      </c>
      <c r="AX14" s="51">
        <v>2.6174017209094456</v>
      </c>
      <c r="AY14" s="51">
        <v>2.5605956770528953</v>
      </c>
      <c r="AZ14" s="51">
        <v>2.504757445969056</v>
      </c>
      <c r="BA14" s="51">
        <v>2.4484848902139262</v>
      </c>
      <c r="BC14" s="51">
        <f t="shared" si="1"/>
        <v>-12.931161770206135</v>
      </c>
      <c r="BD14" s="51">
        <f t="shared" si="2"/>
        <v>-23.857297193165806</v>
      </c>
      <c r="BE14" s="51">
        <f t="shared" si="3"/>
        <v>-24.230601661295747</v>
      </c>
      <c r="BF14" s="51">
        <f t="shared" si="4"/>
        <v>-28.267997424588152</v>
      </c>
      <c r="BG14" s="51">
        <f t="shared" si="5"/>
        <v>-23.070576163208845</v>
      </c>
    </row>
    <row r="15" spans="2:59" x14ac:dyDescent="0.2">
      <c r="B15" s="48" t="s">
        <v>65</v>
      </c>
      <c r="C15" s="51">
        <v>8.7639534543978268</v>
      </c>
      <c r="D15" s="51">
        <v>8.7055995981272005</v>
      </c>
      <c r="E15" s="51">
        <v>8.6215002017386198</v>
      </c>
      <c r="F15" s="51">
        <v>8.5200074321282333</v>
      </c>
      <c r="G15" s="51">
        <v>8.4094656020938761</v>
      </c>
      <c r="H15" s="51">
        <v>8.2939156228416202</v>
      </c>
      <c r="I15" s="51">
        <v>8.1683805205318549</v>
      </c>
      <c r="J15" s="51">
        <v>8.0347857365716298</v>
      </c>
      <c r="K15" s="51">
        <v>7.8934378341296956</v>
      </c>
      <c r="L15" s="51">
        <v>7.7448952487039975</v>
      </c>
      <c r="M15" s="51">
        <v>7.5951525165498968</v>
      </c>
      <c r="N15" s="51">
        <v>7.4439181668672605</v>
      </c>
      <c r="O15" s="51">
        <v>7.2890994457536777</v>
      </c>
      <c r="P15" s="51">
        <v>7.1265571198474138</v>
      </c>
      <c r="Q15" s="51">
        <v>6.9482675875484725</v>
      </c>
      <c r="R15" s="51">
        <v>6.7524332967336029</v>
      </c>
      <c r="S15" s="51">
        <v>6.5453222783316045</v>
      </c>
      <c r="T15" s="51">
        <v>6.3295965054828338</v>
      </c>
      <c r="U15" s="51">
        <v>6.1121759533845124</v>
      </c>
      <c r="V15" s="51">
        <v>5.9026635668259644</v>
      </c>
      <c r="W15" s="51">
        <v>5.7085048545707808</v>
      </c>
      <c r="X15" s="51">
        <v>5.5235866790254011</v>
      </c>
      <c r="Y15" s="51">
        <v>5.3458997301473659</v>
      </c>
      <c r="Z15" s="51">
        <v>5.1799812269600931</v>
      </c>
      <c r="AA15" s="51">
        <v>5.0253159936949539</v>
      </c>
      <c r="AB15" s="51">
        <v>4.8821870382036012</v>
      </c>
      <c r="AC15" s="51">
        <v>4.7490681471914398</v>
      </c>
      <c r="AD15" s="51">
        <v>4.6252400091805264</v>
      </c>
      <c r="AE15" s="51">
        <v>4.5071763904021873</v>
      </c>
      <c r="AF15" s="51">
        <v>4.3904353762135919</v>
      </c>
      <c r="AG15" s="51">
        <v>4.2726309739725634</v>
      </c>
      <c r="AH15" s="51">
        <v>4.1546491297405819</v>
      </c>
      <c r="AI15" s="51">
        <v>4.0367977041575775</v>
      </c>
      <c r="AJ15" s="51">
        <v>3.9195707186011526</v>
      </c>
      <c r="AK15" s="51">
        <v>3.8038512248279592</v>
      </c>
      <c r="AL15" s="51">
        <v>3.6901244982970516</v>
      </c>
      <c r="AM15" s="51">
        <v>3.5788062555578586</v>
      </c>
      <c r="AN15" s="51">
        <v>3.4704241711714996</v>
      </c>
      <c r="AO15" s="51">
        <v>3.364532568939584</v>
      </c>
      <c r="AP15" s="51">
        <v>3.2605540654261578</v>
      </c>
      <c r="AQ15" s="51">
        <v>3.1584096833943747</v>
      </c>
      <c r="AR15" s="51">
        <v>3.0589443047498368</v>
      </c>
      <c r="AS15" s="51">
        <v>2.9625149673935876</v>
      </c>
      <c r="AT15" s="51">
        <v>2.8701781258703103</v>
      </c>
      <c r="AU15" s="51">
        <v>2.783242151298909</v>
      </c>
      <c r="AV15" s="51">
        <v>2.7022858391807407</v>
      </c>
      <c r="AW15" s="51">
        <v>2.6265832949714376</v>
      </c>
      <c r="AX15" s="51">
        <v>2.5558805446496433</v>
      </c>
      <c r="AY15" s="51">
        <v>2.4892004731118109</v>
      </c>
      <c r="AZ15" s="51">
        <v>2.4250966995718568</v>
      </c>
      <c r="BA15" s="51">
        <v>2.3630225225282135</v>
      </c>
      <c r="BC15" s="51">
        <f t="shared" si="1"/>
        <v>-13.336457615043763</v>
      </c>
      <c r="BD15" s="51">
        <f t="shared" si="2"/>
        <v>-24.840155057691014</v>
      </c>
      <c r="BE15" s="51">
        <f t="shared" si="3"/>
        <v>-25.153239196223474</v>
      </c>
      <c r="BF15" s="51">
        <f t="shared" si="4"/>
        <v>-26.078107315273691</v>
      </c>
      <c r="BG15" s="51">
        <f t="shared" si="5"/>
        <v>-25.183153567695204</v>
      </c>
    </row>
    <row r="16" spans="2:59" x14ac:dyDescent="0.2">
      <c r="B16" s="48" t="s">
        <v>66</v>
      </c>
      <c r="C16" s="51">
        <v>8.9569805094359083</v>
      </c>
      <c r="D16" s="51">
        <v>8.8503854267769331</v>
      </c>
      <c r="E16" s="51">
        <v>8.7060827742143516</v>
      </c>
      <c r="F16" s="51">
        <v>8.5449383950009583</v>
      </c>
      <c r="G16" s="51">
        <v>8.3905181196332403</v>
      </c>
      <c r="H16" s="51">
        <v>8.2528792464691492</v>
      </c>
      <c r="I16" s="51">
        <v>8.1242548486346902</v>
      </c>
      <c r="J16" s="51">
        <v>8.0013440231091728</v>
      </c>
      <c r="K16" s="51">
        <v>7.8793266835353997</v>
      </c>
      <c r="L16" s="51">
        <v>7.7455606114378419</v>
      </c>
      <c r="M16" s="51">
        <v>7.5984660792382099</v>
      </c>
      <c r="N16" s="51">
        <v>7.4372987282760841</v>
      </c>
      <c r="O16" s="51">
        <v>7.2598429293644626</v>
      </c>
      <c r="P16" s="51">
        <v>7.0697602924448937</v>
      </c>
      <c r="Q16" s="51">
        <v>6.8659459663523377</v>
      </c>
      <c r="R16" s="51">
        <v>6.6450782919350608</v>
      </c>
      <c r="S16" s="51">
        <v>6.4146109559709821</v>
      </c>
      <c r="T16" s="51">
        <v>6.178643027714771</v>
      </c>
      <c r="U16" s="51">
        <v>5.9427647103425612</v>
      </c>
      <c r="V16" s="51">
        <v>5.7170806261661218</v>
      </c>
      <c r="W16" s="51">
        <v>5.507206687806284</v>
      </c>
      <c r="X16" s="51">
        <v>5.3065556919738457</v>
      </c>
      <c r="Y16" s="51">
        <v>5.1148586267723219</v>
      </c>
      <c r="Z16" s="51">
        <v>4.9378703101937029</v>
      </c>
      <c r="AA16" s="51">
        <v>4.7757384854866771</v>
      </c>
      <c r="AB16" s="51">
        <v>4.6288546587641317</v>
      </c>
      <c r="AC16" s="51">
        <v>4.4950658036343096</v>
      </c>
      <c r="AD16" s="51">
        <v>4.3733673197666727</v>
      </c>
      <c r="AE16" s="51">
        <v>4.2597379083560059</v>
      </c>
      <c r="AF16" s="51">
        <v>4.1493216050049906</v>
      </c>
      <c r="AG16" s="51">
        <v>4.0393516869212878</v>
      </c>
      <c r="AH16" s="51">
        <v>3.9302825469376912</v>
      </c>
      <c r="AI16" s="51">
        <v>3.822261030250155</v>
      </c>
      <c r="AJ16" s="51">
        <v>3.7149101171287957</v>
      </c>
      <c r="AK16" s="51">
        <v>3.6081079570072818</v>
      </c>
      <c r="AL16" s="51">
        <v>3.5019862244842357</v>
      </c>
      <c r="AM16" s="51">
        <v>3.3972337868435556</v>
      </c>
      <c r="AN16" s="51">
        <v>3.2943549953512945</v>
      </c>
      <c r="AO16" s="51">
        <v>3.1937925746845068</v>
      </c>
      <c r="AP16" s="51">
        <v>3.0960380661226301</v>
      </c>
      <c r="AQ16" s="51">
        <v>3.0014938938143647</v>
      </c>
      <c r="AR16" s="51">
        <v>2.9103534432662741</v>
      </c>
      <c r="AS16" s="51">
        <v>2.8224633513394131</v>
      </c>
      <c r="AT16" s="51">
        <v>2.7394906502851932</v>
      </c>
      <c r="AU16" s="51">
        <v>2.6636731826761548</v>
      </c>
      <c r="AV16" s="51">
        <v>2.5957922823410899</v>
      </c>
      <c r="AW16" s="51">
        <v>2.5350290349616857</v>
      </c>
      <c r="AX16" s="51">
        <v>2.4810823469345777</v>
      </c>
      <c r="AY16" s="51">
        <v>2.4322521590819055</v>
      </c>
      <c r="AZ16" s="51">
        <v>2.3861114032970954</v>
      </c>
      <c r="BA16" s="51">
        <v>2.3413747949830426</v>
      </c>
      <c r="BC16" s="51">
        <f t="shared" si="1"/>
        <v>-15.167102672229159</v>
      </c>
      <c r="BD16" s="51">
        <f t="shared" si="2"/>
        <v>-27.52212577675397</v>
      </c>
      <c r="BE16" s="51">
        <f t="shared" si="3"/>
        <v>-26.653348677379952</v>
      </c>
      <c r="BF16" s="51">
        <f t="shared" si="4"/>
        <v>-25.693672488764086</v>
      </c>
      <c r="BG16" s="51">
        <f t="shared" si="5"/>
        <v>-21.993018216419834</v>
      </c>
    </row>
    <row r="17" spans="2:59" x14ac:dyDescent="0.2">
      <c r="B17" s="48" t="s">
        <v>67</v>
      </c>
      <c r="C17" s="51">
        <v>7.7482801242788479</v>
      </c>
      <c r="D17" s="51">
        <v>7.7164287698197054</v>
      </c>
      <c r="E17" s="51">
        <v>7.6537986585131117</v>
      </c>
      <c r="F17" s="51">
        <v>7.5720849336908476</v>
      </c>
      <c r="G17" s="51">
        <v>7.4841661939875213</v>
      </c>
      <c r="H17" s="51">
        <v>7.3969194641677447</v>
      </c>
      <c r="I17" s="51">
        <v>7.3092540119373304</v>
      </c>
      <c r="J17" s="51">
        <v>7.2162631367659298</v>
      </c>
      <c r="K17" s="51">
        <v>7.116874536681796</v>
      </c>
      <c r="L17" s="51">
        <v>7.0110953970127383</v>
      </c>
      <c r="M17" s="51">
        <v>6.901093055110163</v>
      </c>
      <c r="N17" s="51">
        <v>6.7857703037704837</v>
      </c>
      <c r="O17" s="51">
        <v>6.6617228056036222</v>
      </c>
      <c r="P17" s="51">
        <v>6.5291664258383717</v>
      </c>
      <c r="Q17" s="51">
        <v>6.3836327614930886</v>
      </c>
      <c r="R17" s="51">
        <v>6.2224906453095254</v>
      </c>
      <c r="S17" s="51">
        <v>6.0495438483231965</v>
      </c>
      <c r="T17" s="51">
        <v>5.8626626136314526</v>
      </c>
      <c r="U17" s="51">
        <v>5.6732248234738432</v>
      </c>
      <c r="V17" s="51">
        <v>5.4959108767975549</v>
      </c>
      <c r="W17" s="51">
        <v>5.3299830648507802</v>
      </c>
      <c r="X17" s="51">
        <v>5.1662151198168704</v>
      </c>
      <c r="Y17" s="51">
        <v>5.005684021739321</v>
      </c>
      <c r="Z17" s="51">
        <v>4.853900142070831</v>
      </c>
      <c r="AA17" s="51">
        <v>4.7106585236149598</v>
      </c>
      <c r="AB17" s="51">
        <v>4.5770574278660154</v>
      </c>
      <c r="AC17" s="51">
        <v>4.451800085305436</v>
      </c>
      <c r="AD17" s="51">
        <v>4.3346087671483167</v>
      </c>
      <c r="AE17" s="51">
        <v>4.2220334653971117</v>
      </c>
      <c r="AF17" s="51">
        <v>4.1095823159870362</v>
      </c>
      <c r="AG17" s="51">
        <v>3.9948776218840867</v>
      </c>
      <c r="AH17" s="51">
        <v>3.8794455584988596</v>
      </c>
      <c r="AI17" s="51">
        <v>3.7638094064082344</v>
      </c>
      <c r="AJ17" s="51">
        <v>3.6491362733848449</v>
      </c>
      <c r="AK17" s="51">
        <v>3.5369361048134493</v>
      </c>
      <c r="AL17" s="51">
        <v>3.4282616193522295</v>
      </c>
      <c r="AM17" s="51">
        <v>3.3235404859941622</v>
      </c>
      <c r="AN17" s="51">
        <v>3.2233224623199956</v>
      </c>
      <c r="AO17" s="51">
        <v>3.1275338160034867</v>
      </c>
      <c r="AP17" s="51">
        <v>3.0362255476987432</v>
      </c>
      <c r="AQ17" s="51">
        <v>2.949471512419652</v>
      </c>
      <c r="AR17" s="51">
        <v>2.8676956713560129</v>
      </c>
      <c r="AS17" s="51">
        <v>2.7910984009774471</v>
      </c>
      <c r="AT17" s="51">
        <v>2.7195995253229306</v>
      </c>
      <c r="AU17" s="51">
        <v>2.6531445904118818</v>
      </c>
      <c r="AV17" s="51">
        <v>2.5915614332993449</v>
      </c>
      <c r="AW17" s="51">
        <v>2.5338895877262044</v>
      </c>
      <c r="AX17" s="51">
        <v>2.4793986614842898</v>
      </c>
      <c r="AY17" s="51">
        <v>2.4278936766078711</v>
      </c>
      <c r="AZ17" s="51">
        <v>2.3792031050885707</v>
      </c>
      <c r="BA17" s="51">
        <v>2.3331376727572044</v>
      </c>
      <c r="BC17" s="51">
        <f t="shared" si="1"/>
        <v>-10.933872492736374</v>
      </c>
      <c r="BD17" s="51">
        <f t="shared" si="2"/>
        <v>-22.766103539148741</v>
      </c>
      <c r="BE17" s="51">
        <f t="shared" si="3"/>
        <v>-25.048962195981606</v>
      </c>
      <c r="BF17" s="51">
        <f t="shared" si="4"/>
        <v>-26.168664184796587</v>
      </c>
      <c r="BG17" s="51">
        <f t="shared" si="5"/>
        <v>-20.896416089024271</v>
      </c>
    </row>
    <row r="18" spans="2:59" x14ac:dyDescent="0.2">
      <c r="B18" s="48" t="s">
        <v>68</v>
      </c>
      <c r="C18" s="51">
        <v>9.0713362170473388</v>
      </c>
      <c r="D18" s="51">
        <v>8.9827553674977239</v>
      </c>
      <c r="E18" s="51">
        <v>8.8645450056545769</v>
      </c>
      <c r="F18" s="51">
        <v>8.7272061484985777</v>
      </c>
      <c r="G18" s="51">
        <v>8.581031395781773</v>
      </c>
      <c r="H18" s="51">
        <v>8.431347975728162</v>
      </c>
      <c r="I18" s="51">
        <v>8.2777763414728724</v>
      </c>
      <c r="J18" s="51">
        <v>8.1143931917543686</v>
      </c>
      <c r="K18" s="51">
        <v>7.9457314167096333</v>
      </c>
      <c r="L18" s="51">
        <v>7.7696817717496165</v>
      </c>
      <c r="M18" s="51">
        <v>7.5855608662976133</v>
      </c>
      <c r="N18" s="51">
        <v>7.3959718218310933</v>
      </c>
      <c r="O18" s="51">
        <v>7.1994541969741519</v>
      </c>
      <c r="P18" s="51">
        <v>7.0003600421674745</v>
      </c>
      <c r="Q18" s="51">
        <v>6.7991646565086015</v>
      </c>
      <c r="R18" s="51">
        <v>6.5935091517494051</v>
      </c>
      <c r="S18" s="51">
        <v>6.3884901971047441</v>
      </c>
      <c r="T18" s="51">
        <v>6.1871820497463617</v>
      </c>
      <c r="U18" s="51">
        <v>5.9880809803989834</v>
      </c>
      <c r="V18" s="51">
        <v>5.7940297629798261</v>
      </c>
      <c r="W18" s="51">
        <v>5.6083338335082598</v>
      </c>
      <c r="X18" s="51">
        <v>5.4241570062823508</v>
      </c>
      <c r="Y18" s="51">
        <v>5.2440744733033373</v>
      </c>
      <c r="Z18" s="51">
        <v>5.0746473245258388</v>
      </c>
      <c r="AA18" s="51">
        <v>4.913348664170389</v>
      </c>
      <c r="AB18" s="51">
        <v>4.7606882880830623</v>
      </c>
      <c r="AC18" s="51">
        <v>4.6159131487375786</v>
      </c>
      <c r="AD18" s="51">
        <v>4.4786981506823649</v>
      </c>
      <c r="AE18" s="51">
        <v>4.346929114677442</v>
      </c>
      <c r="AF18" s="51">
        <v>4.2180059646405565</v>
      </c>
      <c r="AG18" s="51">
        <v>4.0905967289359255</v>
      </c>
      <c r="AH18" s="51">
        <v>3.9654891166413635</v>
      </c>
      <c r="AI18" s="51">
        <v>3.843060349277164</v>
      </c>
      <c r="AJ18" s="51">
        <v>3.723957414911987</v>
      </c>
      <c r="AK18" s="51">
        <v>3.6091155514373825</v>
      </c>
      <c r="AL18" s="51">
        <v>3.498994151416607</v>
      </c>
      <c r="AM18" s="51">
        <v>3.393736364973249</v>
      </c>
      <c r="AN18" s="51">
        <v>3.2936459688259294</v>
      </c>
      <c r="AO18" s="51">
        <v>3.1984685476379497</v>
      </c>
      <c r="AP18" s="51">
        <v>3.1080606988723374</v>
      </c>
      <c r="AQ18" s="51">
        <v>3.0222301726301661</v>
      </c>
      <c r="AR18" s="51">
        <v>2.9409834193194864</v>
      </c>
      <c r="AS18" s="51">
        <v>2.8641046357156266</v>
      </c>
      <c r="AT18" s="51">
        <v>2.792207973931546</v>
      </c>
      <c r="AU18" s="51">
        <v>2.726218359123278</v>
      </c>
      <c r="AV18" s="51">
        <v>2.6663985247809796</v>
      </c>
      <c r="AW18" s="51">
        <v>2.61177031896045</v>
      </c>
      <c r="AX18" s="51">
        <v>2.5619347098859913</v>
      </c>
      <c r="AY18" s="51">
        <v>2.5153263170688045</v>
      </c>
      <c r="AZ18" s="51">
        <v>2.4697281401761964</v>
      </c>
      <c r="BA18" s="51">
        <v>2.4239793593184675</v>
      </c>
      <c r="BC18" s="51">
        <f t="shared" si="1"/>
        <v>-16.378792662954954</v>
      </c>
      <c r="BD18" s="51">
        <f t="shared" si="2"/>
        <v>-26.065666964378408</v>
      </c>
      <c r="BE18" s="51">
        <f t="shared" si="3"/>
        <v>-27.062174785392955</v>
      </c>
      <c r="BF18" s="51">
        <f t="shared" si="4"/>
        <v>-26.117621146772642</v>
      </c>
      <c r="BG18" s="51">
        <f t="shared" si="5"/>
        <v>-19.795011602013656</v>
      </c>
    </row>
    <row r="19" spans="2:59" x14ac:dyDescent="0.2">
      <c r="B19" s="48" t="s">
        <v>69</v>
      </c>
      <c r="C19" s="51">
        <v>10.77122126014039</v>
      </c>
      <c r="D19" s="51">
        <v>10.62247766442459</v>
      </c>
      <c r="E19" s="51">
        <v>10.457736798487428</v>
      </c>
      <c r="F19" s="51">
        <v>10.278619986240276</v>
      </c>
      <c r="G19" s="51">
        <v>10.084515966715433</v>
      </c>
      <c r="H19" s="51">
        <v>9.876391931979045</v>
      </c>
      <c r="I19" s="51">
        <v>9.6551231142746303</v>
      </c>
      <c r="J19" s="51">
        <v>9.423812531581607</v>
      </c>
      <c r="K19" s="51">
        <v>9.1850564196401336</v>
      </c>
      <c r="L19" s="51">
        <v>8.9415696099143176</v>
      </c>
      <c r="M19" s="51">
        <v>8.7009527999878618</v>
      </c>
      <c r="N19" s="51">
        <v>8.4640242427795656</v>
      </c>
      <c r="O19" s="51">
        <v>8.225859212370958</v>
      </c>
      <c r="P19" s="51">
        <v>7.9916546103147645</v>
      </c>
      <c r="Q19" s="51">
        <v>7.7550304419785467</v>
      </c>
      <c r="R19" s="51">
        <v>7.5146094368030214</v>
      </c>
      <c r="S19" s="51">
        <v>7.2774768504974796</v>
      </c>
      <c r="T19" s="51">
        <v>7.0433976117787997</v>
      </c>
      <c r="U19" s="51">
        <v>6.8117058055631263</v>
      </c>
      <c r="V19" s="51">
        <v>6.5811624411430092</v>
      </c>
      <c r="W19" s="51">
        <v>6.3527299617709243</v>
      </c>
      <c r="X19" s="51">
        <v>6.124965572626957</v>
      </c>
      <c r="Y19" s="51">
        <v>5.8998412068281061</v>
      </c>
      <c r="Z19" s="51">
        <v>5.6856442158152891</v>
      </c>
      <c r="AA19" s="51">
        <v>5.4849626752737262</v>
      </c>
      <c r="AB19" s="51">
        <v>5.2995706562187799</v>
      </c>
      <c r="AC19" s="51">
        <v>5.1271137442913473</v>
      </c>
      <c r="AD19" s="51">
        <v>4.9666668767979356</v>
      </c>
      <c r="AE19" s="51">
        <v>4.8136864125720704</v>
      </c>
      <c r="AF19" s="51">
        <v>4.6625495559784333</v>
      </c>
      <c r="AG19" s="51">
        <v>4.5105595249320247</v>
      </c>
      <c r="AH19" s="51">
        <v>4.3595122434076474</v>
      </c>
      <c r="AI19" s="51">
        <v>4.2102319174196356</v>
      </c>
      <c r="AJ19" s="51">
        <v>4.0643473854420877</v>
      </c>
      <c r="AK19" s="51">
        <v>3.9237474256317348</v>
      </c>
      <c r="AL19" s="51">
        <v>3.7895123406221076</v>
      </c>
      <c r="AM19" s="51">
        <v>3.6618434054693099</v>
      </c>
      <c r="AN19" s="51">
        <v>3.5409406443784324</v>
      </c>
      <c r="AO19" s="51">
        <v>3.426870743069756</v>
      </c>
      <c r="AP19" s="51">
        <v>3.3196530845523791</v>
      </c>
      <c r="AQ19" s="51">
        <v>3.2190656166744795</v>
      </c>
      <c r="AR19" s="51">
        <v>3.1251729494778759</v>
      </c>
      <c r="AS19" s="51">
        <v>3.0380486536738922</v>
      </c>
      <c r="AT19" s="51">
        <v>2.9565804764873396</v>
      </c>
      <c r="AU19" s="51">
        <v>2.8795100408299308</v>
      </c>
      <c r="AV19" s="51">
        <v>2.8060692564636183</v>
      </c>
      <c r="AW19" s="51">
        <v>2.7351776035976791</v>
      </c>
      <c r="AX19" s="51">
        <v>2.6663271709855398</v>
      </c>
      <c r="AY19" s="51">
        <v>2.5982223116397059</v>
      </c>
      <c r="AZ19" s="51">
        <v>2.5293075399677178</v>
      </c>
      <c r="BA19" s="51">
        <v>2.4592169186896644</v>
      </c>
      <c r="BC19" s="51">
        <f t="shared" si="1"/>
        <v>-19.220368889957651</v>
      </c>
      <c r="BD19" s="51">
        <f t="shared" si="2"/>
        <v>-26.988111442464245</v>
      </c>
      <c r="BE19" s="51">
        <f t="shared" si="3"/>
        <v>-28.998091339071575</v>
      </c>
      <c r="BF19" s="51">
        <f t="shared" si="4"/>
        <v>-28.632676303656769</v>
      </c>
      <c r="BG19" s="51">
        <f t="shared" si="5"/>
        <v>-23.604635272076003</v>
      </c>
    </row>
    <row r="20" spans="2:59" x14ac:dyDescent="0.2">
      <c r="B20" s="48" t="s">
        <v>70</v>
      </c>
      <c r="C20" s="51">
        <v>10.905356254663019</v>
      </c>
      <c r="D20" s="51">
        <v>10.820658961375145</v>
      </c>
      <c r="E20" s="51">
        <v>10.702796868683157</v>
      </c>
      <c r="F20" s="51">
        <v>10.557851769533254</v>
      </c>
      <c r="G20" s="51">
        <v>10.39046995138434</v>
      </c>
      <c r="H20" s="51">
        <v>10.203436637005217</v>
      </c>
      <c r="I20" s="51">
        <v>10.000457763278359</v>
      </c>
      <c r="J20" s="51">
        <v>9.7722651459024661</v>
      </c>
      <c r="K20" s="51">
        <v>9.5361415018955444</v>
      </c>
      <c r="L20" s="51">
        <v>9.2953936921168854</v>
      </c>
      <c r="M20" s="51">
        <v>9.0541474074860684</v>
      </c>
      <c r="N20" s="51">
        <v>8.8161601465675172</v>
      </c>
      <c r="O20" s="51">
        <v>8.5752819143686736</v>
      </c>
      <c r="P20" s="51">
        <v>8.3318836517961703</v>
      </c>
      <c r="Q20" s="51">
        <v>8.0832032454517417</v>
      </c>
      <c r="R20" s="51">
        <v>7.8255155475230547</v>
      </c>
      <c r="S20" s="51">
        <v>7.5668568527104849</v>
      </c>
      <c r="T20" s="51">
        <v>7.3080151626649323</v>
      </c>
      <c r="U20" s="51">
        <v>7.0501211946920836</v>
      </c>
      <c r="V20" s="51">
        <v>6.7980916768236161</v>
      </c>
      <c r="W20" s="51">
        <v>6.5541777607762786</v>
      </c>
      <c r="X20" s="51">
        <v>6.3132804003797203</v>
      </c>
      <c r="Y20" s="51">
        <v>6.0782023382457222</v>
      </c>
      <c r="Z20" s="51">
        <v>5.8575015777953832</v>
      </c>
      <c r="AA20" s="51">
        <v>5.6514561569605695</v>
      </c>
      <c r="AB20" s="51">
        <v>5.4612620978044779</v>
      </c>
      <c r="AC20" s="51">
        <v>5.2849966137406881</v>
      </c>
      <c r="AD20" s="51">
        <v>5.1216221726441855</v>
      </c>
      <c r="AE20" s="51">
        <v>4.9670704215019903</v>
      </c>
      <c r="AF20" s="51">
        <v>4.8165133600936247</v>
      </c>
      <c r="AG20" s="51">
        <v>4.6673635732493866</v>
      </c>
      <c r="AH20" s="51">
        <v>4.520575492268299</v>
      </c>
      <c r="AI20" s="51">
        <v>4.3763007737425434</v>
      </c>
      <c r="AJ20" s="51">
        <v>4.2352174416808284</v>
      </c>
      <c r="AK20" s="51">
        <v>4.0981567079253134</v>
      </c>
      <c r="AL20" s="51">
        <v>3.9656699083849061</v>
      </c>
      <c r="AM20" s="51">
        <v>3.8380598975291771</v>
      </c>
      <c r="AN20" s="51">
        <v>3.7154830030060957</v>
      </c>
      <c r="AO20" s="51">
        <v>3.5982532568785315</v>
      </c>
      <c r="AP20" s="51">
        <v>3.4866198743396328</v>
      </c>
      <c r="AQ20" s="51">
        <v>3.3808169775990011</v>
      </c>
      <c r="AR20" s="51">
        <v>3.2806663701583743</v>
      </c>
      <c r="AS20" s="51">
        <v>3.1856719429189972</v>
      </c>
      <c r="AT20" s="51">
        <v>3.0965556746369045</v>
      </c>
      <c r="AU20" s="51">
        <v>3.0139686849488641</v>
      </c>
      <c r="AV20" s="51">
        <v>2.9379908429267116</v>
      </c>
      <c r="AW20" s="51">
        <v>2.8679523513685194</v>
      </c>
      <c r="AX20" s="51">
        <v>2.8037084486821047</v>
      </c>
      <c r="AY20" s="51">
        <v>2.7433638649121441</v>
      </c>
      <c r="AZ20" s="51">
        <v>2.6843534760882939</v>
      </c>
      <c r="BA20" s="51">
        <v>2.6254962664983963</v>
      </c>
      <c r="BC20" s="51">
        <f t="shared" si="1"/>
        <v>-16.975225787652668</v>
      </c>
      <c r="BD20" s="51">
        <f t="shared" si="2"/>
        <v>-27.611320361791194</v>
      </c>
      <c r="BE20" s="51">
        <f t="shared" si="3"/>
        <v>-28.787961761101478</v>
      </c>
      <c r="BF20" s="51">
        <f t="shared" si="4"/>
        <v>-27.564739182182475</v>
      </c>
      <c r="BG20" s="51">
        <f t="shared" si="5"/>
        <v>-22.341366483465208</v>
      </c>
    </row>
    <row r="21" spans="2:59" x14ac:dyDescent="0.2">
      <c r="B21" s="48" t="s">
        <v>71</v>
      </c>
      <c r="C21" s="51">
        <v>9.2780054704584547</v>
      </c>
      <c r="D21" s="51">
        <v>9.1413390040825604</v>
      </c>
      <c r="E21" s="51">
        <v>8.9899155173525696</v>
      </c>
      <c r="F21" s="51">
        <v>8.8283854588619075</v>
      </c>
      <c r="G21" s="51">
        <v>8.660563254140845</v>
      </c>
      <c r="H21" s="51">
        <v>8.4882542116944411</v>
      </c>
      <c r="I21" s="51">
        <v>8.3085404238637839</v>
      </c>
      <c r="J21" s="51">
        <v>8.1231259206178592</v>
      </c>
      <c r="K21" s="51">
        <v>7.9348795738785842</v>
      </c>
      <c r="L21" s="51">
        <v>7.7379858235076897</v>
      </c>
      <c r="M21" s="51">
        <v>7.5315468694688343</v>
      </c>
      <c r="N21" s="51">
        <v>7.3163410188510536</v>
      </c>
      <c r="O21" s="51">
        <v>7.0947375277419491</v>
      </c>
      <c r="P21" s="51">
        <v>6.8734851604071219</v>
      </c>
      <c r="Q21" s="51">
        <v>6.6558594895910357</v>
      </c>
      <c r="R21" s="51">
        <v>6.4425790794497253</v>
      </c>
      <c r="S21" s="51">
        <v>6.2345952388568806</v>
      </c>
      <c r="T21" s="51">
        <v>6.0335089865113494</v>
      </c>
      <c r="U21" s="51">
        <v>5.8366225716246269</v>
      </c>
      <c r="V21" s="51">
        <v>5.6438374920733274</v>
      </c>
      <c r="W21" s="51">
        <v>5.4573710617096065</v>
      </c>
      <c r="X21" s="51">
        <v>5.274553253581896</v>
      </c>
      <c r="Y21" s="51">
        <v>5.0954614995331404</v>
      </c>
      <c r="Z21" s="51">
        <v>4.9249920509944038</v>
      </c>
      <c r="AA21" s="51">
        <v>4.7648526085397007</v>
      </c>
      <c r="AB21" s="51">
        <v>4.6163375852369573</v>
      </c>
      <c r="AC21" s="51">
        <v>4.4774379933392048</v>
      </c>
      <c r="AD21" s="51">
        <v>4.3476211797203108</v>
      </c>
      <c r="AE21" s="51">
        <v>4.2221032373511393</v>
      </c>
      <c r="AF21" s="51">
        <v>4.0949091012382679</v>
      </c>
      <c r="AG21" s="51">
        <v>3.9632467463694527</v>
      </c>
      <c r="AH21" s="51">
        <v>3.8294598449039379</v>
      </c>
      <c r="AI21" s="51">
        <v>3.6949793746047384</v>
      </c>
      <c r="AJ21" s="51">
        <v>3.5611241328387937</v>
      </c>
      <c r="AK21" s="51">
        <v>3.4295915021714998</v>
      </c>
      <c r="AL21" s="51">
        <v>3.301631967028019</v>
      </c>
      <c r="AM21" s="51">
        <v>3.1779075595100288</v>
      </c>
      <c r="AN21" s="51">
        <v>3.058654184437485</v>
      </c>
      <c r="AO21" s="51">
        <v>2.9459694893942965</v>
      </c>
      <c r="AP21" s="51">
        <v>2.8423499882544463</v>
      </c>
      <c r="AQ21" s="51">
        <v>2.7487192869700849</v>
      </c>
      <c r="AR21" s="51">
        <v>2.6645394954191395</v>
      </c>
      <c r="AS21" s="51">
        <v>2.5897537301984097</v>
      </c>
      <c r="AT21" s="51">
        <v>2.5225681652529497</v>
      </c>
      <c r="AU21" s="51">
        <v>2.4606796429241675</v>
      </c>
      <c r="AV21" s="51">
        <v>2.4026873938188449</v>
      </c>
      <c r="AW21" s="51">
        <v>2.348042092504218</v>
      </c>
      <c r="AX21" s="51">
        <v>2.296177229899472</v>
      </c>
      <c r="AY21" s="51">
        <v>2.2465777453029498</v>
      </c>
      <c r="AZ21" s="51">
        <v>2.1986254447769382</v>
      </c>
      <c r="BA21" s="51">
        <v>2.1520858713206965</v>
      </c>
      <c r="BC21" s="51">
        <f t="shared" si="1"/>
        <v>-18.82364271664223</v>
      </c>
      <c r="BD21" s="51">
        <f t="shared" si="2"/>
        <v>-27.539838013455931</v>
      </c>
      <c r="BE21" s="51">
        <f t="shared" si="3"/>
        <v>-27.378096494543581</v>
      </c>
      <c r="BF21" s="51">
        <f t="shared" si="4"/>
        <v>-30.644760145502936</v>
      </c>
      <c r="BG21" s="51">
        <f t="shared" si="5"/>
        <v>-21.705869292569989</v>
      </c>
    </row>
    <row r="22" spans="2:59" x14ac:dyDescent="0.2">
      <c r="B22" s="49" t="s">
        <v>72</v>
      </c>
      <c r="C22" s="50">
        <v>8.66887439513674</v>
      </c>
      <c r="D22" s="50">
        <v>8.4578288588641275</v>
      </c>
      <c r="E22" s="50">
        <v>8.2348726361206559</v>
      </c>
      <c r="F22" s="50">
        <v>8.0028237126360491</v>
      </c>
      <c r="G22" s="50">
        <v>7.7637817950168033</v>
      </c>
      <c r="H22" s="50">
        <v>7.5197159157508997</v>
      </c>
      <c r="I22" s="50">
        <v>7.2734457699689239</v>
      </c>
      <c r="J22" s="50">
        <v>7.0220668667159316</v>
      </c>
      <c r="K22" s="50">
        <v>6.7712124041110426</v>
      </c>
      <c r="L22" s="50">
        <v>6.5236944854112622</v>
      </c>
      <c r="M22" s="50">
        <v>6.2808191945450256</v>
      </c>
      <c r="N22" s="50">
        <v>6.0423219402987538</v>
      </c>
      <c r="O22" s="50">
        <v>5.8087824887230379</v>
      </c>
      <c r="P22" s="50">
        <v>5.5844193608480168</v>
      </c>
      <c r="Q22" s="50">
        <v>5.3717100363673138</v>
      </c>
      <c r="R22" s="50">
        <v>5.1713781147686788</v>
      </c>
      <c r="S22" s="50">
        <v>4.9836033401303812</v>
      </c>
      <c r="T22" s="50">
        <v>4.8076077454739599</v>
      </c>
      <c r="U22" s="50">
        <v>4.6426853439142963</v>
      </c>
      <c r="V22" s="50">
        <v>4.4899805648507565</v>
      </c>
      <c r="W22" s="50">
        <v>4.3499826216812192</v>
      </c>
      <c r="X22" s="50">
        <v>4.217926576589937</v>
      </c>
      <c r="Y22" s="50">
        <v>4.0937109615082257</v>
      </c>
      <c r="Z22" s="50">
        <v>3.9792086308680172</v>
      </c>
      <c r="AA22" s="50">
        <v>3.8726348110038957</v>
      </c>
      <c r="AB22" s="50">
        <v>3.7734689636604668</v>
      </c>
      <c r="AC22" s="50">
        <v>3.6808024474730887</v>
      </c>
      <c r="AD22" s="50">
        <v>3.594223436981701</v>
      </c>
      <c r="AE22" s="50">
        <v>3.5112633985169852</v>
      </c>
      <c r="AF22" s="50">
        <v>3.42886380343149</v>
      </c>
      <c r="AG22" s="50">
        <v>3.3454918426479012</v>
      </c>
      <c r="AH22" s="50">
        <v>3.2617021597661235</v>
      </c>
      <c r="AI22" s="50">
        <v>3.1777056568585236</v>
      </c>
      <c r="AJ22" s="50">
        <v>3.0943551696969154</v>
      </c>
      <c r="AK22" s="50">
        <v>3.0128143172318858</v>
      </c>
      <c r="AL22" s="50">
        <v>2.9338954536055915</v>
      </c>
      <c r="AM22" s="50">
        <v>2.8572903944017525</v>
      </c>
      <c r="AN22" s="50">
        <v>2.7827481681022759</v>
      </c>
      <c r="AO22" s="50">
        <v>2.7112572911534794</v>
      </c>
      <c r="AP22" s="50">
        <v>2.6439961131698984</v>
      </c>
      <c r="AQ22" s="50">
        <v>2.5815845375074318</v>
      </c>
      <c r="AR22" s="50">
        <v>2.5235229834860151</v>
      </c>
      <c r="AS22" s="50">
        <v>2.4693857280859359</v>
      </c>
      <c r="AT22" s="50">
        <v>2.4193137205254285</v>
      </c>
      <c r="AU22" s="50">
        <v>2.3734526432104834</v>
      </c>
      <c r="AV22" s="50">
        <v>2.3317026312989064</v>
      </c>
      <c r="AW22" s="50">
        <v>2.2941759757485238</v>
      </c>
      <c r="AX22" s="50">
        <v>2.261247831031147</v>
      </c>
      <c r="AY22" s="50">
        <v>2.2314188457647641</v>
      </c>
      <c r="AZ22" s="50">
        <v>2.2025571307704364</v>
      </c>
      <c r="BA22" s="50">
        <v>2.173481060688971</v>
      </c>
      <c r="BC22" s="50">
        <f t="shared" si="1"/>
        <v>-27.547465700176932</v>
      </c>
      <c r="BD22" s="50">
        <f t="shared" si="2"/>
        <v>-30.741795187175004</v>
      </c>
      <c r="BE22" s="50">
        <f t="shared" si="3"/>
        <v>-23.091834298986093</v>
      </c>
      <c r="BF22" s="50">
        <f t="shared" si="4"/>
        <v>-22.833931184714817</v>
      </c>
      <c r="BG22" s="50">
        <f t="shared" si="5"/>
        <v>-15.808255390795466</v>
      </c>
    </row>
    <row r="23" spans="2:59" x14ac:dyDescent="0.2">
      <c r="B23" s="48" t="s">
        <v>73</v>
      </c>
      <c r="C23" s="51">
        <v>8.530735561791186</v>
      </c>
      <c r="D23" s="51">
        <v>8.3300583939689403</v>
      </c>
      <c r="E23" s="51">
        <v>8.1220728860995095</v>
      </c>
      <c r="F23" s="51">
        <v>7.9069598043533054</v>
      </c>
      <c r="G23" s="51">
        <v>7.6841490226016047</v>
      </c>
      <c r="H23" s="51">
        <v>7.4542185361561346</v>
      </c>
      <c r="I23" s="51">
        <v>7.2193875388075135</v>
      </c>
      <c r="J23" s="51">
        <v>6.9782700339998467</v>
      </c>
      <c r="K23" s="51">
        <v>6.7360947574737891</v>
      </c>
      <c r="L23" s="51">
        <v>6.4946720647207288</v>
      </c>
      <c r="M23" s="51">
        <v>6.2560115058523316</v>
      </c>
      <c r="N23" s="51">
        <v>6.0209566768905161</v>
      </c>
      <c r="O23" s="51">
        <v>5.7889537810350147</v>
      </c>
      <c r="P23" s="51">
        <v>5.5641688452511806</v>
      </c>
      <c r="Q23" s="51">
        <v>5.3483051143879141</v>
      </c>
      <c r="R23" s="51">
        <v>5.1425104617451032</v>
      </c>
      <c r="S23" s="51">
        <v>4.948166460269614</v>
      </c>
      <c r="T23" s="51">
        <v>4.7646825874717171</v>
      </c>
      <c r="U23" s="51">
        <v>4.5919134395655137</v>
      </c>
      <c r="V23" s="51">
        <v>4.4320768402743127</v>
      </c>
      <c r="W23" s="51">
        <v>4.2856981868997623</v>
      </c>
      <c r="X23" s="51">
        <v>4.1478589485229209</v>
      </c>
      <c r="Y23" s="51">
        <v>4.0190119570185621</v>
      </c>
      <c r="Z23" s="51">
        <v>3.90117995883999</v>
      </c>
      <c r="AA23" s="51">
        <v>3.7928102811643059</v>
      </c>
      <c r="AB23" s="51">
        <v>3.6934948695488021</v>
      </c>
      <c r="AC23" s="51">
        <v>3.6020486107129761</v>
      </c>
      <c r="AD23" s="51">
        <v>3.5179569855507586</v>
      </c>
      <c r="AE23" s="51">
        <v>3.4380381879445903</v>
      </c>
      <c r="AF23" s="51">
        <v>3.3582780091542617</v>
      </c>
      <c r="AG23" s="51">
        <v>3.2766077155089741</v>
      </c>
      <c r="AH23" s="51">
        <v>3.1937560685488786</v>
      </c>
      <c r="AI23" s="51">
        <v>3.1099084388340756</v>
      </c>
      <c r="AJ23" s="51">
        <v>3.0262011701448519</v>
      </c>
      <c r="AK23" s="51">
        <v>2.944254533833953</v>
      </c>
      <c r="AL23" s="51">
        <v>2.8650367068032607</v>
      </c>
      <c r="AM23" s="51">
        <v>2.7883467716712498</v>
      </c>
      <c r="AN23" s="51">
        <v>2.7141649386145792</v>
      </c>
      <c r="AO23" s="51">
        <v>2.6428103538791388</v>
      </c>
      <c r="AP23" s="51">
        <v>2.5746379575134766</v>
      </c>
      <c r="AQ23" s="51">
        <v>2.5098236752601548</v>
      </c>
      <c r="AR23" s="51">
        <v>2.4482660545346597</v>
      </c>
      <c r="AS23" s="51">
        <v>2.3898980318864345</v>
      </c>
      <c r="AT23" s="51">
        <v>2.3346100560575684</v>
      </c>
      <c r="AU23" s="51">
        <v>2.2822726068072332</v>
      </c>
      <c r="AV23" s="51">
        <v>2.2327366063625429</v>
      </c>
      <c r="AW23" s="51">
        <v>2.1859179368825448</v>
      </c>
      <c r="AX23" s="51">
        <v>2.1418745528068297</v>
      </c>
      <c r="AY23" s="51">
        <v>2.1000845918056767</v>
      </c>
      <c r="AZ23" s="51">
        <v>2.0597806389322395</v>
      </c>
      <c r="BA23" s="51">
        <v>2.0206452539851028</v>
      </c>
      <c r="BC23" s="51">
        <f t="shared" si="1"/>
        <v>-26.665040071424208</v>
      </c>
      <c r="BD23" s="51">
        <f t="shared" si="2"/>
        <v>-31.494720192080749</v>
      </c>
      <c r="BE23" s="51">
        <f t="shared" si="3"/>
        <v>-23.545532778656909</v>
      </c>
      <c r="BF23" s="51">
        <f t="shared" si="4"/>
        <v>-23.401765082205163</v>
      </c>
      <c r="BG23" s="51">
        <f t="shared" si="5"/>
        <v>-19.490549320136864</v>
      </c>
    </row>
    <row r="24" spans="2:59" x14ac:dyDescent="0.2">
      <c r="B24" s="48" t="s">
        <v>74</v>
      </c>
      <c r="C24" s="51">
        <v>9.8297888326478962</v>
      </c>
      <c r="D24" s="51">
        <v>9.6017765687451551</v>
      </c>
      <c r="E24" s="51">
        <v>9.3650691200548444</v>
      </c>
      <c r="F24" s="51">
        <v>9.1145336422697749</v>
      </c>
      <c r="G24" s="51">
        <v>8.8434243159590604</v>
      </c>
      <c r="H24" s="51">
        <v>8.5513769750252813</v>
      </c>
      <c r="I24" s="51">
        <v>8.2464792584713571</v>
      </c>
      <c r="J24" s="51">
        <v>7.9275611173261877</v>
      </c>
      <c r="K24" s="51">
        <v>7.6079509863179293</v>
      </c>
      <c r="L24" s="51">
        <v>7.2955407127339571</v>
      </c>
      <c r="M24" s="51">
        <v>6.9935320961967236</v>
      </c>
      <c r="N24" s="51">
        <v>6.7014737806880165</v>
      </c>
      <c r="O24" s="51">
        <v>6.4201466741930338</v>
      </c>
      <c r="P24" s="51">
        <v>6.1544833054734047</v>
      </c>
      <c r="Q24" s="51">
        <v>5.9049375546958709</v>
      </c>
      <c r="R24" s="51">
        <v>5.6706955899992577</v>
      </c>
      <c r="S24" s="51">
        <v>5.4532747663551397</v>
      </c>
      <c r="T24" s="51">
        <v>5.2503084689731248</v>
      </c>
      <c r="U24" s="51">
        <v>5.0621292522150352</v>
      </c>
      <c r="V24" s="51">
        <v>4.889805242319782</v>
      </c>
      <c r="W24" s="51">
        <v>4.7319860800081432</v>
      </c>
      <c r="X24" s="51">
        <v>4.5833985291816619</v>
      </c>
      <c r="Y24" s="51">
        <v>4.444671308321344</v>
      </c>
      <c r="Z24" s="51">
        <v>4.3185534099851921</v>
      </c>
      <c r="AA24" s="51">
        <v>4.2025484396641906</v>
      </c>
      <c r="AB24" s="51">
        <v>4.0963192368702179</v>
      </c>
      <c r="AC24" s="51">
        <v>3.9983406092915383</v>
      </c>
      <c r="AD24" s="51">
        <v>3.9080049423162189</v>
      </c>
      <c r="AE24" s="51">
        <v>3.8217348515048832</v>
      </c>
      <c r="AF24" s="51">
        <v>3.7349680017781512</v>
      </c>
      <c r="AG24" s="51">
        <v>3.6455183955988808</v>
      </c>
      <c r="AH24" s="51">
        <v>3.5541744013097971</v>
      </c>
      <c r="AI24" s="51">
        <v>3.4611004201293847</v>
      </c>
      <c r="AJ24" s="51">
        <v>3.3680491175287308</v>
      </c>
      <c r="AK24" s="51">
        <v>3.2771828555909965</v>
      </c>
      <c r="AL24" s="51">
        <v>3.1898809091192257</v>
      </c>
      <c r="AM24" s="51">
        <v>3.1057132177987659</v>
      </c>
      <c r="AN24" s="51">
        <v>3.0245823259217506</v>
      </c>
      <c r="AO24" s="51">
        <v>2.9469504247772735</v>
      </c>
      <c r="AP24" s="51">
        <v>2.8732656539963188</v>
      </c>
      <c r="AQ24" s="51">
        <v>2.8037947283414089</v>
      </c>
      <c r="AR24" s="51">
        <v>2.7384467123162239</v>
      </c>
      <c r="AS24" s="51">
        <v>2.6769027302691848</v>
      </c>
      <c r="AT24" s="51">
        <v>2.619994443609627</v>
      </c>
      <c r="AU24" s="51">
        <v>2.568708484039993</v>
      </c>
      <c r="AV24" s="51">
        <v>2.5234054341168606</v>
      </c>
      <c r="AW24" s="51">
        <v>2.483795397976662</v>
      </c>
      <c r="AX24" s="51">
        <v>2.4500049218745477</v>
      </c>
      <c r="AY24" s="51">
        <v>2.4203231231910238</v>
      </c>
      <c r="AZ24" s="51">
        <v>2.3923443577634185</v>
      </c>
      <c r="BA24" s="51">
        <v>2.3646464906590867</v>
      </c>
      <c r="BC24" s="51">
        <f t="shared" si="1"/>
        <v>-28.853689379684845</v>
      </c>
      <c r="BD24" s="51">
        <f t="shared" si="2"/>
        <v>-32.337679803006438</v>
      </c>
      <c r="BE24" s="51">
        <f t="shared" si="3"/>
        <v>-22.960077777899823</v>
      </c>
      <c r="BF24" s="51">
        <f t="shared" si="4"/>
        <v>-23.089272249281699</v>
      </c>
      <c r="BG24" s="51">
        <f t="shared" si="5"/>
        <v>-15.662638681901697</v>
      </c>
    </row>
    <row r="25" spans="2:59" x14ac:dyDescent="0.2">
      <c r="B25" s="48" t="s">
        <v>75</v>
      </c>
      <c r="C25" s="51">
        <v>7.8303180008335156</v>
      </c>
      <c r="D25" s="51">
        <v>7.6602963954027974</v>
      </c>
      <c r="E25" s="51">
        <v>7.476657382192716</v>
      </c>
      <c r="F25" s="51">
        <v>7.282433639464478</v>
      </c>
      <c r="G25" s="51">
        <v>7.0800634758323966</v>
      </c>
      <c r="H25" s="51">
        <v>6.8715299315476619</v>
      </c>
      <c r="I25" s="51">
        <v>6.6570568810711297</v>
      </c>
      <c r="J25" s="51">
        <v>6.43723475053394</v>
      </c>
      <c r="K25" s="51">
        <v>6.2176739664932246</v>
      </c>
      <c r="L25" s="51">
        <v>6.0004223632323797</v>
      </c>
      <c r="M25" s="51">
        <v>5.7848279967805842</v>
      </c>
      <c r="N25" s="51">
        <v>5.5717585585568878</v>
      </c>
      <c r="O25" s="51">
        <v>5.3632422921011047</v>
      </c>
      <c r="P25" s="51">
        <v>5.1624962733661022</v>
      </c>
      <c r="Q25" s="51">
        <v>4.9724717200869257</v>
      </c>
      <c r="R25" s="51">
        <v>4.794212077353933</v>
      </c>
      <c r="S25" s="51">
        <v>4.6274644718572651</v>
      </c>
      <c r="T25" s="51">
        <v>4.4718355115353896</v>
      </c>
      <c r="U25" s="51">
        <v>4.3270882540857301</v>
      </c>
      <c r="V25" s="51">
        <v>4.1950790811882905</v>
      </c>
      <c r="W25" s="51">
        <v>4.0759638917679171</v>
      </c>
      <c r="X25" s="51">
        <v>3.963878648213131</v>
      </c>
      <c r="Y25" s="51">
        <v>3.8597241335230161</v>
      </c>
      <c r="Z25" s="51">
        <v>3.7653363059062248</v>
      </c>
      <c r="AA25" s="51">
        <v>3.6773588871555791</v>
      </c>
      <c r="AB25" s="51">
        <v>3.5950096818710575</v>
      </c>
      <c r="AC25" s="51">
        <v>3.5176973459583167</v>
      </c>
      <c r="AD25" s="51">
        <v>3.4452214836350517</v>
      </c>
      <c r="AE25" s="51">
        <v>3.3752393272595484</v>
      </c>
      <c r="AF25" s="51">
        <v>3.3047342425515343</v>
      </c>
      <c r="AG25" s="51">
        <v>3.2322357653203606</v>
      </c>
      <c r="AH25" s="51">
        <v>3.1583653712520188</v>
      </c>
      <c r="AI25" s="51">
        <v>3.0833620169308054</v>
      </c>
      <c r="AJ25" s="51">
        <v>3.0085531518766269</v>
      </c>
      <c r="AK25" s="51">
        <v>2.9358102766798417</v>
      </c>
      <c r="AL25" s="51">
        <v>2.8662738031147548</v>
      </c>
      <c r="AM25" s="51">
        <v>2.7994280979065587</v>
      </c>
      <c r="AN25" s="51">
        <v>2.7348515373282707</v>
      </c>
      <c r="AO25" s="51">
        <v>2.6735236688922224</v>
      </c>
      <c r="AP25" s="51">
        <v>2.6166320864560233</v>
      </c>
      <c r="AQ25" s="51">
        <v>2.5647294280549993</v>
      </c>
      <c r="AR25" s="51">
        <v>2.5171964695256466</v>
      </c>
      <c r="AS25" s="51">
        <v>2.4736410061146326</v>
      </c>
      <c r="AT25" s="51">
        <v>2.4334583927115854</v>
      </c>
      <c r="AU25" s="51">
        <v>2.3957443066719573</v>
      </c>
      <c r="AV25" s="51">
        <v>2.3598530987593627</v>
      </c>
      <c r="AW25" s="51">
        <v>2.3261933459561805</v>
      </c>
      <c r="AX25" s="51">
        <v>2.2953377366071743</v>
      </c>
      <c r="AY25" s="51">
        <v>2.2658857394411345</v>
      </c>
      <c r="AZ25" s="51">
        <v>2.235899294237198</v>
      </c>
      <c r="BA25" s="51">
        <v>2.2044441836669222</v>
      </c>
      <c r="BC25" s="51">
        <f t="shared" si="1"/>
        <v>-26.122693916584161</v>
      </c>
      <c r="BD25" s="51">
        <f t="shared" si="2"/>
        <v>-29.540447978119609</v>
      </c>
      <c r="BE25" s="51">
        <f t="shared" si="3"/>
        <v>-20.700088343559784</v>
      </c>
      <c r="BF25" s="51">
        <f t="shared" si="4"/>
        <v>-20.651536141863158</v>
      </c>
      <c r="BG25" s="51">
        <f t="shared" si="5"/>
        <v>-14.047690194801742</v>
      </c>
    </row>
    <row r="26" spans="2:59" x14ac:dyDescent="0.2">
      <c r="B26" s="48" t="s">
        <v>76</v>
      </c>
      <c r="C26" s="51">
        <v>9.0176252729493296</v>
      </c>
      <c r="D26" s="51">
        <v>8.7819319250997019</v>
      </c>
      <c r="E26" s="51">
        <v>8.5329596451117862</v>
      </c>
      <c r="F26" s="51">
        <v>8.2752686584398596</v>
      </c>
      <c r="G26" s="51">
        <v>8.0126934405172037</v>
      </c>
      <c r="H26" s="51">
        <v>7.7480030017054693</v>
      </c>
      <c r="I26" s="51">
        <v>7.4850352677940757</v>
      </c>
      <c r="J26" s="51">
        <v>7.2185363263190636</v>
      </c>
      <c r="K26" s="51">
        <v>6.953797850280008</v>
      </c>
      <c r="L26" s="51">
        <v>6.6940765887401517</v>
      </c>
      <c r="M26" s="51">
        <v>6.4409898496169262</v>
      </c>
      <c r="N26" s="51">
        <v>6.1932288569106468</v>
      </c>
      <c r="O26" s="51">
        <v>5.9512597797413456</v>
      </c>
      <c r="P26" s="51">
        <v>5.7196387121224088</v>
      </c>
      <c r="Q26" s="51">
        <v>5.5011384308333851</v>
      </c>
      <c r="R26" s="51">
        <v>5.2962485171525451</v>
      </c>
      <c r="S26" s="51">
        <v>5.1046348375722808</v>
      </c>
      <c r="T26" s="51">
        <v>4.9253950276119101</v>
      </c>
      <c r="U26" s="51">
        <v>4.757259025953104</v>
      </c>
      <c r="V26" s="51">
        <v>4.6005632601202837</v>
      </c>
      <c r="W26" s="51">
        <v>4.4560574920478899</v>
      </c>
      <c r="X26" s="51">
        <v>4.3195338145697209</v>
      </c>
      <c r="Y26" s="51">
        <v>4.190176304611712</v>
      </c>
      <c r="Z26" s="51">
        <v>4.0697387558854459</v>
      </c>
      <c r="AA26" s="51">
        <v>3.9570060421180799</v>
      </c>
      <c r="AB26" s="51">
        <v>3.8514866837755246</v>
      </c>
      <c r="AC26" s="51">
        <v>3.7523177500507661</v>
      </c>
      <c r="AD26" s="51">
        <v>3.6590628101610694</v>
      </c>
      <c r="AE26" s="51">
        <v>3.5696319750212333</v>
      </c>
      <c r="AF26" s="51">
        <v>3.4815198715046067</v>
      </c>
      <c r="AG26" s="51">
        <v>3.3934633402465315</v>
      </c>
      <c r="AH26" s="51">
        <v>3.3058769617940014</v>
      </c>
      <c r="AI26" s="51">
        <v>3.2189669780976939</v>
      </c>
      <c r="AJ26" s="51">
        <v>3.1331900775517005</v>
      </c>
      <c r="AK26" s="51">
        <v>3.0491411736182221</v>
      </c>
      <c r="AL26" s="51">
        <v>2.9673905111819336</v>
      </c>
      <c r="AM26" s="51">
        <v>2.8876730142360572</v>
      </c>
      <c r="AN26" s="51">
        <v>2.8096857950968031</v>
      </c>
      <c r="AO26" s="51">
        <v>2.7347759228930069</v>
      </c>
      <c r="AP26" s="51">
        <v>2.6645580836977998</v>
      </c>
      <c r="AQ26" s="51">
        <v>2.5999087941983889</v>
      </c>
      <c r="AR26" s="51">
        <v>2.5401548923248254</v>
      </c>
      <c r="AS26" s="51">
        <v>2.4846860438814566</v>
      </c>
      <c r="AT26" s="51">
        <v>2.4339641566002932</v>
      </c>
      <c r="AU26" s="51">
        <v>2.388554275499819</v>
      </c>
      <c r="AV26" s="51">
        <v>2.3485225362769291</v>
      </c>
      <c r="AW26" s="51">
        <v>2.313998730643009</v>
      </c>
      <c r="AX26" s="51">
        <v>2.285464419162555</v>
      </c>
      <c r="AY26" s="51">
        <v>2.2609623742348783</v>
      </c>
      <c r="AZ26" s="51">
        <v>2.2376821098424271</v>
      </c>
      <c r="BA26" s="51">
        <v>2.2139609353548395</v>
      </c>
      <c r="BC26" s="51">
        <f t="shared" si="1"/>
        <v>-28.573325519099569</v>
      </c>
      <c r="BD26" s="51">
        <f t="shared" si="2"/>
        <v>-30.817194311943975</v>
      </c>
      <c r="BE26" s="51">
        <f t="shared" si="3"/>
        <v>-23.846060193290221</v>
      </c>
      <c r="BF26" s="51">
        <f t="shared" si="4"/>
        <v>-23.384797962499626</v>
      </c>
      <c r="BG26" s="51">
        <f t="shared" si="5"/>
        <v>-14.844669155501888</v>
      </c>
    </row>
    <row r="27" spans="2:59" x14ac:dyDescent="0.2">
      <c r="B27" s="49" t="s">
        <v>77</v>
      </c>
      <c r="C27" s="50">
        <v>8.6544889725599106</v>
      </c>
      <c r="D27" s="50">
        <v>8.4056086624954869</v>
      </c>
      <c r="E27" s="50">
        <v>8.1477681696259072</v>
      </c>
      <c r="F27" s="50">
        <v>7.8840809851405895</v>
      </c>
      <c r="G27" s="50">
        <v>7.6170251598000496</v>
      </c>
      <c r="H27" s="50">
        <v>7.3487938943699254</v>
      </c>
      <c r="I27" s="50">
        <v>7.082394284576397</v>
      </c>
      <c r="J27" s="50">
        <v>6.8124622665874845</v>
      </c>
      <c r="K27" s="50">
        <v>6.5454040698131912</v>
      </c>
      <c r="L27" s="50">
        <v>6.2865250136749298</v>
      </c>
      <c r="M27" s="50">
        <v>6.0389736491114236</v>
      </c>
      <c r="N27" s="50">
        <v>5.79967623906927</v>
      </c>
      <c r="O27" s="50">
        <v>5.5673437936499317</v>
      </c>
      <c r="P27" s="50">
        <v>5.3440084336856764</v>
      </c>
      <c r="Q27" s="50">
        <v>5.1296502381057394</v>
      </c>
      <c r="R27" s="50">
        <v>4.9231355400594179</v>
      </c>
      <c r="S27" s="50">
        <v>4.726657633612307</v>
      </c>
      <c r="T27" s="50">
        <v>4.5400051807319945</v>
      </c>
      <c r="U27" s="50">
        <v>4.3653797948772262</v>
      </c>
      <c r="V27" s="50">
        <v>4.2059557636125051</v>
      </c>
      <c r="W27" s="50">
        <v>4.0625182808067235</v>
      </c>
      <c r="X27" s="50">
        <v>3.9307578795028535</v>
      </c>
      <c r="Y27" s="50">
        <v>3.8092871072691556</v>
      </c>
      <c r="Z27" s="50">
        <v>3.6990565572442171</v>
      </c>
      <c r="AA27" s="50">
        <v>3.5987461228799575</v>
      </c>
      <c r="AB27" s="50">
        <v>3.5076503476519187</v>
      </c>
      <c r="AC27" s="50">
        <v>3.4246962071928317</v>
      </c>
      <c r="AD27" s="50">
        <v>3.3491251757593083</v>
      </c>
      <c r="AE27" s="50">
        <v>3.2787698375451941</v>
      </c>
      <c r="AF27" s="50">
        <v>3.2110305333092457</v>
      </c>
      <c r="AG27" s="50">
        <v>3.1443254485632037</v>
      </c>
      <c r="AH27" s="50">
        <v>3.0787774777059838</v>
      </c>
      <c r="AI27" s="50">
        <v>3.0143889726347686</v>
      </c>
      <c r="AJ27" s="50">
        <v>2.9505921242042632</v>
      </c>
      <c r="AK27" s="50">
        <v>2.8868225157246399</v>
      </c>
      <c r="AL27" s="50">
        <v>2.8229283131439358</v>
      </c>
      <c r="AM27" s="50">
        <v>2.7590034430540715</v>
      </c>
      <c r="AN27" s="50">
        <v>2.6949106889145877</v>
      </c>
      <c r="AO27" s="50">
        <v>2.6320603281780599</v>
      </c>
      <c r="AP27" s="50">
        <v>2.5723946314228372</v>
      </c>
      <c r="AQ27" s="50">
        <v>2.5169071307865449</v>
      </c>
      <c r="AR27" s="50">
        <v>2.4651101360865186</v>
      </c>
      <c r="AS27" s="50">
        <v>2.4168729131252897</v>
      </c>
      <c r="AT27" s="50">
        <v>2.3714931945995961</v>
      </c>
      <c r="AU27" s="50">
        <v>2.3278827688753005</v>
      </c>
      <c r="AV27" s="50">
        <v>2.2854188989644495</v>
      </c>
      <c r="AW27" s="50">
        <v>2.244430614966952</v>
      </c>
      <c r="AX27" s="50">
        <v>2.2051701653701929</v>
      </c>
      <c r="AY27" s="50">
        <v>2.1675820436603996</v>
      </c>
      <c r="AZ27" s="50">
        <v>2.1315669928171483</v>
      </c>
      <c r="BA27" s="50">
        <v>2.0971674113274394</v>
      </c>
      <c r="BC27" s="50">
        <f t="shared" si="1"/>
        <v>-30.221487735917052</v>
      </c>
      <c r="BD27" s="50">
        <f t="shared" si="2"/>
        <v>-32.728332381372724</v>
      </c>
      <c r="BE27" s="50">
        <f t="shared" si="3"/>
        <v>-22.601568012173658</v>
      </c>
      <c r="BF27" s="50">
        <f t="shared" si="4"/>
        <v>-19.953987843826948</v>
      </c>
      <c r="BG27" s="50">
        <f t="shared" si="5"/>
        <v>-16.67680600229119</v>
      </c>
    </row>
    <row r="28" spans="2:59" x14ac:dyDescent="0.2">
      <c r="B28" s="48" t="s">
        <v>78</v>
      </c>
      <c r="C28" s="51">
        <v>9.2088604032436603</v>
      </c>
      <c r="D28" s="51">
        <v>8.9500549407660479</v>
      </c>
      <c r="E28" s="51">
        <v>8.6846829517758657</v>
      </c>
      <c r="F28" s="51">
        <v>8.4146105322655789</v>
      </c>
      <c r="G28" s="51">
        <v>8.1407425112715632</v>
      </c>
      <c r="H28" s="51">
        <v>7.8645420869179414</v>
      </c>
      <c r="I28" s="51">
        <v>7.5900468463575264</v>
      </c>
      <c r="J28" s="51">
        <v>7.3109896996226134</v>
      </c>
      <c r="K28" s="51">
        <v>7.03331941173857</v>
      </c>
      <c r="L28" s="51">
        <v>6.7616045996413128</v>
      </c>
      <c r="M28" s="51">
        <v>6.5020259015506374</v>
      </c>
      <c r="N28" s="51">
        <v>6.2520958462611356</v>
      </c>
      <c r="O28" s="51">
        <v>6.0087913453805939</v>
      </c>
      <c r="P28" s="51">
        <v>5.7740682962145762</v>
      </c>
      <c r="Q28" s="51">
        <v>5.5478509554754636</v>
      </c>
      <c r="R28" s="51">
        <v>5.3289932094078933</v>
      </c>
      <c r="S28" s="51">
        <v>5.1190046418133992</v>
      </c>
      <c r="T28" s="51">
        <v>4.9176460041749017</v>
      </c>
      <c r="U28" s="51">
        <v>4.7277778722211901</v>
      </c>
      <c r="V28" s="51">
        <v>4.5515703668185088</v>
      </c>
      <c r="W28" s="51">
        <v>4.3880258035898239</v>
      </c>
      <c r="X28" s="51">
        <v>4.2332481019629444</v>
      </c>
      <c r="Y28" s="51">
        <v>4.0876614739956878</v>
      </c>
      <c r="Z28" s="51">
        <v>3.9534394548205896</v>
      </c>
      <c r="AA28" s="51">
        <v>3.8299357413500257</v>
      </c>
      <c r="AB28" s="51">
        <v>3.7171473708299807</v>
      </c>
      <c r="AC28" s="51">
        <v>3.613786899698177</v>
      </c>
      <c r="AD28" s="51">
        <v>3.5190340845707526</v>
      </c>
      <c r="AE28" s="51">
        <v>3.4308570072058062</v>
      </c>
      <c r="AF28" s="51">
        <v>3.3468217422858428</v>
      </c>
      <c r="AG28" s="51">
        <v>3.2654975752994488</v>
      </c>
      <c r="AH28" s="51">
        <v>3.1870102128192479</v>
      </c>
      <c r="AI28" s="51">
        <v>3.1111874123067627</v>
      </c>
      <c r="AJ28" s="51">
        <v>3.0379087456688092</v>
      </c>
      <c r="AK28" s="51">
        <v>2.9672350517326493</v>
      </c>
      <c r="AL28" s="51">
        <v>2.8991489827943484</v>
      </c>
      <c r="AM28" s="51">
        <v>2.8335342956184686</v>
      </c>
      <c r="AN28" s="51">
        <v>2.7702496471871929</v>
      </c>
      <c r="AO28" s="51">
        <v>2.7095053440902781</v>
      </c>
      <c r="AP28" s="51">
        <v>2.6517534533718097</v>
      </c>
      <c r="AQ28" s="51">
        <v>2.5971257172876969</v>
      </c>
      <c r="AR28" s="51">
        <v>2.5453241250236691</v>
      </c>
      <c r="AS28" s="51">
        <v>2.4962628490724179</v>
      </c>
      <c r="AT28" s="51">
        <v>2.4493221169552433</v>
      </c>
      <c r="AU28" s="51">
        <v>2.4036708671534566</v>
      </c>
      <c r="AV28" s="51">
        <v>2.3588585354776908</v>
      </c>
      <c r="AW28" s="51">
        <v>2.315051117291107</v>
      </c>
      <c r="AX28" s="51">
        <v>2.2723866550705503</v>
      </c>
      <c r="AY28" s="51">
        <v>2.2311101504192719</v>
      </c>
      <c r="AZ28" s="51">
        <v>2.1915290751142296</v>
      </c>
      <c r="BA28" s="51">
        <v>2.1539189636749736</v>
      </c>
      <c r="BC28" s="51">
        <f t="shared" si="1"/>
        <v>-29.393805347940638</v>
      </c>
      <c r="BD28" s="51">
        <f t="shared" si="2"/>
        <v>-32.512944887787285</v>
      </c>
      <c r="BE28" s="51">
        <f t="shared" si="3"/>
        <v>-25.581623229563498</v>
      </c>
      <c r="BF28" s="51">
        <f t="shared" si="4"/>
        <v>-20.467688081209545</v>
      </c>
      <c r="BG28" s="51">
        <f t="shared" si="5"/>
        <v>-17.065279153124145</v>
      </c>
    </row>
    <row r="29" spans="2:59" x14ac:dyDescent="0.2">
      <c r="B29" s="48" t="s">
        <v>79</v>
      </c>
      <c r="C29" s="51">
        <v>10.272848188907513</v>
      </c>
      <c r="D29" s="51">
        <v>9.9591179149139162</v>
      </c>
      <c r="E29" s="51">
        <v>9.6300079347904486</v>
      </c>
      <c r="F29" s="51">
        <v>9.2902421081053586</v>
      </c>
      <c r="G29" s="51">
        <v>8.9434971935138989</v>
      </c>
      <c r="H29" s="51">
        <v>8.5937608367702953</v>
      </c>
      <c r="I29" s="51">
        <v>8.2417832188254607</v>
      </c>
      <c r="J29" s="51">
        <v>7.8884318107411779</v>
      </c>
      <c r="K29" s="51">
        <v>7.5431567049285757</v>
      </c>
      <c r="L29" s="51">
        <v>7.2137302126667366</v>
      </c>
      <c r="M29" s="51">
        <v>6.9024142058789</v>
      </c>
      <c r="N29" s="51">
        <v>6.6050871056909735</v>
      </c>
      <c r="O29" s="51">
        <v>6.3205654354765164</v>
      </c>
      <c r="P29" s="51">
        <v>6.048781478284277</v>
      </c>
      <c r="Q29" s="51">
        <v>5.7871807473755705</v>
      </c>
      <c r="R29" s="51">
        <v>5.533777332890315</v>
      </c>
      <c r="S29" s="51">
        <v>5.2922237700329378</v>
      </c>
      <c r="T29" s="51">
        <v>5.0623405674629272</v>
      </c>
      <c r="U29" s="51">
        <v>4.8466462517949518</v>
      </c>
      <c r="V29" s="51">
        <v>4.6502509806311743</v>
      </c>
      <c r="W29" s="51">
        <v>4.4754097539556259</v>
      </c>
      <c r="X29" s="51">
        <v>4.3169668284465121</v>
      </c>
      <c r="Y29" s="51">
        <v>4.1724491443519351</v>
      </c>
      <c r="Z29" s="51">
        <v>4.0419304233975897</v>
      </c>
      <c r="AA29" s="51">
        <v>3.9234981228789541</v>
      </c>
      <c r="AB29" s="51">
        <v>3.8160426514281562</v>
      </c>
      <c r="AC29" s="51">
        <v>3.7182385651368599</v>
      </c>
      <c r="AD29" s="51">
        <v>3.6290548682850812</v>
      </c>
      <c r="AE29" s="51">
        <v>3.5462100484234242</v>
      </c>
      <c r="AF29" s="51">
        <v>3.4670548386509883</v>
      </c>
      <c r="AG29" s="51">
        <v>3.3899414112117552</v>
      </c>
      <c r="AH29" s="51">
        <v>3.3146608832948963</v>
      </c>
      <c r="AI29" s="51">
        <v>3.2410190703565989</v>
      </c>
      <c r="AJ29" s="51">
        <v>3.168088750340051</v>
      </c>
      <c r="AK29" s="51">
        <v>3.0947811788331805</v>
      </c>
      <c r="AL29" s="51">
        <v>3.0207797368578628</v>
      </c>
      <c r="AM29" s="51">
        <v>2.9462075023635648</v>
      </c>
      <c r="AN29" s="51">
        <v>2.8708837147468587</v>
      </c>
      <c r="AO29" s="51">
        <v>2.7965703345709443</v>
      </c>
      <c r="AP29" s="51">
        <v>2.725560359749124</v>
      </c>
      <c r="AQ29" s="51">
        <v>2.6590446471179066</v>
      </c>
      <c r="AR29" s="51">
        <v>2.596595882330555</v>
      </c>
      <c r="AS29" s="51">
        <v>2.5379785702086517</v>
      </c>
      <c r="AT29" s="51">
        <v>2.4830753665132828</v>
      </c>
      <c r="AU29" s="51">
        <v>2.4315290891639503</v>
      </c>
      <c r="AV29" s="51">
        <v>2.3830824650396676</v>
      </c>
      <c r="AW29" s="51">
        <v>2.3382009618578286</v>
      </c>
      <c r="AX29" s="51">
        <v>2.2973365102620362</v>
      </c>
      <c r="AY29" s="51">
        <v>2.2599128975377623</v>
      </c>
      <c r="AZ29" s="51">
        <v>2.2251160560830683</v>
      </c>
      <c r="BA29" s="51">
        <v>2.19255145160353</v>
      </c>
      <c r="BC29" s="51">
        <f t="shared" si="1"/>
        <v>-32.809148164653735</v>
      </c>
      <c r="BD29" s="51">
        <f t="shared" si="2"/>
        <v>-35.161675024604499</v>
      </c>
      <c r="BE29" s="51">
        <f t="shared" si="3"/>
        <v>-24.254054989813412</v>
      </c>
      <c r="BF29" s="51">
        <f t="shared" si="4"/>
        <v>-21.560749152670024</v>
      </c>
      <c r="BG29" s="51">
        <f t="shared" si="5"/>
        <v>-17.543639066760331</v>
      </c>
    </row>
    <row r="30" spans="2:59" x14ac:dyDescent="0.2">
      <c r="B30" s="48" t="s">
        <v>80</v>
      </c>
      <c r="C30" s="51">
        <v>7.5102721657827196</v>
      </c>
      <c r="D30" s="51">
        <v>7.2880604144176848</v>
      </c>
      <c r="E30" s="51">
        <v>7.0584638288486987</v>
      </c>
      <c r="F30" s="51">
        <v>6.8248982767772528</v>
      </c>
      <c r="G30" s="51">
        <v>6.5905194869105861</v>
      </c>
      <c r="H30" s="51">
        <v>6.3573687998350348</v>
      </c>
      <c r="I30" s="51">
        <v>6.1287651286226499</v>
      </c>
      <c r="J30" s="51">
        <v>5.8971964514098945</v>
      </c>
      <c r="K30" s="51">
        <v>5.6681700756374802</v>
      </c>
      <c r="L30" s="51">
        <v>5.4465547317016307</v>
      </c>
      <c r="M30" s="51">
        <v>5.2333767692233826</v>
      </c>
      <c r="N30" s="51">
        <v>5.0253604741085773</v>
      </c>
      <c r="O30" s="51">
        <v>4.8224377543119274</v>
      </c>
      <c r="P30" s="51">
        <v>4.6274870187615358</v>
      </c>
      <c r="Q30" s="51">
        <v>4.4416151968976205</v>
      </c>
      <c r="R30" s="51">
        <v>4.2640689057732315</v>
      </c>
      <c r="S30" s="51">
        <v>4.0969666024925671</v>
      </c>
      <c r="T30" s="51">
        <v>3.9401844007951077</v>
      </c>
      <c r="U30" s="51">
        <v>3.7951532660880289</v>
      </c>
      <c r="V30" s="51">
        <v>3.6647565326102778</v>
      </c>
      <c r="W30" s="51">
        <v>3.5504483737903181</v>
      </c>
      <c r="X30" s="51">
        <v>3.4480835556682754</v>
      </c>
      <c r="Y30" s="51">
        <v>3.3553464286270871</v>
      </c>
      <c r="Z30" s="51">
        <v>3.2727300444750691</v>
      </c>
      <c r="AA30" s="51">
        <v>3.1987622266089262</v>
      </c>
      <c r="AB30" s="51">
        <v>3.1323557645149309</v>
      </c>
      <c r="AC30" s="51">
        <v>3.0726891981094928</v>
      </c>
      <c r="AD30" s="51">
        <v>3.0191514572485061</v>
      </c>
      <c r="AE30" s="51">
        <v>2.9694904225857734</v>
      </c>
      <c r="AF30" s="51">
        <v>2.9209520891199698</v>
      </c>
      <c r="AG30" s="51">
        <v>2.8717988137974091</v>
      </c>
      <c r="AH30" s="51">
        <v>2.8222596639869062</v>
      </c>
      <c r="AI30" s="51">
        <v>2.772538873300582</v>
      </c>
      <c r="AJ30" s="51">
        <v>2.7218225527640603</v>
      </c>
      <c r="AK30" s="51">
        <v>2.6692305527953715</v>
      </c>
      <c r="AL30" s="51">
        <v>2.6145309652635964</v>
      </c>
      <c r="AM30" s="51">
        <v>2.5579522091429494</v>
      </c>
      <c r="AN30" s="51">
        <v>2.4993635859070364</v>
      </c>
      <c r="AO30" s="51">
        <v>2.4410577821299277</v>
      </c>
      <c r="AP30" s="51">
        <v>2.3861357604330666</v>
      </c>
      <c r="AQ30" s="51">
        <v>2.3362692311753048</v>
      </c>
      <c r="AR30" s="51">
        <v>2.290762135838913</v>
      </c>
      <c r="AS30" s="51">
        <v>2.2495179841321979</v>
      </c>
      <c r="AT30" s="51">
        <v>2.2113808111482145</v>
      </c>
      <c r="AU30" s="51">
        <v>2.1745215230455655</v>
      </c>
      <c r="AV30" s="51">
        <v>2.1378757853429171</v>
      </c>
      <c r="AW30" s="51">
        <v>2.1017987556559987</v>
      </c>
      <c r="AX30" s="51">
        <v>2.0664835609730394</v>
      </c>
      <c r="AY30" s="51">
        <v>2.0319186451928952</v>
      </c>
      <c r="AZ30" s="51">
        <v>1.9980881026400354</v>
      </c>
      <c r="BA30" s="51">
        <v>1.9650984612039697</v>
      </c>
      <c r="BC30" s="51">
        <f t="shared" si="1"/>
        <v>-30.317082341343337</v>
      </c>
      <c r="BD30" s="51">
        <f t="shared" si="2"/>
        <v>-32.157600525345053</v>
      </c>
      <c r="BE30" s="51">
        <f t="shared" si="3"/>
        <v>-19.114474808386227</v>
      </c>
      <c r="BF30" s="51">
        <f t="shared" si="4"/>
        <v>-18.647879511934473</v>
      </c>
      <c r="BG30" s="51">
        <f t="shared" si="5"/>
        <v>-15.8873286100083</v>
      </c>
    </row>
    <row r="31" spans="2:59" x14ac:dyDescent="0.2">
      <c r="B31" s="49" t="s">
        <v>81</v>
      </c>
      <c r="C31" s="50">
        <v>11.915298794254696</v>
      </c>
      <c r="D31" s="50">
        <v>11.635074163504656</v>
      </c>
      <c r="E31" s="50">
        <v>11.342547458260928</v>
      </c>
      <c r="F31" s="50">
        <v>11.039891721419185</v>
      </c>
      <c r="G31" s="50">
        <v>10.727877241447178</v>
      </c>
      <c r="H31" s="50">
        <v>10.408189562191106</v>
      </c>
      <c r="I31" s="50">
        <v>10.079290099990942</v>
      </c>
      <c r="J31" s="50">
        <v>9.7465966210555717</v>
      </c>
      <c r="K31" s="50">
        <v>9.4162013544123244</v>
      </c>
      <c r="L31" s="50">
        <v>9.0905465325542192</v>
      </c>
      <c r="M31" s="50">
        <v>8.7729163592334025</v>
      </c>
      <c r="N31" s="50">
        <v>8.4610630059939709</v>
      </c>
      <c r="O31" s="50">
        <v>8.1510458556900947</v>
      </c>
      <c r="P31" s="50">
        <v>7.8484329612003574</v>
      </c>
      <c r="Q31" s="50">
        <v>7.5542275193186006</v>
      </c>
      <c r="R31" s="50">
        <v>7.2667670902651347</v>
      </c>
      <c r="S31" s="50">
        <v>6.9888979231745427</v>
      </c>
      <c r="T31" s="50">
        <v>6.7210532864449286</v>
      </c>
      <c r="U31" s="50">
        <v>6.4658618137666775</v>
      </c>
      <c r="V31" s="50">
        <v>6.227618716895579</v>
      </c>
      <c r="W31" s="50">
        <v>6.0057148509665881</v>
      </c>
      <c r="X31" s="50">
        <v>5.7924928831256421</v>
      </c>
      <c r="Y31" s="50">
        <v>5.5893424027306695</v>
      </c>
      <c r="Z31" s="50">
        <v>5.4001859230869993</v>
      </c>
      <c r="AA31" s="50">
        <v>5.2230581842297976</v>
      </c>
      <c r="AB31" s="50">
        <v>5.0578131453934532</v>
      </c>
      <c r="AC31" s="50">
        <v>4.9029577518060439</v>
      </c>
      <c r="AD31" s="50">
        <v>4.7577780547890018</v>
      </c>
      <c r="AE31" s="50">
        <v>4.6193252730316106</v>
      </c>
      <c r="AF31" s="50">
        <v>4.484030213147264</v>
      </c>
      <c r="AG31" s="50">
        <v>4.3504112501693735</v>
      </c>
      <c r="AH31" s="50">
        <v>4.2190630141731376</v>
      </c>
      <c r="AI31" s="50">
        <v>4.0902165685887493</v>
      </c>
      <c r="AJ31" s="50">
        <v>3.9651689359267905</v>
      </c>
      <c r="AK31" s="50">
        <v>3.8455498016210554</v>
      </c>
      <c r="AL31" s="50">
        <v>3.7322877269235391</v>
      </c>
      <c r="AM31" s="50">
        <v>3.6246231103218087</v>
      </c>
      <c r="AN31" s="50">
        <v>3.5218472131314309</v>
      </c>
      <c r="AO31" s="50">
        <v>3.4248830035746662</v>
      </c>
      <c r="AP31" s="50">
        <v>3.334747970430374</v>
      </c>
      <c r="AQ31" s="50">
        <v>3.2518230229951959</v>
      </c>
      <c r="AR31" s="50">
        <v>3.175339677095868</v>
      </c>
      <c r="AS31" s="50">
        <v>3.1046887678453787</v>
      </c>
      <c r="AT31" s="50">
        <v>3.0394633918764566</v>
      </c>
      <c r="AU31" s="50">
        <v>2.9791019184103291</v>
      </c>
      <c r="AV31" s="50">
        <v>2.9231260859653614</v>
      </c>
      <c r="AW31" s="50">
        <v>2.8716590403233075</v>
      </c>
      <c r="AX31" s="50">
        <v>2.8249342196885592</v>
      </c>
      <c r="AY31" s="50">
        <v>2.7819705501167893</v>
      </c>
      <c r="AZ31" s="50">
        <v>2.7414777420952348</v>
      </c>
      <c r="BA31" s="50">
        <v>2.7027284731818337</v>
      </c>
      <c r="BC31" s="50">
        <f t="shared" si="1"/>
        <v>-26.372670037754176</v>
      </c>
      <c r="BD31" s="50">
        <f t="shared" si="2"/>
        <v>-31.542549762877471</v>
      </c>
      <c r="BE31" s="50">
        <f t="shared" si="3"/>
        <v>-27.562141091843586</v>
      </c>
      <c r="BF31" s="50">
        <f t="shared" si="4"/>
        <v>-25.252514394619741</v>
      </c>
      <c r="BG31" s="50">
        <f t="shared" si="5"/>
        <v>-16.885745193709866</v>
      </c>
    </row>
    <row r="32" spans="2:59" x14ac:dyDescent="0.2">
      <c r="B32" s="48" t="s">
        <v>82</v>
      </c>
      <c r="C32" s="51">
        <v>10.313705707165866</v>
      </c>
      <c r="D32" s="51">
        <v>10.096430243445694</v>
      </c>
      <c r="E32" s="51">
        <v>9.8698403761155369</v>
      </c>
      <c r="F32" s="51">
        <v>9.632207674112724</v>
      </c>
      <c r="G32" s="51">
        <v>9.3802229787676392</v>
      </c>
      <c r="H32" s="51">
        <v>9.1140686306280259</v>
      </c>
      <c r="I32" s="51">
        <v>8.8326812373104033</v>
      </c>
      <c r="J32" s="51">
        <v>8.54096561312363</v>
      </c>
      <c r="K32" s="51">
        <v>8.2520390660552394</v>
      </c>
      <c r="L32" s="51">
        <v>7.9697851303324976</v>
      </c>
      <c r="M32" s="51">
        <v>7.6948538836195848</v>
      </c>
      <c r="N32" s="51">
        <v>7.4242591506537412</v>
      </c>
      <c r="O32" s="51">
        <v>7.1553866871167893</v>
      </c>
      <c r="P32" s="51">
        <v>6.8967350064639428</v>
      </c>
      <c r="Q32" s="51">
        <v>6.6470867174494277</v>
      </c>
      <c r="R32" s="51">
        <v>6.4006734331894402</v>
      </c>
      <c r="S32" s="51">
        <v>6.163588179100798</v>
      </c>
      <c r="T32" s="51">
        <v>5.9354091618503082</v>
      </c>
      <c r="U32" s="51">
        <v>5.718333828039972</v>
      </c>
      <c r="V32" s="51">
        <v>5.5183869908817886</v>
      </c>
      <c r="W32" s="51">
        <v>5.3372778903924472</v>
      </c>
      <c r="X32" s="51">
        <v>5.1679253486402468</v>
      </c>
      <c r="Y32" s="51">
        <v>5.0108689326038878</v>
      </c>
      <c r="Z32" s="51">
        <v>4.8667366605422027</v>
      </c>
      <c r="AA32" s="51">
        <v>4.7319507664673104</v>
      </c>
      <c r="AB32" s="51">
        <v>4.6053205867809464</v>
      </c>
      <c r="AC32" s="51">
        <v>4.485991829633357</v>
      </c>
      <c r="AD32" s="51">
        <v>4.3734516316762866</v>
      </c>
      <c r="AE32" s="51">
        <v>4.2660431118673419</v>
      </c>
      <c r="AF32" s="51">
        <v>4.1619356026768219</v>
      </c>
      <c r="AG32" s="51">
        <v>4.060274275602743</v>
      </c>
      <c r="AH32" s="51">
        <v>3.9608755150279542</v>
      </c>
      <c r="AI32" s="51">
        <v>3.8637913538016826</v>
      </c>
      <c r="AJ32" s="51">
        <v>3.768875184454517</v>
      </c>
      <c r="AK32" s="51">
        <v>3.6760906934369304</v>
      </c>
      <c r="AL32" s="51">
        <v>3.5856056769745162</v>
      </c>
      <c r="AM32" s="51">
        <v>3.4974774789517178</v>
      </c>
      <c r="AN32" s="51">
        <v>3.4116575650189969</v>
      </c>
      <c r="AO32" s="51">
        <v>3.3294175316555488</v>
      </c>
      <c r="AP32" s="51">
        <v>3.2524820138940855</v>
      </c>
      <c r="AQ32" s="51">
        <v>3.18159935251551</v>
      </c>
      <c r="AR32" s="51">
        <v>3.1163110138636352</v>
      </c>
      <c r="AS32" s="51">
        <v>3.0565111096375781</v>
      </c>
      <c r="AT32" s="51">
        <v>3.000935539884475</v>
      </c>
      <c r="AU32" s="51">
        <v>2.9479330416237168</v>
      </c>
      <c r="AV32" s="51">
        <v>2.8964518126803172</v>
      </c>
      <c r="AW32" s="51">
        <v>2.8470224608912664</v>
      </c>
      <c r="AX32" s="51">
        <v>2.7998634717637207</v>
      </c>
      <c r="AY32" s="51">
        <v>2.7553102646485184</v>
      </c>
      <c r="AZ32" s="51">
        <v>2.7137186876365749</v>
      </c>
      <c r="BA32" s="51">
        <v>2.6753985616495481</v>
      </c>
      <c r="BC32" s="51">
        <f t="shared" si="1"/>
        <v>-25.391958020740567</v>
      </c>
      <c r="BD32" s="51">
        <f t="shared" si="2"/>
        <v>-30.638346470045729</v>
      </c>
      <c r="BE32" s="51">
        <f t="shared" si="3"/>
        <v>-23.926121911104136</v>
      </c>
      <c r="BF32" s="51">
        <f t="shared" si="4"/>
        <v>-21.640777529907005</v>
      </c>
      <c r="BG32" s="51">
        <f t="shared" si="5"/>
        <v>-15.910261939981151</v>
      </c>
    </row>
    <row r="33" spans="2:59" x14ac:dyDescent="0.2">
      <c r="B33" s="48" t="s">
        <v>83</v>
      </c>
      <c r="C33" s="51">
        <v>13.439714115996614</v>
      </c>
      <c r="D33" s="51">
        <v>13.080438734772025</v>
      </c>
      <c r="E33" s="51">
        <v>12.712270055434738</v>
      </c>
      <c r="F33" s="51">
        <v>12.335506069531229</v>
      </c>
      <c r="G33" s="51">
        <v>11.949681307949975</v>
      </c>
      <c r="H33" s="51">
        <v>11.555984768500217</v>
      </c>
      <c r="I33" s="51">
        <v>11.149765775039196</v>
      </c>
      <c r="J33" s="51">
        <v>10.738286263713835</v>
      </c>
      <c r="K33" s="51">
        <v>10.331393492834525</v>
      </c>
      <c r="L33" s="51">
        <v>9.9335334793414862</v>
      </c>
      <c r="M33" s="51">
        <v>9.5492174862109955</v>
      </c>
      <c r="N33" s="51">
        <v>9.171237341748709</v>
      </c>
      <c r="O33" s="51">
        <v>8.7937367139216978</v>
      </c>
      <c r="P33" s="51">
        <v>8.4256545238063385</v>
      </c>
      <c r="Q33" s="51">
        <v>8.0733546545267263</v>
      </c>
      <c r="R33" s="51">
        <v>7.7321663945825021</v>
      </c>
      <c r="S33" s="51">
        <v>7.4001927225657989</v>
      </c>
      <c r="T33" s="51">
        <v>7.0843856550137616</v>
      </c>
      <c r="U33" s="51">
        <v>6.7899779212577052</v>
      </c>
      <c r="V33" s="51">
        <v>6.5204663509186078</v>
      </c>
      <c r="W33" s="51">
        <v>6.2728949058983083</v>
      </c>
      <c r="X33" s="51">
        <v>6.0353124096530903</v>
      </c>
      <c r="Y33" s="51">
        <v>5.8110805087979829</v>
      </c>
      <c r="Z33" s="51">
        <v>5.6051381927418475</v>
      </c>
      <c r="AA33" s="51">
        <v>5.4132672956859782</v>
      </c>
      <c r="AB33" s="51">
        <v>5.2351948768053553</v>
      </c>
      <c r="AC33" s="51">
        <v>5.0691576269416139</v>
      </c>
      <c r="AD33" s="51">
        <v>4.9142386866847829</v>
      </c>
      <c r="AE33" s="51">
        <v>4.7673598841368845</v>
      </c>
      <c r="AF33" s="51">
        <v>4.6251824663899859</v>
      </c>
      <c r="AG33" s="51">
        <v>4.4861566781240327</v>
      </c>
      <c r="AH33" s="51">
        <v>4.3507900791104062</v>
      </c>
      <c r="AI33" s="51">
        <v>4.2190879632033376</v>
      </c>
      <c r="AJ33" s="51">
        <v>4.0920112117113252</v>
      </c>
      <c r="AK33" s="51">
        <v>3.9707360908148703</v>
      </c>
      <c r="AL33" s="51">
        <v>3.8558996826051746</v>
      </c>
      <c r="AM33" s="51">
        <v>3.7467056505916685</v>
      </c>
      <c r="AN33" s="51">
        <v>3.6421906137640896</v>
      </c>
      <c r="AO33" s="51">
        <v>3.5432323927211868</v>
      </c>
      <c r="AP33" s="51">
        <v>3.4507125095579023</v>
      </c>
      <c r="AQ33" s="51">
        <v>3.3649242770455707</v>
      </c>
      <c r="AR33" s="51">
        <v>3.2855007652430319</v>
      </c>
      <c r="AS33" s="51">
        <v>3.2122034532778065</v>
      </c>
      <c r="AT33" s="51">
        <v>3.1445120979164538</v>
      </c>
      <c r="AU33" s="51">
        <v>3.0815742312558818</v>
      </c>
      <c r="AV33" s="51">
        <v>3.0228663392620123</v>
      </c>
      <c r="AW33" s="51">
        <v>2.9686282019755352</v>
      </c>
      <c r="AX33" s="51">
        <v>2.9191127534458126</v>
      </c>
      <c r="AY33" s="51">
        <v>2.8737938155006661</v>
      </c>
      <c r="AZ33" s="51">
        <v>2.8318926626452363</v>
      </c>
      <c r="BA33" s="51">
        <v>2.7929906277211298</v>
      </c>
      <c r="BC33" s="51">
        <f t="shared" si="1"/>
        <v>-28.947763294718865</v>
      </c>
      <c r="BD33" s="51">
        <f t="shared" si="2"/>
        <v>-34.309854027763784</v>
      </c>
      <c r="BE33" s="51">
        <f t="shared" si="3"/>
        <v>-28.48347142073483</v>
      </c>
      <c r="BF33" s="51">
        <f t="shared" si="4"/>
        <v>-24.993161887233185</v>
      </c>
      <c r="BG33" s="51">
        <f t="shared" si="5"/>
        <v>-16.99692481123537</v>
      </c>
    </row>
    <row r="34" spans="2:59" x14ac:dyDescent="0.2">
      <c r="B34" s="48" t="s">
        <v>84</v>
      </c>
      <c r="C34" s="51">
        <v>11.140467313538325</v>
      </c>
      <c r="D34" s="51">
        <v>10.917805421650295</v>
      </c>
      <c r="E34" s="51">
        <v>10.683395825929713</v>
      </c>
      <c r="F34" s="51">
        <v>10.439106722517748</v>
      </c>
      <c r="G34" s="51">
        <v>10.185476854235844</v>
      </c>
      <c r="H34" s="51">
        <v>9.9236188767331797</v>
      </c>
      <c r="I34" s="51">
        <v>9.6492355922887452</v>
      </c>
      <c r="J34" s="51">
        <v>9.3734956193683168</v>
      </c>
      <c r="K34" s="51">
        <v>9.0970041385895968</v>
      </c>
      <c r="L34" s="51">
        <v>8.8194233470716643</v>
      </c>
      <c r="M34" s="51">
        <v>8.5440045376422713</v>
      </c>
      <c r="N34" s="51">
        <v>8.2710851943728123</v>
      </c>
      <c r="O34" s="51">
        <v>7.9984254827632624</v>
      </c>
      <c r="P34" s="51">
        <v>7.7311772540477053</v>
      </c>
      <c r="Q34" s="51">
        <v>7.4699122647233045</v>
      </c>
      <c r="R34" s="51">
        <v>7.2156276739372585</v>
      </c>
      <c r="S34" s="51">
        <v>6.9715677220235701</v>
      </c>
      <c r="T34" s="51">
        <v>6.7351139303056122</v>
      </c>
      <c r="U34" s="51">
        <v>6.5068241691842896</v>
      </c>
      <c r="V34" s="51">
        <v>6.290657788422191</v>
      </c>
      <c r="W34" s="51">
        <v>6.0860665224397499</v>
      </c>
      <c r="X34" s="51">
        <v>5.8866160908824607</v>
      </c>
      <c r="Y34" s="51">
        <v>5.6938941621892711</v>
      </c>
      <c r="Z34" s="51">
        <v>5.5127557049382316</v>
      </c>
      <c r="AA34" s="51">
        <v>5.3423326349966702</v>
      </c>
      <c r="AB34" s="51">
        <v>5.1830536519449</v>
      </c>
      <c r="AC34" s="51">
        <v>5.0334516064569135</v>
      </c>
      <c r="AD34" s="51">
        <v>4.8928639248799826</v>
      </c>
      <c r="AE34" s="51">
        <v>4.7586019246210878</v>
      </c>
      <c r="AF34" s="51">
        <v>4.6271744816751479</v>
      </c>
      <c r="AG34" s="51">
        <v>4.497117893426485</v>
      </c>
      <c r="AH34" s="51">
        <v>4.3688728290892582</v>
      </c>
      <c r="AI34" s="51">
        <v>4.2424532896029943</v>
      </c>
      <c r="AJ34" s="51">
        <v>4.1196453435698608</v>
      </c>
      <c r="AK34" s="51">
        <v>4.002570919415998</v>
      </c>
      <c r="AL34" s="51">
        <v>3.8923783266481258</v>
      </c>
      <c r="AM34" s="51">
        <v>3.7879719131981093</v>
      </c>
      <c r="AN34" s="51">
        <v>3.6885725245720065</v>
      </c>
      <c r="AO34" s="51">
        <v>3.5944048802407442</v>
      </c>
      <c r="AP34" s="51">
        <v>3.5055839862325078</v>
      </c>
      <c r="AQ34" s="51">
        <v>3.422142684007806</v>
      </c>
      <c r="AR34" s="51">
        <v>3.3436293636657703</v>
      </c>
      <c r="AS34" s="51">
        <v>3.2695191662011251</v>
      </c>
      <c r="AT34" s="51">
        <v>3.2000016584710553</v>
      </c>
      <c r="AU34" s="51">
        <v>3.1353438861965124</v>
      </c>
      <c r="AV34" s="51">
        <v>3.075533801623807</v>
      </c>
      <c r="AW34" s="51">
        <v>3.0208268986536644</v>
      </c>
      <c r="AX34" s="51">
        <v>2.9717507979447255</v>
      </c>
      <c r="AY34" s="51">
        <v>2.9269024776926362</v>
      </c>
      <c r="AZ34" s="51">
        <v>2.8844495997120716</v>
      </c>
      <c r="BA34" s="51">
        <v>2.8434023842375353</v>
      </c>
      <c r="BC34" s="51">
        <f t="shared" si="1"/>
        <v>-23.306587621694575</v>
      </c>
      <c r="BD34" s="51">
        <f t="shared" si="2"/>
        <v>-28.767985835840769</v>
      </c>
      <c r="BE34" s="51">
        <f t="shared" si="3"/>
        <v>-26.10797340375267</v>
      </c>
      <c r="BF34" s="51">
        <f t="shared" si="4"/>
        <v>-23.903647511442582</v>
      </c>
      <c r="BG34" s="51">
        <f t="shared" si="5"/>
        <v>-16.911635580679096</v>
      </c>
    </row>
    <row r="35" spans="2:59" x14ac:dyDescent="0.2">
      <c r="B35" s="48" t="s">
        <v>85</v>
      </c>
      <c r="C35" s="51">
        <v>14.368289985537846</v>
      </c>
      <c r="D35" s="51">
        <v>13.890295049809326</v>
      </c>
      <c r="E35" s="51">
        <v>13.394747214903637</v>
      </c>
      <c r="F35" s="51">
        <v>12.893591333289825</v>
      </c>
      <c r="G35" s="51">
        <v>12.395779468616878</v>
      </c>
      <c r="H35" s="51">
        <v>11.906919356430757</v>
      </c>
      <c r="I35" s="51">
        <v>11.435085951490391</v>
      </c>
      <c r="J35" s="51">
        <v>10.96779508687837</v>
      </c>
      <c r="K35" s="51">
        <v>10.51301008348482</v>
      </c>
      <c r="L35" s="51">
        <v>10.075815032306759</v>
      </c>
      <c r="M35" s="51">
        <v>9.6602331549871678</v>
      </c>
      <c r="N35" s="51">
        <v>9.2632471316400267</v>
      </c>
      <c r="O35" s="51">
        <v>8.8768514946398724</v>
      </c>
      <c r="P35" s="51">
        <v>8.5004763346601777</v>
      </c>
      <c r="Q35" s="51">
        <v>8.132494067743222</v>
      </c>
      <c r="R35" s="51">
        <v>7.7722012461762029</v>
      </c>
      <c r="S35" s="51">
        <v>7.4231014878508432</v>
      </c>
      <c r="T35" s="51">
        <v>7.0865811072974179</v>
      </c>
      <c r="U35" s="51">
        <v>6.7671653208669786</v>
      </c>
      <c r="V35" s="51">
        <v>6.4684149880735085</v>
      </c>
      <c r="W35" s="51">
        <v>6.1894214342611118</v>
      </c>
      <c r="X35" s="51">
        <v>5.9237605044579151</v>
      </c>
      <c r="Y35" s="51">
        <v>5.6710282155862393</v>
      </c>
      <c r="Z35" s="51">
        <v>5.4352823676938957</v>
      </c>
      <c r="AA35" s="51">
        <v>5.2160892417969738</v>
      </c>
      <c r="AB35" s="51">
        <v>5.0130385383828964</v>
      </c>
      <c r="AC35" s="51">
        <v>4.8240345858415674</v>
      </c>
      <c r="AD35" s="51">
        <v>4.64810518464658</v>
      </c>
      <c r="AE35" s="51">
        <v>4.4805560262618034</v>
      </c>
      <c r="AF35" s="51">
        <v>4.3158128388056696</v>
      </c>
      <c r="AG35" s="51">
        <v>4.1519278422374377</v>
      </c>
      <c r="AH35" s="51">
        <v>3.9906538609543354</v>
      </c>
      <c r="AI35" s="51">
        <v>3.8330362594595928</v>
      </c>
      <c r="AJ35" s="51">
        <v>3.680920476765543</v>
      </c>
      <c r="AK35" s="51">
        <v>3.5366817050915809</v>
      </c>
      <c r="AL35" s="51">
        <v>3.4015473183858482</v>
      </c>
      <c r="AM35" s="51">
        <v>3.2746152217310995</v>
      </c>
      <c r="AN35" s="51">
        <v>3.1548963205618539</v>
      </c>
      <c r="AO35" s="51">
        <v>3.0442116195780939</v>
      </c>
      <c r="AP35" s="51">
        <v>2.9446105152101283</v>
      </c>
      <c r="AQ35" s="51">
        <v>2.8567421936008262</v>
      </c>
      <c r="AR35" s="51">
        <v>2.7786222110434489</v>
      </c>
      <c r="AS35" s="51">
        <v>2.7087731462921325</v>
      </c>
      <c r="AT35" s="51">
        <v>2.6464479082667989</v>
      </c>
      <c r="AU35" s="51">
        <v>2.5906581773333057</v>
      </c>
      <c r="AV35" s="51">
        <v>2.5405487082818494</v>
      </c>
      <c r="AW35" s="51">
        <v>2.4956101973614686</v>
      </c>
      <c r="AX35" s="51">
        <v>2.4555459643841648</v>
      </c>
      <c r="AY35" s="51">
        <v>2.4188082797801034</v>
      </c>
      <c r="AZ35" s="51">
        <v>2.38346413746895</v>
      </c>
      <c r="BA35" s="51">
        <v>2.3482483958919467</v>
      </c>
      <c r="BC35" s="51">
        <f t="shared" si="1"/>
        <v>-32.766994787058799</v>
      </c>
      <c r="BD35" s="51">
        <f t="shared" si="2"/>
        <v>-35.92886077427876</v>
      </c>
      <c r="BE35" s="51">
        <f t="shared" si="3"/>
        <v>-32.918966880252654</v>
      </c>
      <c r="BF35" s="51">
        <f t="shared" si="4"/>
        <v>-31.194801495843127</v>
      </c>
      <c r="BG35" s="51">
        <f t="shared" si="5"/>
        <v>-17.799779022689489</v>
      </c>
    </row>
    <row r="38" spans="2:59" ht="22.5" x14ac:dyDescent="0.2">
      <c r="B38" s="52" t="s">
        <v>86</v>
      </c>
      <c r="C38" s="53">
        <v>2010</v>
      </c>
      <c r="D38" s="53">
        <f>C38+1</f>
        <v>2011</v>
      </c>
      <c r="E38" s="53">
        <f t="shared" ref="E38:BA38" si="6">D38+1</f>
        <v>2012</v>
      </c>
      <c r="F38" s="53">
        <f t="shared" si="6"/>
        <v>2013</v>
      </c>
      <c r="G38" s="53">
        <f t="shared" si="6"/>
        <v>2014</v>
      </c>
      <c r="H38" s="53">
        <f t="shared" si="6"/>
        <v>2015</v>
      </c>
      <c r="I38" s="53">
        <f t="shared" si="6"/>
        <v>2016</v>
      </c>
      <c r="J38" s="53">
        <f t="shared" si="6"/>
        <v>2017</v>
      </c>
      <c r="K38" s="53">
        <f t="shared" si="6"/>
        <v>2018</v>
      </c>
      <c r="L38" s="53">
        <f t="shared" si="6"/>
        <v>2019</v>
      </c>
      <c r="M38" s="53">
        <f t="shared" si="6"/>
        <v>2020</v>
      </c>
      <c r="N38" s="53">
        <f t="shared" si="6"/>
        <v>2021</v>
      </c>
      <c r="O38" s="53">
        <f t="shared" si="6"/>
        <v>2022</v>
      </c>
      <c r="P38" s="53">
        <f t="shared" si="6"/>
        <v>2023</v>
      </c>
      <c r="Q38" s="53">
        <f t="shared" si="6"/>
        <v>2024</v>
      </c>
      <c r="R38" s="53">
        <f t="shared" si="6"/>
        <v>2025</v>
      </c>
      <c r="S38" s="53">
        <f t="shared" si="6"/>
        <v>2026</v>
      </c>
      <c r="T38" s="53">
        <f t="shared" si="6"/>
        <v>2027</v>
      </c>
      <c r="U38" s="53">
        <f t="shared" si="6"/>
        <v>2028</v>
      </c>
      <c r="V38" s="53">
        <f t="shared" si="6"/>
        <v>2029</v>
      </c>
      <c r="W38" s="53">
        <f t="shared" si="6"/>
        <v>2030</v>
      </c>
      <c r="X38" s="53">
        <f t="shared" si="6"/>
        <v>2031</v>
      </c>
      <c r="Y38" s="53">
        <f t="shared" si="6"/>
        <v>2032</v>
      </c>
      <c r="Z38" s="53">
        <f t="shared" si="6"/>
        <v>2033</v>
      </c>
      <c r="AA38" s="53">
        <f t="shared" si="6"/>
        <v>2034</v>
      </c>
      <c r="AB38" s="53">
        <f t="shared" si="6"/>
        <v>2035</v>
      </c>
      <c r="AC38" s="53">
        <f t="shared" si="6"/>
        <v>2036</v>
      </c>
      <c r="AD38" s="53">
        <f t="shared" si="6"/>
        <v>2037</v>
      </c>
      <c r="AE38" s="53">
        <f t="shared" si="6"/>
        <v>2038</v>
      </c>
      <c r="AF38" s="53">
        <f t="shared" si="6"/>
        <v>2039</v>
      </c>
      <c r="AG38" s="53">
        <f t="shared" si="6"/>
        <v>2040</v>
      </c>
      <c r="AH38" s="53">
        <f t="shared" si="6"/>
        <v>2041</v>
      </c>
      <c r="AI38" s="53">
        <f t="shared" si="6"/>
        <v>2042</v>
      </c>
      <c r="AJ38" s="53">
        <f t="shared" si="6"/>
        <v>2043</v>
      </c>
      <c r="AK38" s="53">
        <f t="shared" si="6"/>
        <v>2044</v>
      </c>
      <c r="AL38" s="53">
        <f t="shared" si="6"/>
        <v>2045</v>
      </c>
      <c r="AM38" s="53">
        <f t="shared" si="6"/>
        <v>2046</v>
      </c>
      <c r="AN38" s="53">
        <f t="shared" si="6"/>
        <v>2047</v>
      </c>
      <c r="AO38" s="53">
        <f t="shared" si="6"/>
        <v>2048</v>
      </c>
      <c r="AP38" s="53">
        <f t="shared" si="6"/>
        <v>2049</v>
      </c>
      <c r="AQ38" s="53">
        <f t="shared" si="6"/>
        <v>2050</v>
      </c>
      <c r="AR38" s="53">
        <f t="shared" si="6"/>
        <v>2051</v>
      </c>
      <c r="AS38" s="53">
        <f t="shared" si="6"/>
        <v>2052</v>
      </c>
      <c r="AT38" s="53">
        <f t="shared" si="6"/>
        <v>2053</v>
      </c>
      <c r="AU38" s="53">
        <f t="shared" si="6"/>
        <v>2054</v>
      </c>
      <c r="AV38" s="53">
        <f t="shared" si="6"/>
        <v>2055</v>
      </c>
      <c r="AW38" s="53">
        <f t="shared" si="6"/>
        <v>2056</v>
      </c>
      <c r="AX38" s="53">
        <f t="shared" si="6"/>
        <v>2057</v>
      </c>
      <c r="AY38" s="53">
        <f t="shared" si="6"/>
        <v>2058</v>
      </c>
      <c r="AZ38" s="53">
        <f t="shared" si="6"/>
        <v>2059</v>
      </c>
      <c r="BA38" s="53">
        <f t="shared" si="6"/>
        <v>2060</v>
      </c>
      <c r="BC38" s="47" t="s">
        <v>48</v>
      </c>
      <c r="BD38" s="47" t="s">
        <v>49</v>
      </c>
      <c r="BE38" s="47" t="s">
        <v>50</v>
      </c>
      <c r="BF38" s="47" t="s">
        <v>51</v>
      </c>
      <c r="BG38" s="47" t="s">
        <v>52</v>
      </c>
    </row>
    <row r="39" spans="2:59" x14ac:dyDescent="0.2">
      <c r="B39" s="49" t="s">
        <v>53</v>
      </c>
      <c r="C39" s="50">
        <v>7.3226610187551193</v>
      </c>
      <c r="D39" s="50">
        <v>7.5081255324288554</v>
      </c>
      <c r="E39" s="50">
        <v>7.7124680887622921</v>
      </c>
      <c r="F39" s="50">
        <v>7.9338578650163072</v>
      </c>
      <c r="G39" s="50">
        <v>8.1673095548988481</v>
      </c>
      <c r="H39" s="50">
        <v>8.4099100923032655</v>
      </c>
      <c r="I39" s="50">
        <v>8.6677967595551788</v>
      </c>
      <c r="J39" s="50">
        <v>8.9397515311314848</v>
      </c>
      <c r="K39" s="50">
        <v>9.2222073537530171</v>
      </c>
      <c r="L39" s="50">
        <v>9.5186479472417229</v>
      </c>
      <c r="M39" s="50">
        <v>9.8289442911409441</v>
      </c>
      <c r="N39" s="50">
        <v>10.152962549899588</v>
      </c>
      <c r="O39" s="50">
        <v>10.490509780497508</v>
      </c>
      <c r="P39" s="50">
        <v>10.840606257868897</v>
      </c>
      <c r="Q39" s="50">
        <v>11.202097649027426</v>
      </c>
      <c r="R39" s="50">
        <v>11.573614560874796</v>
      </c>
      <c r="S39" s="50">
        <v>11.95475618647407</v>
      </c>
      <c r="T39" s="50">
        <v>12.345325379466299</v>
      </c>
      <c r="U39" s="50">
        <v>12.742246188759973</v>
      </c>
      <c r="V39" s="50">
        <v>13.141651104214588</v>
      </c>
      <c r="W39" s="50">
        <v>13.540744988952696</v>
      </c>
      <c r="X39" s="50">
        <v>13.940120674639015</v>
      </c>
      <c r="Y39" s="50">
        <v>14.340813656885166</v>
      </c>
      <c r="Z39" s="50">
        <v>14.739652150616772</v>
      </c>
      <c r="AA39" s="50">
        <v>15.132497160422115</v>
      </c>
      <c r="AB39" s="50">
        <v>15.517255831532314</v>
      </c>
      <c r="AC39" s="50">
        <v>15.894722905195815</v>
      </c>
      <c r="AD39" s="50">
        <v>16.26407773889143</v>
      </c>
      <c r="AE39" s="50">
        <v>16.632422018209066</v>
      </c>
      <c r="AF39" s="50">
        <v>17.010809105091628</v>
      </c>
      <c r="AG39" s="50">
        <v>17.406028620516697</v>
      </c>
      <c r="AH39" s="50">
        <v>17.816459802504117</v>
      </c>
      <c r="AI39" s="50">
        <v>18.241704730301031</v>
      </c>
      <c r="AJ39" s="50">
        <v>18.679678164790879</v>
      </c>
      <c r="AK39" s="50">
        <v>19.126723241711659</v>
      </c>
      <c r="AL39" s="50">
        <v>19.579725680450913</v>
      </c>
      <c r="AM39" s="50">
        <v>20.038466041138097</v>
      </c>
      <c r="AN39" s="50">
        <v>20.50283691887196</v>
      </c>
      <c r="AO39" s="50">
        <v>20.967045301617411</v>
      </c>
      <c r="AP39" s="50">
        <v>21.423164698835556</v>
      </c>
      <c r="AQ39" s="50">
        <v>21.865774557689218</v>
      </c>
      <c r="AR39" s="50">
        <v>22.29464647151606</v>
      </c>
      <c r="AS39" s="50">
        <v>22.709124239353681</v>
      </c>
      <c r="AT39" s="50">
        <v>23.108101117389559</v>
      </c>
      <c r="AU39" s="50">
        <v>23.491078125126219</v>
      </c>
      <c r="AV39" s="50">
        <v>23.858042774977015</v>
      </c>
      <c r="AW39" s="50">
        <v>24.207830426783712</v>
      </c>
      <c r="AX39" s="50">
        <v>24.537850607249936</v>
      </c>
      <c r="AY39" s="50">
        <v>24.854660928565721</v>
      </c>
      <c r="AZ39" s="50">
        <v>25.168887895507101</v>
      </c>
      <c r="BA39" s="50">
        <v>25.486381802762825</v>
      </c>
      <c r="BC39" s="50">
        <f>100*(M39/C39-1)</f>
        <v>34.226400293098671</v>
      </c>
      <c r="BD39" s="50">
        <f>100*(W39/M39-1)</f>
        <v>37.763981439566031</v>
      </c>
      <c r="BE39" s="50">
        <f>100*(AG39/W39-1)</f>
        <v>28.545575850645722</v>
      </c>
      <c r="BF39" s="50">
        <f>100*(AQ39/AG39-1)</f>
        <v>25.621846513085501</v>
      </c>
      <c r="BG39" s="50">
        <f>100*(BA39/AQ39-1)</f>
        <v>16.558330625431239</v>
      </c>
    </row>
    <row r="40" spans="2:59" x14ac:dyDescent="0.2">
      <c r="B40" s="49" t="s">
        <v>54</v>
      </c>
      <c r="C40" s="50">
        <v>4.5260502039562649</v>
      </c>
      <c r="D40" s="50">
        <v>4.6081585837280237</v>
      </c>
      <c r="E40" s="50">
        <v>4.6972913089416011</v>
      </c>
      <c r="F40" s="50">
        <v>4.7955257268057192</v>
      </c>
      <c r="G40" s="50">
        <v>4.9037275879101481</v>
      </c>
      <c r="H40" s="50">
        <v>5.0240258753502385</v>
      </c>
      <c r="I40" s="50">
        <v>5.1599198005765405</v>
      </c>
      <c r="J40" s="50">
        <v>5.3075661747481844</v>
      </c>
      <c r="K40" s="50">
        <v>5.4630193518921999</v>
      </c>
      <c r="L40" s="50">
        <v>5.6289410546807606</v>
      </c>
      <c r="M40" s="50">
        <v>5.8046631021907995</v>
      </c>
      <c r="N40" s="50">
        <v>5.9911105760936101</v>
      </c>
      <c r="O40" s="50">
        <v>6.1888343271892277</v>
      </c>
      <c r="P40" s="50">
        <v>6.3967552008049173</v>
      </c>
      <c r="Q40" s="50">
        <v>6.6125781009589959</v>
      </c>
      <c r="R40" s="50">
        <v>6.8349842408659756</v>
      </c>
      <c r="S40" s="50">
        <v>7.0643110270735248</v>
      </c>
      <c r="T40" s="50">
        <v>7.3008002784007981</v>
      </c>
      <c r="U40" s="50">
        <v>7.5454375393945643</v>
      </c>
      <c r="V40" s="50">
        <v>7.7998700212145655</v>
      </c>
      <c r="W40" s="50">
        <v>8.0649704660419257</v>
      </c>
      <c r="X40" s="50">
        <v>8.3410770487457668</v>
      </c>
      <c r="Y40" s="50">
        <v>8.629366875583754</v>
      </c>
      <c r="Z40" s="50">
        <v>8.9278896518518938</v>
      </c>
      <c r="AA40" s="50">
        <v>9.2335411000582468</v>
      </c>
      <c r="AB40" s="50">
        <v>9.5444934645487809</v>
      </c>
      <c r="AC40" s="50">
        <v>9.8613432650609845</v>
      </c>
      <c r="AD40" s="50">
        <v>10.183457461427583</v>
      </c>
      <c r="AE40" s="50">
        <v>10.514564813580437</v>
      </c>
      <c r="AF40" s="50">
        <v>10.860132862398935</v>
      </c>
      <c r="AG40" s="50">
        <v>11.223296522663347</v>
      </c>
      <c r="AH40" s="50">
        <v>11.602493029267999</v>
      </c>
      <c r="AI40" s="50">
        <v>11.997258466094035</v>
      </c>
      <c r="AJ40" s="50">
        <v>12.405764625669521</v>
      </c>
      <c r="AK40" s="50">
        <v>12.825000236119003</v>
      </c>
      <c r="AL40" s="50">
        <v>13.252267065787974</v>
      </c>
      <c r="AM40" s="50">
        <v>13.686935028343928</v>
      </c>
      <c r="AN40" s="50">
        <v>14.129060240625199</v>
      </c>
      <c r="AO40" s="50">
        <v>14.5734788668261</v>
      </c>
      <c r="AP40" s="50">
        <v>15.012701538040632</v>
      </c>
      <c r="AQ40" s="50">
        <v>15.441877476054607</v>
      </c>
      <c r="AR40" s="50">
        <v>15.860537113344902</v>
      </c>
      <c r="AS40" s="50">
        <v>16.267534088791912</v>
      </c>
      <c r="AT40" s="50">
        <v>16.665097454869112</v>
      </c>
      <c r="AU40" s="50">
        <v>17.056878639238313</v>
      </c>
      <c r="AV40" s="50">
        <v>17.445049739309194</v>
      </c>
      <c r="AW40" s="50">
        <v>17.827791216188015</v>
      </c>
      <c r="AX40" s="50">
        <v>18.202576622831408</v>
      </c>
      <c r="AY40" s="50">
        <v>18.572506168946827</v>
      </c>
      <c r="AZ40" s="50">
        <v>18.943338879850295</v>
      </c>
      <c r="BA40" s="50">
        <v>19.31842375353505</v>
      </c>
      <c r="BC40" s="50">
        <f t="shared" ref="BC40:BC71" si="7">100*(M40/C40-1)</f>
        <v>28.250082094027285</v>
      </c>
      <c r="BD40" s="50">
        <f t="shared" ref="BD40:BD71" si="8">100*(W40/M40-1)</f>
        <v>38.93950990881865</v>
      </c>
      <c r="BE40" s="50">
        <f t="shared" ref="BE40:BE71" si="9">100*(AG40/W40-1)</f>
        <v>39.161036855866428</v>
      </c>
      <c r="BF40" s="50">
        <f t="shared" ref="BF40:BF71" si="10">100*(AQ40/AG40-1)</f>
        <v>37.587717163781839</v>
      </c>
      <c r="BG40" s="50">
        <f t="shared" ref="BG40:BG71" si="11">100*(BA40/AQ40-1)</f>
        <v>25.104112394957934</v>
      </c>
    </row>
    <row r="41" spans="2:59" x14ac:dyDescent="0.2">
      <c r="B41" s="48" t="s">
        <v>55</v>
      </c>
      <c r="C41" s="51">
        <v>4.6590401555327867</v>
      </c>
      <c r="D41" s="51">
        <v>4.76248447358501</v>
      </c>
      <c r="E41" s="51">
        <v>4.8758031704320945</v>
      </c>
      <c r="F41" s="51">
        <v>5.0003016372871949</v>
      </c>
      <c r="G41" s="51">
        <v>5.1368903649257405</v>
      </c>
      <c r="H41" s="51">
        <v>5.2862836910419642</v>
      </c>
      <c r="I41" s="51">
        <v>5.4537749627308978</v>
      </c>
      <c r="J41" s="51">
        <v>5.6383080356680386</v>
      </c>
      <c r="K41" s="51">
        <v>5.837826704650519</v>
      </c>
      <c r="L41" s="51">
        <v>6.0533134521515288</v>
      </c>
      <c r="M41" s="51">
        <v>6.2838582545673161</v>
      </c>
      <c r="N41" s="51">
        <v>6.5296885656081329</v>
      </c>
      <c r="O41" s="51">
        <v>6.79014769513351</v>
      </c>
      <c r="P41" s="51">
        <v>7.0658728559847175</v>
      </c>
      <c r="Q41" s="51">
        <v>7.3568576836204453</v>
      </c>
      <c r="R41" s="51">
        <v>7.6636681804946898</v>
      </c>
      <c r="S41" s="51">
        <v>7.985372525737171</v>
      </c>
      <c r="T41" s="51">
        <v>8.3222838305174918</v>
      </c>
      <c r="U41" s="51">
        <v>8.6714872076231497</v>
      </c>
      <c r="V41" s="51">
        <v>9.028645533615034</v>
      </c>
      <c r="W41" s="51">
        <v>9.3912777274640611</v>
      </c>
      <c r="X41" s="51">
        <v>9.759560215877805</v>
      </c>
      <c r="Y41" s="51">
        <v>10.135080343566143</v>
      </c>
      <c r="Z41" s="51">
        <v>10.513316570586285</v>
      </c>
      <c r="AA41" s="51">
        <v>10.889537870852369</v>
      </c>
      <c r="AB41" s="51">
        <v>11.261116494974519</v>
      </c>
      <c r="AC41" s="51">
        <v>11.628945074793647</v>
      </c>
      <c r="AD41" s="51">
        <v>11.991950348715248</v>
      </c>
      <c r="AE41" s="51">
        <v>12.354339322561607</v>
      </c>
      <c r="AF41" s="51">
        <v>12.723073662433016</v>
      </c>
      <c r="AG41" s="51">
        <v>13.103424901286246</v>
      </c>
      <c r="AH41" s="51">
        <v>13.494058203268592</v>
      </c>
      <c r="AI41" s="51">
        <v>13.897000354799847</v>
      </c>
      <c r="AJ41" s="51">
        <v>14.310039105931066</v>
      </c>
      <c r="AK41" s="51">
        <v>14.7303353659265</v>
      </c>
      <c r="AL41" s="51">
        <v>15.156552401531329</v>
      </c>
      <c r="AM41" s="51">
        <v>15.589030936069259</v>
      </c>
      <c r="AN41" s="51">
        <v>16.029150983765053</v>
      </c>
      <c r="AO41" s="51">
        <v>16.471768628084163</v>
      </c>
      <c r="AP41" s="51">
        <v>16.910134215592983</v>
      </c>
      <c r="AQ41" s="51">
        <v>17.34144483245959</v>
      </c>
      <c r="AR41" s="51">
        <v>17.761458062228659</v>
      </c>
      <c r="AS41" s="51">
        <v>18.166380582180359</v>
      </c>
      <c r="AT41" s="51">
        <v>18.558551434006336</v>
      </c>
      <c r="AU41" s="51">
        <v>18.941988595433372</v>
      </c>
      <c r="AV41" s="51">
        <v>19.318999197909388</v>
      </c>
      <c r="AW41" s="51">
        <v>19.688792288258789</v>
      </c>
      <c r="AX41" s="51">
        <v>20.049958070233064</v>
      </c>
      <c r="AY41" s="51">
        <v>20.402264349583334</v>
      </c>
      <c r="AZ41" s="51">
        <v>20.744877096975287</v>
      </c>
      <c r="BA41" s="51">
        <v>21.076430092839775</v>
      </c>
      <c r="BC41" s="51">
        <f t="shared" si="7"/>
        <v>34.8745244684143</v>
      </c>
      <c r="BD41" s="51">
        <f t="shared" si="8"/>
        <v>49.450820610699964</v>
      </c>
      <c r="BE41" s="51">
        <f t="shared" si="9"/>
        <v>39.527605098572472</v>
      </c>
      <c r="BF41" s="51">
        <f t="shared" si="10"/>
        <v>32.342841380022215</v>
      </c>
      <c r="BG41" s="51">
        <f t="shared" si="11"/>
        <v>21.537912766005896</v>
      </c>
    </row>
    <row r="42" spans="2:59" x14ac:dyDescent="0.2">
      <c r="B42" s="48" t="s">
        <v>56</v>
      </c>
      <c r="C42" s="51">
        <v>4.1961258288962204</v>
      </c>
      <c r="D42" s="51">
        <v>4.2702688121628931</v>
      </c>
      <c r="E42" s="51">
        <v>4.3474802568035908</v>
      </c>
      <c r="F42" s="51">
        <v>4.4348297048250096</v>
      </c>
      <c r="G42" s="51">
        <v>4.5303951126335589</v>
      </c>
      <c r="H42" s="51">
        <v>4.6366024781612785</v>
      </c>
      <c r="I42" s="51">
        <v>4.758943157331097</v>
      </c>
      <c r="J42" s="51">
        <v>4.8932987879134622</v>
      </c>
      <c r="K42" s="51">
        <v>5.0343681155919082</v>
      </c>
      <c r="L42" s="51">
        <v>5.1831484179673106</v>
      </c>
      <c r="M42" s="51">
        <v>5.338915782530437</v>
      </c>
      <c r="N42" s="51">
        <v>5.5025163307883327</v>
      </c>
      <c r="O42" s="51">
        <v>5.675600694123343</v>
      </c>
      <c r="P42" s="51">
        <v>5.8567458561874775</v>
      </c>
      <c r="Q42" s="51">
        <v>6.0422906274682342</v>
      </c>
      <c r="R42" s="51">
        <v>6.2313353130641289</v>
      </c>
      <c r="S42" s="51">
        <v>6.4240998407786627</v>
      </c>
      <c r="T42" s="51">
        <v>6.6207199791399312</v>
      </c>
      <c r="U42" s="51">
        <v>6.8246615118329315</v>
      </c>
      <c r="V42" s="51">
        <v>7.0409620338223764</v>
      </c>
      <c r="W42" s="51">
        <v>7.2744397351727192</v>
      </c>
      <c r="X42" s="51">
        <v>7.5232534342818136</v>
      </c>
      <c r="Y42" s="51">
        <v>7.7894969523574993</v>
      </c>
      <c r="Z42" s="51">
        <v>8.0692957118933126</v>
      </c>
      <c r="AA42" s="51">
        <v>8.3565716677845803</v>
      </c>
      <c r="AB42" s="51">
        <v>8.6480522787066114</v>
      </c>
      <c r="AC42" s="51">
        <v>8.944353495868981</v>
      </c>
      <c r="AD42" s="51">
        <v>9.2442577498354073</v>
      </c>
      <c r="AE42" s="51">
        <v>9.5537322688021078</v>
      </c>
      <c r="AF42" s="51">
        <v>9.8799510928769632</v>
      </c>
      <c r="AG42" s="51">
        <v>10.228150463626111</v>
      </c>
      <c r="AH42" s="51">
        <v>10.59603364540509</v>
      </c>
      <c r="AI42" s="51">
        <v>10.982439725168415</v>
      </c>
      <c r="AJ42" s="51">
        <v>11.383832529096541</v>
      </c>
      <c r="AK42" s="51">
        <v>11.796038380672854</v>
      </c>
      <c r="AL42" s="51">
        <v>12.214322124764902</v>
      </c>
      <c r="AM42" s="51">
        <v>12.638844568396113</v>
      </c>
      <c r="AN42" s="51">
        <v>13.070590497168741</v>
      </c>
      <c r="AO42" s="51">
        <v>13.501570785808548</v>
      </c>
      <c r="AP42" s="51">
        <v>13.92263840558968</v>
      </c>
      <c r="AQ42" s="51">
        <v>14.327827859631888</v>
      </c>
      <c r="AR42" s="51">
        <v>14.717451822143593</v>
      </c>
      <c r="AS42" s="51">
        <v>15.09026982048344</v>
      </c>
      <c r="AT42" s="51">
        <v>15.451475796328292</v>
      </c>
      <c r="AU42" s="51">
        <v>15.808448393340813</v>
      </c>
      <c r="AV42" s="51">
        <v>16.166437157056425</v>
      </c>
      <c r="AW42" s="51">
        <v>16.525387989203779</v>
      </c>
      <c r="AX42" s="51">
        <v>16.883647123693592</v>
      </c>
      <c r="AY42" s="51">
        <v>17.247349422398901</v>
      </c>
      <c r="AZ42" s="51">
        <v>17.624362210104085</v>
      </c>
      <c r="BA42" s="51">
        <v>18.021258595376501</v>
      </c>
      <c r="BC42" s="51">
        <f t="shared" si="7"/>
        <v>27.234406217385153</v>
      </c>
      <c r="BD42" s="51">
        <f t="shared" si="8"/>
        <v>36.253127628938174</v>
      </c>
      <c r="BE42" s="51">
        <f t="shared" si="9"/>
        <v>40.603961761781804</v>
      </c>
      <c r="BF42" s="51">
        <f t="shared" si="10"/>
        <v>40.082294551544464</v>
      </c>
      <c r="BG42" s="51">
        <f t="shared" si="11"/>
        <v>25.778022823338876</v>
      </c>
    </row>
    <row r="43" spans="2:59" x14ac:dyDescent="0.2">
      <c r="B43" s="48" t="s">
        <v>57</v>
      </c>
      <c r="C43" s="51">
        <v>4.009233502235201</v>
      </c>
      <c r="D43" s="51">
        <v>4.066013642745796</v>
      </c>
      <c r="E43" s="51">
        <v>4.1284077467629086</v>
      </c>
      <c r="F43" s="51">
        <v>4.1990588311816754</v>
      </c>
      <c r="G43" s="51">
        <v>4.2798580807176387</v>
      </c>
      <c r="H43" s="51">
        <v>4.3737492733567569</v>
      </c>
      <c r="I43" s="51">
        <v>4.4841936242131224</v>
      </c>
      <c r="J43" s="51">
        <v>4.6079597351668857</v>
      </c>
      <c r="K43" s="51">
        <v>4.7413732894412135</v>
      </c>
      <c r="L43" s="51">
        <v>4.8850105329903002</v>
      </c>
      <c r="M43" s="51">
        <v>5.0374859127782923</v>
      </c>
      <c r="N43" s="51">
        <v>5.2000763466936144</v>
      </c>
      <c r="O43" s="51">
        <v>5.3734678847401431</v>
      </c>
      <c r="P43" s="51">
        <v>5.5567673658230037</v>
      </c>
      <c r="Q43" s="51">
        <v>5.7486480554754964</v>
      </c>
      <c r="R43" s="51">
        <v>5.9482930837570631</v>
      </c>
      <c r="S43" s="51">
        <v>6.1561577011465065</v>
      </c>
      <c r="T43" s="51">
        <v>6.3722222017983183</v>
      </c>
      <c r="U43" s="51">
        <v>6.5960868548804479</v>
      </c>
      <c r="V43" s="51">
        <v>6.8270355754268213</v>
      </c>
      <c r="W43" s="51">
        <v>7.0649122689760837</v>
      </c>
      <c r="X43" s="51">
        <v>7.3105824583208694</v>
      </c>
      <c r="Y43" s="51">
        <v>7.564852530063833</v>
      </c>
      <c r="Z43" s="51">
        <v>7.8273000003642306</v>
      </c>
      <c r="AA43" s="51">
        <v>8.0978872715972674</v>
      </c>
      <c r="AB43" s="51">
        <v>8.3767144151268393</v>
      </c>
      <c r="AC43" s="51">
        <v>8.6636758498819155</v>
      </c>
      <c r="AD43" s="51">
        <v>8.9579344073636662</v>
      </c>
      <c r="AE43" s="51">
        <v>9.2625250431318502</v>
      </c>
      <c r="AF43" s="51">
        <v>9.5823517567992909</v>
      </c>
      <c r="AG43" s="51">
        <v>9.9197291402471919</v>
      </c>
      <c r="AH43" s="51">
        <v>10.273155147213149</v>
      </c>
      <c r="AI43" s="51">
        <v>10.642360779654151</v>
      </c>
      <c r="AJ43" s="51">
        <v>11.023921883540062</v>
      </c>
      <c r="AK43" s="51">
        <v>11.413084104559582</v>
      </c>
      <c r="AL43" s="51">
        <v>11.805956924954598</v>
      </c>
      <c r="AM43" s="51">
        <v>12.202826740254336</v>
      </c>
      <c r="AN43" s="51">
        <v>12.60418704400055</v>
      </c>
      <c r="AO43" s="51">
        <v>13.004980192334983</v>
      </c>
      <c r="AP43" s="51">
        <v>13.398021243544106</v>
      </c>
      <c r="AQ43" s="51">
        <v>13.779197576243623</v>
      </c>
      <c r="AR43" s="51">
        <v>14.149609527971533</v>
      </c>
      <c r="AS43" s="51">
        <v>14.509070916922138</v>
      </c>
      <c r="AT43" s="51">
        <v>14.860507872505528</v>
      </c>
      <c r="AU43" s="51">
        <v>15.208610758720678</v>
      </c>
      <c r="AV43" s="51">
        <v>15.556512725180552</v>
      </c>
      <c r="AW43" s="51">
        <v>15.902126742940137</v>
      </c>
      <c r="AX43" s="51">
        <v>16.24231286225994</v>
      </c>
      <c r="AY43" s="51">
        <v>16.582836591318102</v>
      </c>
      <c r="AZ43" s="51">
        <v>16.931928706471169</v>
      </c>
      <c r="BA43" s="51">
        <v>17.293433091389495</v>
      </c>
      <c r="BC43" s="51">
        <f t="shared" si="7"/>
        <v>25.647107108374367</v>
      </c>
      <c r="BD43" s="51">
        <f t="shared" si="8"/>
        <v>40.246789595082319</v>
      </c>
      <c r="BE43" s="51">
        <f t="shared" si="9"/>
        <v>40.408383891861924</v>
      </c>
      <c r="BF43" s="51">
        <f t="shared" si="10"/>
        <v>38.90699414702221</v>
      </c>
      <c r="BG43" s="51">
        <f t="shared" si="11"/>
        <v>25.503919917693029</v>
      </c>
    </row>
    <row r="44" spans="2:59" x14ac:dyDescent="0.2">
      <c r="B44" s="48" t="s">
        <v>58</v>
      </c>
      <c r="C44" s="51">
        <v>3.4407828778170084</v>
      </c>
      <c r="D44" s="51">
        <v>3.5053232611283738</v>
      </c>
      <c r="E44" s="51">
        <v>3.589081596535427</v>
      </c>
      <c r="F44" s="51">
        <v>3.6880989520756886</v>
      </c>
      <c r="G44" s="51">
        <v>3.7990318146502777</v>
      </c>
      <c r="H44" s="51">
        <v>3.9181575912477014</v>
      </c>
      <c r="I44" s="51">
        <v>4.0409379295659233</v>
      </c>
      <c r="J44" s="51">
        <v>4.1281073717509162</v>
      </c>
      <c r="K44" s="51">
        <v>4.1830278475392317</v>
      </c>
      <c r="L44" s="51">
        <v>4.2541530405555985</v>
      </c>
      <c r="M44" s="51">
        <v>4.3553275526354565</v>
      </c>
      <c r="N44" s="51">
        <v>4.4843598947776435</v>
      </c>
      <c r="O44" s="51">
        <v>4.6402403818179918</v>
      </c>
      <c r="P44" s="51">
        <v>4.8285312729883918</v>
      </c>
      <c r="Q44" s="51">
        <v>5.0391589317466439</v>
      </c>
      <c r="R44" s="51">
        <v>5.2612798855904908</v>
      </c>
      <c r="S44" s="51">
        <v>5.4922697411998325</v>
      </c>
      <c r="T44" s="51">
        <v>5.7322311414995557</v>
      </c>
      <c r="U44" s="51">
        <v>5.9797473498831577</v>
      </c>
      <c r="V44" s="51">
        <v>6.2305491600978673</v>
      </c>
      <c r="W44" s="51">
        <v>6.4818026091784109</v>
      </c>
      <c r="X44" s="51">
        <v>6.7336297414999633</v>
      </c>
      <c r="Y44" s="51">
        <v>6.9904523097695055</v>
      </c>
      <c r="Z44" s="51">
        <v>7.2593964711143641</v>
      </c>
      <c r="AA44" s="51">
        <v>7.5421091888063767</v>
      </c>
      <c r="AB44" s="51">
        <v>7.8336877623302188</v>
      </c>
      <c r="AC44" s="51">
        <v>8.1338831794001702</v>
      </c>
      <c r="AD44" s="51">
        <v>8.4393448277118388</v>
      </c>
      <c r="AE44" s="51">
        <v>8.7565295447253533</v>
      </c>
      <c r="AF44" s="51">
        <v>9.090357677203281</v>
      </c>
      <c r="AG44" s="51">
        <v>9.4419797391808071</v>
      </c>
      <c r="AH44" s="51">
        <v>9.8094240984195231</v>
      </c>
      <c r="AI44" s="51">
        <v>10.19309736393576</v>
      </c>
      <c r="AJ44" s="51">
        <v>10.599338771120999</v>
      </c>
      <c r="AK44" s="51">
        <v>11.027512951605772</v>
      </c>
      <c r="AL44" s="51">
        <v>11.473602836911308</v>
      </c>
      <c r="AM44" s="51">
        <v>11.933780928096319</v>
      </c>
      <c r="AN44" s="51">
        <v>12.408725257778652</v>
      </c>
      <c r="AO44" s="51">
        <v>12.900076374605938</v>
      </c>
      <c r="AP44" s="51">
        <v>13.392049506845025</v>
      </c>
      <c r="AQ44" s="51">
        <v>13.871331122097752</v>
      </c>
      <c r="AR44" s="51">
        <v>14.339333227646073</v>
      </c>
      <c r="AS44" s="51">
        <v>14.792805000888155</v>
      </c>
      <c r="AT44" s="51">
        <v>15.251178795520842</v>
      </c>
      <c r="AU44" s="51">
        <v>15.721077288534834</v>
      </c>
      <c r="AV44" s="51">
        <v>16.205276291740041</v>
      </c>
      <c r="AW44" s="51">
        <v>16.691505370656724</v>
      </c>
      <c r="AX44" s="51">
        <v>17.168477448164555</v>
      </c>
      <c r="AY44" s="51">
        <v>17.615428014566341</v>
      </c>
      <c r="AZ44" s="51">
        <v>18.02935695171065</v>
      </c>
      <c r="BA44" s="51">
        <v>18.419093336692022</v>
      </c>
      <c r="BC44" s="51">
        <f t="shared" si="7"/>
        <v>26.579552017495423</v>
      </c>
      <c r="BD44" s="51">
        <f t="shared" si="8"/>
        <v>48.824687255868994</v>
      </c>
      <c r="BE44" s="51">
        <f t="shared" si="9"/>
        <v>45.669041599796699</v>
      </c>
      <c r="BF44" s="51">
        <f t="shared" si="10"/>
        <v>46.911257016753979</v>
      </c>
      <c r="BG44" s="51">
        <f t="shared" si="11"/>
        <v>32.785333826754723</v>
      </c>
    </row>
    <row r="45" spans="2:59" x14ac:dyDescent="0.2">
      <c r="B45" s="48" t="s">
        <v>59</v>
      </c>
      <c r="C45" s="51">
        <v>4.7071520335109591</v>
      </c>
      <c r="D45" s="51">
        <v>4.7984069069303947</v>
      </c>
      <c r="E45" s="51">
        <v>4.8961236079694137</v>
      </c>
      <c r="F45" s="51">
        <v>5.0024961452837253</v>
      </c>
      <c r="G45" s="51">
        <v>5.1188072571562779</v>
      </c>
      <c r="H45" s="51">
        <v>5.2471837541656177</v>
      </c>
      <c r="I45" s="51">
        <v>5.3910408807121755</v>
      </c>
      <c r="J45" s="51">
        <v>5.5485136834866626</v>
      </c>
      <c r="K45" s="51">
        <v>5.7153482288183106</v>
      </c>
      <c r="L45" s="51">
        <v>5.8921417458021246</v>
      </c>
      <c r="M45" s="51">
        <v>6.077338594102117</v>
      </c>
      <c r="N45" s="51">
        <v>6.2716899066254506</v>
      </c>
      <c r="O45" s="51">
        <v>6.4759386565566537</v>
      </c>
      <c r="P45" s="51">
        <v>6.6878071962240382</v>
      </c>
      <c r="Q45" s="51">
        <v>6.9045066059613118</v>
      </c>
      <c r="R45" s="51">
        <v>7.12459774456938</v>
      </c>
      <c r="S45" s="51">
        <v>7.3490465279882091</v>
      </c>
      <c r="T45" s="51">
        <v>7.5781028360082079</v>
      </c>
      <c r="U45" s="51">
        <v>7.8142936459517935</v>
      </c>
      <c r="V45" s="51">
        <v>8.0618304048970266</v>
      </c>
      <c r="W45" s="51">
        <v>8.3229879096558186</v>
      </c>
      <c r="X45" s="51">
        <v>8.5979604654653521</v>
      </c>
      <c r="Y45" s="51">
        <v>8.887837039626941</v>
      </c>
      <c r="Z45" s="51">
        <v>9.190297147830254</v>
      </c>
      <c r="AA45" s="51">
        <v>9.5014420663828698</v>
      </c>
      <c r="AB45" s="51">
        <v>9.819191165509892</v>
      </c>
      <c r="AC45" s="51">
        <v>10.144444626340013</v>
      </c>
      <c r="AD45" s="51">
        <v>10.476911663521083</v>
      </c>
      <c r="AE45" s="51">
        <v>10.819824113812144</v>
      </c>
      <c r="AF45" s="51">
        <v>11.178100310118687</v>
      </c>
      <c r="AG45" s="51">
        <v>11.554517385087459</v>
      </c>
      <c r="AH45" s="51">
        <v>11.9475051449811</v>
      </c>
      <c r="AI45" s="51">
        <v>12.355837589532131</v>
      </c>
      <c r="AJ45" s="51">
        <v>12.778846335022934</v>
      </c>
      <c r="AK45" s="51">
        <v>13.215332607678301</v>
      </c>
      <c r="AL45" s="51">
        <v>13.663765172202719</v>
      </c>
      <c r="AM45" s="51">
        <v>14.122875075077307</v>
      </c>
      <c r="AN45" s="51">
        <v>14.592235865332695</v>
      </c>
      <c r="AO45" s="51">
        <v>15.065767659939173</v>
      </c>
      <c r="AP45" s="51">
        <v>15.535182167749234</v>
      </c>
      <c r="AQ45" s="51">
        <v>15.994914503608696</v>
      </c>
      <c r="AR45" s="51">
        <v>16.444567899033697</v>
      </c>
      <c r="AS45" s="51">
        <v>16.882932240636649</v>
      </c>
      <c r="AT45" s="51">
        <v>17.310510354735605</v>
      </c>
      <c r="AU45" s="51">
        <v>17.729641372049944</v>
      </c>
      <c r="AV45" s="51">
        <v>18.141770015794911</v>
      </c>
      <c r="AW45" s="51">
        <v>18.545453245358658</v>
      </c>
      <c r="AX45" s="51">
        <v>18.938669324532889</v>
      </c>
      <c r="AY45" s="51">
        <v>19.325864428251609</v>
      </c>
      <c r="AZ45" s="51">
        <v>19.714314085522854</v>
      </c>
      <c r="BA45" s="51">
        <v>20.107713944564949</v>
      </c>
      <c r="BC45" s="51">
        <f t="shared" si="7"/>
        <v>29.108610702109971</v>
      </c>
      <c r="BD45" s="51">
        <f t="shared" si="8"/>
        <v>36.951196330134373</v>
      </c>
      <c r="BE45" s="51">
        <f t="shared" si="9"/>
        <v>38.82655496450522</v>
      </c>
      <c r="BF45" s="51">
        <f t="shared" si="10"/>
        <v>38.429966138197358</v>
      </c>
      <c r="BG45" s="51">
        <f t="shared" si="11"/>
        <v>25.71316927032241</v>
      </c>
    </row>
    <row r="46" spans="2:59" x14ac:dyDescent="0.2">
      <c r="B46" s="48" t="s">
        <v>60</v>
      </c>
      <c r="C46" s="51">
        <v>4.009233502235201</v>
      </c>
      <c r="D46" s="51">
        <v>4.066013642745796</v>
      </c>
      <c r="E46" s="51">
        <v>4.1284077467629086</v>
      </c>
      <c r="F46" s="51">
        <v>4.1990588311816754</v>
      </c>
      <c r="G46" s="51">
        <v>4.2798580807176387</v>
      </c>
      <c r="H46" s="51">
        <v>4.3737492733567569</v>
      </c>
      <c r="I46" s="51">
        <v>4.4841936242131224</v>
      </c>
      <c r="J46" s="51">
        <v>4.6079597351668857</v>
      </c>
      <c r="K46" s="51">
        <v>4.7413732894412135</v>
      </c>
      <c r="L46" s="51">
        <v>4.8850105329903002</v>
      </c>
      <c r="M46" s="51">
        <v>5.0374859127782923</v>
      </c>
      <c r="N46" s="51">
        <v>5.2000763466936144</v>
      </c>
      <c r="O46" s="51">
        <v>5.3734678847401431</v>
      </c>
      <c r="P46" s="51">
        <v>5.5567673658230037</v>
      </c>
      <c r="Q46" s="51">
        <v>5.7486480554754964</v>
      </c>
      <c r="R46" s="51">
        <v>5.9482930837570631</v>
      </c>
      <c r="S46" s="51">
        <v>6.1561577011465065</v>
      </c>
      <c r="T46" s="51">
        <v>6.3722222017983183</v>
      </c>
      <c r="U46" s="51">
        <v>6.5960868548804479</v>
      </c>
      <c r="V46" s="51">
        <v>6.8270355754268213</v>
      </c>
      <c r="W46" s="51">
        <v>7.0649122689760837</v>
      </c>
      <c r="X46" s="51">
        <v>7.3105824583208694</v>
      </c>
      <c r="Y46" s="51">
        <v>7.564852530063833</v>
      </c>
      <c r="Z46" s="51">
        <v>7.8273000003642306</v>
      </c>
      <c r="AA46" s="51">
        <v>8.0978872715972674</v>
      </c>
      <c r="AB46" s="51">
        <v>8.3767144151268393</v>
      </c>
      <c r="AC46" s="51">
        <v>8.6636758498819155</v>
      </c>
      <c r="AD46" s="51">
        <v>8.9579344073636662</v>
      </c>
      <c r="AE46" s="51">
        <v>9.2625250431318502</v>
      </c>
      <c r="AF46" s="51">
        <v>9.5823517567992909</v>
      </c>
      <c r="AG46" s="51">
        <v>9.9197291402471919</v>
      </c>
      <c r="AH46" s="51">
        <v>10.273155147213149</v>
      </c>
      <c r="AI46" s="51">
        <v>10.642360779654151</v>
      </c>
      <c r="AJ46" s="51">
        <v>11.023921883540062</v>
      </c>
      <c r="AK46" s="51">
        <v>11.413084104559582</v>
      </c>
      <c r="AL46" s="51">
        <v>11.805956924954598</v>
      </c>
      <c r="AM46" s="51">
        <v>12.202826740254336</v>
      </c>
      <c r="AN46" s="51">
        <v>12.60418704400055</v>
      </c>
      <c r="AO46" s="51">
        <v>13.004980192334983</v>
      </c>
      <c r="AP46" s="51">
        <v>13.398021243544106</v>
      </c>
      <c r="AQ46" s="51">
        <v>13.779197576243623</v>
      </c>
      <c r="AR46" s="51">
        <v>14.149609527971533</v>
      </c>
      <c r="AS46" s="51">
        <v>14.509070916922138</v>
      </c>
      <c r="AT46" s="51">
        <v>14.860507872505528</v>
      </c>
      <c r="AU46" s="51">
        <v>15.208610758720678</v>
      </c>
      <c r="AV46" s="51">
        <v>15.556512725180552</v>
      </c>
      <c r="AW46" s="51">
        <v>15.902126742940137</v>
      </c>
      <c r="AX46" s="51">
        <v>16.24231286225994</v>
      </c>
      <c r="AY46" s="51">
        <v>16.582836591318102</v>
      </c>
      <c r="AZ46" s="51">
        <v>16.931928706471169</v>
      </c>
      <c r="BA46" s="51">
        <v>17.293433091389495</v>
      </c>
      <c r="BC46" s="51">
        <f t="shared" si="7"/>
        <v>25.647107108374367</v>
      </c>
      <c r="BD46" s="51">
        <f t="shared" si="8"/>
        <v>40.246789595082319</v>
      </c>
      <c r="BE46" s="51">
        <f t="shared" si="9"/>
        <v>40.408383891861924</v>
      </c>
      <c r="BF46" s="51">
        <f t="shared" si="10"/>
        <v>38.90699414702221</v>
      </c>
      <c r="BG46" s="51">
        <f t="shared" si="11"/>
        <v>25.503919917693029</v>
      </c>
    </row>
    <row r="47" spans="2:59" x14ac:dyDescent="0.2">
      <c r="B47" s="48" t="s">
        <v>61</v>
      </c>
      <c r="C47" s="51">
        <v>5.7819275309291163</v>
      </c>
      <c r="D47" s="51">
        <v>5.8915330867816342</v>
      </c>
      <c r="E47" s="51">
        <v>6.013813139795789</v>
      </c>
      <c r="F47" s="51">
        <v>6.149751205132084</v>
      </c>
      <c r="G47" s="51">
        <v>6.2952849154187867</v>
      </c>
      <c r="H47" s="51">
        <v>6.4498277997342175</v>
      </c>
      <c r="I47" s="51">
        <v>6.619956749589595</v>
      </c>
      <c r="J47" s="51">
        <v>6.8013789963248446</v>
      </c>
      <c r="K47" s="51">
        <v>6.987716921430863</v>
      </c>
      <c r="L47" s="51">
        <v>7.1820485661206996</v>
      </c>
      <c r="M47" s="51">
        <v>7.3824334317666178</v>
      </c>
      <c r="N47" s="51">
        <v>7.5906935769953652</v>
      </c>
      <c r="O47" s="51">
        <v>7.8063247799047275</v>
      </c>
      <c r="P47" s="51">
        <v>8.0305193134982993</v>
      </c>
      <c r="Q47" s="51">
        <v>8.2651342263447845</v>
      </c>
      <c r="R47" s="51">
        <v>8.5110173879457456</v>
      </c>
      <c r="S47" s="51">
        <v>8.7678595549952245</v>
      </c>
      <c r="T47" s="51">
        <v>9.0357126288213294</v>
      </c>
      <c r="U47" s="51">
        <v>9.3148312698924745</v>
      </c>
      <c r="V47" s="51">
        <v>9.6056360642501151</v>
      </c>
      <c r="W47" s="51">
        <v>9.9076522820459179</v>
      </c>
      <c r="X47" s="51">
        <v>10.22213703379718</v>
      </c>
      <c r="Y47" s="51">
        <v>10.551248242409184</v>
      </c>
      <c r="Z47" s="51">
        <v>10.888954690857863</v>
      </c>
      <c r="AA47" s="51">
        <v>11.227272600652398</v>
      </c>
      <c r="AB47" s="51">
        <v>11.562832006368987</v>
      </c>
      <c r="AC47" s="51">
        <v>11.895956811015171</v>
      </c>
      <c r="AD47" s="51">
        <v>12.226319409523507</v>
      </c>
      <c r="AE47" s="51">
        <v>12.562469761723744</v>
      </c>
      <c r="AF47" s="51">
        <v>12.917594534203728</v>
      </c>
      <c r="AG47" s="51">
        <v>13.299378665132187</v>
      </c>
      <c r="AH47" s="51">
        <v>13.705434023019821</v>
      </c>
      <c r="AI47" s="51">
        <v>14.135683638023885</v>
      </c>
      <c r="AJ47" s="51">
        <v>14.582604283779945</v>
      </c>
      <c r="AK47" s="51">
        <v>15.035015051862965</v>
      </c>
      <c r="AL47" s="51">
        <v>15.485467031574679</v>
      </c>
      <c r="AM47" s="51">
        <v>15.934215989151761</v>
      </c>
      <c r="AN47" s="51">
        <v>16.379674411601609</v>
      </c>
      <c r="AO47" s="51">
        <v>16.819607223537709</v>
      </c>
      <c r="AP47" s="51">
        <v>17.253488418211479</v>
      </c>
      <c r="AQ47" s="51">
        <v>17.680092810034147</v>
      </c>
      <c r="AR47" s="51">
        <v>18.096255672927565</v>
      </c>
      <c r="AS47" s="51">
        <v>18.500750947438867</v>
      </c>
      <c r="AT47" s="51">
        <v>18.894089429146451</v>
      </c>
      <c r="AU47" s="51">
        <v>19.281125056981907</v>
      </c>
      <c r="AV47" s="51">
        <v>19.663004700709113</v>
      </c>
      <c r="AW47" s="51">
        <v>20.039873199299869</v>
      </c>
      <c r="AX47" s="51">
        <v>20.411272368402706</v>
      </c>
      <c r="AY47" s="51">
        <v>20.778841888879537</v>
      </c>
      <c r="AZ47" s="51">
        <v>21.144763825905173</v>
      </c>
      <c r="BA47" s="51">
        <v>21.509680585872417</v>
      </c>
      <c r="BC47" s="51">
        <f t="shared" si="7"/>
        <v>27.68118230946266</v>
      </c>
      <c r="BD47" s="51">
        <f t="shared" si="8"/>
        <v>34.205778807476683</v>
      </c>
      <c r="BE47" s="51">
        <f t="shared" si="9"/>
        <v>34.233401481323298</v>
      </c>
      <c r="BF47" s="51">
        <f t="shared" si="10"/>
        <v>32.939239156992748</v>
      </c>
      <c r="BG47" s="51">
        <f t="shared" si="11"/>
        <v>21.66045063782034</v>
      </c>
    </row>
    <row r="48" spans="2:59" x14ac:dyDescent="0.2">
      <c r="B48" s="49" t="s">
        <v>62</v>
      </c>
      <c r="C48" s="50">
        <v>7.1234925155908622</v>
      </c>
      <c r="D48" s="50">
        <v>7.244801083205088</v>
      </c>
      <c r="E48" s="50">
        <v>7.3872094883169215</v>
      </c>
      <c r="F48" s="50">
        <v>7.546034800609271</v>
      </c>
      <c r="G48" s="50">
        <v>7.7119437154261865</v>
      </c>
      <c r="H48" s="50">
        <v>7.8793288566705204</v>
      </c>
      <c r="I48" s="50">
        <v>8.054780933801057</v>
      </c>
      <c r="J48" s="50">
        <v>8.2379375739219292</v>
      </c>
      <c r="K48" s="50">
        <v>8.4266741929903013</v>
      </c>
      <c r="L48" s="50">
        <v>8.6264382665342065</v>
      </c>
      <c r="M48" s="50">
        <v>8.8386595357781008</v>
      </c>
      <c r="N48" s="50">
        <v>9.0635557335403671</v>
      </c>
      <c r="O48" s="50">
        <v>9.301135809978204</v>
      </c>
      <c r="P48" s="50">
        <v>9.5530208440803221</v>
      </c>
      <c r="Q48" s="50">
        <v>9.8215749175409126</v>
      </c>
      <c r="R48" s="50">
        <v>10.107810353036422</v>
      </c>
      <c r="S48" s="50">
        <v>10.411276521667165</v>
      </c>
      <c r="T48" s="50">
        <v>10.731826954314265</v>
      </c>
      <c r="U48" s="50">
        <v>11.067346805694818</v>
      </c>
      <c r="V48" s="50">
        <v>11.41501125781736</v>
      </c>
      <c r="W48" s="50">
        <v>11.772516128909187</v>
      </c>
      <c r="X48" s="50">
        <v>12.140899615548298</v>
      </c>
      <c r="Y48" s="50">
        <v>12.521988791684805</v>
      </c>
      <c r="Z48" s="50">
        <v>12.91036190943532</v>
      </c>
      <c r="AA48" s="50">
        <v>13.298347102503923</v>
      </c>
      <c r="AB48" s="50">
        <v>13.681689091375665</v>
      </c>
      <c r="AC48" s="50">
        <v>14.06151128484437</v>
      </c>
      <c r="AD48" s="50">
        <v>14.436757085156312</v>
      </c>
      <c r="AE48" s="50">
        <v>14.815691354586704</v>
      </c>
      <c r="AF48" s="50">
        <v>15.211361688527667</v>
      </c>
      <c r="AG48" s="50">
        <v>15.632060067907219</v>
      </c>
      <c r="AH48" s="50">
        <v>16.075082076846392</v>
      </c>
      <c r="AI48" s="50">
        <v>16.539426501065396</v>
      </c>
      <c r="AJ48" s="50">
        <v>17.023045208995978</v>
      </c>
      <c r="AK48" s="50">
        <v>17.521951788167922</v>
      </c>
      <c r="AL48" s="50">
        <v>18.033043287698547</v>
      </c>
      <c r="AM48" s="50">
        <v>18.553673998795574</v>
      </c>
      <c r="AN48" s="50">
        <v>19.080958353830951</v>
      </c>
      <c r="AO48" s="50">
        <v>19.611220507711863</v>
      </c>
      <c r="AP48" s="50">
        <v>20.139622205813971</v>
      </c>
      <c r="AQ48" s="50">
        <v>20.662585400740006</v>
      </c>
      <c r="AR48" s="50">
        <v>21.176897143832125</v>
      </c>
      <c r="AS48" s="50">
        <v>21.679584377628654</v>
      </c>
      <c r="AT48" s="50">
        <v>22.167987006927067</v>
      </c>
      <c r="AU48" s="50">
        <v>22.639086593149145</v>
      </c>
      <c r="AV48" s="50">
        <v>23.091042982840705</v>
      </c>
      <c r="AW48" s="50">
        <v>23.526927055791784</v>
      </c>
      <c r="AX48" s="50">
        <v>23.94792401209455</v>
      </c>
      <c r="AY48" s="50">
        <v>24.359989350822815</v>
      </c>
      <c r="AZ48" s="50">
        <v>24.773108357790715</v>
      </c>
      <c r="BA48" s="50">
        <v>25.192374160013486</v>
      </c>
      <c r="BC48" s="50">
        <f t="shared" si="7"/>
        <v>24.077613845081338</v>
      </c>
      <c r="BD48" s="50">
        <f t="shared" si="8"/>
        <v>33.193456329606285</v>
      </c>
      <c r="BE48" s="50">
        <f t="shared" si="9"/>
        <v>32.784358897757969</v>
      </c>
      <c r="BF48" s="50">
        <f t="shared" si="10"/>
        <v>32.180821407925045</v>
      </c>
      <c r="BG48" s="50">
        <f t="shared" si="11"/>
        <v>21.922662006813788</v>
      </c>
    </row>
    <row r="49" spans="2:59" x14ac:dyDescent="0.2">
      <c r="B49" s="48" t="s">
        <v>63</v>
      </c>
      <c r="C49" s="51">
        <v>5.9860401575690165</v>
      </c>
      <c r="D49" s="51">
        <v>6.0762181094483774</v>
      </c>
      <c r="E49" s="51">
        <v>6.175989104007602</v>
      </c>
      <c r="F49" s="51">
        <v>6.2864503694242053</v>
      </c>
      <c r="G49" s="51">
        <v>6.4038350606271557</v>
      </c>
      <c r="H49" s="51">
        <v>6.5288182429654018</v>
      </c>
      <c r="I49" s="51">
        <v>6.6650956370283145</v>
      </c>
      <c r="J49" s="51">
        <v>6.8109368003079149</v>
      </c>
      <c r="K49" s="51">
        <v>6.9623478423409626</v>
      </c>
      <c r="L49" s="51">
        <v>7.1186023368165419</v>
      </c>
      <c r="M49" s="51">
        <v>7.2777548359021837</v>
      </c>
      <c r="N49" s="51">
        <v>7.4413183803417242</v>
      </c>
      <c r="O49" s="51">
        <v>7.6104975621749338</v>
      </c>
      <c r="P49" s="51">
        <v>7.7861051349986514</v>
      </c>
      <c r="Q49" s="51">
        <v>7.969899844664166</v>
      </c>
      <c r="R49" s="51">
        <v>8.1629076555356956</v>
      </c>
      <c r="S49" s="51">
        <v>8.3653898745113082</v>
      </c>
      <c r="T49" s="51">
        <v>8.5776730843451183</v>
      </c>
      <c r="U49" s="51">
        <v>8.799510227728689</v>
      </c>
      <c r="V49" s="51">
        <v>9.0307723227443404</v>
      </c>
      <c r="W49" s="51">
        <v>9.2709927685070053</v>
      </c>
      <c r="X49" s="51">
        <v>9.5216099079156979</v>
      </c>
      <c r="Y49" s="51">
        <v>9.7848318383453385</v>
      </c>
      <c r="Z49" s="51">
        <v>10.057182867548754</v>
      </c>
      <c r="AA49" s="51">
        <v>10.33370321476051</v>
      </c>
      <c r="AB49" s="51">
        <v>10.612053931077019</v>
      </c>
      <c r="AC49" s="51">
        <v>10.893862489271655</v>
      </c>
      <c r="AD49" s="51">
        <v>11.178786963578718</v>
      </c>
      <c r="AE49" s="51">
        <v>11.475261734767546</v>
      </c>
      <c r="AF49" s="51">
        <v>11.795943013818947</v>
      </c>
      <c r="AG49" s="51">
        <v>12.148803090970963</v>
      </c>
      <c r="AH49" s="51">
        <v>12.531092799159394</v>
      </c>
      <c r="AI49" s="51">
        <v>12.941594323695959</v>
      </c>
      <c r="AJ49" s="51">
        <v>13.379496566834352</v>
      </c>
      <c r="AK49" s="51">
        <v>13.842558841873833</v>
      </c>
      <c r="AL49" s="51">
        <v>14.328727270631086</v>
      </c>
      <c r="AM49" s="51">
        <v>14.834167386853542</v>
      </c>
      <c r="AN49" s="51">
        <v>15.355190038149313</v>
      </c>
      <c r="AO49" s="51">
        <v>15.887974675897398</v>
      </c>
      <c r="AP49" s="51">
        <v>16.427433559192671</v>
      </c>
      <c r="AQ49" s="51">
        <v>16.969851512482141</v>
      </c>
      <c r="AR49" s="51">
        <v>17.510697603713016</v>
      </c>
      <c r="AS49" s="51">
        <v>18.046421481833832</v>
      </c>
      <c r="AT49" s="51">
        <v>18.571584426072281</v>
      </c>
      <c r="AU49" s="51">
        <v>19.078839809011424</v>
      </c>
      <c r="AV49" s="51">
        <v>19.563930898399988</v>
      </c>
      <c r="AW49" s="51">
        <v>20.031533294402678</v>
      </c>
      <c r="AX49" s="51">
        <v>20.483837475558666</v>
      </c>
      <c r="AY49" s="51">
        <v>20.929694823708513</v>
      </c>
      <c r="AZ49" s="51">
        <v>21.384056957183336</v>
      </c>
      <c r="BA49" s="51">
        <v>21.855337128855716</v>
      </c>
      <c r="BC49" s="51">
        <f t="shared" si="7"/>
        <v>21.578784043068367</v>
      </c>
      <c r="BD49" s="51">
        <f t="shared" si="8"/>
        <v>27.38808846338021</v>
      </c>
      <c r="BE49" s="51">
        <f t="shared" si="9"/>
        <v>31.041015717752508</v>
      </c>
      <c r="BF49" s="51">
        <f t="shared" si="10"/>
        <v>39.683320121421659</v>
      </c>
      <c r="BG49" s="51">
        <f t="shared" si="11"/>
        <v>28.789206627883956</v>
      </c>
    </row>
    <row r="50" spans="2:59" x14ac:dyDescent="0.2">
      <c r="B50" s="48" t="s">
        <v>64</v>
      </c>
      <c r="C50" s="51">
        <v>7.3906164892222526</v>
      </c>
      <c r="D50" s="51">
        <v>7.4807360875212305</v>
      </c>
      <c r="E50" s="51">
        <v>7.5912451928090183</v>
      </c>
      <c r="F50" s="51">
        <v>7.7217427807961512</v>
      </c>
      <c r="G50" s="51">
        <v>7.8649402395374279</v>
      </c>
      <c r="H50" s="51">
        <v>8.0153109113871572</v>
      </c>
      <c r="I50" s="51">
        <v>8.1787847310786539</v>
      </c>
      <c r="J50" s="51">
        <v>8.3551842823107787</v>
      </c>
      <c r="K50" s="51">
        <v>8.5407785023013378</v>
      </c>
      <c r="L50" s="51">
        <v>8.7365509662952512</v>
      </c>
      <c r="M50" s="51">
        <v>8.9413621556638727</v>
      </c>
      <c r="N50" s="51">
        <v>9.1562303101957614</v>
      </c>
      <c r="O50" s="51">
        <v>9.3810872707545201</v>
      </c>
      <c r="P50" s="51">
        <v>9.6175374009960279</v>
      </c>
      <c r="Q50" s="51">
        <v>9.8681082662570621</v>
      </c>
      <c r="R50" s="51">
        <v>10.133900968264568</v>
      </c>
      <c r="S50" s="51">
        <v>10.414135387285747</v>
      </c>
      <c r="T50" s="51">
        <v>10.708835659277781</v>
      </c>
      <c r="U50" s="51">
        <v>11.015306487590806</v>
      </c>
      <c r="V50" s="51">
        <v>11.330227040255203</v>
      </c>
      <c r="W50" s="51">
        <v>11.651047938048496</v>
      </c>
      <c r="X50" s="51">
        <v>11.979484315200436</v>
      </c>
      <c r="Y50" s="51">
        <v>12.317122246848179</v>
      </c>
      <c r="Z50" s="51">
        <v>12.660127810827237</v>
      </c>
      <c r="AA50" s="51">
        <v>13.002645944063282</v>
      </c>
      <c r="AB50" s="51">
        <v>13.342136766592056</v>
      </c>
      <c r="AC50" s="51">
        <v>13.679224673384049</v>
      </c>
      <c r="AD50" s="51">
        <v>14.012403209333431</v>
      </c>
      <c r="AE50" s="51">
        <v>14.352748788266481</v>
      </c>
      <c r="AF50" s="51">
        <v>14.717086226939541</v>
      </c>
      <c r="AG50" s="51">
        <v>15.116288960963997</v>
      </c>
      <c r="AH50" s="51">
        <v>15.547913634786392</v>
      </c>
      <c r="AI50" s="51">
        <v>16.011783526593153</v>
      </c>
      <c r="AJ50" s="51">
        <v>16.501612216788885</v>
      </c>
      <c r="AK50" s="51">
        <v>17.005880332705949</v>
      </c>
      <c r="AL50" s="51">
        <v>17.51734454786774</v>
      </c>
      <c r="AM50" s="51">
        <v>18.030735131324864</v>
      </c>
      <c r="AN50" s="51">
        <v>18.538534801183289</v>
      </c>
      <c r="AO50" s="51">
        <v>19.04386874136889</v>
      </c>
      <c r="AP50" s="51">
        <v>19.553892511454674</v>
      </c>
      <c r="AQ50" s="51">
        <v>20.071863661547216</v>
      </c>
      <c r="AR50" s="51">
        <v>20.593521059357197</v>
      </c>
      <c r="AS50" s="51">
        <v>21.117095524749001</v>
      </c>
      <c r="AT50" s="51">
        <v>21.632059271015976</v>
      </c>
      <c r="AU50" s="51">
        <v>22.122195521781819</v>
      </c>
      <c r="AV50" s="51">
        <v>22.576797122176306</v>
      </c>
      <c r="AW50" s="51">
        <v>23.005479999579272</v>
      </c>
      <c r="AX50" s="51">
        <v>23.413537683726439</v>
      </c>
      <c r="AY50" s="51">
        <v>23.810725122558956</v>
      </c>
      <c r="AZ50" s="51">
        <v>24.213616452714724</v>
      </c>
      <c r="BA50" s="51">
        <v>24.632146802757962</v>
      </c>
      <c r="BC50" s="51">
        <f t="shared" si="7"/>
        <v>20.982629374735851</v>
      </c>
      <c r="BD50" s="51">
        <f t="shared" si="8"/>
        <v>30.305066892611919</v>
      </c>
      <c r="BE50" s="51">
        <f t="shared" si="9"/>
        <v>29.741882801796415</v>
      </c>
      <c r="BF50" s="51">
        <f t="shared" si="10"/>
        <v>32.783011183369126</v>
      </c>
      <c r="BG50" s="51">
        <f t="shared" si="11"/>
        <v>22.719779379266768</v>
      </c>
    </row>
    <row r="51" spans="2:59" x14ac:dyDescent="0.2">
      <c r="B51" s="48" t="s">
        <v>65</v>
      </c>
      <c r="C51" s="51">
        <v>7.5406382779866705</v>
      </c>
      <c r="D51" s="51">
        <v>7.6585846995095714</v>
      </c>
      <c r="E51" s="51">
        <v>7.8000857171140678</v>
      </c>
      <c r="F51" s="51">
        <v>7.9574237765886719</v>
      </c>
      <c r="G51" s="51">
        <v>8.1189384325656828</v>
      </c>
      <c r="H51" s="51">
        <v>8.2754733799671598</v>
      </c>
      <c r="I51" s="51">
        <v>8.4347874790495947</v>
      </c>
      <c r="J51" s="51">
        <v>8.6002250419237054</v>
      </c>
      <c r="K51" s="51">
        <v>8.7689912306892595</v>
      </c>
      <c r="L51" s="51">
        <v>8.9450093278577203</v>
      </c>
      <c r="M51" s="51">
        <v>9.129706224043268</v>
      </c>
      <c r="N51" s="51">
        <v>9.323372756798074</v>
      </c>
      <c r="O51" s="51">
        <v>9.5249686003999514</v>
      </c>
      <c r="P51" s="51">
        <v>9.7418705182583416</v>
      </c>
      <c r="Q51" s="51">
        <v>9.98504881498015</v>
      </c>
      <c r="R51" s="51">
        <v>10.260073567914564</v>
      </c>
      <c r="S51" s="51">
        <v>10.564765427998664</v>
      </c>
      <c r="T51" s="51">
        <v>10.899090305910848</v>
      </c>
      <c r="U51" s="51">
        <v>11.255553124529468</v>
      </c>
      <c r="V51" s="51">
        <v>11.623097530638059</v>
      </c>
      <c r="W51" s="51">
        <v>11.994182326583106</v>
      </c>
      <c r="X51" s="51">
        <v>12.370837688981256</v>
      </c>
      <c r="Y51" s="51">
        <v>12.754419972767113</v>
      </c>
      <c r="Z51" s="51">
        <v>13.140133444329141</v>
      </c>
      <c r="AA51" s="51">
        <v>13.521955414480329</v>
      </c>
      <c r="AB51" s="51">
        <v>13.896366856934087</v>
      </c>
      <c r="AC51" s="51">
        <v>14.264056553789084</v>
      </c>
      <c r="AD51" s="51">
        <v>14.624139440935027</v>
      </c>
      <c r="AE51" s="51">
        <v>14.983498012452268</v>
      </c>
      <c r="AF51" s="51">
        <v>15.353226379327586</v>
      </c>
      <c r="AG51" s="51">
        <v>15.740556762550806</v>
      </c>
      <c r="AH51" s="51">
        <v>16.144004201008968</v>
      </c>
      <c r="AI51" s="51">
        <v>16.563565364945735</v>
      </c>
      <c r="AJ51" s="51">
        <v>16.998422970342812</v>
      </c>
      <c r="AK51" s="51">
        <v>17.446183873044422</v>
      </c>
      <c r="AL51" s="51">
        <v>17.905594435274651</v>
      </c>
      <c r="AM51" s="51">
        <v>18.375471440993561</v>
      </c>
      <c r="AN51" s="51">
        <v>18.853585347246877</v>
      </c>
      <c r="AO51" s="51">
        <v>19.341621850203904</v>
      </c>
      <c r="AP51" s="51">
        <v>19.842308230863829</v>
      </c>
      <c r="AQ51" s="51">
        <v>20.356589770714375</v>
      </c>
      <c r="AR51" s="51">
        <v>20.880816827027029</v>
      </c>
      <c r="AS51" s="51">
        <v>21.412916411030228</v>
      </c>
      <c r="AT51" s="51">
        <v>21.946476490952048</v>
      </c>
      <c r="AU51" s="51">
        <v>22.472486977807389</v>
      </c>
      <c r="AV51" s="51">
        <v>22.984830595812969</v>
      </c>
      <c r="AW51" s="51">
        <v>23.485073737733931</v>
      </c>
      <c r="AX51" s="51">
        <v>23.972143014189083</v>
      </c>
      <c r="AY51" s="51">
        <v>24.450242894120375</v>
      </c>
      <c r="AZ51" s="51">
        <v>24.927961131804508</v>
      </c>
      <c r="BA51" s="51">
        <v>25.40843462606226</v>
      </c>
      <c r="BC51" s="51">
        <f t="shared" si="7"/>
        <v>21.073387788611363</v>
      </c>
      <c r="BD51" s="51">
        <f t="shared" si="8"/>
        <v>31.375337083642197</v>
      </c>
      <c r="BE51" s="51">
        <f t="shared" si="9"/>
        <v>31.234929851487124</v>
      </c>
      <c r="BF51" s="51">
        <f t="shared" si="10"/>
        <v>29.325728929397332</v>
      </c>
      <c r="BG51" s="51">
        <f t="shared" si="11"/>
        <v>24.816754241496895</v>
      </c>
    </row>
    <row r="52" spans="2:59" x14ac:dyDescent="0.2">
      <c r="B52" s="48" t="s">
        <v>66</v>
      </c>
      <c r="C52" s="51">
        <v>7.4823939586516914</v>
      </c>
      <c r="D52" s="51">
        <v>7.6215949367475542</v>
      </c>
      <c r="E52" s="51">
        <v>7.7935459257823858</v>
      </c>
      <c r="F52" s="51">
        <v>7.9848434660925216</v>
      </c>
      <c r="G52" s="51">
        <v>8.1722609366878736</v>
      </c>
      <c r="H52" s="51">
        <v>8.3430323523917345</v>
      </c>
      <c r="I52" s="51">
        <v>8.5080151207636447</v>
      </c>
      <c r="J52" s="51">
        <v>8.6679423613218187</v>
      </c>
      <c r="K52" s="51">
        <v>8.8265627290522293</v>
      </c>
      <c r="L52" s="51">
        <v>8.9990655439506586</v>
      </c>
      <c r="M52" s="51">
        <v>9.1936567760701617</v>
      </c>
      <c r="N52" s="51">
        <v>9.4093267915469756</v>
      </c>
      <c r="O52" s="51">
        <v>9.6448759566564775</v>
      </c>
      <c r="P52" s="51">
        <v>9.9054060039642557</v>
      </c>
      <c r="Q52" s="51">
        <v>10.197006530221902</v>
      </c>
      <c r="R52" s="51">
        <v>10.522294114240193</v>
      </c>
      <c r="S52" s="51">
        <v>10.879592046182058</v>
      </c>
      <c r="T52" s="51">
        <v>11.268834675911993</v>
      </c>
      <c r="U52" s="51">
        <v>11.681608849250637</v>
      </c>
      <c r="V52" s="51">
        <v>12.106158568233809</v>
      </c>
      <c r="W52" s="51">
        <v>12.533766335892951</v>
      </c>
      <c r="X52" s="51">
        <v>12.965458374363656</v>
      </c>
      <c r="Y52" s="51">
        <v>13.402601970538802</v>
      </c>
      <c r="Z52" s="51">
        <v>13.838052671792154</v>
      </c>
      <c r="AA52" s="51">
        <v>14.263354736854753</v>
      </c>
      <c r="AB52" s="51">
        <v>14.673152655440264</v>
      </c>
      <c r="AC52" s="51">
        <v>15.068621109193616</v>
      </c>
      <c r="AD52" s="51">
        <v>15.448350695342786</v>
      </c>
      <c r="AE52" s="51">
        <v>15.82037479549337</v>
      </c>
      <c r="AF52" s="51">
        <v>16.19763038995659</v>
      </c>
      <c r="AG52" s="51">
        <v>16.588671282924498</v>
      </c>
      <c r="AH52" s="51">
        <v>16.992712982198377</v>
      </c>
      <c r="AI52" s="51">
        <v>17.40963153358409</v>
      </c>
      <c r="AJ52" s="51">
        <v>17.841286052802992</v>
      </c>
      <c r="AK52" s="51">
        <v>18.288998227004743</v>
      </c>
      <c r="AL52" s="51">
        <v>18.753282851507812</v>
      </c>
      <c r="AM52" s="51">
        <v>19.232129735881458</v>
      </c>
      <c r="AN52" s="51">
        <v>19.723624379245418</v>
      </c>
      <c r="AO52" s="51">
        <v>20.225911798135591</v>
      </c>
      <c r="AP52" s="51">
        <v>20.736601551116816</v>
      </c>
      <c r="AQ52" s="51">
        <v>21.25334388092816</v>
      </c>
      <c r="AR52" s="51">
        <v>21.774301788164081</v>
      </c>
      <c r="AS52" s="51">
        <v>22.299294778415547</v>
      </c>
      <c r="AT52" s="51">
        <v>22.817252818126459</v>
      </c>
      <c r="AU52" s="51">
        <v>23.311506846352415</v>
      </c>
      <c r="AV52" s="51">
        <v>23.772654629271933</v>
      </c>
      <c r="AW52" s="51">
        <v>24.201348814141049</v>
      </c>
      <c r="AX52" s="51">
        <v>24.59560267693826</v>
      </c>
      <c r="AY52" s="51">
        <v>24.963960904185065</v>
      </c>
      <c r="AZ52" s="51">
        <v>25.321935482860138</v>
      </c>
      <c r="BA52" s="51">
        <v>25.678101292793365</v>
      </c>
      <c r="BC52" s="51">
        <f t="shared" si="7"/>
        <v>22.870525487899272</v>
      </c>
      <c r="BD52" s="51">
        <f t="shared" si="8"/>
        <v>36.330587938812762</v>
      </c>
      <c r="BE52" s="51">
        <f t="shared" si="9"/>
        <v>32.351847308813419</v>
      </c>
      <c r="BF52" s="51">
        <f t="shared" si="10"/>
        <v>28.119627657009705</v>
      </c>
      <c r="BG52" s="51">
        <f t="shared" si="11"/>
        <v>20.819111743803241</v>
      </c>
    </row>
    <row r="53" spans="2:59" x14ac:dyDescent="0.2">
      <c r="B53" s="48" t="s">
        <v>67</v>
      </c>
      <c r="C53" s="51">
        <v>8.4888913652274169</v>
      </c>
      <c r="D53" s="51">
        <v>8.5816592669126717</v>
      </c>
      <c r="E53" s="51">
        <v>8.7136128573946294</v>
      </c>
      <c r="F53" s="51">
        <v>8.8671258714188994</v>
      </c>
      <c r="G53" s="51">
        <v>9.0177667395811678</v>
      </c>
      <c r="H53" s="51">
        <v>9.1610581159185536</v>
      </c>
      <c r="I53" s="51">
        <v>9.3100045957033082</v>
      </c>
      <c r="J53" s="51">
        <v>9.4639567818033097</v>
      </c>
      <c r="K53" s="51">
        <v>9.6198019465051381</v>
      </c>
      <c r="L53" s="51">
        <v>9.7840610811952935</v>
      </c>
      <c r="M53" s="51">
        <v>9.9588862066156878</v>
      </c>
      <c r="N53" s="51">
        <v>10.14449845501311</v>
      </c>
      <c r="O53" s="51">
        <v>10.340161331713366</v>
      </c>
      <c r="P53" s="51">
        <v>10.551685291018767</v>
      </c>
      <c r="Q53" s="51">
        <v>10.787137034865733</v>
      </c>
      <c r="R53" s="51">
        <v>11.050988976336825</v>
      </c>
      <c r="S53" s="51">
        <v>11.341576056522907</v>
      </c>
      <c r="T53" s="51">
        <v>11.658923500784395</v>
      </c>
      <c r="U53" s="51">
        <v>11.99825729274445</v>
      </c>
      <c r="V53" s="51">
        <v>12.351895198005405</v>
      </c>
      <c r="W53" s="51">
        <v>12.714486946060481</v>
      </c>
      <c r="X53" s="51">
        <v>13.088135428505737</v>
      </c>
      <c r="Y53" s="51">
        <v>13.474724501930371</v>
      </c>
      <c r="Z53" s="51">
        <v>13.868697191714766</v>
      </c>
      <c r="AA53" s="51">
        <v>14.262066106553419</v>
      </c>
      <c r="AB53" s="51">
        <v>14.649922545229376</v>
      </c>
      <c r="AC53" s="51">
        <v>15.033177118674521</v>
      </c>
      <c r="AD53" s="51">
        <v>15.410367887718799</v>
      </c>
      <c r="AE53" s="51">
        <v>15.789368790549807</v>
      </c>
      <c r="AF53" s="51">
        <v>16.183152293258907</v>
      </c>
      <c r="AG53" s="51">
        <v>16.600405789779899</v>
      </c>
      <c r="AH53" s="51">
        <v>17.037884461624841</v>
      </c>
      <c r="AI53" s="51">
        <v>17.494890337105307</v>
      </c>
      <c r="AJ53" s="51">
        <v>17.967926856156382</v>
      </c>
      <c r="AK53" s="51">
        <v>18.452062213493427</v>
      </c>
      <c r="AL53" s="51">
        <v>18.943343368751073</v>
      </c>
      <c r="AM53" s="51">
        <v>19.439304025295336</v>
      </c>
      <c r="AN53" s="51">
        <v>19.935817753159313</v>
      </c>
      <c r="AO53" s="51">
        <v>20.43150789922381</v>
      </c>
      <c r="AP53" s="51">
        <v>20.924935368283613</v>
      </c>
      <c r="AQ53" s="51">
        <v>21.414436077808293</v>
      </c>
      <c r="AR53" s="51">
        <v>21.8957233431973</v>
      </c>
      <c r="AS53" s="51">
        <v>22.36498162732039</v>
      </c>
      <c r="AT53" s="51">
        <v>22.820172817371382</v>
      </c>
      <c r="AU53" s="51">
        <v>23.259375918380197</v>
      </c>
      <c r="AV53" s="51">
        <v>23.681417372295666</v>
      </c>
      <c r="AW53" s="51">
        <v>24.090358009275128</v>
      </c>
      <c r="AX53" s="51">
        <v>24.489366889397253</v>
      </c>
      <c r="AY53" s="51">
        <v>24.878626090617214</v>
      </c>
      <c r="AZ53" s="51">
        <v>25.258149149347386</v>
      </c>
      <c r="BA53" s="51">
        <v>25.628085218222996</v>
      </c>
      <c r="BC53" s="51">
        <f t="shared" si="7"/>
        <v>17.316688106172862</v>
      </c>
      <c r="BD53" s="51">
        <f t="shared" si="8"/>
        <v>27.669768308169317</v>
      </c>
      <c r="BE53" s="51">
        <f t="shared" si="9"/>
        <v>30.562922909944469</v>
      </c>
      <c r="BF53" s="51">
        <f t="shared" si="10"/>
        <v>28.99947356101482</v>
      </c>
      <c r="BG53" s="51">
        <f t="shared" si="11"/>
        <v>19.676675701870529</v>
      </c>
    </row>
    <row r="54" spans="2:59" x14ac:dyDescent="0.2">
      <c r="B54" s="48" t="s">
        <v>68</v>
      </c>
      <c r="C54" s="51">
        <v>7.3123906981022833</v>
      </c>
      <c r="D54" s="51">
        <v>7.4273007225926415</v>
      </c>
      <c r="E54" s="51">
        <v>7.5669313994929457</v>
      </c>
      <c r="F54" s="51">
        <v>7.7264997109746076</v>
      </c>
      <c r="G54" s="51">
        <v>7.8956885112060142</v>
      </c>
      <c r="H54" s="51">
        <v>8.0668990262020515</v>
      </c>
      <c r="I54" s="51">
        <v>8.2495429421133935</v>
      </c>
      <c r="J54" s="51">
        <v>8.4415430936341362</v>
      </c>
      <c r="K54" s="51">
        <v>8.6387690085066087</v>
      </c>
      <c r="L54" s="51">
        <v>8.8496625221801857</v>
      </c>
      <c r="M54" s="51">
        <v>9.0761928370714084</v>
      </c>
      <c r="N54" s="51">
        <v>9.3180961027462974</v>
      </c>
      <c r="O54" s="51">
        <v>9.5751441941675388</v>
      </c>
      <c r="P54" s="51">
        <v>9.84784808227848</v>
      </c>
      <c r="Q54" s="51">
        <v>10.136916886720918</v>
      </c>
      <c r="R54" s="51">
        <v>10.442365424148047</v>
      </c>
      <c r="S54" s="51">
        <v>10.764173322539863</v>
      </c>
      <c r="T54" s="51">
        <v>11.102270887182064</v>
      </c>
      <c r="U54" s="51">
        <v>11.454580820386544</v>
      </c>
      <c r="V54" s="51">
        <v>11.81873058391472</v>
      </c>
      <c r="W54" s="51">
        <v>12.192695905618461</v>
      </c>
      <c r="X54" s="51">
        <v>12.577109661008166</v>
      </c>
      <c r="Y54" s="51">
        <v>12.973084657600808</v>
      </c>
      <c r="Z54" s="51">
        <v>13.377065563198981</v>
      </c>
      <c r="AA54" s="51">
        <v>13.784351196272675</v>
      </c>
      <c r="AB54" s="51">
        <v>14.192158001889741</v>
      </c>
      <c r="AC54" s="51">
        <v>14.600569834451861</v>
      </c>
      <c r="AD54" s="51">
        <v>15.00863742426132</v>
      </c>
      <c r="AE54" s="51">
        <v>15.420466241209196</v>
      </c>
      <c r="AF54" s="51">
        <v>15.84292478875143</v>
      </c>
      <c r="AG54" s="51">
        <v>16.280266002407529</v>
      </c>
      <c r="AH54" s="51">
        <v>16.730515480293402</v>
      </c>
      <c r="AI54" s="51">
        <v>17.192771840887591</v>
      </c>
      <c r="AJ54" s="51">
        <v>17.664773939872564</v>
      </c>
      <c r="AK54" s="51">
        <v>18.142587904015507</v>
      </c>
      <c r="AL54" s="51">
        <v>18.623459945509659</v>
      </c>
      <c r="AM54" s="51">
        <v>19.10533845610497</v>
      </c>
      <c r="AN54" s="51">
        <v>19.585161690298193</v>
      </c>
      <c r="AO54" s="51">
        <v>20.062436328955965</v>
      </c>
      <c r="AP54" s="51">
        <v>20.53621314007124</v>
      </c>
      <c r="AQ54" s="51">
        <v>21.005705417306402</v>
      </c>
      <c r="AR54" s="51">
        <v>21.468904838826287</v>
      </c>
      <c r="AS54" s="51">
        <v>21.924952374635311</v>
      </c>
      <c r="AT54" s="51">
        <v>22.368495826830102</v>
      </c>
      <c r="AU54" s="51">
        <v>22.79159325987569</v>
      </c>
      <c r="AV54" s="51">
        <v>23.189583362455036</v>
      </c>
      <c r="AW54" s="51">
        <v>23.565564315685172</v>
      </c>
      <c r="AX54" s="51">
        <v>23.919565022892122</v>
      </c>
      <c r="AY54" s="51">
        <v>24.260249288025985</v>
      </c>
      <c r="AZ54" s="51">
        <v>24.601964939132998</v>
      </c>
      <c r="BA54" s="51">
        <v>24.952983799319249</v>
      </c>
      <c r="BC54" s="51">
        <f t="shared" si="7"/>
        <v>24.120731670243888</v>
      </c>
      <c r="BD54" s="51">
        <f t="shared" si="8"/>
        <v>34.337118266348398</v>
      </c>
      <c r="BE54" s="51">
        <f t="shared" si="9"/>
        <v>33.524744063414992</v>
      </c>
      <c r="BF54" s="51">
        <f t="shared" si="10"/>
        <v>29.025566377110025</v>
      </c>
      <c r="BG54" s="51">
        <f t="shared" si="11"/>
        <v>18.791458337603473</v>
      </c>
    </row>
    <row r="55" spans="2:59" x14ac:dyDescent="0.2">
      <c r="B55" s="48" t="s">
        <v>69</v>
      </c>
      <c r="C55" s="51">
        <v>5.9557157698421639</v>
      </c>
      <c r="D55" s="51">
        <v>6.0882385706275137</v>
      </c>
      <c r="E55" s="51">
        <v>6.2370371883547406</v>
      </c>
      <c r="F55" s="51">
        <v>6.4003470948817363</v>
      </c>
      <c r="G55" s="51">
        <v>6.5767556788306134</v>
      </c>
      <c r="H55" s="51">
        <v>6.7642263927236392</v>
      </c>
      <c r="I55" s="51">
        <v>6.9655993434597523</v>
      </c>
      <c r="J55" s="51">
        <v>7.1799758853429081</v>
      </c>
      <c r="K55" s="51">
        <v>7.4020754405201812</v>
      </c>
      <c r="L55" s="51">
        <v>7.6316689297377129</v>
      </c>
      <c r="M55" s="51">
        <v>7.8674056098728418</v>
      </c>
      <c r="N55" s="51">
        <v>8.1103868025599617</v>
      </c>
      <c r="O55" s="51">
        <v>8.3613037060016087</v>
      </c>
      <c r="P55" s="51">
        <v>8.6216281886905062</v>
      </c>
      <c r="Q55" s="51">
        <v>8.8936334867672446</v>
      </c>
      <c r="R55" s="51">
        <v>9.1785892255162764</v>
      </c>
      <c r="S55" s="51">
        <v>9.4763947345613211</v>
      </c>
      <c r="T55" s="51">
        <v>9.786313398482136</v>
      </c>
      <c r="U55" s="51">
        <v>10.110138419947322</v>
      </c>
      <c r="V55" s="51">
        <v>10.450558605886334</v>
      </c>
      <c r="W55" s="51">
        <v>10.809091913813287</v>
      </c>
      <c r="X55" s="51">
        <v>11.185573020961845</v>
      </c>
      <c r="Y55" s="51">
        <v>11.581808881762329</v>
      </c>
      <c r="Z55" s="51">
        <v>11.99070351102832</v>
      </c>
      <c r="AA55" s="51">
        <v>12.400955923075754</v>
      </c>
      <c r="AB55" s="51">
        <v>12.806336034694663</v>
      </c>
      <c r="AC55" s="51">
        <v>13.208382564554036</v>
      </c>
      <c r="AD55" s="51">
        <v>13.606268982654109</v>
      </c>
      <c r="AE55" s="51">
        <v>14.008030727754326</v>
      </c>
      <c r="AF55" s="51">
        <v>14.426454906318694</v>
      </c>
      <c r="AG55" s="51">
        <v>14.869488210661549</v>
      </c>
      <c r="AH55" s="51">
        <v>15.334081186881956</v>
      </c>
      <c r="AI55" s="51">
        <v>15.819343983456505</v>
      </c>
      <c r="AJ55" s="51">
        <v>16.321261230008261</v>
      </c>
      <c r="AK55" s="51">
        <v>16.833662087886793</v>
      </c>
      <c r="AL55" s="51">
        <v>17.351573553449263</v>
      </c>
      <c r="AM55" s="51">
        <v>17.872358014267871</v>
      </c>
      <c r="AN55" s="51">
        <v>18.393028466419132</v>
      </c>
      <c r="AO55" s="51">
        <v>18.910879199893703</v>
      </c>
      <c r="AP55" s="51">
        <v>19.423282101223506</v>
      </c>
      <c r="AQ55" s="51">
        <v>19.928177934584113</v>
      </c>
      <c r="AR55" s="51">
        <v>20.422266444145713</v>
      </c>
      <c r="AS55" s="51">
        <v>20.901818349342907</v>
      </c>
      <c r="AT55" s="51">
        <v>21.369554684363735</v>
      </c>
      <c r="AU55" s="51">
        <v>21.830000808119845</v>
      </c>
      <c r="AV55" s="51">
        <v>22.285776644264558</v>
      </c>
      <c r="AW55" s="51">
        <v>22.741954984880689</v>
      </c>
      <c r="AX55" s="51">
        <v>23.200882098228977</v>
      </c>
      <c r="AY55" s="51">
        <v>23.670615386728823</v>
      </c>
      <c r="AZ55" s="51">
        <v>24.162410619945529</v>
      </c>
      <c r="BA55" s="51">
        <v>24.681053894068945</v>
      </c>
      <c r="BC55" s="51">
        <f t="shared" si="7"/>
        <v>32.098406201834926</v>
      </c>
      <c r="BD55" s="51">
        <f t="shared" si="8"/>
        <v>37.390805175328822</v>
      </c>
      <c r="BE55" s="51">
        <f t="shared" si="9"/>
        <v>37.564638447188628</v>
      </c>
      <c r="BF55" s="51">
        <f t="shared" si="10"/>
        <v>34.0206041543208</v>
      </c>
      <c r="BG55" s="51">
        <f t="shared" si="11"/>
        <v>23.85002770994187</v>
      </c>
    </row>
    <row r="56" spans="2:59" x14ac:dyDescent="0.2">
      <c r="B56" s="48" t="s">
        <v>70</v>
      </c>
      <c r="C56" s="51">
        <v>6.1031249392282012</v>
      </c>
      <c r="D56" s="51">
        <v>6.2013950169917953</v>
      </c>
      <c r="E56" s="51">
        <v>6.3208273456334982</v>
      </c>
      <c r="F56" s="51">
        <v>6.4581309071636781</v>
      </c>
      <c r="G56" s="51">
        <v>6.6065607752111042</v>
      </c>
      <c r="H56" s="51">
        <v>6.7630670870594782</v>
      </c>
      <c r="I56" s="51">
        <v>6.9330732384141838</v>
      </c>
      <c r="J56" s="51">
        <v>7.115732040441844</v>
      </c>
      <c r="K56" s="51">
        <v>7.3055530683296555</v>
      </c>
      <c r="L56" s="51">
        <v>7.5055831001060502</v>
      </c>
      <c r="M56" s="51">
        <v>7.7152449815267756</v>
      </c>
      <c r="N56" s="51">
        <v>7.935218378851733</v>
      </c>
      <c r="O56" s="51">
        <v>8.1652274963525944</v>
      </c>
      <c r="P56" s="51">
        <v>8.4080983081044938</v>
      </c>
      <c r="Q56" s="51">
        <v>8.6679217735428598</v>
      </c>
      <c r="R56" s="51">
        <v>8.9468067375313129</v>
      </c>
      <c r="S56" s="51">
        <v>9.2441683801737682</v>
      </c>
      <c r="T56" s="51">
        <v>9.559852969386073</v>
      </c>
      <c r="U56" s="51">
        <v>9.8928253545054403</v>
      </c>
      <c r="V56" s="51">
        <v>10.241861626337544</v>
      </c>
      <c r="W56" s="51">
        <v>10.605520772286321</v>
      </c>
      <c r="X56" s="51">
        <v>10.984093501367322</v>
      </c>
      <c r="Y56" s="51">
        <v>11.378958924407906</v>
      </c>
      <c r="Z56" s="51">
        <v>11.783171666971249</v>
      </c>
      <c r="AA56" s="51">
        <v>12.186534757016691</v>
      </c>
      <c r="AB56" s="51">
        <v>12.583823274540388</v>
      </c>
      <c r="AC56" s="51">
        <v>12.975491367768525</v>
      </c>
      <c r="AD56" s="51">
        <v>13.360624638834464</v>
      </c>
      <c r="AE56" s="51">
        <v>13.745221092115703</v>
      </c>
      <c r="AF56" s="51">
        <v>14.139164739386038</v>
      </c>
      <c r="AG56" s="51">
        <v>14.548848527466021</v>
      </c>
      <c r="AH56" s="51">
        <v>14.972588585761754</v>
      </c>
      <c r="AI56" s="51">
        <v>15.410620976466888</v>
      </c>
      <c r="AJ56" s="51">
        <v>15.86123562897132</v>
      </c>
      <c r="AK56" s="51">
        <v>16.321917802983688</v>
      </c>
      <c r="AL56" s="51">
        <v>16.790626712480368</v>
      </c>
      <c r="AM56" s="51">
        <v>17.265525965349042</v>
      </c>
      <c r="AN56" s="51">
        <v>17.745023867388927</v>
      </c>
      <c r="AO56" s="51">
        <v>18.226848383597687</v>
      </c>
      <c r="AP56" s="51">
        <v>18.708529940584302</v>
      </c>
      <c r="AQ56" s="51">
        <v>19.187360632956871</v>
      </c>
      <c r="AR56" s="51">
        <v>19.662019941477421</v>
      </c>
      <c r="AS56" s="51">
        <v>20.132764819376636</v>
      </c>
      <c r="AT56" s="51">
        <v>20.594147118881938</v>
      </c>
      <c r="AU56" s="51">
        <v>21.040424121935057</v>
      </c>
      <c r="AV56" s="51">
        <v>21.468046824928102</v>
      </c>
      <c r="AW56" s="51">
        <v>21.87766895473758</v>
      </c>
      <c r="AX56" s="51">
        <v>22.267269799423559</v>
      </c>
      <c r="AY56" s="51">
        <v>22.645787414290304</v>
      </c>
      <c r="AZ56" s="51">
        <v>23.027651503516907</v>
      </c>
      <c r="BA56" s="51">
        <v>23.420374367916907</v>
      </c>
      <c r="BC56" s="51">
        <f t="shared" si="7"/>
        <v>26.41466557462353</v>
      </c>
      <c r="BD56" s="51">
        <f t="shared" si="8"/>
        <v>37.461879663963529</v>
      </c>
      <c r="BE56" s="51">
        <f t="shared" si="9"/>
        <v>37.18183991006039</v>
      </c>
      <c r="BF56" s="51">
        <f t="shared" si="10"/>
        <v>31.88233142117085</v>
      </c>
      <c r="BG56" s="51">
        <f t="shared" si="11"/>
        <v>22.0614696097871</v>
      </c>
    </row>
    <row r="57" spans="2:59" x14ac:dyDescent="0.2">
      <c r="B57" s="48" t="s">
        <v>71</v>
      </c>
      <c r="C57" s="51">
        <v>7.1905463709986126</v>
      </c>
      <c r="D57" s="51">
        <v>7.3450945571952513</v>
      </c>
      <c r="E57" s="51">
        <v>7.5160313681423379</v>
      </c>
      <c r="F57" s="51">
        <v>7.701319948737793</v>
      </c>
      <c r="G57" s="51">
        <v>7.8956627669170683</v>
      </c>
      <c r="H57" s="51">
        <v>8.0940771280751722</v>
      </c>
      <c r="I57" s="51">
        <v>8.3007503769311839</v>
      </c>
      <c r="J57" s="51">
        <v>8.5149914561947266</v>
      </c>
      <c r="K57" s="51">
        <v>8.7376795065990027</v>
      </c>
      <c r="L57" s="51">
        <v>8.9762640105889542</v>
      </c>
      <c r="M57" s="51">
        <v>9.2331738201138833</v>
      </c>
      <c r="N57" s="51">
        <v>9.5081370991259959</v>
      </c>
      <c r="O57" s="51">
        <v>9.801811150813716</v>
      </c>
      <c r="P57" s="51">
        <v>10.111265794253741</v>
      </c>
      <c r="Q57" s="51">
        <v>10.432147053137223</v>
      </c>
      <c r="R57" s="51">
        <v>10.761633309609273</v>
      </c>
      <c r="S57" s="51">
        <v>11.100307249207217</v>
      </c>
      <c r="T57" s="51">
        <v>11.447650530555626</v>
      </c>
      <c r="U57" s="51">
        <v>11.805247086452706</v>
      </c>
      <c r="V57" s="51">
        <v>12.175906052194476</v>
      </c>
      <c r="W57" s="51">
        <v>12.561004304250611</v>
      </c>
      <c r="X57" s="51">
        <v>12.961006148542062</v>
      </c>
      <c r="Y57" s="51">
        <v>13.378569360097609</v>
      </c>
      <c r="Z57" s="51">
        <v>13.806464521674089</v>
      </c>
      <c r="AA57" s="51">
        <v>14.233812742095955</v>
      </c>
      <c r="AB57" s="51">
        <v>14.654671471205786</v>
      </c>
      <c r="AC57" s="51">
        <v>15.071067590399059</v>
      </c>
      <c r="AD57" s="51">
        <v>15.481653716810703</v>
      </c>
      <c r="AE57" s="51">
        <v>15.898290557281655</v>
      </c>
      <c r="AF57" s="51">
        <v>16.339500431573111</v>
      </c>
      <c r="AG57" s="51">
        <v>16.816910889377525</v>
      </c>
      <c r="AH57" s="51">
        <v>17.326194521043366</v>
      </c>
      <c r="AI57" s="51">
        <v>17.865145396309639</v>
      </c>
      <c r="AJ57" s="51">
        <v>18.431255002064454</v>
      </c>
      <c r="AK57" s="51">
        <v>19.019431525832786</v>
      </c>
      <c r="AL57" s="51">
        <v>19.625097133731444</v>
      </c>
      <c r="AM57" s="51">
        <v>20.245078180212456</v>
      </c>
      <c r="AN57" s="51">
        <v>20.87750313750583</v>
      </c>
      <c r="AO57" s="51">
        <v>21.510023277640812</v>
      </c>
      <c r="AP57" s="51">
        <v>22.125112821732799</v>
      </c>
      <c r="AQ57" s="51">
        <v>22.711379820219879</v>
      </c>
      <c r="AR57" s="51">
        <v>23.265399433480603</v>
      </c>
      <c r="AS57" s="51">
        <v>23.781061774047952</v>
      </c>
      <c r="AT57" s="51">
        <v>24.264317076292134</v>
      </c>
      <c r="AU57" s="51">
        <v>24.726616544519558</v>
      </c>
      <c r="AV57" s="51">
        <v>25.175212200416535</v>
      </c>
      <c r="AW57" s="51">
        <v>25.612314684591357</v>
      </c>
      <c r="AX57" s="51">
        <v>26.040714169664302</v>
      </c>
      <c r="AY57" s="51">
        <v>26.463291477186768</v>
      </c>
      <c r="AZ57" s="51">
        <v>26.884141217715523</v>
      </c>
      <c r="BA57" s="51">
        <v>27.304704672182574</v>
      </c>
      <c r="BC57" s="51">
        <f t="shared" si="7"/>
        <v>28.407124350852264</v>
      </c>
      <c r="BD57" s="51">
        <f t="shared" si="8"/>
        <v>36.042108044010405</v>
      </c>
      <c r="BE57" s="51">
        <f t="shared" si="9"/>
        <v>33.881897355028578</v>
      </c>
      <c r="BF57" s="51">
        <f t="shared" si="10"/>
        <v>35.050842390831846</v>
      </c>
      <c r="BG57" s="51">
        <f t="shared" si="11"/>
        <v>20.224772287385505</v>
      </c>
    </row>
    <row r="58" spans="2:59" x14ac:dyDescent="0.2">
      <c r="B58" s="49" t="s">
        <v>72</v>
      </c>
      <c r="C58" s="50">
        <v>8.0265488917705472</v>
      </c>
      <c r="D58" s="50">
        <v>8.2542714388219363</v>
      </c>
      <c r="E58" s="50">
        <v>8.5024359817331856</v>
      </c>
      <c r="F58" s="50">
        <v>8.7702853577531208</v>
      </c>
      <c r="G58" s="50">
        <v>9.0538228128791509</v>
      </c>
      <c r="H58" s="50">
        <v>9.3498290122674526</v>
      </c>
      <c r="I58" s="50">
        <v>9.6647492558067114</v>
      </c>
      <c r="J58" s="50">
        <v>9.9973416452962489</v>
      </c>
      <c r="K58" s="50">
        <v>10.343783730439638</v>
      </c>
      <c r="L58" s="50">
        <v>10.707379838459788</v>
      </c>
      <c r="M58" s="50">
        <v>11.087580764173556</v>
      </c>
      <c r="N58" s="50">
        <v>11.48374940669115</v>
      </c>
      <c r="O58" s="50">
        <v>11.895635062756138</v>
      </c>
      <c r="P58" s="50">
        <v>12.319575525383829</v>
      </c>
      <c r="Q58" s="50">
        <v>12.750768889519193</v>
      </c>
      <c r="R58" s="50">
        <v>13.185541493000377</v>
      </c>
      <c r="S58" s="50">
        <v>13.623879988372915</v>
      </c>
      <c r="T58" s="50">
        <v>14.065582151693656</v>
      </c>
      <c r="U58" s="50">
        <v>14.507618614540533</v>
      </c>
      <c r="V58" s="50">
        <v>14.946582024185334</v>
      </c>
      <c r="W58" s="50">
        <v>15.380063420556175</v>
      </c>
      <c r="X58" s="50">
        <v>15.808349191076998</v>
      </c>
      <c r="Y58" s="50">
        <v>16.232158252327356</v>
      </c>
      <c r="Z58" s="50">
        <v>16.649386326581812</v>
      </c>
      <c r="AA58" s="50">
        <v>17.057518287601699</v>
      </c>
      <c r="AB58" s="50">
        <v>17.455564494819232</v>
      </c>
      <c r="AC58" s="50">
        <v>17.844222579144326</v>
      </c>
      <c r="AD58" s="50">
        <v>18.222611264658532</v>
      </c>
      <c r="AE58" s="50">
        <v>18.598463921484637</v>
      </c>
      <c r="AF58" s="50">
        <v>18.983721093764448</v>
      </c>
      <c r="AG58" s="50">
        <v>19.385578713191901</v>
      </c>
      <c r="AH58" s="50">
        <v>19.802713382219984</v>
      </c>
      <c r="AI58" s="50">
        <v>20.235129798964</v>
      </c>
      <c r="AJ58" s="50">
        <v>20.679493193686529</v>
      </c>
      <c r="AK58" s="50">
        <v>21.130317584470621</v>
      </c>
      <c r="AL58" s="50">
        <v>21.583128812495222</v>
      </c>
      <c r="AM58" s="50">
        <v>22.038971225737203</v>
      </c>
      <c r="AN58" s="50">
        <v>22.498708517908099</v>
      </c>
      <c r="AO58" s="50">
        <v>22.955855298806625</v>
      </c>
      <c r="AP58" s="50">
        <v>23.401807155575579</v>
      </c>
      <c r="AQ58" s="50">
        <v>23.830535675124651</v>
      </c>
      <c r="AR58" s="50">
        <v>24.242958206058464</v>
      </c>
      <c r="AS58" s="50">
        <v>24.639815929979946</v>
      </c>
      <c r="AT58" s="50">
        <v>25.018256733896678</v>
      </c>
      <c r="AU58" s="50">
        <v>25.375280068795053</v>
      </c>
      <c r="AV58" s="50">
        <v>25.709678560032685</v>
      </c>
      <c r="AW58" s="50">
        <v>26.018624850966287</v>
      </c>
      <c r="AX58" s="50">
        <v>26.297179499801999</v>
      </c>
      <c r="AY58" s="50">
        <v>26.555818322201681</v>
      </c>
      <c r="AZ58" s="50">
        <v>26.811203021796658</v>
      </c>
      <c r="BA58" s="50">
        <v>27.073138893096232</v>
      </c>
      <c r="BC58" s="50">
        <f t="shared" si="7"/>
        <v>38.136338713907534</v>
      </c>
      <c r="BD58" s="50">
        <f t="shared" si="8"/>
        <v>38.714330453876713</v>
      </c>
      <c r="BE58" s="50">
        <f t="shared" si="9"/>
        <v>26.043555108375994</v>
      </c>
      <c r="BF58" s="50">
        <f t="shared" si="10"/>
        <v>22.929194055516923</v>
      </c>
      <c r="BG58" s="50">
        <f t="shared" si="11"/>
        <v>13.606925426172234</v>
      </c>
    </row>
    <row r="59" spans="2:59" x14ac:dyDescent="0.2">
      <c r="B59" s="48" t="s">
        <v>73</v>
      </c>
      <c r="C59" s="51">
        <v>8.10160359212332</v>
      </c>
      <c r="D59" s="51">
        <v>8.3391939048265087</v>
      </c>
      <c r="E59" s="51">
        <v>8.592243498014648</v>
      </c>
      <c r="F59" s="51">
        <v>8.8619406648403096</v>
      </c>
      <c r="G59" s="51">
        <v>9.1463735438996387</v>
      </c>
      <c r="H59" s="51">
        <v>9.4443754068603294</v>
      </c>
      <c r="I59" s="51">
        <v>9.7621570159070163</v>
      </c>
      <c r="J59" s="51">
        <v>10.097200064968396</v>
      </c>
      <c r="K59" s="51">
        <v>10.446192234826071</v>
      </c>
      <c r="L59" s="51">
        <v>10.812960456740301</v>
      </c>
      <c r="M59" s="51">
        <v>11.197179348044063</v>
      </c>
      <c r="N59" s="51">
        <v>11.59825299203626</v>
      </c>
      <c r="O59" s="51">
        <v>12.015724556579658</v>
      </c>
      <c r="P59" s="51">
        <v>12.4470468492962</v>
      </c>
      <c r="Q59" s="51">
        <v>12.88917871095884</v>
      </c>
      <c r="R59" s="51">
        <v>13.339256159530857</v>
      </c>
      <c r="S59" s="51">
        <v>13.796901105106185</v>
      </c>
      <c r="T59" s="51">
        <v>14.261671672753243</v>
      </c>
      <c r="U59" s="51">
        <v>14.729462669819757</v>
      </c>
      <c r="V59" s="51">
        <v>15.195045400015704</v>
      </c>
      <c r="W59" s="51">
        <v>15.654813081050175</v>
      </c>
      <c r="X59" s="51">
        <v>16.109523268711865</v>
      </c>
      <c r="Y59" s="51">
        <v>16.560538538979618</v>
      </c>
      <c r="Z59" s="51">
        <v>17.00407862707501</v>
      </c>
      <c r="AA59" s="51">
        <v>17.435131670163219</v>
      </c>
      <c r="AB59" s="51">
        <v>17.85143362303889</v>
      </c>
      <c r="AC59" s="51">
        <v>18.25395150108233</v>
      </c>
      <c r="AD59" s="51">
        <v>18.641470959122543</v>
      </c>
      <c r="AE59" s="51">
        <v>19.024415417786567</v>
      </c>
      <c r="AF59" s="51">
        <v>19.419004669577571</v>
      </c>
      <c r="AG59" s="51">
        <v>19.835221062855606</v>
      </c>
      <c r="AH59" s="51">
        <v>20.271231441551958</v>
      </c>
      <c r="AI59" s="51">
        <v>20.727490394205077</v>
      </c>
      <c r="AJ59" s="51">
        <v>21.199375764492675</v>
      </c>
      <c r="AK59" s="51">
        <v>21.678852308166878</v>
      </c>
      <c r="AL59" s="51">
        <v>22.160231664722886</v>
      </c>
      <c r="AM59" s="51">
        <v>22.643784460649595</v>
      </c>
      <c r="AN59" s="51">
        <v>23.128725952370878</v>
      </c>
      <c r="AO59" s="51">
        <v>23.612161446767992</v>
      </c>
      <c r="AP59" s="51">
        <v>24.090692384859107</v>
      </c>
      <c r="AQ59" s="51">
        <v>24.561787181134605</v>
      </c>
      <c r="AR59" s="51">
        <v>25.024572694022996</v>
      </c>
      <c r="AS59" s="51">
        <v>25.477944143902143</v>
      </c>
      <c r="AT59" s="51">
        <v>25.921334781647914</v>
      </c>
      <c r="AU59" s="51">
        <v>26.354412252074162</v>
      </c>
      <c r="AV59" s="51">
        <v>26.777051810376978</v>
      </c>
      <c r="AW59" s="51">
        <v>27.188598379613332</v>
      </c>
      <c r="AX59" s="51">
        <v>27.587259164761097</v>
      </c>
      <c r="AY59" s="51">
        <v>27.976565679766807</v>
      </c>
      <c r="AZ59" s="51">
        <v>28.362666570403505</v>
      </c>
      <c r="BA59" s="51">
        <v>28.748069766524161</v>
      </c>
      <c r="BC59" s="51">
        <f t="shared" si="7"/>
        <v>38.209420156404292</v>
      </c>
      <c r="BD59" s="51">
        <f t="shared" si="8"/>
        <v>39.810327176591812</v>
      </c>
      <c r="BE59" s="51">
        <f t="shared" si="9"/>
        <v>26.703659508178525</v>
      </c>
      <c r="BF59" s="51">
        <f t="shared" si="10"/>
        <v>23.829157755797304</v>
      </c>
      <c r="BG59" s="51">
        <f t="shared" si="11"/>
        <v>17.043884284629552</v>
      </c>
    </row>
    <row r="60" spans="2:59" x14ac:dyDescent="0.2">
      <c r="B60" s="48" t="s">
        <v>74</v>
      </c>
      <c r="C60" s="51">
        <v>7.0321465983436857</v>
      </c>
      <c r="D60" s="51">
        <v>7.2257278121778565</v>
      </c>
      <c r="E60" s="51">
        <v>7.4331040154260357</v>
      </c>
      <c r="F60" s="51">
        <v>7.6582826292572559</v>
      </c>
      <c r="G60" s="51">
        <v>7.9056411373016475</v>
      </c>
      <c r="H60" s="51">
        <v>8.1787433084622148</v>
      </c>
      <c r="I60" s="51">
        <v>8.4820342240607758</v>
      </c>
      <c r="J60" s="51">
        <v>8.8128139695379328</v>
      </c>
      <c r="K60" s="51">
        <v>9.1627504664700439</v>
      </c>
      <c r="L60" s="51">
        <v>9.5299665310489843</v>
      </c>
      <c r="M60" s="51">
        <v>9.9102570537975403</v>
      </c>
      <c r="N60" s="51">
        <v>10.303813452474717</v>
      </c>
      <c r="O60" s="51">
        <v>10.709712102078964</v>
      </c>
      <c r="P60" s="51">
        <v>11.125291978712646</v>
      </c>
      <c r="Q60" s="51">
        <v>11.54720201086986</v>
      </c>
      <c r="R60" s="51">
        <v>11.972890122006612</v>
      </c>
      <c r="S60" s="51">
        <v>12.401247820509671</v>
      </c>
      <c r="T60" s="51">
        <v>12.832204431728741</v>
      </c>
      <c r="U60" s="51">
        <v>13.26250359234778</v>
      </c>
      <c r="V60" s="51">
        <v>13.688711644151697</v>
      </c>
      <c r="W60" s="51">
        <v>14.108417892228362</v>
      </c>
      <c r="X60" s="51">
        <v>14.521922827849981</v>
      </c>
      <c r="Y60" s="51">
        <v>14.930511157017662</v>
      </c>
      <c r="Z60" s="51">
        <v>15.330479286108748</v>
      </c>
      <c r="AA60" s="51">
        <v>15.71790645110363</v>
      </c>
      <c r="AB60" s="51">
        <v>16.090412313451463</v>
      </c>
      <c r="AC60" s="51">
        <v>16.449715199276351</v>
      </c>
      <c r="AD60" s="51">
        <v>16.795020995144302</v>
      </c>
      <c r="AE60" s="51">
        <v>17.136380802010461</v>
      </c>
      <c r="AF60" s="51">
        <v>17.489549205879847</v>
      </c>
      <c r="AG60" s="51">
        <v>17.863646752789833</v>
      </c>
      <c r="AH60" s="51">
        <v>18.257451303499209</v>
      </c>
      <c r="AI60" s="51">
        <v>18.672001536227764</v>
      </c>
      <c r="AJ60" s="51">
        <v>19.101548289931291</v>
      </c>
      <c r="AK60" s="51">
        <v>19.537450777417696</v>
      </c>
      <c r="AL60" s="51">
        <v>19.973061780597639</v>
      </c>
      <c r="AM60" s="51">
        <v>20.409413365059905</v>
      </c>
      <c r="AN60" s="51">
        <v>20.846114076793302</v>
      </c>
      <c r="AO60" s="51">
        <v>21.279947037241495</v>
      </c>
      <c r="AP60" s="51">
        <v>21.707464753603404</v>
      </c>
      <c r="AQ60" s="51">
        <v>22.125702898868116</v>
      </c>
      <c r="AR60" s="51">
        <v>22.533367244484076</v>
      </c>
      <c r="AS60" s="51">
        <v>22.93052163582875</v>
      </c>
      <c r="AT60" s="51">
        <v>23.310408394637232</v>
      </c>
      <c r="AU60" s="51">
        <v>23.664454419490557</v>
      </c>
      <c r="AV60" s="51">
        <v>23.987614717490462</v>
      </c>
      <c r="AW60" s="51">
        <v>24.279118237970483</v>
      </c>
      <c r="AX60" s="51">
        <v>24.535652114613328</v>
      </c>
      <c r="AY60" s="51">
        <v>24.767502023971122</v>
      </c>
      <c r="AZ60" s="51">
        <v>24.990915393553674</v>
      </c>
      <c r="BA60" s="51">
        <v>25.216105783621273</v>
      </c>
      <c r="BC60" s="51">
        <f t="shared" si="7"/>
        <v>40.927907505963404</v>
      </c>
      <c r="BD60" s="51">
        <f t="shared" si="8"/>
        <v>42.36177543772304</v>
      </c>
      <c r="BE60" s="51">
        <f t="shared" si="9"/>
        <v>26.616938123374155</v>
      </c>
      <c r="BF60" s="51">
        <f t="shared" si="10"/>
        <v>23.858824600932405</v>
      </c>
      <c r="BG60" s="51">
        <f t="shared" si="11"/>
        <v>13.967478903964015</v>
      </c>
    </row>
    <row r="61" spans="2:59" x14ac:dyDescent="0.2">
      <c r="B61" s="48" t="s">
        <v>75</v>
      </c>
      <c r="C61" s="51">
        <v>8.8748470544533991</v>
      </c>
      <c r="D61" s="51">
        <v>9.1026928273114116</v>
      </c>
      <c r="E61" s="51">
        <v>9.3546659372778524</v>
      </c>
      <c r="F61" s="51">
        <v>9.6282250776705158</v>
      </c>
      <c r="G61" s="51">
        <v>9.9160932344161701</v>
      </c>
      <c r="H61" s="51">
        <v>10.21412567250503</v>
      </c>
      <c r="I61" s="51">
        <v>10.531682753179215</v>
      </c>
      <c r="J61" s="51">
        <v>10.865559059001676</v>
      </c>
      <c r="K61" s="51">
        <v>11.210923568586407</v>
      </c>
      <c r="L61" s="51">
        <v>11.574205602648094</v>
      </c>
      <c r="M61" s="51">
        <v>11.955144562805344</v>
      </c>
      <c r="N61" s="51">
        <v>12.352882600009883</v>
      </c>
      <c r="O61" s="51">
        <v>12.767109258253488</v>
      </c>
      <c r="P61" s="51">
        <v>13.193314264795889</v>
      </c>
      <c r="Q61" s="51">
        <v>13.625369536449394</v>
      </c>
      <c r="R61" s="51">
        <v>14.05873714564021</v>
      </c>
      <c r="S61" s="51">
        <v>14.493635068774861</v>
      </c>
      <c r="T61" s="51">
        <v>14.930074233600795</v>
      </c>
      <c r="U61" s="51">
        <v>15.363860599767499</v>
      </c>
      <c r="V61" s="51">
        <v>15.790081858412588</v>
      </c>
      <c r="W61" s="51">
        <v>16.20537724573564</v>
      </c>
      <c r="X61" s="51">
        <v>16.61045952502489</v>
      </c>
      <c r="Y61" s="51">
        <v>17.006072289516435</v>
      </c>
      <c r="Z61" s="51">
        <v>17.391699004908489</v>
      </c>
      <c r="AA61" s="51">
        <v>17.767316282543263</v>
      </c>
      <c r="AB61" s="51">
        <v>18.133612610536158</v>
      </c>
      <c r="AC61" s="51">
        <v>18.490775907409549</v>
      </c>
      <c r="AD61" s="51">
        <v>18.83765264906873</v>
      </c>
      <c r="AE61" s="51">
        <v>19.18261991732555</v>
      </c>
      <c r="AF61" s="51">
        <v>19.538658572980321</v>
      </c>
      <c r="AG61" s="51">
        <v>19.913341340245786</v>
      </c>
      <c r="AH61" s="51">
        <v>20.305063932744936</v>
      </c>
      <c r="AI61" s="51">
        <v>20.713958863333122</v>
      </c>
      <c r="AJ61" s="51">
        <v>21.134419172850208</v>
      </c>
      <c r="AK61" s="51">
        <v>21.556979663227761</v>
      </c>
      <c r="AL61" s="51">
        <v>21.974838819823194</v>
      </c>
      <c r="AM61" s="51">
        <v>22.389708347273942</v>
      </c>
      <c r="AN61" s="51">
        <v>22.803069091149837</v>
      </c>
      <c r="AO61" s="51">
        <v>23.208129265644089</v>
      </c>
      <c r="AP61" s="51">
        <v>23.595993012587709</v>
      </c>
      <c r="AQ61" s="51">
        <v>23.961024969007294</v>
      </c>
      <c r="AR61" s="51">
        <v>24.305108532774515</v>
      </c>
      <c r="AS61" s="51">
        <v>24.628950819493074</v>
      </c>
      <c r="AT61" s="51">
        <v>24.935377715091398</v>
      </c>
      <c r="AU61" s="51">
        <v>25.229923240875962</v>
      </c>
      <c r="AV61" s="51">
        <v>25.516805496926136</v>
      </c>
      <c r="AW61" s="51">
        <v>25.792410955974326</v>
      </c>
      <c r="AX61" s="51">
        <v>26.051509700752629</v>
      </c>
      <c r="AY61" s="51">
        <v>26.304530700039656</v>
      </c>
      <c r="AZ61" s="51">
        <v>26.567028473327582</v>
      </c>
      <c r="BA61" s="51">
        <v>26.847293850432251</v>
      </c>
      <c r="BC61" s="51">
        <f t="shared" si="7"/>
        <v>34.708175695334951</v>
      </c>
      <c r="BD61" s="51">
        <f t="shared" si="8"/>
        <v>35.551495513935926</v>
      </c>
      <c r="BE61" s="51">
        <f t="shared" si="9"/>
        <v>22.881072364334365</v>
      </c>
      <c r="BF61" s="51">
        <f t="shared" si="10"/>
        <v>20.326491469218944</v>
      </c>
      <c r="BG61" s="51">
        <f t="shared" si="11"/>
        <v>12.04568204055645</v>
      </c>
    </row>
    <row r="62" spans="2:59" x14ac:dyDescent="0.2">
      <c r="B62" s="48" t="s">
        <v>76</v>
      </c>
      <c r="C62" s="51">
        <v>7.7487181346959657</v>
      </c>
      <c r="D62" s="51">
        <v>7.9761267507306641</v>
      </c>
      <c r="E62" s="51">
        <v>8.2254640039141158</v>
      </c>
      <c r="F62" s="51">
        <v>8.4953382949018383</v>
      </c>
      <c r="G62" s="51">
        <v>8.7812679550878272</v>
      </c>
      <c r="H62" s="51">
        <v>9.0788538197411572</v>
      </c>
      <c r="I62" s="51">
        <v>9.3937831746231399</v>
      </c>
      <c r="J62" s="51">
        <v>9.7261851892695503</v>
      </c>
      <c r="K62" s="51">
        <v>10.072734242187828</v>
      </c>
      <c r="L62" s="51">
        <v>10.435834592306126</v>
      </c>
      <c r="M62" s="51">
        <v>10.815051061548024</v>
      </c>
      <c r="N62" s="51">
        <v>11.209747696913203</v>
      </c>
      <c r="O62" s="51">
        <v>11.619857154736213</v>
      </c>
      <c r="P62" s="51">
        <v>12.041441110112611</v>
      </c>
      <c r="Q62" s="51">
        <v>12.469265602791824</v>
      </c>
      <c r="R62" s="51">
        <v>12.89951701916004</v>
      </c>
      <c r="S62" s="51">
        <v>13.332367792671484</v>
      </c>
      <c r="T62" s="51">
        <v>13.76764091577653</v>
      </c>
      <c r="U62" s="51">
        <v>14.203250957143828</v>
      </c>
      <c r="V62" s="51">
        <v>14.637172376612369</v>
      </c>
      <c r="W62" s="51">
        <v>15.067880094849754</v>
      </c>
      <c r="X62" s="51">
        <v>15.495285411428341</v>
      </c>
      <c r="Y62" s="51">
        <v>15.919755409028246</v>
      </c>
      <c r="Z62" s="51">
        <v>16.339495426350229</v>
      </c>
      <c r="AA62" s="51">
        <v>16.752318577254186</v>
      </c>
      <c r="AB62" s="51">
        <v>17.157311030552748</v>
      </c>
      <c r="AC62" s="51">
        <v>17.55513363979659</v>
      </c>
      <c r="AD62" s="51">
        <v>17.945134215604863</v>
      </c>
      <c r="AE62" s="51">
        <v>18.333397532059191</v>
      </c>
      <c r="AF62" s="51">
        <v>18.729241727470178</v>
      </c>
      <c r="AG62" s="51">
        <v>19.138329329914182</v>
      </c>
      <c r="AH62" s="51">
        <v>19.559669461149923</v>
      </c>
      <c r="AI62" s="51">
        <v>19.9929419467108</v>
      </c>
      <c r="AJ62" s="51">
        <v>20.436431711442985</v>
      </c>
      <c r="AK62" s="51">
        <v>20.887494235555501</v>
      </c>
      <c r="AL62" s="51">
        <v>21.343214883236385</v>
      </c>
      <c r="AM62" s="51">
        <v>21.804726592528617</v>
      </c>
      <c r="AN62" s="51">
        <v>22.273494860977614</v>
      </c>
      <c r="AO62" s="51">
        <v>22.741269386285769</v>
      </c>
      <c r="AP62" s="51">
        <v>23.196813039449747</v>
      </c>
      <c r="AQ62" s="51">
        <v>23.632173674431407</v>
      </c>
      <c r="AR62" s="51">
        <v>24.048924674193444</v>
      </c>
      <c r="AS62" s="51">
        <v>24.448690882022518</v>
      </c>
      <c r="AT62" s="51">
        <v>24.826030682713171</v>
      </c>
      <c r="AU62" s="51">
        <v>25.174371776345634</v>
      </c>
      <c r="AV62" s="51">
        <v>25.490569762686267</v>
      </c>
      <c r="AW62" s="51">
        <v>25.771031232931364</v>
      </c>
      <c r="AX62" s="51">
        <v>26.009514421029046</v>
      </c>
      <c r="AY62" s="51">
        <v>26.219542006410833</v>
      </c>
      <c r="AZ62" s="51">
        <v>26.422680327015698</v>
      </c>
      <c r="BA62" s="51">
        <v>26.632305088252377</v>
      </c>
      <c r="BC62" s="51">
        <f t="shared" si="7"/>
        <v>39.572131461617175</v>
      </c>
      <c r="BD62" s="51">
        <f t="shared" si="8"/>
        <v>39.323245069293236</v>
      </c>
      <c r="BE62" s="51">
        <f t="shared" si="9"/>
        <v>27.014080344691081</v>
      </c>
      <c r="BF62" s="51">
        <f t="shared" si="10"/>
        <v>23.480860147458738</v>
      </c>
      <c r="BG62" s="51">
        <f t="shared" si="11"/>
        <v>12.695114106523908</v>
      </c>
    </row>
    <row r="63" spans="2:59" x14ac:dyDescent="0.2">
      <c r="B63" s="49" t="s">
        <v>77</v>
      </c>
      <c r="C63" s="50">
        <v>8.0472936514093298</v>
      </c>
      <c r="D63" s="50">
        <v>8.3170855717496419</v>
      </c>
      <c r="E63" s="50">
        <v>8.6068715489210952</v>
      </c>
      <c r="F63" s="50">
        <v>8.9147096648974156</v>
      </c>
      <c r="G63" s="50">
        <v>9.2370705384633531</v>
      </c>
      <c r="H63" s="50">
        <v>9.5716968419155037</v>
      </c>
      <c r="I63" s="50">
        <v>9.9236189722612203</v>
      </c>
      <c r="J63" s="50">
        <v>10.293726029671484</v>
      </c>
      <c r="K63" s="50">
        <v>10.677711084304665</v>
      </c>
      <c r="L63" s="50">
        <v>11.075346183798336</v>
      </c>
      <c r="M63" s="50">
        <v>11.485124608695955</v>
      </c>
      <c r="N63" s="50">
        <v>11.906733463175353</v>
      </c>
      <c r="O63" s="50">
        <v>12.339048554685942</v>
      </c>
      <c r="P63" s="50">
        <v>12.783426159743586</v>
      </c>
      <c r="Q63" s="50">
        <v>13.242558023270263</v>
      </c>
      <c r="R63" s="50">
        <v>13.716825885051048</v>
      </c>
      <c r="S63" s="50">
        <v>14.204452053395848</v>
      </c>
      <c r="T63" s="50">
        <v>14.704874061612202</v>
      </c>
      <c r="U63" s="50">
        <v>15.210335142801043</v>
      </c>
      <c r="V63" s="50">
        <v>15.709990726326254</v>
      </c>
      <c r="W63" s="50">
        <v>16.196540559022569</v>
      </c>
      <c r="X63" s="50">
        <v>16.67086136844333</v>
      </c>
      <c r="Y63" s="50">
        <v>17.133377745360733</v>
      </c>
      <c r="Z63" s="50">
        <v>17.581205785531886</v>
      </c>
      <c r="AA63" s="50">
        <v>18.011305257386176</v>
      </c>
      <c r="AB63" s="50">
        <v>18.422219954911441</v>
      </c>
      <c r="AC63" s="50">
        <v>18.814517338851278</v>
      </c>
      <c r="AD63" s="50">
        <v>19.187766310780276</v>
      </c>
      <c r="AE63" s="50">
        <v>19.548369050317778</v>
      </c>
      <c r="AF63" s="50">
        <v>19.906361355780597</v>
      </c>
      <c r="AG63" s="50">
        <v>20.268552576291828</v>
      </c>
      <c r="AH63" s="50">
        <v>20.634197851966288</v>
      </c>
      <c r="AI63" s="50">
        <v>21.002898550371984</v>
      </c>
      <c r="AJ63" s="50">
        <v>21.377254321177368</v>
      </c>
      <c r="AK63" s="50">
        <v>21.760566268196715</v>
      </c>
      <c r="AL63" s="50">
        <v>22.154360879848369</v>
      </c>
      <c r="AM63" s="50">
        <v>22.558776009839491</v>
      </c>
      <c r="AN63" s="50">
        <v>22.975166991089839</v>
      </c>
      <c r="AO63" s="50">
        <v>23.395165783202764</v>
      </c>
      <c r="AP63" s="50">
        <v>23.805909327109788</v>
      </c>
      <c r="AQ63" s="50">
        <v>24.199384136848451</v>
      </c>
      <c r="AR63" s="50">
        <v>24.577093422484005</v>
      </c>
      <c r="AS63" s="50">
        <v>24.938277300019518</v>
      </c>
      <c r="AT63" s="50">
        <v>25.286784203383515</v>
      </c>
      <c r="AU63" s="50">
        <v>25.63002400001222</v>
      </c>
      <c r="AV63" s="50">
        <v>25.972546054826722</v>
      </c>
      <c r="AW63" s="50">
        <v>26.31155950610821</v>
      </c>
      <c r="AX63" s="50">
        <v>26.644760585425558</v>
      </c>
      <c r="AY63" s="50">
        <v>26.972341309308138</v>
      </c>
      <c r="AZ63" s="50">
        <v>27.294703262224157</v>
      </c>
      <c r="BA63" s="50">
        <v>27.61087636442673</v>
      </c>
      <c r="BC63" s="50">
        <f t="shared" si="7"/>
        <v>42.720336876044705</v>
      </c>
      <c r="BD63" s="50">
        <f t="shared" si="8"/>
        <v>41.021896678067989</v>
      </c>
      <c r="BE63" s="50">
        <f t="shared" si="9"/>
        <v>25.141245455659188</v>
      </c>
      <c r="BF63" s="50">
        <f t="shared" si="10"/>
        <v>19.393745783083325</v>
      </c>
      <c r="BG63" s="50">
        <f t="shared" si="11"/>
        <v>14.097434084628603</v>
      </c>
    </row>
    <row r="64" spans="2:59" x14ac:dyDescent="0.2">
      <c r="B64" s="48" t="s">
        <v>78</v>
      </c>
      <c r="C64" s="51">
        <v>7.5044239912680375</v>
      </c>
      <c r="D64" s="51">
        <v>7.7547949509716174</v>
      </c>
      <c r="E64" s="51">
        <v>8.0223710789695293</v>
      </c>
      <c r="F64" s="51">
        <v>8.304035968332995</v>
      </c>
      <c r="G64" s="51">
        <v>8.5972171821593939</v>
      </c>
      <c r="H64" s="51">
        <v>8.9025293573072268</v>
      </c>
      <c r="I64" s="51">
        <v>9.2252261344930844</v>
      </c>
      <c r="J64" s="51">
        <v>9.5644821707688212</v>
      </c>
      <c r="K64" s="51">
        <v>9.9159066615666305</v>
      </c>
      <c r="L64" s="51">
        <v>10.279870739412436</v>
      </c>
      <c r="M64" s="51">
        <v>10.654901865442257</v>
      </c>
      <c r="N64" s="51">
        <v>11.041265502069242</v>
      </c>
      <c r="O64" s="51">
        <v>11.438478729384144</v>
      </c>
      <c r="P64" s="51">
        <v>11.848139295084524</v>
      </c>
      <c r="Q64" s="51">
        <v>12.272916453993119</v>
      </c>
      <c r="R64" s="51">
        <v>12.713852143532675</v>
      </c>
      <c r="S64" s="51">
        <v>13.169372438659735</v>
      </c>
      <c r="T64" s="51">
        <v>13.638640676326613</v>
      </c>
      <c r="U64" s="51">
        <v>14.117843830206276</v>
      </c>
      <c r="V64" s="51">
        <v>14.601780590634581</v>
      </c>
      <c r="W64" s="51">
        <v>15.086381449577345</v>
      </c>
      <c r="X64" s="51">
        <v>15.571583260222324</v>
      </c>
      <c r="Y64" s="51">
        <v>16.057789050617288</v>
      </c>
      <c r="Z64" s="51">
        <v>16.539574753889394</v>
      </c>
      <c r="AA64" s="51">
        <v>17.009882788166902</v>
      </c>
      <c r="AB64" s="51">
        <v>17.464334861257967</v>
      </c>
      <c r="AC64" s="51">
        <v>17.903490865530621</v>
      </c>
      <c r="AD64" s="51">
        <v>18.326538534650105</v>
      </c>
      <c r="AE64" s="51">
        <v>18.738065392767183</v>
      </c>
      <c r="AF64" s="51">
        <v>19.145863572246299</v>
      </c>
      <c r="AG64" s="51">
        <v>19.554939621979006</v>
      </c>
      <c r="AH64" s="51">
        <v>19.963991643806462</v>
      </c>
      <c r="AI64" s="51">
        <v>20.37280974197057</v>
      </c>
      <c r="AJ64" s="51">
        <v>20.780894224921546</v>
      </c>
      <c r="AK64" s="51">
        <v>21.187118275037179</v>
      </c>
      <c r="AL64" s="51">
        <v>21.590878149210866</v>
      </c>
      <c r="AM64" s="51">
        <v>21.991944325875419</v>
      </c>
      <c r="AN64" s="51">
        <v>22.390127171019667</v>
      </c>
      <c r="AO64" s="51">
        <v>22.783269114322277</v>
      </c>
      <c r="AP64" s="51">
        <v>23.167863627983834</v>
      </c>
      <c r="AQ64" s="51">
        <v>23.542069403612704</v>
      </c>
      <c r="AR64" s="51">
        <v>23.906601094767286</v>
      </c>
      <c r="AS64" s="51">
        <v>24.260845684895425</v>
      </c>
      <c r="AT64" s="51">
        <v>24.608401486893971</v>
      </c>
      <c r="AU64" s="51">
        <v>24.955018701867374</v>
      </c>
      <c r="AV64" s="51">
        <v>25.304075639505552</v>
      </c>
      <c r="AW64" s="51">
        <v>25.65422787310407</v>
      </c>
      <c r="AX64" s="51">
        <v>26.004330993058261</v>
      </c>
      <c r="AY64" s="51">
        <v>26.352545628428732</v>
      </c>
      <c r="AZ64" s="51">
        <v>26.696131673665342</v>
      </c>
      <c r="BA64" s="51">
        <v>27.032143442235775</v>
      </c>
      <c r="BC64" s="51">
        <f t="shared" si="7"/>
        <v>41.981608153271168</v>
      </c>
      <c r="BD64" s="51">
        <f t="shared" si="8"/>
        <v>41.590993892754625</v>
      </c>
      <c r="BE64" s="51">
        <f t="shared" si="9"/>
        <v>29.619814316221273</v>
      </c>
      <c r="BF64" s="51">
        <f t="shared" si="10"/>
        <v>20.389374033926021</v>
      </c>
      <c r="BG64" s="51">
        <f t="shared" si="11"/>
        <v>14.824839646796262</v>
      </c>
    </row>
    <row r="65" spans="2:59" x14ac:dyDescent="0.2">
      <c r="B65" s="48" t="s">
        <v>79</v>
      </c>
      <c r="C65" s="51">
        <v>6.9111946929469372</v>
      </c>
      <c r="D65" s="51">
        <v>7.1595481030100592</v>
      </c>
      <c r="E65" s="51">
        <v>7.4293252903906826</v>
      </c>
      <c r="F65" s="51">
        <v>7.7202362592229274</v>
      </c>
      <c r="G65" s="51">
        <v>8.0289066391024697</v>
      </c>
      <c r="H65" s="51">
        <v>8.351417886816618</v>
      </c>
      <c r="I65" s="51">
        <v>8.6919924375454922</v>
      </c>
      <c r="J65" s="51">
        <v>9.0522508396507888</v>
      </c>
      <c r="K65" s="51">
        <v>9.4278788166593035</v>
      </c>
      <c r="L65" s="51">
        <v>9.8168152358450804</v>
      </c>
      <c r="M65" s="51">
        <v>10.217012004960495</v>
      </c>
      <c r="N65" s="51">
        <v>10.628532666128226</v>
      </c>
      <c r="O65" s="51">
        <v>11.049972515924598</v>
      </c>
      <c r="P65" s="51">
        <v>11.484901634018369</v>
      </c>
      <c r="Q65" s="51">
        <v>11.938927376178633</v>
      </c>
      <c r="R65" s="51">
        <v>12.414018694150576</v>
      </c>
      <c r="S65" s="51">
        <v>12.90787817194053</v>
      </c>
      <c r="T65" s="51">
        <v>13.419921569832818</v>
      </c>
      <c r="U65" s="51">
        <v>13.940440744885462</v>
      </c>
      <c r="V65" s="51">
        <v>14.455531332138708</v>
      </c>
      <c r="W65" s="51">
        <v>14.956201900747615</v>
      </c>
      <c r="X65" s="51">
        <v>15.443723174343907</v>
      </c>
      <c r="Y65" s="51">
        <v>15.918320163364594</v>
      </c>
      <c r="Z65" s="51">
        <v>16.377465736036427</v>
      </c>
      <c r="AA65" s="51">
        <v>16.818820999796479</v>
      </c>
      <c r="AB65" s="51">
        <v>17.241362273453916</v>
      </c>
      <c r="AC65" s="51">
        <v>17.645430756241129</v>
      </c>
      <c r="AD65" s="51">
        <v>18.03076640267015</v>
      </c>
      <c r="AE65" s="51">
        <v>18.40286402239391</v>
      </c>
      <c r="AF65" s="51">
        <v>18.770362702964636</v>
      </c>
      <c r="AG65" s="51">
        <v>19.139201134488005</v>
      </c>
      <c r="AH65" s="51">
        <v>19.509799246356216</v>
      </c>
      <c r="AI65" s="51">
        <v>19.882466747559999</v>
      </c>
      <c r="AJ65" s="51">
        <v>20.261230894739214</v>
      </c>
      <c r="AK65" s="51">
        <v>20.651838694071742</v>
      </c>
      <c r="AL65" s="51">
        <v>21.056966819255543</v>
      </c>
      <c r="AM65" s="51">
        <v>21.477255830536713</v>
      </c>
      <c r="AN65" s="51">
        <v>21.914926596460688</v>
      </c>
      <c r="AO65" s="51">
        <v>22.36103720530679</v>
      </c>
      <c r="AP65" s="51">
        <v>22.802036277771087</v>
      </c>
      <c r="AQ65" s="51">
        <v>23.229312537594243</v>
      </c>
      <c r="AR65" s="51">
        <v>23.643838864318315</v>
      </c>
      <c r="AS65" s="51">
        <v>24.045481571527969</v>
      </c>
      <c r="AT65" s="51">
        <v>24.433502368367694</v>
      </c>
      <c r="AU65" s="51">
        <v>24.808881888370081</v>
      </c>
      <c r="AV65" s="51">
        <v>25.172173850188784</v>
      </c>
      <c r="AW65" s="51">
        <v>25.518673077248643</v>
      </c>
      <c r="AX65" s="51">
        <v>25.843471242714966</v>
      </c>
      <c r="AY65" s="51">
        <v>26.149448562233086</v>
      </c>
      <c r="AZ65" s="51">
        <v>26.441769425676615</v>
      </c>
      <c r="BA65" s="51">
        <v>26.722528560446985</v>
      </c>
      <c r="BC65" s="51">
        <f t="shared" si="7"/>
        <v>47.832790984563545</v>
      </c>
      <c r="BD65" s="51">
        <f t="shared" si="8"/>
        <v>46.385282639250903</v>
      </c>
      <c r="BE65" s="51">
        <f t="shared" si="9"/>
        <v>27.968325524753013</v>
      </c>
      <c r="BF65" s="51">
        <f t="shared" si="10"/>
        <v>21.370335022688259</v>
      </c>
      <c r="BG65" s="51">
        <f t="shared" si="11"/>
        <v>15.037965575603373</v>
      </c>
    </row>
    <row r="66" spans="2:59" x14ac:dyDescent="0.2">
      <c r="B66" s="48" t="s">
        <v>80</v>
      </c>
      <c r="C66" s="51">
        <v>9.2384327877894172</v>
      </c>
      <c r="D66" s="51">
        <v>9.5479315247383632</v>
      </c>
      <c r="E66" s="51">
        <v>9.8793875099324087</v>
      </c>
      <c r="F66" s="51">
        <v>10.231204423935351</v>
      </c>
      <c r="G66" s="51">
        <v>10.598969389514235</v>
      </c>
      <c r="H66" s="51">
        <v>10.978413402486467</v>
      </c>
      <c r="I66" s="51">
        <v>11.374764279831419</v>
      </c>
      <c r="J66" s="51">
        <v>11.790516350207838</v>
      </c>
      <c r="K66" s="51">
        <v>12.221352818566931</v>
      </c>
      <c r="L66" s="51">
        <v>12.667343983896268</v>
      </c>
      <c r="M66" s="51">
        <v>13.127300572276587</v>
      </c>
      <c r="N66" s="51">
        <v>13.600107442204029</v>
      </c>
      <c r="O66" s="51">
        <v>14.084186992837793</v>
      </c>
      <c r="P66" s="51">
        <v>14.579225488578579</v>
      </c>
      <c r="Q66" s="51">
        <v>15.086004186565949</v>
      </c>
      <c r="R66" s="51">
        <v>15.603114579101266</v>
      </c>
      <c r="S66" s="51">
        <v>16.12882006934737</v>
      </c>
      <c r="T66" s="51">
        <v>16.662767052529986</v>
      </c>
      <c r="U66" s="51">
        <v>17.194357469960352</v>
      </c>
      <c r="V66" s="51">
        <v>17.708891119702454</v>
      </c>
      <c r="W66" s="51">
        <v>18.196773505191256</v>
      </c>
      <c r="X66" s="51">
        <v>18.659532975235845</v>
      </c>
      <c r="Y66" s="51">
        <v>19.097701433855061</v>
      </c>
      <c r="Z66" s="51">
        <v>19.510718733253441</v>
      </c>
      <c r="AA66" s="51">
        <v>19.899203889806266</v>
      </c>
      <c r="AB66" s="51">
        <v>20.264425327163568</v>
      </c>
      <c r="AC66" s="51">
        <v>20.607088880513295</v>
      </c>
      <c r="AD66" s="51">
        <v>20.927012174455907</v>
      </c>
      <c r="AE66" s="51">
        <v>21.233145857839691</v>
      </c>
      <c r="AF66" s="51">
        <v>21.53892783246684</v>
      </c>
      <c r="AG66" s="51">
        <v>21.853763293420457</v>
      </c>
      <c r="AH66" s="51">
        <v>22.176713206342143</v>
      </c>
      <c r="AI66" s="51">
        <v>22.506700803754214</v>
      </c>
      <c r="AJ66" s="51">
        <v>22.848643369864096</v>
      </c>
      <c r="AK66" s="51">
        <v>23.208856578610007</v>
      </c>
      <c r="AL66" s="51">
        <v>23.590369181159211</v>
      </c>
      <c r="AM66" s="51">
        <v>23.993395121647904</v>
      </c>
      <c r="AN66" s="51">
        <v>24.420369099666228</v>
      </c>
      <c r="AO66" s="51">
        <v>24.85661554306277</v>
      </c>
      <c r="AP66" s="51">
        <v>25.279536253829882</v>
      </c>
      <c r="AQ66" s="51">
        <v>25.674719480073865</v>
      </c>
      <c r="AR66" s="51">
        <v>26.044835740820499</v>
      </c>
      <c r="AS66" s="51">
        <v>26.388369059383766</v>
      </c>
      <c r="AT66" s="51">
        <v>26.712955736795212</v>
      </c>
      <c r="AU66" s="51">
        <v>27.032920135584842</v>
      </c>
      <c r="AV66" s="51">
        <v>27.357382360301269</v>
      </c>
      <c r="AW66" s="51">
        <v>27.683616426546038</v>
      </c>
      <c r="AX66" s="51">
        <v>28.010284205256063</v>
      </c>
      <c r="AY66" s="51">
        <v>28.337854280266878</v>
      </c>
      <c r="AZ66" s="51">
        <v>28.666530753849862</v>
      </c>
      <c r="BA66" s="51">
        <v>28.995176614588818</v>
      </c>
      <c r="BC66" s="51">
        <f t="shared" si="7"/>
        <v>42.094453397194684</v>
      </c>
      <c r="BD66" s="51">
        <f t="shared" si="8"/>
        <v>38.617786688154588</v>
      </c>
      <c r="BE66" s="51">
        <f t="shared" si="9"/>
        <v>20.096913264243899</v>
      </c>
      <c r="BF66" s="51">
        <f t="shared" si="10"/>
        <v>17.484202310380969</v>
      </c>
      <c r="BG66" s="51">
        <f t="shared" si="11"/>
        <v>12.932788368308978</v>
      </c>
    </row>
    <row r="67" spans="2:59" x14ac:dyDescent="0.2">
      <c r="B67" s="49" t="s">
        <v>81</v>
      </c>
      <c r="C67" s="50">
        <v>5.8017335525229408</v>
      </c>
      <c r="D67" s="50">
        <v>5.9703910616442712</v>
      </c>
      <c r="E67" s="50">
        <v>6.1512378315807563</v>
      </c>
      <c r="F67" s="50">
        <v>6.3432829351585447</v>
      </c>
      <c r="G67" s="50">
        <v>6.5441402751461775</v>
      </c>
      <c r="H67" s="50">
        <v>6.7542579699350416</v>
      </c>
      <c r="I67" s="50">
        <v>6.9801000550042609</v>
      </c>
      <c r="J67" s="50">
        <v>7.2202648295753624</v>
      </c>
      <c r="K67" s="50">
        <v>7.4705370577994312</v>
      </c>
      <c r="L67" s="50">
        <v>7.7328973286861187</v>
      </c>
      <c r="M67" s="50">
        <v>8.0065483528750043</v>
      </c>
      <c r="N67" s="50">
        <v>8.2921179055715406</v>
      </c>
      <c r="O67" s="50">
        <v>8.5900108933183539</v>
      </c>
      <c r="P67" s="50">
        <v>8.9006319200875534</v>
      </c>
      <c r="Q67" s="50">
        <v>9.2251852283754463</v>
      </c>
      <c r="R67" s="50">
        <v>9.5638169321002557</v>
      </c>
      <c r="S67" s="50">
        <v>9.9159829651985927</v>
      </c>
      <c r="T67" s="50">
        <v>10.28163806999647</v>
      </c>
      <c r="U67" s="50">
        <v>10.658036263701446</v>
      </c>
      <c r="V67" s="50">
        <v>11.04155894209355</v>
      </c>
      <c r="W67" s="50">
        <v>11.429529902224452</v>
      </c>
      <c r="X67" s="50">
        <v>11.822215303099295</v>
      </c>
      <c r="Y67" s="50">
        <v>12.220368942106296</v>
      </c>
      <c r="Z67" s="50">
        <v>12.620701049207067</v>
      </c>
      <c r="AA67" s="50">
        <v>13.019010236981856</v>
      </c>
      <c r="AB67" s="50">
        <v>13.412961520664574</v>
      </c>
      <c r="AC67" s="50">
        <v>13.803169074803423</v>
      </c>
      <c r="AD67" s="50">
        <v>14.188752201084446</v>
      </c>
      <c r="AE67" s="50">
        <v>14.574817920636088</v>
      </c>
      <c r="AF67" s="50">
        <v>14.969755032621363</v>
      </c>
      <c r="AG67" s="50">
        <v>15.377858806380482</v>
      </c>
      <c r="AH67" s="50">
        <v>15.797967692670406</v>
      </c>
      <c r="AI67" s="50">
        <v>16.229689505496168</v>
      </c>
      <c r="AJ67" s="50">
        <v>16.668917155880553</v>
      </c>
      <c r="AK67" s="50">
        <v>17.109760369883446</v>
      </c>
      <c r="AL67" s="50">
        <v>17.547698209915715</v>
      </c>
      <c r="AM67" s="50">
        <v>17.983747718882125</v>
      </c>
      <c r="AN67" s="50">
        <v>18.418952226692458</v>
      </c>
      <c r="AO67" s="50">
        <v>18.848043610802282</v>
      </c>
      <c r="AP67" s="50">
        <v>19.264774422997295</v>
      </c>
      <c r="AQ67" s="50">
        <v>19.664881141460572</v>
      </c>
      <c r="AR67" s="50">
        <v>20.049087187016742</v>
      </c>
      <c r="AS67" s="50">
        <v>20.417701155350748</v>
      </c>
      <c r="AT67" s="50">
        <v>20.770573748922146</v>
      </c>
      <c r="AU67" s="50">
        <v>21.108697080870442</v>
      </c>
      <c r="AV67" s="50">
        <v>21.432911357970422</v>
      </c>
      <c r="AW67" s="50">
        <v>21.740871108751765</v>
      </c>
      <c r="AX67" s="50">
        <v>22.02954396088888</v>
      </c>
      <c r="AY67" s="50">
        <v>22.303060472697229</v>
      </c>
      <c r="AZ67" s="50">
        <v>22.567840173567653</v>
      </c>
      <c r="BA67" s="50">
        <v>22.827504979875972</v>
      </c>
      <c r="BC67" s="50">
        <f t="shared" si="7"/>
        <v>38.002689720097173</v>
      </c>
      <c r="BD67" s="50">
        <f t="shared" si="8"/>
        <v>42.752274744213814</v>
      </c>
      <c r="BE67" s="50">
        <f t="shared" si="9"/>
        <v>34.544980746649891</v>
      </c>
      <c r="BF67" s="50">
        <f t="shared" si="10"/>
        <v>27.877888521783966</v>
      </c>
      <c r="BG67" s="50">
        <f t="shared" si="11"/>
        <v>16.082598291161098</v>
      </c>
    </row>
    <row r="68" spans="2:59" x14ac:dyDescent="0.2">
      <c r="B68" s="48" t="s">
        <v>82</v>
      </c>
      <c r="C68" s="51">
        <v>6.5950628220519532</v>
      </c>
      <c r="D68" s="51">
        <v>6.7654830502636436</v>
      </c>
      <c r="E68" s="51">
        <v>6.9446345215258054</v>
      </c>
      <c r="F68" s="51">
        <v>7.1358082770293114</v>
      </c>
      <c r="G68" s="51">
        <v>7.3399195945084985</v>
      </c>
      <c r="H68" s="51">
        <v>7.5578915479244353</v>
      </c>
      <c r="I68" s="51">
        <v>7.7947713868865369</v>
      </c>
      <c r="J68" s="51">
        <v>8.0491906230512846</v>
      </c>
      <c r="K68" s="51">
        <v>8.3163787202654422</v>
      </c>
      <c r="L68" s="51">
        <v>8.5962649685892618</v>
      </c>
      <c r="M68" s="51">
        <v>8.8867563609803391</v>
      </c>
      <c r="N68" s="51">
        <v>9.1886483036699236</v>
      </c>
      <c r="O68" s="51">
        <v>9.5016210068825249</v>
      </c>
      <c r="P68" s="51">
        <v>9.8271643126619121</v>
      </c>
      <c r="Q68" s="51">
        <v>10.168289995547559</v>
      </c>
      <c r="R68" s="51">
        <v>10.52640674509788</v>
      </c>
      <c r="S68" s="51">
        <v>10.899630095755926</v>
      </c>
      <c r="T68" s="51">
        <v>11.28836999719247</v>
      </c>
      <c r="U68" s="51">
        <v>11.68531553770884</v>
      </c>
      <c r="V68" s="51">
        <v>12.080856521167711</v>
      </c>
      <c r="W68" s="51">
        <v>12.468403119434663</v>
      </c>
      <c r="X68" s="51">
        <v>12.84922154454939</v>
      </c>
      <c r="Y68" s="51">
        <v>13.223471238161205</v>
      </c>
      <c r="Z68" s="51">
        <v>13.591385684044493</v>
      </c>
      <c r="AA68" s="51">
        <v>13.953583311866396</v>
      </c>
      <c r="AB68" s="51">
        <v>14.310766860852578</v>
      </c>
      <c r="AC68" s="51">
        <v>14.662916307528198</v>
      </c>
      <c r="AD68" s="51">
        <v>15.009269528802061</v>
      </c>
      <c r="AE68" s="51">
        <v>15.352784965483554</v>
      </c>
      <c r="AF68" s="51">
        <v>15.69814161651593</v>
      </c>
      <c r="AG68" s="51">
        <v>16.047593576996846</v>
      </c>
      <c r="AH68" s="51">
        <v>16.401492010956193</v>
      </c>
      <c r="AI68" s="51">
        <v>16.759403766235813</v>
      </c>
      <c r="AJ68" s="51">
        <v>17.121612582285696</v>
      </c>
      <c r="AK68" s="51">
        <v>17.488523663649399</v>
      </c>
      <c r="AL68" s="51">
        <v>17.859567488540058</v>
      </c>
      <c r="AM68" s="51">
        <v>18.234320847301603</v>
      </c>
      <c r="AN68" s="51">
        <v>18.612685890741087</v>
      </c>
      <c r="AO68" s="51">
        <v>18.988855108105096</v>
      </c>
      <c r="AP68" s="51">
        <v>19.354324797238185</v>
      </c>
      <c r="AQ68" s="51">
        <v>19.703884456749101</v>
      </c>
      <c r="AR68" s="51">
        <v>20.037592006170453</v>
      </c>
      <c r="AS68" s="51">
        <v>20.354050069316589</v>
      </c>
      <c r="AT68" s="51">
        <v>20.657889997742341</v>
      </c>
      <c r="AU68" s="51">
        <v>20.956508674061766</v>
      </c>
      <c r="AV68" s="51">
        <v>21.254958160278097</v>
      </c>
      <c r="AW68" s="51">
        <v>21.550030432420204</v>
      </c>
      <c r="AX68" s="51">
        <v>21.840108998458728</v>
      </c>
      <c r="AY68" s="51">
        <v>22.122624711380904</v>
      </c>
      <c r="AZ68" s="51">
        <v>22.394307265865724</v>
      </c>
      <c r="BA68" s="51">
        <v>22.652047873128883</v>
      </c>
      <c r="BC68" s="51">
        <f t="shared" si="7"/>
        <v>34.748623337834417</v>
      </c>
      <c r="BD68" s="51">
        <f t="shared" si="8"/>
        <v>40.303195147562441</v>
      </c>
      <c r="BE68" s="51">
        <f t="shared" si="9"/>
        <v>28.706085480852405</v>
      </c>
      <c r="BF68" s="51">
        <f t="shared" si="10"/>
        <v>22.784044612104992</v>
      </c>
      <c r="BG68" s="51">
        <f t="shared" si="11"/>
        <v>14.962346246249725</v>
      </c>
    </row>
    <row r="69" spans="2:59" x14ac:dyDescent="0.2">
      <c r="B69" s="48" t="s">
        <v>83</v>
      </c>
      <c r="C69" s="51">
        <v>5.0940073323369317</v>
      </c>
      <c r="D69" s="51">
        <v>5.2630625303973835</v>
      </c>
      <c r="E69" s="51">
        <v>5.4426670283453076</v>
      </c>
      <c r="F69" s="51">
        <v>5.6306047990874237</v>
      </c>
      <c r="G69" s="51">
        <v>5.8256317274353346</v>
      </c>
      <c r="H69" s="51">
        <v>6.0294641187012372</v>
      </c>
      <c r="I69" s="51">
        <v>6.2508880752605247</v>
      </c>
      <c r="J69" s="51">
        <v>6.4872773877534691</v>
      </c>
      <c r="K69" s="51">
        <v>6.7346349416821276</v>
      </c>
      <c r="L69" s="51">
        <v>6.9973993145578115</v>
      </c>
      <c r="M69" s="51">
        <v>7.2753543454463987</v>
      </c>
      <c r="N69" s="51">
        <v>7.5683849167169859</v>
      </c>
      <c r="O69" s="51">
        <v>7.8763652492099574</v>
      </c>
      <c r="P69" s="51">
        <v>8.1992414914592366</v>
      </c>
      <c r="Q69" s="51">
        <v>8.5362527643077097</v>
      </c>
      <c r="R69" s="51">
        <v>8.886503250432396</v>
      </c>
      <c r="S69" s="51">
        <v>9.2493487676270405</v>
      </c>
      <c r="T69" s="51">
        <v>9.6243690304834288</v>
      </c>
      <c r="U69" s="51">
        <v>10.009181800965198</v>
      </c>
      <c r="V69" s="51">
        <v>10.399770658416999</v>
      </c>
      <c r="W69" s="51">
        <v>10.793767869658106</v>
      </c>
      <c r="X69" s="51">
        <v>11.191174421250032</v>
      </c>
      <c r="Y69" s="51">
        <v>11.592698918620478</v>
      </c>
      <c r="Z69" s="51">
        <v>11.994979466701327</v>
      </c>
      <c r="AA69" s="51">
        <v>12.39424899910561</v>
      </c>
      <c r="AB69" s="51">
        <v>12.788205650448866</v>
      </c>
      <c r="AC69" s="51">
        <v>13.17751246163076</v>
      </c>
      <c r="AD69" s="51">
        <v>13.561134599078628</v>
      </c>
      <c r="AE69" s="51">
        <v>13.943525023398148</v>
      </c>
      <c r="AF69" s="51">
        <v>14.331536014817381</v>
      </c>
      <c r="AG69" s="51">
        <v>14.729053980937913</v>
      </c>
      <c r="AH69" s="51">
        <v>15.134539287868087</v>
      </c>
      <c r="AI69" s="51">
        <v>15.547458374397626</v>
      </c>
      <c r="AJ69" s="51">
        <v>15.964562989928027</v>
      </c>
      <c r="AK69" s="51">
        <v>16.381740990025996</v>
      </c>
      <c r="AL69" s="51">
        <v>16.795944641509692</v>
      </c>
      <c r="AM69" s="51">
        <v>17.208142230710838</v>
      </c>
      <c r="AN69" s="51">
        <v>17.619988927243067</v>
      </c>
      <c r="AO69" s="51">
        <v>18.027072375940641</v>
      </c>
      <c r="AP69" s="51">
        <v>18.424550665283537</v>
      </c>
      <c r="AQ69" s="51">
        <v>18.809188250468633</v>
      </c>
      <c r="AR69" s="51">
        <v>19.180058892950033</v>
      </c>
      <c r="AS69" s="51">
        <v>19.535739383309242</v>
      </c>
      <c r="AT69" s="51">
        <v>19.876608812229879</v>
      </c>
      <c r="AU69" s="51">
        <v>20.20510984583213</v>
      </c>
      <c r="AV69" s="51">
        <v>20.522291501526777</v>
      </c>
      <c r="AW69" s="51">
        <v>20.825428793884356</v>
      </c>
      <c r="AX69" s="51">
        <v>21.111656889787074</v>
      </c>
      <c r="AY69" s="51">
        <v>21.38232938769017</v>
      </c>
      <c r="AZ69" s="51">
        <v>21.640331908246694</v>
      </c>
      <c r="BA69" s="51">
        <v>21.886766153983562</v>
      </c>
      <c r="BC69" s="51">
        <f t="shared" si="7"/>
        <v>42.821827115603114</v>
      </c>
      <c r="BD69" s="51">
        <f t="shared" si="8"/>
        <v>48.360716978876248</v>
      </c>
      <c r="BE69" s="51">
        <f t="shared" si="9"/>
        <v>36.458872923718502</v>
      </c>
      <c r="BF69" s="51">
        <f t="shared" si="10"/>
        <v>27.701264961152017</v>
      </c>
      <c r="BG69" s="51">
        <f t="shared" si="11"/>
        <v>16.362098473006938</v>
      </c>
    </row>
    <row r="70" spans="2:59" x14ac:dyDescent="0.2">
      <c r="B70" s="48" t="s">
        <v>84</v>
      </c>
      <c r="C70" s="51">
        <v>6.2273225266828449</v>
      </c>
      <c r="D70" s="51">
        <v>6.3826298336353542</v>
      </c>
      <c r="E70" s="51">
        <v>6.5489110558678165</v>
      </c>
      <c r="F70" s="51">
        <v>6.7256389508150329</v>
      </c>
      <c r="G70" s="51">
        <v>6.909153198728327</v>
      </c>
      <c r="H70" s="51">
        <v>7.0994794679005198</v>
      </c>
      <c r="I70" s="51">
        <v>7.3033081430183469</v>
      </c>
      <c r="J70" s="51">
        <v>7.5194915264171573</v>
      </c>
      <c r="K70" s="51">
        <v>7.7440744808919559</v>
      </c>
      <c r="L70" s="51">
        <v>7.9794995060465155</v>
      </c>
      <c r="M70" s="51">
        <v>8.2253265568159613</v>
      </c>
      <c r="N70" s="51">
        <v>8.4825918712453596</v>
      </c>
      <c r="O70" s="51">
        <v>8.7523114463219116</v>
      </c>
      <c r="P70" s="51">
        <v>9.0339278652207913</v>
      </c>
      <c r="Q70" s="51">
        <v>9.3277103949484541</v>
      </c>
      <c r="R70" s="51">
        <v>9.6331304548241405</v>
      </c>
      <c r="S70" s="51">
        <v>9.9501199386071413</v>
      </c>
      <c r="T70" s="51">
        <v>10.278561810890178</v>
      </c>
      <c r="U70" s="51">
        <v>10.617146839695581</v>
      </c>
      <c r="V70" s="51">
        <v>10.964463456470165</v>
      </c>
      <c r="W70" s="51">
        <v>11.319180368921659</v>
      </c>
      <c r="X70" s="51">
        <v>11.681060864246296</v>
      </c>
      <c r="Y70" s="51">
        <v>12.050652977565314</v>
      </c>
      <c r="Z70" s="51">
        <v>12.423925534557569</v>
      </c>
      <c r="AA70" s="51">
        <v>12.795651289833229</v>
      </c>
      <c r="AB70" s="51">
        <v>13.162623181230135</v>
      </c>
      <c r="AC70" s="51">
        <v>13.525501954481131</v>
      </c>
      <c r="AD70" s="51">
        <v>13.883621947410752</v>
      </c>
      <c r="AE70" s="51">
        <v>14.241518096686304</v>
      </c>
      <c r="AF70" s="51">
        <v>14.607030639390731</v>
      </c>
      <c r="AG70" s="51">
        <v>14.984116441282438</v>
      </c>
      <c r="AH70" s="51">
        <v>15.372123579566111</v>
      </c>
      <c r="AI70" s="51">
        <v>15.771569330764246</v>
      </c>
      <c r="AJ70" s="51">
        <v>16.17732257825525</v>
      </c>
      <c r="AK70" s="51">
        <v>16.582193384646761</v>
      </c>
      <c r="AL70" s="51">
        <v>16.981064175675254</v>
      </c>
      <c r="AM70" s="51">
        <v>17.375933271135093</v>
      </c>
      <c r="AN70" s="51">
        <v>17.768045039517684</v>
      </c>
      <c r="AO70" s="51">
        <v>18.155184396720809</v>
      </c>
      <c r="AP70" s="51">
        <v>18.535614020930193</v>
      </c>
      <c r="AQ70" s="51">
        <v>18.907706534529943</v>
      </c>
      <c r="AR70" s="51">
        <v>19.271765887825492</v>
      </c>
      <c r="AS70" s="51">
        <v>19.628483980311373</v>
      </c>
      <c r="AT70" s="51">
        <v>19.975559715316844</v>
      </c>
      <c r="AU70" s="51">
        <v>20.310204085228541</v>
      </c>
      <c r="AV70" s="51">
        <v>20.6308800780164</v>
      </c>
      <c r="AW70" s="51">
        <v>20.934517862849471</v>
      </c>
      <c r="AX70" s="51">
        <v>21.216412583448722</v>
      </c>
      <c r="AY70" s="51">
        <v>21.482213337341683</v>
      </c>
      <c r="AZ70" s="51">
        <v>21.740735275623194</v>
      </c>
      <c r="BA70" s="51">
        <v>21.996850471161551</v>
      </c>
      <c r="BC70" s="51">
        <f t="shared" si="7"/>
        <v>32.084479671191993</v>
      </c>
      <c r="BD70" s="51">
        <f t="shared" si="8"/>
        <v>37.613750539082957</v>
      </c>
      <c r="BE70" s="51">
        <f t="shared" si="9"/>
        <v>32.378104711745358</v>
      </c>
      <c r="BF70" s="51">
        <f t="shared" si="10"/>
        <v>26.184994681686401</v>
      </c>
      <c r="BG70" s="51">
        <f t="shared" si="11"/>
        <v>16.338015036303322</v>
      </c>
    </row>
    <row r="71" spans="2:59" x14ac:dyDescent="0.2">
      <c r="B71" s="48" t="s">
        <v>85</v>
      </c>
      <c r="C71" s="51">
        <v>4.899303276887192</v>
      </c>
      <c r="D71" s="51">
        <v>5.0957982165209774</v>
      </c>
      <c r="E71" s="51">
        <v>5.3122146148075933</v>
      </c>
      <c r="F71" s="51">
        <v>5.5448042473859118</v>
      </c>
      <c r="G71" s="51">
        <v>5.7896323795145292</v>
      </c>
      <c r="H71" s="51">
        <v>6.045952567424445</v>
      </c>
      <c r="I71" s="51">
        <v>6.3179532105470031</v>
      </c>
      <c r="J71" s="51">
        <v>6.6052621972210028</v>
      </c>
      <c r="K71" s="51">
        <v>6.9035185614470587</v>
      </c>
      <c r="L71" s="51">
        <v>7.2124905152091898</v>
      </c>
      <c r="M71" s="51">
        <v>7.5310904405699377</v>
      </c>
      <c r="N71" s="51">
        <v>7.8597080474708303</v>
      </c>
      <c r="O71" s="51">
        <v>8.1985895270755975</v>
      </c>
      <c r="P71" s="51">
        <v>8.549891996911132</v>
      </c>
      <c r="Q71" s="51">
        <v>8.9175954333082608</v>
      </c>
      <c r="R71" s="51">
        <v>9.3034640820452665</v>
      </c>
      <c r="S71" s="51">
        <v>9.7071701934861636</v>
      </c>
      <c r="T71" s="51">
        <v>10.128834665554978</v>
      </c>
      <c r="U71" s="51">
        <v>10.566074563346753</v>
      </c>
      <c r="V71" s="51">
        <v>11.015986796546104</v>
      </c>
      <c r="W71" s="51">
        <v>11.475906624576007</v>
      </c>
      <c r="X71" s="51">
        <v>11.946632768648064</v>
      </c>
      <c r="Y71" s="51">
        <v>12.429955300303055</v>
      </c>
      <c r="Z71" s="51">
        <v>12.921204925695868</v>
      </c>
      <c r="AA71" s="51">
        <v>13.413746913829744</v>
      </c>
      <c r="AB71" s="51">
        <v>13.904532963150951</v>
      </c>
      <c r="AC71" s="51">
        <v>14.394609884404892</v>
      </c>
      <c r="AD71" s="51">
        <v>14.882691710731127</v>
      </c>
      <c r="AE71" s="51">
        <v>15.377932281011072</v>
      </c>
      <c r="AF71" s="51">
        <v>15.895121493384728</v>
      </c>
      <c r="AG71" s="51">
        <v>16.44168152676243</v>
      </c>
      <c r="AH71" s="51">
        <v>17.014390265394262</v>
      </c>
      <c r="AI71" s="51">
        <v>17.610981704942713</v>
      </c>
      <c r="AJ71" s="51">
        <v>18.224892516335814</v>
      </c>
      <c r="AK71" s="51">
        <v>18.845672497248273</v>
      </c>
      <c r="AL71" s="51">
        <v>19.465035152686095</v>
      </c>
      <c r="AM71" s="51">
        <v>20.08309930728289</v>
      </c>
      <c r="AN71" s="51">
        <v>20.700821060098185</v>
      </c>
      <c r="AO71" s="51">
        <v>21.305252889156854</v>
      </c>
      <c r="AP71" s="51">
        <v>21.879861421220532</v>
      </c>
      <c r="AQ71" s="51">
        <v>22.413731469911369</v>
      </c>
      <c r="AR71" s="51">
        <v>22.91100646736421</v>
      </c>
      <c r="AS71" s="51">
        <v>23.374542148714955</v>
      </c>
      <c r="AT71" s="51">
        <v>23.804321888542155</v>
      </c>
      <c r="AU71" s="51">
        <v>24.202852883788008</v>
      </c>
      <c r="AV71" s="51">
        <v>24.572571135444246</v>
      </c>
      <c r="AW71" s="51">
        <v>24.914057816440607</v>
      </c>
      <c r="AX71" s="51">
        <v>25.226817197030261</v>
      </c>
      <c r="AY71" s="51">
        <v>25.52061024946407</v>
      </c>
      <c r="AZ71" s="51">
        <v>25.808975432663956</v>
      </c>
      <c r="BA71" s="51">
        <v>26.101583015984257</v>
      </c>
      <c r="BC71" s="51">
        <f t="shared" si="7"/>
        <v>53.717580132227916</v>
      </c>
      <c r="BD71" s="51">
        <f t="shared" si="8"/>
        <v>52.38041177616681</v>
      </c>
      <c r="BE71" s="51">
        <f t="shared" si="9"/>
        <v>43.271308007613655</v>
      </c>
      <c r="BF71" s="51">
        <f t="shared" si="10"/>
        <v>36.322622679609282</v>
      </c>
      <c r="BG71" s="51">
        <f t="shared" si="11"/>
        <v>16.453536757248699</v>
      </c>
    </row>
  </sheetData>
  <mergeCells count="1">
    <mergeCell ref="BC1:BG1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56"/>
  <sheetViews>
    <sheetView showGridLines="0" zoomScale="75" zoomScaleNormal="75" workbookViewId="0">
      <pane xSplit="2" ySplit="3" topLeftCell="C4" activePane="bottomRight" state="frozen"/>
      <selection activeCell="B28" sqref="B28"/>
      <selection pane="topRight" activeCell="B28" sqref="B28"/>
      <selection pane="bottomLeft" activeCell="B28" sqref="B28"/>
      <selection pane="bottomRight"/>
    </sheetView>
  </sheetViews>
  <sheetFormatPr defaultRowHeight="15" x14ac:dyDescent="0.25"/>
  <cols>
    <col min="1" max="1" width="9.140625" style="1"/>
    <col min="2" max="2" width="39.28515625" style="1" bestFit="1" customWidth="1"/>
    <col min="3" max="14" width="9.140625" style="1"/>
    <col min="15" max="26" width="10.42578125" style="1" customWidth="1"/>
    <col min="27" max="16384" width="9.140625" style="1"/>
  </cols>
  <sheetData>
    <row r="2" spans="2:26" x14ac:dyDescent="0.25">
      <c r="B2" s="118" t="s">
        <v>385</v>
      </c>
      <c r="O2" s="132" t="s">
        <v>88</v>
      </c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4"/>
    </row>
    <row r="3" spans="2:26" x14ac:dyDescent="0.25">
      <c r="B3" s="58" t="s">
        <v>70</v>
      </c>
      <c r="C3" s="2">
        <v>2008</v>
      </c>
      <c r="D3" s="2">
        <v>2009</v>
      </c>
      <c r="E3" s="2">
        <v>2010</v>
      </c>
      <c r="F3" s="2">
        <v>2011</v>
      </c>
      <c r="G3" s="2">
        <v>2012</v>
      </c>
      <c r="H3" s="2">
        <v>2013</v>
      </c>
      <c r="I3" s="2">
        <v>2014</v>
      </c>
      <c r="J3" s="2">
        <v>2015</v>
      </c>
      <c r="K3" s="2">
        <v>2016</v>
      </c>
      <c r="L3" s="2">
        <v>2017</v>
      </c>
      <c r="M3" s="2" t="s">
        <v>46</v>
      </c>
      <c r="O3" s="135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7"/>
    </row>
    <row r="4" spans="2:26" x14ac:dyDescent="0.25">
      <c r="B4" s="3" t="s">
        <v>0</v>
      </c>
      <c r="C4" s="4">
        <v>4277.7292721100002</v>
      </c>
      <c r="D4" s="4">
        <v>4359.6949964400001</v>
      </c>
      <c r="E4" s="4">
        <v>5169.0679208499996</v>
      </c>
      <c r="F4" s="4">
        <v>5195.3349345099996</v>
      </c>
      <c r="G4" s="4">
        <v>5643.8745548799998</v>
      </c>
      <c r="H4" s="4">
        <v>5903.6593289800003</v>
      </c>
      <c r="I4" s="4">
        <v>6838.6402746799995</v>
      </c>
      <c r="J4" s="4">
        <v>7038.4524309500002</v>
      </c>
      <c r="K4" s="4">
        <v>7656.3318246100007</v>
      </c>
      <c r="L4" s="4">
        <v>7809.09892089</v>
      </c>
      <c r="M4" s="4">
        <v>5034.6002258299995</v>
      </c>
      <c r="O4" s="22"/>
      <c r="P4" s="54"/>
      <c r="Q4" s="54"/>
      <c r="R4" s="54"/>
      <c r="S4" s="54"/>
      <c r="T4" s="54"/>
      <c r="U4" s="54"/>
      <c r="V4" s="54"/>
      <c r="W4" s="54"/>
      <c r="X4" s="54"/>
      <c r="Y4" s="54"/>
      <c r="Z4" s="55"/>
    </row>
    <row r="5" spans="2:26" x14ac:dyDescent="0.25">
      <c r="B5" s="5" t="s">
        <v>1</v>
      </c>
      <c r="C5" s="6">
        <v>4119.6593885399998</v>
      </c>
      <c r="D5" s="6">
        <v>4252.2163394600002</v>
      </c>
      <c r="E5" s="6">
        <v>5036.4723903999993</v>
      </c>
      <c r="F5" s="6">
        <v>5040.9303815499998</v>
      </c>
      <c r="G5" s="6">
        <v>5518.1765490299995</v>
      </c>
      <c r="H5" s="6">
        <v>5823.7712216099999</v>
      </c>
      <c r="I5" s="6">
        <v>6283.9538166499997</v>
      </c>
      <c r="J5" s="6">
        <v>7032.2673146500001</v>
      </c>
      <c r="K5" s="6">
        <v>7622.6116676500005</v>
      </c>
      <c r="L5" s="6">
        <v>7730.4388662399997</v>
      </c>
      <c r="M5" s="6">
        <v>4992.9015948399992</v>
      </c>
      <c r="O5" s="89" t="s">
        <v>318</v>
      </c>
      <c r="P5" s="59"/>
      <c r="Q5" s="59"/>
      <c r="R5" s="59"/>
      <c r="S5" s="59"/>
      <c r="T5" s="59"/>
      <c r="U5" s="59"/>
      <c r="V5" s="59"/>
      <c r="W5" s="59"/>
      <c r="X5" s="59"/>
      <c r="Y5" s="59"/>
      <c r="Z5" s="60"/>
    </row>
    <row r="6" spans="2:26" x14ac:dyDescent="0.25">
      <c r="B6" s="7" t="s">
        <v>2</v>
      </c>
      <c r="C6" s="8">
        <v>1392.7517906600001</v>
      </c>
      <c r="D6" s="8">
        <v>1498.62117577</v>
      </c>
      <c r="E6" s="8">
        <v>1861.3615074300001</v>
      </c>
      <c r="F6" s="8">
        <v>1556.2886195799999</v>
      </c>
      <c r="G6" s="8">
        <v>1763.0521215399999</v>
      </c>
      <c r="H6" s="8">
        <v>1929.5701445899999</v>
      </c>
      <c r="I6" s="8">
        <v>2092.7177495400001</v>
      </c>
      <c r="J6" s="8">
        <v>2215.4376468</v>
      </c>
      <c r="K6" s="8">
        <v>2334.7430515900001</v>
      </c>
      <c r="L6" s="8">
        <v>2457.2071845599999</v>
      </c>
      <c r="M6" s="8">
        <v>1654.64736475</v>
      </c>
      <c r="O6" s="89" t="s">
        <v>319</v>
      </c>
      <c r="P6" s="59"/>
      <c r="Q6" s="59"/>
      <c r="R6" s="59"/>
      <c r="S6" s="59"/>
      <c r="T6" s="59"/>
      <c r="U6" s="59"/>
      <c r="V6" s="59"/>
      <c r="W6" s="59"/>
      <c r="X6" s="59"/>
      <c r="Y6" s="59"/>
      <c r="Z6" s="60"/>
    </row>
    <row r="7" spans="2:26" x14ac:dyDescent="0.25">
      <c r="B7" s="9" t="s">
        <v>3</v>
      </c>
      <c r="C7" s="10"/>
      <c r="D7" s="10"/>
      <c r="E7" s="10"/>
      <c r="F7" s="10"/>
      <c r="G7" s="10"/>
      <c r="H7" s="10"/>
      <c r="I7" s="10"/>
      <c r="J7" s="10">
        <v>1666.21934719</v>
      </c>
      <c r="K7" s="10">
        <v>1705.5176701800001</v>
      </c>
      <c r="L7" s="10">
        <v>1844.6262269700001</v>
      </c>
      <c r="M7" s="10">
        <v>1305.7193783800001</v>
      </c>
      <c r="O7" s="89"/>
      <c r="P7" s="59"/>
      <c r="Q7" s="59"/>
      <c r="R7" s="59"/>
      <c r="S7" s="59"/>
      <c r="T7" s="59"/>
      <c r="U7" s="59"/>
      <c r="V7" s="59"/>
      <c r="W7" s="59"/>
      <c r="X7" s="59"/>
      <c r="Y7" s="59"/>
      <c r="Z7" s="60"/>
    </row>
    <row r="8" spans="2:26" x14ac:dyDescent="0.25">
      <c r="B8" s="9" t="s">
        <v>4</v>
      </c>
      <c r="C8" s="10"/>
      <c r="D8" s="10"/>
      <c r="E8" s="10"/>
      <c r="F8" s="10"/>
      <c r="G8" s="10"/>
      <c r="H8" s="10"/>
      <c r="I8" s="10"/>
      <c r="J8" s="10">
        <v>62.394595600000002</v>
      </c>
      <c r="K8" s="10">
        <v>77.255586680000008</v>
      </c>
      <c r="L8" s="10">
        <v>80.030148310000001</v>
      </c>
      <c r="M8" s="10">
        <v>66.853360539999997</v>
      </c>
      <c r="O8" s="89" t="s">
        <v>378</v>
      </c>
      <c r="P8" s="59"/>
      <c r="Q8" s="59"/>
      <c r="R8" s="59"/>
      <c r="S8" s="59"/>
      <c r="T8" s="59"/>
      <c r="U8" s="59"/>
      <c r="V8" s="59"/>
      <c r="W8" s="59"/>
      <c r="X8" s="59"/>
      <c r="Y8" s="59"/>
      <c r="Z8" s="60"/>
    </row>
    <row r="9" spans="2:26" x14ac:dyDescent="0.25">
      <c r="B9" s="9" t="s">
        <v>5</v>
      </c>
      <c r="C9" s="10"/>
      <c r="D9" s="10"/>
      <c r="E9" s="10"/>
      <c r="F9" s="10"/>
      <c r="G9" s="10"/>
      <c r="H9" s="10"/>
      <c r="I9" s="10"/>
      <c r="J9" s="10">
        <v>14.309008090000001</v>
      </c>
      <c r="K9" s="10">
        <v>23.220439519999999</v>
      </c>
      <c r="L9" s="10">
        <v>20.789650870000003</v>
      </c>
      <c r="M9" s="10">
        <v>8.8380424099999999</v>
      </c>
      <c r="O9" s="89" t="s">
        <v>320</v>
      </c>
      <c r="P9" s="59"/>
      <c r="Q9" s="59"/>
      <c r="R9" s="59"/>
      <c r="S9" s="59"/>
      <c r="T9" s="59"/>
      <c r="U9" s="59"/>
      <c r="V9" s="59"/>
      <c r="W9" s="59"/>
      <c r="X9" s="59"/>
      <c r="Y9" s="59"/>
      <c r="Z9" s="60"/>
    </row>
    <row r="10" spans="2:26" x14ac:dyDescent="0.25">
      <c r="B10" s="9" t="s">
        <v>6</v>
      </c>
      <c r="C10" s="10"/>
      <c r="D10" s="10"/>
      <c r="E10" s="10"/>
      <c r="F10" s="10"/>
      <c r="G10" s="10"/>
      <c r="H10" s="10"/>
      <c r="I10" s="10"/>
      <c r="J10" s="10">
        <v>336.38344198000004</v>
      </c>
      <c r="K10" s="10">
        <v>383.47812073</v>
      </c>
      <c r="L10" s="10">
        <v>340.22471331000003</v>
      </c>
      <c r="M10" s="10">
        <v>216.22583524000001</v>
      </c>
      <c r="O10" s="8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60"/>
    </row>
    <row r="11" spans="2:26" x14ac:dyDescent="0.25">
      <c r="B11" s="9" t="s">
        <v>7</v>
      </c>
      <c r="C11" s="10"/>
      <c r="D11" s="10"/>
      <c r="E11" s="10"/>
      <c r="F11" s="10"/>
      <c r="G11" s="10"/>
      <c r="H11" s="10"/>
      <c r="I11" s="10"/>
      <c r="J11" s="10">
        <v>136.13125394000008</v>
      </c>
      <c r="K11" s="10">
        <v>145.27123447999975</v>
      </c>
      <c r="L11" s="10">
        <v>171.53644509999958</v>
      </c>
      <c r="M11" s="10">
        <v>57.010748179999837</v>
      </c>
      <c r="O11" s="89" t="s">
        <v>321</v>
      </c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60"/>
    </row>
    <row r="12" spans="2:26" x14ac:dyDescent="0.25">
      <c r="B12" s="11" t="s">
        <v>8</v>
      </c>
      <c r="C12" s="8">
        <v>2190.3166063499998</v>
      </c>
      <c r="D12" s="8">
        <v>2206.4984815799999</v>
      </c>
      <c r="E12" s="8">
        <v>2511.5902434099999</v>
      </c>
      <c r="F12" s="8">
        <v>2873.9671661699999</v>
      </c>
      <c r="G12" s="8">
        <v>3052.6247266300002</v>
      </c>
      <c r="H12" s="8">
        <v>3229.0568187600002</v>
      </c>
      <c r="I12" s="8">
        <v>3435.8490013400001</v>
      </c>
      <c r="J12" s="8">
        <v>3437.8051030900001</v>
      </c>
      <c r="K12" s="8">
        <v>3839.7691004200001</v>
      </c>
      <c r="L12" s="8">
        <v>3749.8364938099999</v>
      </c>
      <c r="M12" s="8">
        <v>2752.6740873200001</v>
      </c>
      <c r="O12" s="8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60"/>
    </row>
    <row r="13" spans="2:26" x14ac:dyDescent="0.25">
      <c r="B13" s="9" t="s">
        <v>9</v>
      </c>
      <c r="C13" s="10"/>
      <c r="D13" s="10"/>
      <c r="E13" s="10"/>
      <c r="F13" s="10"/>
      <c r="G13" s="10"/>
      <c r="H13" s="10"/>
      <c r="I13" s="10"/>
      <c r="J13" s="10">
        <v>2539.1250626000001</v>
      </c>
      <c r="K13" s="10">
        <v>2859.6858566000001</v>
      </c>
      <c r="L13" s="10">
        <v>2755.8671680900002</v>
      </c>
      <c r="M13" s="10">
        <v>2018.4012847500001</v>
      </c>
      <c r="O13" s="89" t="s">
        <v>377</v>
      </c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60"/>
    </row>
    <row r="14" spans="2:26" x14ac:dyDescent="0.25">
      <c r="B14" s="9" t="s">
        <v>10</v>
      </c>
      <c r="C14" s="10"/>
      <c r="D14" s="10"/>
      <c r="E14" s="10"/>
      <c r="F14" s="10"/>
      <c r="G14" s="10"/>
      <c r="H14" s="10"/>
      <c r="I14" s="10"/>
      <c r="J14" s="10">
        <v>898.68004049000001</v>
      </c>
      <c r="K14" s="10">
        <v>980.08324382000001</v>
      </c>
      <c r="L14" s="10">
        <v>993.96932571999969</v>
      </c>
      <c r="M14" s="10">
        <v>734.27280257000007</v>
      </c>
      <c r="O14" s="24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60"/>
    </row>
    <row r="15" spans="2:26" x14ac:dyDescent="0.25">
      <c r="B15" s="11" t="s">
        <v>11</v>
      </c>
      <c r="C15" s="8">
        <v>536.59099152999988</v>
      </c>
      <c r="D15" s="8">
        <v>547.09668211000007</v>
      </c>
      <c r="E15" s="8">
        <v>663.52063955999938</v>
      </c>
      <c r="F15" s="8">
        <v>610.67459579999968</v>
      </c>
      <c r="G15" s="8">
        <v>702.49970085999939</v>
      </c>
      <c r="H15" s="8">
        <v>665.14425825999979</v>
      </c>
      <c r="I15" s="8">
        <v>755.38706576999948</v>
      </c>
      <c r="J15" s="8">
        <v>1379.02456476</v>
      </c>
      <c r="K15" s="8">
        <v>1448.0995156400008</v>
      </c>
      <c r="L15" s="8">
        <v>1523.3951878699995</v>
      </c>
      <c r="M15" s="8">
        <v>585.58014276999938</v>
      </c>
      <c r="O15" s="24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60"/>
    </row>
    <row r="16" spans="2:26" x14ac:dyDescent="0.25">
      <c r="B16" s="12" t="s">
        <v>12</v>
      </c>
      <c r="C16" s="6">
        <v>158.06988357</v>
      </c>
      <c r="D16" s="6">
        <v>107.47865698000001</v>
      </c>
      <c r="E16" s="6">
        <v>132.59553045000001</v>
      </c>
      <c r="F16" s="6">
        <v>154.40455296000002</v>
      </c>
      <c r="G16" s="6">
        <v>125.69800584999999</v>
      </c>
      <c r="H16" s="6">
        <v>79.88810737</v>
      </c>
      <c r="I16" s="6">
        <v>554.68645802999993</v>
      </c>
      <c r="J16" s="6">
        <v>6.1851162999999998</v>
      </c>
      <c r="K16" s="6">
        <v>33.720156960000004</v>
      </c>
      <c r="L16" s="6">
        <v>78.660054650000006</v>
      </c>
      <c r="M16" s="6">
        <v>41.698630989999998</v>
      </c>
      <c r="O16" s="24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60"/>
    </row>
    <row r="17" spans="2:26" x14ac:dyDescent="0.25">
      <c r="B17" s="13" t="s">
        <v>13</v>
      </c>
      <c r="C17" s="14">
        <v>4132.4865540999999</v>
      </c>
      <c r="D17" s="14">
        <v>4822.1350644999993</v>
      </c>
      <c r="E17" s="14">
        <v>5886.5186500700001</v>
      </c>
      <c r="F17" s="14">
        <v>5353.42880702</v>
      </c>
      <c r="G17" s="14">
        <v>5775.2758213199995</v>
      </c>
      <c r="H17" s="14">
        <v>5867.3211837899998</v>
      </c>
      <c r="I17" s="14">
        <v>6670.0268355199996</v>
      </c>
      <c r="J17" s="14">
        <v>7092.3437786900004</v>
      </c>
      <c r="K17" s="14">
        <v>7397.1940312900006</v>
      </c>
      <c r="L17" s="14">
        <v>8065.4121061000005</v>
      </c>
      <c r="M17" s="14">
        <v>5226.8391102400001</v>
      </c>
      <c r="O17" s="24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60"/>
    </row>
    <row r="18" spans="2:26" x14ac:dyDescent="0.25">
      <c r="B18" s="15" t="s">
        <v>14</v>
      </c>
      <c r="C18" s="16">
        <v>3786.0544521300003</v>
      </c>
      <c r="D18" s="16">
        <v>4400.3843677799996</v>
      </c>
      <c r="E18" s="16">
        <v>5288.7917621300003</v>
      </c>
      <c r="F18" s="16">
        <v>4895.74252308</v>
      </c>
      <c r="G18" s="16">
        <v>5388.0447174499996</v>
      </c>
      <c r="H18" s="16">
        <v>5632.4557508600001</v>
      </c>
      <c r="I18" s="16">
        <v>6148.6561778999994</v>
      </c>
      <c r="J18" s="16">
        <v>6743.0048917100003</v>
      </c>
      <c r="K18" s="16">
        <v>6990.1944606400002</v>
      </c>
      <c r="L18" s="16">
        <v>7722.8998284600002</v>
      </c>
      <c r="M18" s="16">
        <v>4987.08146468</v>
      </c>
      <c r="O18" s="24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</row>
    <row r="19" spans="2:26" x14ac:dyDescent="0.25">
      <c r="B19" s="7" t="s">
        <v>15</v>
      </c>
      <c r="C19" s="8">
        <v>2412.2661579899996</v>
      </c>
      <c r="D19" s="8">
        <v>2858.4931765400001</v>
      </c>
      <c r="E19" s="8">
        <v>3417.5175745000001</v>
      </c>
      <c r="F19" s="8">
        <v>2375.1794179600001</v>
      </c>
      <c r="G19" s="8">
        <v>3643.7279683299998</v>
      </c>
      <c r="H19" s="8">
        <v>3762.1641285999999</v>
      </c>
      <c r="I19" s="8">
        <v>4100.9956197399997</v>
      </c>
      <c r="J19" s="8">
        <v>4774.4807501300002</v>
      </c>
      <c r="K19" s="8">
        <v>4888.9231145699996</v>
      </c>
      <c r="L19" s="8">
        <v>5521.9398454600005</v>
      </c>
      <c r="M19" s="8">
        <v>3474.9422833099998</v>
      </c>
      <c r="O19" s="24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</row>
    <row r="20" spans="2:26" x14ac:dyDescent="0.25">
      <c r="B20" s="9" t="s">
        <v>16</v>
      </c>
      <c r="C20" s="10"/>
      <c r="D20" s="10"/>
      <c r="E20" s="10"/>
      <c r="F20" s="10"/>
      <c r="G20" s="10"/>
      <c r="H20" s="10"/>
      <c r="I20" s="10"/>
      <c r="J20" s="10">
        <v>3178.53075816</v>
      </c>
      <c r="K20" s="10">
        <v>3251.8825570299996</v>
      </c>
      <c r="L20" s="10">
        <v>3522.3635620800005</v>
      </c>
      <c r="M20" s="10">
        <v>2243.3154412499998</v>
      </c>
      <c r="O20" s="24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</row>
    <row r="21" spans="2:26" x14ac:dyDescent="0.25">
      <c r="B21" s="9" t="s">
        <v>17</v>
      </c>
      <c r="C21" s="10"/>
      <c r="D21" s="10"/>
      <c r="E21" s="10"/>
      <c r="F21" s="10"/>
      <c r="G21" s="10"/>
      <c r="H21" s="10"/>
      <c r="I21" s="10"/>
      <c r="J21" s="10">
        <v>1595.9499919699999</v>
      </c>
      <c r="K21" s="10">
        <v>1637.04055754</v>
      </c>
      <c r="L21" s="10">
        <v>1999.5762833800002</v>
      </c>
      <c r="M21" s="10">
        <v>1231.6268420599999</v>
      </c>
      <c r="O21" s="24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</row>
    <row r="22" spans="2:26" x14ac:dyDescent="0.25">
      <c r="B22" s="1" t="s">
        <v>18</v>
      </c>
      <c r="C22" s="10"/>
      <c r="D22" s="10"/>
      <c r="E22" s="10"/>
      <c r="F22" s="10"/>
      <c r="G22" s="10"/>
      <c r="H22" s="10"/>
      <c r="I22" s="10"/>
      <c r="J22" s="10">
        <v>1110.9854324999999</v>
      </c>
      <c r="K22" s="10">
        <v>1087.0738139600001</v>
      </c>
      <c r="L22" s="10">
        <v>1345.38924597</v>
      </c>
      <c r="M22" s="10">
        <v>826.42089224000006</v>
      </c>
      <c r="O22" s="24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</row>
    <row r="23" spans="2:26" x14ac:dyDescent="0.25">
      <c r="B23" s="1" t="s">
        <v>19</v>
      </c>
      <c r="C23" s="10"/>
      <c r="D23" s="10"/>
      <c r="E23" s="10"/>
      <c r="F23" s="10"/>
      <c r="G23" s="10"/>
      <c r="H23" s="10"/>
      <c r="I23" s="10"/>
      <c r="J23" s="10">
        <v>171.67524416999998</v>
      </c>
      <c r="K23" s="10">
        <v>214.00218440999998</v>
      </c>
      <c r="L23" s="10">
        <v>267.45186229000001</v>
      </c>
      <c r="M23" s="10">
        <v>167.63084030000002</v>
      </c>
      <c r="O23" s="24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</row>
    <row r="24" spans="2:26" x14ac:dyDescent="0.25">
      <c r="B24" s="1" t="s">
        <v>20</v>
      </c>
      <c r="C24" s="10"/>
      <c r="D24" s="10"/>
      <c r="E24" s="10"/>
      <c r="F24" s="10"/>
      <c r="G24" s="10"/>
      <c r="H24" s="10"/>
      <c r="I24" s="10"/>
      <c r="J24" s="10">
        <v>299.80637931000001</v>
      </c>
      <c r="K24" s="10">
        <v>322.24220557999996</v>
      </c>
      <c r="L24" s="10">
        <v>371.57717141999996</v>
      </c>
      <c r="M24" s="10">
        <v>222.89075603000001</v>
      </c>
      <c r="O24" s="24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</row>
    <row r="25" spans="2:26" x14ac:dyDescent="0.25">
      <c r="B25" s="1" t="s">
        <v>21</v>
      </c>
      <c r="C25" s="10"/>
      <c r="D25" s="10"/>
      <c r="E25" s="10"/>
      <c r="F25" s="10"/>
      <c r="G25" s="10"/>
      <c r="H25" s="10"/>
      <c r="I25" s="10"/>
      <c r="J25" s="10">
        <v>13.482935989999987</v>
      </c>
      <c r="K25" s="10">
        <v>13.722353590000012</v>
      </c>
      <c r="L25" s="10">
        <v>15.158003700000108</v>
      </c>
      <c r="M25" s="10">
        <v>14.684353489999921</v>
      </c>
      <c r="O25" s="24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</row>
    <row r="26" spans="2:26" x14ac:dyDescent="0.25">
      <c r="B26" s="17" t="s">
        <v>22</v>
      </c>
      <c r="C26" s="18"/>
      <c r="D26" s="18"/>
      <c r="E26" s="18"/>
      <c r="F26" s="18"/>
      <c r="G26" s="18"/>
      <c r="H26" s="18"/>
      <c r="I26" s="18"/>
      <c r="J26" s="18">
        <v>1327.7265393599998</v>
      </c>
      <c r="K26" s="18">
        <v>1317.82078912</v>
      </c>
      <c r="L26" s="18">
        <v>1614.2489260800003</v>
      </c>
      <c r="M26" s="18">
        <v>984.74897798000006</v>
      </c>
      <c r="O26" s="24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</row>
    <row r="27" spans="2:26" x14ac:dyDescent="0.25">
      <c r="B27" s="17" t="s">
        <v>23</v>
      </c>
      <c r="C27" s="18"/>
      <c r="D27" s="18"/>
      <c r="E27" s="18"/>
      <c r="F27" s="18"/>
      <c r="G27" s="18"/>
      <c r="H27" s="18"/>
      <c r="I27" s="18"/>
      <c r="J27" s="18">
        <v>254.74051661999999</v>
      </c>
      <c r="K27" s="18">
        <v>305.49741482999997</v>
      </c>
      <c r="L27" s="18">
        <v>370.16935360000002</v>
      </c>
      <c r="M27" s="18">
        <v>232.19351059000002</v>
      </c>
      <c r="O27" s="24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</row>
    <row r="28" spans="2:26" x14ac:dyDescent="0.25">
      <c r="B28" s="7" t="s">
        <v>326</v>
      </c>
      <c r="C28" s="8">
        <v>1294.94570383</v>
      </c>
      <c r="D28" s="8">
        <v>1464.2780190399999</v>
      </c>
      <c r="E28" s="8">
        <v>1769.8991414500001</v>
      </c>
      <c r="F28" s="8">
        <v>2400.7339181399998</v>
      </c>
      <c r="G28" s="8">
        <v>1613.3770898</v>
      </c>
      <c r="H28" s="8">
        <v>1733.4317848599999</v>
      </c>
      <c r="I28" s="8">
        <v>1894.02272533</v>
      </c>
      <c r="J28" s="8">
        <v>1968.5241415800001</v>
      </c>
      <c r="K28" s="8">
        <v>2101.2713460700006</v>
      </c>
      <c r="L28" s="8">
        <v>2200.9599829999997</v>
      </c>
      <c r="M28" s="8">
        <v>1512.1391813700002</v>
      </c>
      <c r="O28" s="24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</row>
    <row r="29" spans="2:26" x14ac:dyDescent="0.25">
      <c r="B29" s="1" t="s">
        <v>24</v>
      </c>
      <c r="C29" s="19">
        <v>389.51634451000001</v>
      </c>
      <c r="D29" s="19">
        <v>409.68564623999998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O29" s="24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</row>
    <row r="30" spans="2:26" x14ac:dyDescent="0.25">
      <c r="B30" s="1" t="s">
        <v>25</v>
      </c>
      <c r="C30" s="10">
        <v>905.42935932</v>
      </c>
      <c r="D30" s="10">
        <v>1054.5923727999998</v>
      </c>
      <c r="E30" s="10">
        <v>1769.8991414500001</v>
      </c>
      <c r="F30" s="10">
        <v>2400.7339181399998</v>
      </c>
      <c r="G30" s="10">
        <v>1613.3770898</v>
      </c>
      <c r="H30" s="10">
        <v>1733.4317848599999</v>
      </c>
      <c r="I30" s="10">
        <v>1894.02272533</v>
      </c>
      <c r="J30" s="10">
        <v>1968.5241415800001</v>
      </c>
      <c r="K30" s="10">
        <v>2101.2713460700006</v>
      </c>
      <c r="L30" s="10">
        <v>2200.9599829999997</v>
      </c>
      <c r="M30" s="10">
        <v>1512.1391813700002</v>
      </c>
      <c r="O30" s="24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</row>
    <row r="31" spans="2:26" x14ac:dyDescent="0.25">
      <c r="B31" s="15" t="s">
        <v>26</v>
      </c>
      <c r="C31" s="16">
        <v>346.43210196999996</v>
      </c>
      <c r="D31" s="16">
        <v>421.75069672000001</v>
      </c>
      <c r="E31" s="16">
        <v>597.72688793999998</v>
      </c>
      <c r="F31" s="16">
        <v>457.68628393999995</v>
      </c>
      <c r="G31" s="16">
        <v>387.23110387000003</v>
      </c>
      <c r="H31" s="16">
        <v>234.86543293</v>
      </c>
      <c r="I31" s="16">
        <v>521.37065761999997</v>
      </c>
      <c r="J31" s="16">
        <v>349.33888698000004</v>
      </c>
      <c r="K31" s="16">
        <v>406.99957064999995</v>
      </c>
      <c r="L31" s="16">
        <v>342.51227763999998</v>
      </c>
      <c r="M31" s="16">
        <v>239.75764556000001</v>
      </c>
      <c r="O31" s="32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2"/>
    </row>
    <row r="32" spans="2:26" x14ac:dyDescent="0.25">
      <c r="B32" s="1" t="s">
        <v>27</v>
      </c>
      <c r="C32" s="10">
        <v>241.96942390999999</v>
      </c>
      <c r="D32" s="10">
        <v>257.48497022999999</v>
      </c>
      <c r="E32" s="10">
        <v>501.27100306</v>
      </c>
      <c r="F32" s="10">
        <v>404.42958105999998</v>
      </c>
      <c r="G32" s="10">
        <v>349.78980194000002</v>
      </c>
      <c r="H32" s="10">
        <v>218.76102784</v>
      </c>
      <c r="I32" s="10">
        <v>500.24493007999996</v>
      </c>
      <c r="J32" s="10">
        <v>337.96765129000005</v>
      </c>
      <c r="K32" s="10">
        <v>369.67555723000004</v>
      </c>
      <c r="L32" s="10">
        <v>311.83248863</v>
      </c>
      <c r="M32" s="10">
        <v>229.91579757</v>
      </c>
    </row>
    <row r="33" spans="2:13" x14ac:dyDescent="0.25">
      <c r="B33" s="1" t="s">
        <v>28</v>
      </c>
      <c r="C33" s="10">
        <v>104.46267806</v>
      </c>
      <c r="D33" s="10">
        <v>164.26572649000002</v>
      </c>
      <c r="E33" s="10">
        <v>96.455884879999999</v>
      </c>
      <c r="F33" s="10">
        <v>53.256702880000006</v>
      </c>
      <c r="G33" s="10">
        <v>37.441301930000002</v>
      </c>
      <c r="H33" s="10">
        <v>16.10440509</v>
      </c>
      <c r="I33" s="10">
        <v>21.12572754</v>
      </c>
      <c r="J33" s="10">
        <v>11.371235689999992</v>
      </c>
      <c r="K33" s="10">
        <v>37.324013419999915</v>
      </c>
      <c r="L33" s="10">
        <v>30.679789009999979</v>
      </c>
      <c r="M33" s="10">
        <v>9.8418479900000193</v>
      </c>
    </row>
    <row r="34" spans="2:13" x14ac:dyDescent="0.25">
      <c r="B34" s="3" t="s">
        <v>29</v>
      </c>
      <c r="C34" s="20">
        <v>145.24271801000032</v>
      </c>
      <c r="D34" s="20">
        <v>-462.44006805999925</v>
      </c>
      <c r="E34" s="20">
        <v>-717.45072922000054</v>
      </c>
      <c r="F34" s="20">
        <v>-158.09387251000044</v>
      </c>
      <c r="G34" s="20">
        <v>-131.40126643999974</v>
      </c>
      <c r="H34" s="20">
        <v>36.338145190000432</v>
      </c>
      <c r="I34" s="20">
        <v>168.61343915999987</v>
      </c>
      <c r="J34" s="20">
        <v>-53.891347740000128</v>
      </c>
      <c r="K34" s="20">
        <v>259.13779332000013</v>
      </c>
      <c r="L34" s="20">
        <v>-256.31318521000048</v>
      </c>
      <c r="M34" s="20">
        <v>-192.23888441000054</v>
      </c>
    </row>
    <row r="35" spans="2:13" x14ac:dyDescent="0.25">
      <c r="B35" s="21"/>
      <c r="C35" s="21"/>
      <c r="D35" s="21"/>
      <c r="E35" s="21"/>
      <c r="F35" s="21"/>
      <c r="G35" s="21"/>
      <c r="H35" s="21"/>
      <c r="I35" s="21"/>
      <c r="J35" s="21"/>
      <c r="M35" s="43"/>
    </row>
    <row r="36" spans="2:13" x14ac:dyDescent="0.25">
      <c r="B36" s="22" t="s">
        <v>31</v>
      </c>
      <c r="C36" s="23">
        <f t="shared" ref="C36:L36" si="0">(C6+C15)/C4*100</f>
        <v>45.102030995017763</v>
      </c>
      <c r="D36" s="23">
        <f t="shared" si="0"/>
        <v>46.923416880090777</v>
      </c>
      <c r="E36" s="23">
        <f t="shared" si="0"/>
        <v>48.845985110886467</v>
      </c>
      <c r="F36" s="23">
        <f t="shared" si="0"/>
        <v>41.709788544833785</v>
      </c>
      <c r="G36" s="23">
        <f t="shared" si="0"/>
        <v>43.685446911079012</v>
      </c>
      <c r="H36" s="23">
        <f t="shared" si="0"/>
        <v>43.950950728356126</v>
      </c>
      <c r="I36" s="23">
        <f t="shared" si="0"/>
        <v>41.647238353142811</v>
      </c>
      <c r="J36" s="23">
        <f t="shared" si="0"/>
        <v>51.068928103487167</v>
      </c>
      <c r="K36" s="23">
        <f t="shared" si="0"/>
        <v>49.408027941927557</v>
      </c>
      <c r="L36" s="23">
        <f t="shared" si="0"/>
        <v>50.973901249753048</v>
      </c>
      <c r="M36" s="37">
        <f>(M6+M15)/M4*100</f>
        <v>44.496631451024058</v>
      </c>
    </row>
    <row r="37" spans="2:13" x14ac:dyDescent="0.25">
      <c r="B37" s="24" t="s">
        <v>32</v>
      </c>
      <c r="C37" s="25">
        <f t="shared" ref="C37:L37" si="1">C12/C4*100</f>
        <v>51.202786969957572</v>
      </c>
      <c r="D37" s="25">
        <f t="shared" si="1"/>
        <v>50.611303849965708</v>
      </c>
      <c r="E37" s="25">
        <f t="shared" si="1"/>
        <v>48.588841970507417</v>
      </c>
      <c r="F37" s="25">
        <f t="shared" si="1"/>
        <v>55.318226878495935</v>
      </c>
      <c r="G37" s="25">
        <f t="shared" si="1"/>
        <v>54.087395050099673</v>
      </c>
      <c r="H37" s="25">
        <f t="shared" si="1"/>
        <v>54.695852840104479</v>
      </c>
      <c r="I37" s="25">
        <f t="shared" si="1"/>
        <v>50.241698105706746</v>
      </c>
      <c r="J37" s="25">
        <f t="shared" si="1"/>
        <v>48.843195813514782</v>
      </c>
      <c r="K37" s="25">
        <f t="shared" si="1"/>
        <v>50.151550225105225</v>
      </c>
      <c r="L37" s="25">
        <f t="shared" si="1"/>
        <v>48.018811540200495</v>
      </c>
      <c r="M37" s="38">
        <f>M12/M4*100</f>
        <v>54.675127395367262</v>
      </c>
    </row>
    <row r="38" spans="2:13" x14ac:dyDescent="0.25">
      <c r="B38" s="24" t="s">
        <v>33</v>
      </c>
      <c r="C38" s="25">
        <f t="shared" ref="C38:L38" si="2">C16/C4*100</f>
        <v>3.6951820350246627</v>
      </c>
      <c r="D38" s="25">
        <f t="shared" si="2"/>
        <v>2.4652792699435153</v>
      </c>
      <c r="E38" s="25">
        <f t="shared" si="2"/>
        <v>2.5651729186061081</v>
      </c>
      <c r="F38" s="25">
        <f t="shared" si="2"/>
        <v>2.9719845766702768</v>
      </c>
      <c r="G38" s="25">
        <f t="shared" si="2"/>
        <v>2.2271580388213037</v>
      </c>
      <c r="H38" s="25">
        <f t="shared" si="2"/>
        <v>1.3531964315393958</v>
      </c>
      <c r="I38" s="25">
        <f t="shared" si="2"/>
        <v>8.1110635411504433</v>
      </c>
      <c r="J38" s="25">
        <f t="shared" si="2"/>
        <v>8.7876082998051552E-2</v>
      </c>
      <c r="K38" s="25">
        <f t="shared" si="2"/>
        <v>0.44042183296722048</v>
      </c>
      <c r="L38" s="25">
        <f t="shared" si="2"/>
        <v>1.0072872100464461</v>
      </c>
      <c r="M38" s="38">
        <f>M16/M4*100</f>
        <v>0.828241153608688</v>
      </c>
    </row>
    <row r="39" spans="2:13" x14ac:dyDescent="0.25">
      <c r="B39" s="26" t="s">
        <v>34</v>
      </c>
      <c r="C39" s="23">
        <f t="shared" ref="C39:L39" si="3">C19/C17*100</f>
        <v>58.373236704102446</v>
      </c>
      <c r="D39" s="23">
        <f t="shared" si="3"/>
        <v>59.278579681102187</v>
      </c>
      <c r="E39" s="23">
        <f t="shared" si="3"/>
        <v>58.056684734352459</v>
      </c>
      <c r="F39" s="23">
        <f t="shared" si="3"/>
        <v>44.367441943851119</v>
      </c>
      <c r="G39" s="23">
        <f t="shared" si="3"/>
        <v>63.091843248054388</v>
      </c>
      <c r="H39" s="23">
        <f t="shared" si="3"/>
        <v>64.120644000092526</v>
      </c>
      <c r="I39" s="23">
        <f t="shared" si="3"/>
        <v>61.483944830640006</v>
      </c>
      <c r="J39" s="23">
        <f t="shared" si="3"/>
        <v>67.318800372813797</v>
      </c>
      <c r="K39" s="23">
        <f t="shared" si="3"/>
        <v>66.09158951204931</v>
      </c>
      <c r="L39" s="23">
        <f t="shared" si="3"/>
        <v>68.464447604402864</v>
      </c>
      <c r="M39" s="37">
        <f>M19/M17*100</f>
        <v>66.482671649528569</v>
      </c>
    </row>
    <row r="40" spans="2:13" x14ac:dyDescent="0.25">
      <c r="B40" s="27" t="s">
        <v>35</v>
      </c>
      <c r="C40" s="28">
        <f t="shared" ref="C40:L40" si="4">C19/(C17-C29)*100</f>
        <v>64.447912297283182</v>
      </c>
      <c r="D40" s="28">
        <f t="shared" si="4"/>
        <v>64.782457668766099</v>
      </c>
      <c r="E40" s="28">
        <f t="shared" si="4"/>
        <v>58.056684734352459</v>
      </c>
      <c r="F40" s="28">
        <f t="shared" si="4"/>
        <v>44.367441943851119</v>
      </c>
      <c r="G40" s="28">
        <f t="shared" si="4"/>
        <v>63.091843248054388</v>
      </c>
      <c r="H40" s="28">
        <f t="shared" si="4"/>
        <v>64.120644000092526</v>
      </c>
      <c r="I40" s="28">
        <f t="shared" si="4"/>
        <v>61.483944830640006</v>
      </c>
      <c r="J40" s="28">
        <f t="shared" si="4"/>
        <v>67.318800372813797</v>
      </c>
      <c r="K40" s="28">
        <f t="shared" si="4"/>
        <v>66.09158951204931</v>
      </c>
      <c r="L40" s="28">
        <f t="shared" si="4"/>
        <v>68.464447604402864</v>
      </c>
      <c r="M40" s="39">
        <f>M19/(M17-M29)*100</f>
        <v>66.482671649528569</v>
      </c>
    </row>
    <row r="41" spans="2:13" x14ac:dyDescent="0.25">
      <c r="B41" s="29" t="s">
        <v>36</v>
      </c>
      <c r="C41" s="25">
        <f>IFERROR(C20/C19*100,"-")</f>
        <v>0</v>
      </c>
      <c r="D41" s="25">
        <f t="shared" ref="D41:M41" si="5">IFERROR(D20/D19*100,"-")</f>
        <v>0</v>
      </c>
      <c r="E41" s="25">
        <f t="shared" si="5"/>
        <v>0</v>
      </c>
      <c r="F41" s="25">
        <f t="shared" si="5"/>
        <v>0</v>
      </c>
      <c r="G41" s="25">
        <f t="shared" si="5"/>
        <v>0</v>
      </c>
      <c r="H41" s="25">
        <f t="shared" si="5"/>
        <v>0</v>
      </c>
      <c r="I41" s="25">
        <f t="shared" si="5"/>
        <v>0</v>
      </c>
      <c r="J41" s="25">
        <f t="shared" si="5"/>
        <v>66.573328588107813</v>
      </c>
      <c r="K41" s="25">
        <f t="shared" si="5"/>
        <v>66.515313921356594</v>
      </c>
      <c r="L41" s="25">
        <f t="shared" si="5"/>
        <v>63.788517453264163</v>
      </c>
      <c r="M41" s="38">
        <f t="shared" si="5"/>
        <v>64.556912269436779</v>
      </c>
    </row>
    <row r="42" spans="2:13" x14ac:dyDescent="0.25">
      <c r="B42" s="29" t="s">
        <v>37</v>
      </c>
      <c r="C42" s="25">
        <f>IFERROR(C21/C19*100,"-")</f>
        <v>0</v>
      </c>
      <c r="D42" s="25">
        <f t="shared" ref="D42:M42" si="6">IFERROR(D21/D19*100,"-")</f>
        <v>0</v>
      </c>
      <c r="E42" s="25">
        <f t="shared" si="6"/>
        <v>0</v>
      </c>
      <c r="F42" s="25">
        <f t="shared" si="6"/>
        <v>0</v>
      </c>
      <c r="G42" s="25">
        <f t="shared" si="6"/>
        <v>0</v>
      </c>
      <c r="H42" s="25">
        <f t="shared" si="6"/>
        <v>0</v>
      </c>
      <c r="I42" s="25">
        <f t="shared" si="6"/>
        <v>0</v>
      </c>
      <c r="J42" s="25">
        <f t="shared" si="6"/>
        <v>33.42667141189218</v>
      </c>
      <c r="K42" s="25">
        <f t="shared" si="6"/>
        <v>33.484686078643399</v>
      </c>
      <c r="L42" s="25">
        <f t="shared" si="6"/>
        <v>36.211482546735837</v>
      </c>
      <c r="M42" s="38">
        <f t="shared" si="6"/>
        <v>35.443087730563221</v>
      </c>
    </row>
    <row r="43" spans="2:13" x14ac:dyDescent="0.25">
      <c r="B43" s="30" t="s">
        <v>38</v>
      </c>
      <c r="C43" s="25" t="str">
        <f t="shared" ref="C43:C48" si="7">IFERROR(C22/C$21*100,"-")</f>
        <v>-</v>
      </c>
      <c r="D43" s="25" t="str">
        <f t="shared" ref="D43:M43" si="8">IFERROR(D22/D$21*100,"-")</f>
        <v>-</v>
      </c>
      <c r="E43" s="25" t="str">
        <f t="shared" si="8"/>
        <v>-</v>
      </c>
      <c r="F43" s="25" t="str">
        <f t="shared" si="8"/>
        <v>-</v>
      </c>
      <c r="G43" s="25" t="str">
        <f t="shared" si="8"/>
        <v>-</v>
      </c>
      <c r="H43" s="25" t="str">
        <f t="shared" si="8"/>
        <v>-</v>
      </c>
      <c r="I43" s="25" t="str">
        <f t="shared" si="8"/>
        <v>-</v>
      </c>
      <c r="J43" s="25">
        <f t="shared" si="8"/>
        <v>69.612797273718314</v>
      </c>
      <c r="K43" s="25">
        <f t="shared" si="8"/>
        <v>66.404818680458263</v>
      </c>
      <c r="L43" s="25">
        <f t="shared" si="8"/>
        <v>67.283716913055713</v>
      </c>
      <c r="M43" s="38">
        <f t="shared" si="8"/>
        <v>67.099941639607437</v>
      </c>
    </row>
    <row r="44" spans="2:13" x14ac:dyDescent="0.25">
      <c r="B44" s="30" t="s">
        <v>39</v>
      </c>
      <c r="C44" s="25" t="str">
        <f t="shared" si="7"/>
        <v>-</v>
      </c>
      <c r="D44" s="25" t="str">
        <f t="shared" ref="D44:M44" si="9">IFERROR(D23/D$21*100,"-")</f>
        <v>-</v>
      </c>
      <c r="E44" s="25" t="str">
        <f t="shared" si="9"/>
        <v>-</v>
      </c>
      <c r="F44" s="25" t="str">
        <f t="shared" si="9"/>
        <v>-</v>
      </c>
      <c r="G44" s="25" t="str">
        <f t="shared" si="9"/>
        <v>-</v>
      </c>
      <c r="H44" s="25" t="str">
        <f t="shared" si="9"/>
        <v>-</v>
      </c>
      <c r="I44" s="25" t="str">
        <f t="shared" si="9"/>
        <v>-</v>
      </c>
      <c r="J44" s="25">
        <f t="shared" si="9"/>
        <v>10.75693129695677</v>
      </c>
      <c r="K44" s="25">
        <f t="shared" si="9"/>
        <v>13.072503513998674</v>
      </c>
      <c r="L44" s="25">
        <f t="shared" si="9"/>
        <v>13.375426809819457</v>
      </c>
      <c r="M44" s="38">
        <f t="shared" si="9"/>
        <v>13.610521837898828</v>
      </c>
    </row>
    <row r="45" spans="2:13" x14ac:dyDescent="0.25">
      <c r="B45" s="30" t="s">
        <v>40</v>
      </c>
      <c r="C45" s="25" t="str">
        <f t="shared" si="7"/>
        <v>-</v>
      </c>
      <c r="D45" s="25" t="str">
        <f t="shared" ref="D45:M45" si="10">IFERROR(D24/D$21*100,"-")</f>
        <v>-</v>
      </c>
      <c r="E45" s="25" t="str">
        <f t="shared" si="10"/>
        <v>-</v>
      </c>
      <c r="F45" s="25" t="str">
        <f t="shared" si="10"/>
        <v>-</v>
      </c>
      <c r="G45" s="25" t="str">
        <f t="shared" si="10"/>
        <v>-</v>
      </c>
      <c r="H45" s="25" t="str">
        <f t="shared" si="10"/>
        <v>-</v>
      </c>
      <c r="I45" s="25" t="str">
        <f t="shared" si="10"/>
        <v>-</v>
      </c>
      <c r="J45" s="25">
        <f t="shared" si="10"/>
        <v>18.78544947012573</v>
      </c>
      <c r="K45" s="25">
        <f t="shared" si="10"/>
        <v>19.684436289363354</v>
      </c>
      <c r="L45" s="25">
        <f t="shared" si="10"/>
        <v>18.582795490647722</v>
      </c>
      <c r="M45" s="38">
        <f t="shared" si="10"/>
        <v>18.097263588149506</v>
      </c>
    </row>
    <row r="46" spans="2:13" x14ac:dyDescent="0.25">
      <c r="B46" s="31" t="s">
        <v>41</v>
      </c>
      <c r="C46" s="28" t="str">
        <f t="shared" si="7"/>
        <v>-</v>
      </c>
      <c r="D46" s="28" t="str">
        <f t="shared" ref="D46:M46" si="11">IFERROR(D25/D$21*100,"-")</f>
        <v>-</v>
      </c>
      <c r="E46" s="28" t="str">
        <f t="shared" si="11"/>
        <v>-</v>
      </c>
      <c r="F46" s="28" t="str">
        <f t="shared" si="11"/>
        <v>-</v>
      </c>
      <c r="G46" s="28" t="str">
        <f t="shared" si="11"/>
        <v>-</v>
      </c>
      <c r="H46" s="28" t="str">
        <f t="shared" si="11"/>
        <v>-</v>
      </c>
      <c r="I46" s="28" t="str">
        <f t="shared" si="11"/>
        <v>-</v>
      </c>
      <c r="J46" s="28">
        <f t="shared" si="11"/>
        <v>0.84482195919917225</v>
      </c>
      <c r="K46" s="28">
        <f t="shared" si="11"/>
        <v>0.83824151617970621</v>
      </c>
      <c r="L46" s="28">
        <f t="shared" si="11"/>
        <v>0.75806078647710562</v>
      </c>
      <c r="M46" s="39">
        <f t="shared" si="11"/>
        <v>1.1922729343442289</v>
      </c>
    </row>
    <row r="47" spans="2:13" x14ac:dyDescent="0.25">
      <c r="B47" s="29" t="s">
        <v>42</v>
      </c>
      <c r="C47" s="25" t="str">
        <f t="shared" si="7"/>
        <v>-</v>
      </c>
      <c r="D47" s="25" t="str">
        <f t="shared" ref="D47:M47" si="12">IFERROR(D26/D$21*100,"-")</f>
        <v>-</v>
      </c>
      <c r="E47" s="25" t="str">
        <f t="shared" si="12"/>
        <v>-</v>
      </c>
      <c r="F47" s="25" t="str">
        <f t="shared" si="12"/>
        <v>-</v>
      </c>
      <c r="G47" s="25" t="str">
        <f t="shared" si="12"/>
        <v>-</v>
      </c>
      <c r="H47" s="25" t="str">
        <f t="shared" si="12"/>
        <v>-</v>
      </c>
      <c r="I47" s="25" t="str">
        <f t="shared" si="12"/>
        <v>-</v>
      </c>
      <c r="J47" s="25">
        <f t="shared" si="12"/>
        <v>83.193492655812364</v>
      </c>
      <c r="K47" s="25">
        <f t="shared" si="12"/>
        <v>80.50019182788634</v>
      </c>
      <c r="L47" s="25">
        <f t="shared" si="12"/>
        <v>80.72954952993048</v>
      </c>
      <c r="M47" s="38">
        <f t="shared" si="12"/>
        <v>79.955140985148091</v>
      </c>
    </row>
    <row r="48" spans="2:13" x14ac:dyDescent="0.25">
      <c r="B48" s="27" t="s">
        <v>43</v>
      </c>
      <c r="C48" s="28" t="str">
        <f t="shared" si="7"/>
        <v>-</v>
      </c>
      <c r="D48" s="28" t="str">
        <f t="shared" ref="D48:M48" si="13">IFERROR(D27/D$21*100,"-")</f>
        <v>-</v>
      </c>
      <c r="E48" s="28" t="str">
        <f t="shared" si="13"/>
        <v>-</v>
      </c>
      <c r="F48" s="28" t="str">
        <f t="shared" si="13"/>
        <v>-</v>
      </c>
      <c r="G48" s="28" t="str">
        <f t="shared" si="13"/>
        <v>-</v>
      </c>
      <c r="H48" s="28" t="str">
        <f t="shared" si="13"/>
        <v>-</v>
      </c>
      <c r="I48" s="28" t="str">
        <f t="shared" si="13"/>
        <v>-</v>
      </c>
      <c r="J48" s="28">
        <f t="shared" si="13"/>
        <v>15.961685384988462</v>
      </c>
      <c r="K48" s="28">
        <f t="shared" si="13"/>
        <v>18.661566655933957</v>
      </c>
      <c r="L48" s="28">
        <f t="shared" si="13"/>
        <v>18.512389683592424</v>
      </c>
      <c r="M48" s="39">
        <f t="shared" si="13"/>
        <v>18.852586080507695</v>
      </c>
    </row>
    <row r="49" spans="2:13" ht="30" x14ac:dyDescent="0.25">
      <c r="B49" s="119" t="s">
        <v>389</v>
      </c>
      <c r="C49" s="120"/>
      <c r="D49" s="120"/>
      <c r="E49" s="120"/>
      <c r="F49" s="120"/>
      <c r="G49" s="120"/>
      <c r="H49" s="120"/>
      <c r="I49" s="120"/>
      <c r="J49" s="121">
        <v>-789.98464970999999</v>
      </c>
      <c r="K49" s="121">
        <v>-671.01688838999996</v>
      </c>
      <c r="L49" s="121">
        <v>-1052.8513766999997</v>
      </c>
      <c r="M49" s="122">
        <v>-536.89323273000002</v>
      </c>
    </row>
    <row r="50" spans="2:13" x14ac:dyDescent="0.25">
      <c r="B50" s="32" t="s">
        <v>44</v>
      </c>
      <c r="C50" s="33">
        <f t="shared" ref="C50:M50" si="14">C49/(C5-C12)*100</f>
        <v>0</v>
      </c>
      <c r="D50" s="33">
        <f t="shared" si="14"/>
        <v>0</v>
      </c>
      <c r="E50" s="33">
        <f t="shared" si="14"/>
        <v>0</v>
      </c>
      <c r="F50" s="33">
        <f t="shared" si="14"/>
        <v>0</v>
      </c>
      <c r="G50" s="33">
        <f t="shared" si="14"/>
        <v>0</v>
      </c>
      <c r="H50" s="33">
        <f t="shared" si="14"/>
        <v>0</v>
      </c>
      <c r="I50" s="33">
        <f t="shared" si="14"/>
        <v>0</v>
      </c>
      <c r="J50" s="34">
        <f t="shared" si="14"/>
        <v>-21.977825978232939</v>
      </c>
      <c r="K50" s="34">
        <f t="shared" si="14"/>
        <v>-17.738430200687798</v>
      </c>
      <c r="L50" s="34">
        <f t="shared" si="14"/>
        <v>-26.449549042932308</v>
      </c>
      <c r="M50" s="40">
        <f t="shared" si="14"/>
        <v>-23.96601376100222</v>
      </c>
    </row>
    <row r="51" spans="2:13" x14ac:dyDescent="0.25">
      <c r="B51" s="35" t="s">
        <v>45</v>
      </c>
      <c r="C51" s="36">
        <f t="shared" ref="C51:M51" si="15">C31/(C5-C12)*100</f>
        <v>17.955964340186576</v>
      </c>
      <c r="D51" s="36">
        <f t="shared" si="15"/>
        <v>20.616269007744052</v>
      </c>
      <c r="E51" s="36">
        <f t="shared" si="15"/>
        <v>23.673456943428871</v>
      </c>
      <c r="F51" s="36">
        <f t="shared" si="15"/>
        <v>21.121091520685543</v>
      </c>
      <c r="G51" s="36">
        <f t="shared" si="15"/>
        <v>15.705656654706385</v>
      </c>
      <c r="H51" s="36">
        <f t="shared" si="15"/>
        <v>9.0516872559086643</v>
      </c>
      <c r="I51" s="36">
        <f t="shared" si="15"/>
        <v>18.305880275801993</v>
      </c>
      <c r="J51" s="36">
        <f t="shared" si="15"/>
        <v>9.7188081670884117</v>
      </c>
      <c r="K51" s="36">
        <f t="shared" si="15"/>
        <v>10.759093549801804</v>
      </c>
      <c r="L51" s="36">
        <f t="shared" si="15"/>
        <v>8.6045338266456834</v>
      </c>
      <c r="M51" s="41">
        <f t="shared" si="15"/>
        <v>10.702379323313421</v>
      </c>
    </row>
    <row r="52" spans="2:13" x14ac:dyDescent="0.25">
      <c r="B52" s="104" t="s">
        <v>178</v>
      </c>
      <c r="C52" s="36">
        <f t="shared" ref="C52:L52" si="16">C34/(C5-C12)*100</f>
        <v>7.5280929522090982</v>
      </c>
      <c r="D52" s="36">
        <f t="shared" si="16"/>
        <v>-22.605271116869993</v>
      </c>
      <c r="E52" s="36">
        <f t="shared" si="16"/>
        <v>-28.415216531009129</v>
      </c>
      <c r="F52" s="36">
        <f t="shared" si="16"/>
        <v>-7.2956417251539269</v>
      </c>
      <c r="G52" s="36">
        <f t="shared" si="16"/>
        <v>-5.3294871049229089</v>
      </c>
      <c r="H52" s="36">
        <f t="shared" si="16"/>
        <v>1.4004680110491967</v>
      </c>
      <c r="I52" s="36">
        <f t="shared" si="16"/>
        <v>5.9201978190415474</v>
      </c>
      <c r="J52" s="36">
        <f t="shared" si="16"/>
        <v>-1.499288198570635</v>
      </c>
      <c r="K52" s="36">
        <f t="shared" si="16"/>
        <v>6.8503457047051963</v>
      </c>
      <c r="L52" s="36">
        <f t="shared" si="16"/>
        <v>-6.4390552290589991</v>
      </c>
      <c r="M52" s="41">
        <f>M34/(M5-M12)*100</f>
        <v>-8.5812214949014223</v>
      </c>
    </row>
    <row r="53" spans="2:13" x14ac:dyDescent="0.25"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</row>
    <row r="54" spans="2:13" x14ac:dyDescent="0.25"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</row>
    <row r="56" spans="2:13" x14ac:dyDescent="0.25">
      <c r="M56" s="42"/>
    </row>
  </sheetData>
  <mergeCells count="1">
    <mergeCell ref="O2:Z3"/>
  </mergeCells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showGridLines="0" zoomScale="75" zoomScaleNormal="75" workbookViewId="0">
      <selection sqref="A1:A3"/>
    </sheetView>
  </sheetViews>
  <sheetFormatPr defaultRowHeight="15" x14ac:dyDescent="0.25"/>
  <cols>
    <col min="1" max="1" width="23.140625" style="1" bestFit="1" customWidth="1"/>
    <col min="2" max="4" width="8.140625" style="1" bestFit="1" customWidth="1"/>
    <col min="5" max="5" width="8.28515625" style="1" bestFit="1" customWidth="1"/>
    <col min="6" max="8" width="8.140625" style="1" bestFit="1" customWidth="1"/>
    <col min="9" max="9" width="8.28515625" style="1" bestFit="1" customWidth="1"/>
    <col min="10" max="12" width="8.140625" style="1" bestFit="1" customWidth="1"/>
    <col min="13" max="13" width="8.28515625" style="1" bestFit="1" customWidth="1"/>
    <col min="14" max="16" width="8.140625" style="1" bestFit="1" customWidth="1"/>
    <col min="17" max="17" width="8.28515625" style="1" bestFit="1" customWidth="1"/>
    <col min="18" max="20" width="8.140625" style="1" bestFit="1" customWidth="1"/>
    <col min="21" max="21" width="8.28515625" style="1" bestFit="1" customWidth="1"/>
    <col min="22" max="16384" width="9.140625" style="1"/>
  </cols>
  <sheetData>
    <row r="1" spans="1:21" x14ac:dyDescent="0.25">
      <c r="A1" s="139" t="s">
        <v>89</v>
      </c>
      <c r="B1" s="142" t="s">
        <v>90</v>
      </c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4"/>
    </row>
    <row r="2" spans="1:21" x14ac:dyDescent="0.25">
      <c r="A2" s="140"/>
      <c r="B2" s="142" t="s">
        <v>91</v>
      </c>
      <c r="C2" s="143"/>
      <c r="D2" s="143"/>
      <c r="E2" s="144"/>
      <c r="F2" s="145" t="s">
        <v>92</v>
      </c>
      <c r="G2" s="145"/>
      <c r="H2" s="145"/>
      <c r="I2" s="146"/>
      <c r="J2" s="145" t="s">
        <v>93</v>
      </c>
      <c r="K2" s="145"/>
      <c r="L2" s="145"/>
      <c r="M2" s="146"/>
      <c r="N2" s="145" t="s">
        <v>94</v>
      </c>
      <c r="O2" s="145"/>
      <c r="P2" s="145"/>
      <c r="Q2" s="146"/>
      <c r="R2" s="145" t="s">
        <v>95</v>
      </c>
      <c r="S2" s="145"/>
      <c r="T2" s="145"/>
      <c r="U2" s="146"/>
    </row>
    <row r="3" spans="1:21" x14ac:dyDescent="0.25">
      <c r="A3" s="141"/>
      <c r="B3" s="63">
        <v>42339</v>
      </c>
      <c r="C3" s="64">
        <v>42705</v>
      </c>
      <c r="D3" s="64">
        <v>43070</v>
      </c>
      <c r="E3" s="65">
        <v>43313</v>
      </c>
      <c r="F3" s="64">
        <v>42339</v>
      </c>
      <c r="G3" s="64">
        <v>42705</v>
      </c>
      <c r="H3" s="64">
        <v>43070</v>
      </c>
      <c r="I3" s="66">
        <v>43313</v>
      </c>
      <c r="J3" s="63">
        <v>42339</v>
      </c>
      <c r="K3" s="64">
        <v>42705</v>
      </c>
      <c r="L3" s="64">
        <v>43070</v>
      </c>
      <c r="M3" s="65">
        <v>43313</v>
      </c>
      <c r="N3" s="63">
        <v>42339</v>
      </c>
      <c r="O3" s="64">
        <v>42705</v>
      </c>
      <c r="P3" s="64">
        <v>43070</v>
      </c>
      <c r="Q3" s="65">
        <v>43313</v>
      </c>
      <c r="R3" s="63">
        <v>42339</v>
      </c>
      <c r="S3" s="64">
        <v>42705</v>
      </c>
      <c r="T3" s="64">
        <v>43070</v>
      </c>
      <c r="U3" s="65">
        <v>43313</v>
      </c>
    </row>
    <row r="4" spans="1:21" x14ac:dyDescent="0.25">
      <c r="A4" s="67" t="s">
        <v>96</v>
      </c>
      <c r="B4" s="72">
        <v>48.8</v>
      </c>
      <c r="C4" s="72">
        <v>45.21</v>
      </c>
      <c r="D4" s="72">
        <v>53.86</v>
      </c>
      <c r="E4" s="73">
        <v>47.26</v>
      </c>
      <c r="F4" s="72">
        <v>4.53</v>
      </c>
      <c r="G4" s="72">
        <v>4.13</v>
      </c>
      <c r="H4" s="72">
        <v>4.21</v>
      </c>
      <c r="I4" s="74">
        <v>4.3</v>
      </c>
      <c r="J4" s="72">
        <v>3.08</v>
      </c>
      <c r="K4" s="72">
        <v>2.92</v>
      </c>
      <c r="L4" s="72">
        <v>3.0300000000000002</v>
      </c>
      <c r="M4" s="73">
        <v>0.92</v>
      </c>
      <c r="N4" s="72">
        <v>1.74</v>
      </c>
      <c r="O4" s="75">
        <v>1.63</v>
      </c>
      <c r="P4" s="75">
        <v>1.61</v>
      </c>
      <c r="Q4" s="74">
        <v>1.72</v>
      </c>
      <c r="R4" s="72">
        <v>58.15</v>
      </c>
      <c r="S4" s="75">
        <v>53.890000000000008</v>
      </c>
      <c r="T4" s="75">
        <v>62.71</v>
      </c>
      <c r="U4" s="74">
        <v>54.199999999999996</v>
      </c>
    </row>
    <row r="5" spans="1:21" x14ac:dyDescent="0.25">
      <c r="A5" s="68" t="s">
        <v>97</v>
      </c>
      <c r="B5" s="76">
        <v>48.35</v>
      </c>
      <c r="C5" s="72">
        <v>45.97</v>
      </c>
      <c r="D5" s="72">
        <v>48.63</v>
      </c>
      <c r="E5" s="73">
        <v>47.13</v>
      </c>
      <c r="F5" s="76">
        <v>4.92</v>
      </c>
      <c r="G5" s="72">
        <v>4.6900000000000004</v>
      </c>
      <c r="H5" s="72">
        <v>4.8499999999999996</v>
      </c>
      <c r="I5" s="73">
        <v>4.3899999999999997</v>
      </c>
      <c r="J5" s="76">
        <v>3.51</v>
      </c>
      <c r="K5" s="72">
        <v>2.68</v>
      </c>
      <c r="L5" s="72">
        <v>2.87</v>
      </c>
      <c r="M5" s="73">
        <v>0</v>
      </c>
      <c r="N5" s="76">
        <v>1.71</v>
      </c>
      <c r="O5" s="72">
        <v>1.45</v>
      </c>
      <c r="P5" s="72">
        <v>1.54</v>
      </c>
      <c r="Q5" s="73">
        <v>1.53</v>
      </c>
      <c r="R5" s="76">
        <v>58.49</v>
      </c>
      <c r="S5" s="72">
        <v>54.79</v>
      </c>
      <c r="T5" s="72">
        <v>57.89</v>
      </c>
      <c r="U5" s="73">
        <v>53.050000000000004</v>
      </c>
    </row>
    <row r="6" spans="1:21" x14ac:dyDescent="0.25">
      <c r="A6" s="68" t="s">
        <v>98</v>
      </c>
      <c r="B6" s="76">
        <v>47.98</v>
      </c>
      <c r="C6" s="72">
        <v>47.21</v>
      </c>
      <c r="D6" s="72">
        <v>47.78</v>
      </c>
      <c r="E6" s="73">
        <v>48.7</v>
      </c>
      <c r="F6" s="76">
        <v>3.81</v>
      </c>
      <c r="G6" s="72">
        <v>3.74</v>
      </c>
      <c r="H6" s="72">
        <v>4.07</v>
      </c>
      <c r="I6" s="73">
        <v>3.47</v>
      </c>
      <c r="J6" s="76">
        <v>2.65</v>
      </c>
      <c r="K6" s="72">
        <v>2.77</v>
      </c>
      <c r="L6" s="72">
        <v>2.64</v>
      </c>
      <c r="M6" s="73">
        <v>2.7</v>
      </c>
      <c r="N6" s="76">
        <v>1.57</v>
      </c>
      <c r="O6" s="72">
        <v>1.52</v>
      </c>
      <c r="P6" s="72">
        <v>1.52</v>
      </c>
      <c r="Q6" s="73">
        <v>1.49</v>
      </c>
      <c r="R6" s="76">
        <v>56.01</v>
      </c>
      <c r="S6" s="72">
        <v>55.240000000000009</v>
      </c>
      <c r="T6" s="72">
        <v>56.010000000000005</v>
      </c>
      <c r="U6" s="73">
        <v>56.360000000000007</v>
      </c>
    </row>
    <row r="7" spans="1:21" x14ac:dyDescent="0.25">
      <c r="A7" s="68" t="s">
        <v>99</v>
      </c>
      <c r="B7" s="76">
        <v>43.42</v>
      </c>
      <c r="C7" s="72">
        <v>38.97</v>
      </c>
      <c r="D7" s="72">
        <v>42.73</v>
      </c>
      <c r="E7" s="73">
        <v>37.78</v>
      </c>
      <c r="F7" s="76">
        <v>4.7300000000000004</v>
      </c>
      <c r="G7" s="72">
        <v>4.42</v>
      </c>
      <c r="H7" s="72">
        <v>5.15</v>
      </c>
      <c r="I7" s="73">
        <v>4.67</v>
      </c>
      <c r="J7" s="76">
        <v>2.8899999999999997</v>
      </c>
      <c r="K7" s="72">
        <v>2.54</v>
      </c>
      <c r="L7" s="72">
        <v>2.8</v>
      </c>
      <c r="M7" s="73">
        <v>2.74</v>
      </c>
      <c r="N7" s="76">
        <v>1.93</v>
      </c>
      <c r="O7" s="72">
        <v>1.58</v>
      </c>
      <c r="P7" s="72">
        <v>1.94</v>
      </c>
      <c r="Q7" s="73">
        <v>1.73</v>
      </c>
      <c r="R7" s="76">
        <v>52.970000000000006</v>
      </c>
      <c r="S7" s="72">
        <v>47.51</v>
      </c>
      <c r="T7" s="72">
        <v>52.61999999999999</v>
      </c>
      <c r="U7" s="73">
        <v>46.92</v>
      </c>
    </row>
    <row r="8" spans="1:21" x14ac:dyDescent="0.25">
      <c r="A8" s="68" t="s">
        <v>100</v>
      </c>
      <c r="B8" s="76">
        <v>47.61</v>
      </c>
      <c r="C8" s="72">
        <v>46.32</v>
      </c>
      <c r="D8" s="72">
        <v>43.06</v>
      </c>
      <c r="E8" s="73">
        <v>47.46</v>
      </c>
      <c r="F8" s="76">
        <v>5.54</v>
      </c>
      <c r="G8" s="72">
        <v>5.08</v>
      </c>
      <c r="H8" s="72">
        <v>5.46</v>
      </c>
      <c r="I8" s="73">
        <v>5.62</v>
      </c>
      <c r="J8" s="76">
        <v>2.8</v>
      </c>
      <c r="K8" s="72">
        <v>2.6399999999999997</v>
      </c>
      <c r="L8" s="72">
        <v>2.65</v>
      </c>
      <c r="M8" s="73">
        <v>2.9799999999999995</v>
      </c>
      <c r="N8" s="76">
        <v>1.5</v>
      </c>
      <c r="O8" s="72">
        <v>1.5</v>
      </c>
      <c r="P8" s="72">
        <v>1.46</v>
      </c>
      <c r="Q8" s="73">
        <v>1.43</v>
      </c>
      <c r="R8" s="76">
        <v>57.449999999999996</v>
      </c>
      <c r="S8" s="72">
        <v>55.54</v>
      </c>
      <c r="T8" s="72">
        <v>52.63</v>
      </c>
      <c r="U8" s="73">
        <v>57.489999999999995</v>
      </c>
    </row>
    <row r="9" spans="1:21" x14ac:dyDescent="0.25">
      <c r="A9" s="68" t="s">
        <v>101</v>
      </c>
      <c r="B9" s="76">
        <v>45.93</v>
      </c>
      <c r="C9" s="72">
        <v>40.68</v>
      </c>
      <c r="D9" s="72">
        <v>42.45</v>
      </c>
      <c r="E9" s="73">
        <v>42.73</v>
      </c>
      <c r="F9" s="76">
        <v>5.66</v>
      </c>
      <c r="G9" s="72">
        <v>5.12</v>
      </c>
      <c r="H9" s="72">
        <v>5.32</v>
      </c>
      <c r="I9" s="73">
        <v>5.44</v>
      </c>
      <c r="J9" s="76">
        <v>2.5</v>
      </c>
      <c r="K9" s="72">
        <v>2.2399999999999998</v>
      </c>
      <c r="L9" s="72">
        <v>2.5099999999999998</v>
      </c>
      <c r="M9" s="73">
        <v>2.5499999999999998</v>
      </c>
      <c r="N9" s="76">
        <v>0</v>
      </c>
      <c r="O9" s="72">
        <v>1.65</v>
      </c>
      <c r="P9" s="72">
        <v>1.71</v>
      </c>
      <c r="Q9" s="73">
        <v>1.75</v>
      </c>
      <c r="R9" s="76">
        <v>54.09</v>
      </c>
      <c r="S9" s="72">
        <v>49.69</v>
      </c>
      <c r="T9" s="72">
        <v>51.99</v>
      </c>
      <c r="U9" s="73">
        <v>52.469999999999992</v>
      </c>
    </row>
    <row r="10" spans="1:21" x14ac:dyDescent="0.25">
      <c r="A10" s="68" t="s">
        <v>102</v>
      </c>
      <c r="B10" s="76">
        <v>46.78</v>
      </c>
      <c r="C10" s="72">
        <v>46.82</v>
      </c>
      <c r="D10" s="72">
        <v>46.07</v>
      </c>
      <c r="E10" s="73">
        <v>45.01</v>
      </c>
      <c r="F10" s="76">
        <v>0</v>
      </c>
      <c r="G10" s="72">
        <v>0</v>
      </c>
      <c r="H10" s="72">
        <v>0</v>
      </c>
      <c r="I10" s="73">
        <v>0</v>
      </c>
      <c r="J10" s="76">
        <v>2.52</v>
      </c>
      <c r="K10" s="72">
        <v>2.5099999999999998</v>
      </c>
      <c r="L10" s="72">
        <v>2.4699999999999998</v>
      </c>
      <c r="M10" s="73">
        <v>2.54</v>
      </c>
      <c r="N10" s="76">
        <v>0</v>
      </c>
      <c r="O10" s="72">
        <v>0</v>
      </c>
      <c r="P10" s="72">
        <v>0</v>
      </c>
      <c r="Q10" s="73">
        <v>0</v>
      </c>
      <c r="R10" s="76">
        <v>49.300000000000004</v>
      </c>
      <c r="S10" s="72">
        <v>49.33</v>
      </c>
      <c r="T10" s="72">
        <v>48.54</v>
      </c>
      <c r="U10" s="73">
        <v>47.55</v>
      </c>
    </row>
    <row r="11" spans="1:21" x14ac:dyDescent="0.25">
      <c r="A11" s="68" t="s">
        <v>103</v>
      </c>
      <c r="B11" s="76">
        <v>43.39</v>
      </c>
      <c r="C11" s="72">
        <v>43.33</v>
      </c>
      <c r="D11" s="72">
        <v>43.3</v>
      </c>
      <c r="E11" s="73">
        <v>42.32</v>
      </c>
      <c r="F11" s="76">
        <v>6.3</v>
      </c>
      <c r="G11" s="72">
        <v>6.07</v>
      </c>
      <c r="H11" s="72">
        <v>5.71</v>
      </c>
      <c r="I11" s="73">
        <v>5.47</v>
      </c>
      <c r="J11" s="76">
        <v>2.06</v>
      </c>
      <c r="K11" s="72">
        <v>2.1</v>
      </c>
      <c r="L11" s="72">
        <v>2.0499999999999998</v>
      </c>
      <c r="M11" s="73">
        <v>1.99</v>
      </c>
      <c r="N11" s="76">
        <v>1.79</v>
      </c>
      <c r="O11" s="72">
        <v>1.84</v>
      </c>
      <c r="P11" s="72">
        <v>1.72</v>
      </c>
      <c r="Q11" s="73">
        <v>1.64</v>
      </c>
      <c r="R11" s="76">
        <v>53.54</v>
      </c>
      <c r="S11" s="72">
        <v>53.34</v>
      </c>
      <c r="T11" s="72">
        <v>52.779999999999994</v>
      </c>
      <c r="U11" s="73">
        <v>51.42</v>
      </c>
    </row>
    <row r="12" spans="1:21" x14ac:dyDescent="0.25">
      <c r="A12" s="68" t="s">
        <v>104</v>
      </c>
      <c r="B12" s="76">
        <v>48.44</v>
      </c>
      <c r="C12" s="72">
        <v>46.74</v>
      </c>
      <c r="D12" s="72">
        <v>39.299999999999997</v>
      </c>
      <c r="E12" s="73">
        <v>41.19</v>
      </c>
      <c r="F12" s="76">
        <v>0</v>
      </c>
      <c r="G12" s="72">
        <v>4.79</v>
      </c>
      <c r="H12" s="72">
        <v>4.1399999999999997</v>
      </c>
      <c r="I12" s="73">
        <v>4.57</v>
      </c>
      <c r="J12" s="76">
        <v>0</v>
      </c>
      <c r="K12" s="72">
        <v>1.49</v>
      </c>
      <c r="L12" s="72">
        <v>2.96</v>
      </c>
      <c r="M12" s="73">
        <v>3.12</v>
      </c>
      <c r="N12" s="76">
        <v>1.97</v>
      </c>
      <c r="O12" s="72">
        <v>1.88</v>
      </c>
      <c r="P12" s="72">
        <v>1.81</v>
      </c>
      <c r="Q12" s="73">
        <v>1.79</v>
      </c>
      <c r="R12" s="76">
        <v>50.41</v>
      </c>
      <c r="S12" s="72">
        <v>54.900000000000006</v>
      </c>
      <c r="T12" s="72">
        <v>48.21</v>
      </c>
      <c r="U12" s="73">
        <v>50.669999999999995</v>
      </c>
    </row>
    <row r="13" spans="1:21" x14ac:dyDescent="0.25">
      <c r="A13" s="68" t="s">
        <v>105</v>
      </c>
      <c r="B13" s="76">
        <v>42.87</v>
      </c>
      <c r="C13" s="72">
        <v>38.979999999999997</v>
      </c>
      <c r="D13" s="72">
        <v>41.38</v>
      </c>
      <c r="E13" s="73">
        <v>42.69</v>
      </c>
      <c r="F13" s="76">
        <v>5.46</v>
      </c>
      <c r="G13" s="72">
        <v>4.8099999999999996</v>
      </c>
      <c r="H13" s="72">
        <v>4.8499999999999996</v>
      </c>
      <c r="I13" s="73">
        <v>4.97</v>
      </c>
      <c r="J13" s="76">
        <v>2.87</v>
      </c>
      <c r="K13" s="72">
        <v>2.5499999999999998</v>
      </c>
      <c r="L13" s="72">
        <v>2.69</v>
      </c>
      <c r="M13" s="73">
        <v>2.74</v>
      </c>
      <c r="N13" s="76">
        <v>1.84</v>
      </c>
      <c r="O13" s="72">
        <v>1.65</v>
      </c>
      <c r="P13" s="72">
        <v>1.92</v>
      </c>
      <c r="Q13" s="73">
        <v>1.95</v>
      </c>
      <c r="R13" s="76">
        <v>53.04</v>
      </c>
      <c r="S13" s="72">
        <v>47.989999999999995</v>
      </c>
      <c r="T13" s="72">
        <v>50.84</v>
      </c>
      <c r="U13" s="73">
        <v>52.35</v>
      </c>
    </row>
    <row r="14" spans="1:21" x14ac:dyDescent="0.25">
      <c r="A14" s="68" t="s">
        <v>106</v>
      </c>
      <c r="B14" s="76">
        <v>47.91</v>
      </c>
      <c r="C14" s="72">
        <v>49.29</v>
      </c>
      <c r="D14" s="72">
        <v>50</v>
      </c>
      <c r="E14" s="73">
        <v>48.95</v>
      </c>
      <c r="F14" s="76">
        <v>5.1599999999999993</v>
      </c>
      <c r="G14" s="72">
        <v>5.27</v>
      </c>
      <c r="H14" s="72">
        <v>5.34</v>
      </c>
      <c r="I14" s="73">
        <v>5.34</v>
      </c>
      <c r="J14" s="76">
        <v>2.4300000000000002</v>
      </c>
      <c r="K14" s="72">
        <v>2.52</v>
      </c>
      <c r="L14" s="72">
        <v>2.57</v>
      </c>
      <c r="M14" s="73">
        <v>2.5499999999999998</v>
      </c>
      <c r="N14" s="76">
        <v>1.83</v>
      </c>
      <c r="O14" s="72">
        <v>1.86</v>
      </c>
      <c r="P14" s="72">
        <v>1.87</v>
      </c>
      <c r="Q14" s="73">
        <v>1.88</v>
      </c>
      <c r="R14" s="76">
        <v>57.329999999999991</v>
      </c>
      <c r="S14" s="72">
        <v>58.940000000000005</v>
      </c>
      <c r="T14" s="72">
        <v>59.78</v>
      </c>
      <c r="U14" s="73">
        <v>58.720000000000006</v>
      </c>
    </row>
    <row r="15" spans="1:21" x14ac:dyDescent="0.25">
      <c r="A15" s="68" t="s">
        <v>107</v>
      </c>
      <c r="B15" s="76">
        <v>45.83</v>
      </c>
      <c r="C15" s="72">
        <v>43.15</v>
      </c>
      <c r="D15" s="72">
        <v>48.99</v>
      </c>
      <c r="E15" s="73">
        <v>48.4</v>
      </c>
      <c r="F15" s="76">
        <v>0</v>
      </c>
      <c r="G15" s="72">
        <v>0</v>
      </c>
      <c r="H15" s="72">
        <v>5.08</v>
      </c>
      <c r="I15" s="73">
        <v>4.9800000000000004</v>
      </c>
      <c r="J15" s="76">
        <v>0</v>
      </c>
      <c r="K15" s="72">
        <v>0</v>
      </c>
      <c r="L15" s="72">
        <v>2.79</v>
      </c>
      <c r="M15" s="73">
        <v>2.75</v>
      </c>
      <c r="N15" s="76">
        <v>0</v>
      </c>
      <c r="O15" s="72">
        <v>1.75</v>
      </c>
      <c r="P15" s="72">
        <v>1.76</v>
      </c>
      <c r="Q15" s="73">
        <v>1.69</v>
      </c>
      <c r="R15" s="76">
        <v>45.83</v>
      </c>
      <c r="S15" s="72">
        <v>44.9</v>
      </c>
      <c r="T15" s="72">
        <v>58.62</v>
      </c>
      <c r="U15" s="73">
        <v>57.819999999999993</v>
      </c>
    </row>
    <row r="16" spans="1:21" x14ac:dyDescent="0.25">
      <c r="A16" s="68" t="s">
        <v>108</v>
      </c>
      <c r="B16" s="76">
        <v>49.74</v>
      </c>
      <c r="C16" s="72">
        <v>45.33</v>
      </c>
      <c r="D16" s="72">
        <v>47.69</v>
      </c>
      <c r="E16" s="73">
        <v>47.02</v>
      </c>
      <c r="F16" s="76">
        <v>5.17</v>
      </c>
      <c r="G16" s="72">
        <v>5.25</v>
      </c>
      <c r="H16" s="72">
        <v>5.38</v>
      </c>
      <c r="I16" s="73">
        <v>5.36</v>
      </c>
      <c r="J16" s="76">
        <v>2.4500000000000002</v>
      </c>
      <c r="K16" s="72">
        <v>2.4000000000000004</v>
      </c>
      <c r="L16" s="72">
        <v>2.7</v>
      </c>
      <c r="M16" s="73">
        <v>2.56</v>
      </c>
      <c r="N16" s="76">
        <v>1.74</v>
      </c>
      <c r="O16" s="72">
        <v>1.58</v>
      </c>
      <c r="P16" s="72">
        <v>1.73</v>
      </c>
      <c r="Q16" s="73">
        <v>1.71</v>
      </c>
      <c r="R16" s="76">
        <v>59.100000000000009</v>
      </c>
      <c r="S16" s="72">
        <v>54.559999999999995</v>
      </c>
      <c r="T16" s="72">
        <v>57.5</v>
      </c>
      <c r="U16" s="73">
        <v>56.650000000000006</v>
      </c>
    </row>
    <row r="17" spans="1:21" x14ac:dyDescent="0.25">
      <c r="A17" s="68" t="s">
        <v>109</v>
      </c>
      <c r="B17" s="76">
        <v>47.33</v>
      </c>
      <c r="C17" s="72">
        <v>44.62</v>
      </c>
      <c r="D17" s="72">
        <v>45.08</v>
      </c>
      <c r="E17" s="73">
        <v>46.78</v>
      </c>
      <c r="F17" s="76">
        <v>4.17</v>
      </c>
      <c r="G17" s="72">
        <v>4.4000000000000004</v>
      </c>
      <c r="H17" s="72">
        <v>4.53</v>
      </c>
      <c r="I17" s="73">
        <v>4.5</v>
      </c>
      <c r="J17" s="76">
        <v>2.79</v>
      </c>
      <c r="K17" s="72">
        <v>2.82</v>
      </c>
      <c r="L17" s="72">
        <v>2.81</v>
      </c>
      <c r="M17" s="73">
        <v>2.7600000000000002</v>
      </c>
      <c r="N17" s="76">
        <v>1.7</v>
      </c>
      <c r="O17" s="72">
        <v>1.73</v>
      </c>
      <c r="P17" s="72">
        <v>1.87</v>
      </c>
      <c r="Q17" s="73">
        <v>1.85</v>
      </c>
      <c r="R17" s="76">
        <v>55.99</v>
      </c>
      <c r="S17" s="72">
        <v>53.569999999999993</v>
      </c>
      <c r="T17" s="72">
        <v>54.29</v>
      </c>
      <c r="U17" s="73">
        <v>55.89</v>
      </c>
    </row>
    <row r="18" spans="1:21" x14ac:dyDescent="0.25">
      <c r="A18" s="68" t="s">
        <v>110</v>
      </c>
      <c r="B18" s="76">
        <v>51.51</v>
      </c>
      <c r="C18" s="72">
        <v>48.55</v>
      </c>
      <c r="D18" s="72">
        <v>47.41</v>
      </c>
      <c r="E18" s="73">
        <v>50.43</v>
      </c>
      <c r="F18" s="76">
        <v>5.58</v>
      </c>
      <c r="G18" s="72">
        <v>5.5</v>
      </c>
      <c r="H18" s="72">
        <v>5.67</v>
      </c>
      <c r="I18" s="73">
        <v>5.59</v>
      </c>
      <c r="J18" s="76">
        <v>2.83</v>
      </c>
      <c r="K18" s="72">
        <v>2.77</v>
      </c>
      <c r="L18" s="72">
        <v>2.76</v>
      </c>
      <c r="M18" s="73">
        <v>2.68</v>
      </c>
      <c r="N18" s="76">
        <v>1.94</v>
      </c>
      <c r="O18" s="72">
        <v>1.49</v>
      </c>
      <c r="P18" s="72">
        <v>1.59</v>
      </c>
      <c r="Q18" s="73">
        <v>1.55</v>
      </c>
      <c r="R18" s="76">
        <v>61.859999999999992</v>
      </c>
      <c r="S18" s="72">
        <v>58.31</v>
      </c>
      <c r="T18" s="72">
        <v>57.43</v>
      </c>
      <c r="U18" s="73">
        <v>60.249999999999993</v>
      </c>
    </row>
    <row r="19" spans="1:21" x14ac:dyDescent="0.25">
      <c r="A19" s="68" t="s">
        <v>384</v>
      </c>
      <c r="B19" s="76">
        <v>46.19</v>
      </c>
      <c r="C19" s="72">
        <v>45.77</v>
      </c>
      <c r="D19" s="72">
        <v>48.97</v>
      </c>
      <c r="E19" s="73">
        <v>47.38</v>
      </c>
      <c r="F19" s="76">
        <v>5.22</v>
      </c>
      <c r="G19" s="72">
        <v>5.26</v>
      </c>
      <c r="H19" s="72">
        <v>5.37</v>
      </c>
      <c r="I19" s="73">
        <v>5.05</v>
      </c>
      <c r="J19" s="76">
        <v>2.7800000000000002</v>
      </c>
      <c r="K19" s="72">
        <v>2.59</v>
      </c>
      <c r="L19" s="72">
        <v>2.59</v>
      </c>
      <c r="M19" s="73">
        <v>2.5</v>
      </c>
      <c r="N19" s="76">
        <v>1.57</v>
      </c>
      <c r="O19" s="72">
        <v>1.54</v>
      </c>
      <c r="P19" s="72">
        <v>1.53</v>
      </c>
      <c r="Q19" s="73">
        <v>1.49</v>
      </c>
      <c r="R19" s="76">
        <v>55.76</v>
      </c>
      <c r="S19" s="72">
        <v>55.160000000000004</v>
      </c>
      <c r="T19" s="72">
        <v>58.459999999999994</v>
      </c>
      <c r="U19" s="73">
        <v>56.42</v>
      </c>
    </row>
    <row r="20" spans="1:21" x14ac:dyDescent="0.25">
      <c r="A20" s="68" t="s">
        <v>111</v>
      </c>
      <c r="B20" s="76">
        <v>42.7</v>
      </c>
      <c r="C20" s="72">
        <v>41.6</v>
      </c>
      <c r="D20" s="72">
        <v>47.74</v>
      </c>
      <c r="E20" s="73">
        <v>44.87</v>
      </c>
      <c r="F20" s="76">
        <v>5.47</v>
      </c>
      <c r="G20" s="72">
        <v>4.66</v>
      </c>
      <c r="H20" s="72">
        <v>4.75</v>
      </c>
      <c r="I20" s="73">
        <v>4.58</v>
      </c>
      <c r="J20" s="76">
        <v>2.66</v>
      </c>
      <c r="K20" s="72">
        <v>2.48</v>
      </c>
      <c r="L20" s="72">
        <v>2.6</v>
      </c>
      <c r="M20" s="73">
        <v>2.38</v>
      </c>
      <c r="N20" s="76">
        <v>1.69</v>
      </c>
      <c r="O20" s="72">
        <v>1.67</v>
      </c>
      <c r="P20" s="72">
        <v>1.64</v>
      </c>
      <c r="Q20" s="73">
        <v>1.55</v>
      </c>
      <c r="R20" s="76">
        <v>52.519999999999996</v>
      </c>
      <c r="S20" s="72">
        <v>50.410000000000004</v>
      </c>
      <c r="T20" s="72">
        <v>56.730000000000004</v>
      </c>
      <c r="U20" s="73">
        <v>53.379999999999995</v>
      </c>
    </row>
    <row r="21" spans="1:21" x14ac:dyDescent="0.25">
      <c r="A21" s="68" t="s">
        <v>112</v>
      </c>
      <c r="B21" s="76">
        <v>46.23</v>
      </c>
      <c r="C21" s="72">
        <v>45.39</v>
      </c>
      <c r="D21" s="72">
        <v>45.13</v>
      </c>
      <c r="E21" s="73">
        <v>46.16</v>
      </c>
      <c r="F21" s="76">
        <v>4.58</v>
      </c>
      <c r="G21" s="72">
        <v>4.91</v>
      </c>
      <c r="H21" s="72">
        <v>4.92</v>
      </c>
      <c r="I21" s="73">
        <v>5.12</v>
      </c>
      <c r="J21" s="76">
        <v>1.6099999999999999</v>
      </c>
      <c r="K21" s="72">
        <v>1.74</v>
      </c>
      <c r="L21" s="72">
        <v>2.0099999999999998</v>
      </c>
      <c r="M21" s="73">
        <v>2.16</v>
      </c>
      <c r="N21" s="76">
        <v>1.6</v>
      </c>
      <c r="O21" s="72">
        <v>1.63</v>
      </c>
      <c r="P21" s="72">
        <v>1.6</v>
      </c>
      <c r="Q21" s="73">
        <v>1.66</v>
      </c>
      <c r="R21" s="76">
        <v>54.019999999999996</v>
      </c>
      <c r="S21" s="72">
        <v>53.67</v>
      </c>
      <c r="T21" s="72">
        <v>53.660000000000004</v>
      </c>
      <c r="U21" s="73">
        <v>55.099999999999994</v>
      </c>
    </row>
    <row r="22" spans="1:21" x14ac:dyDescent="0.25">
      <c r="A22" s="68" t="s">
        <v>113</v>
      </c>
      <c r="B22" s="76">
        <v>33.479999999999997</v>
      </c>
      <c r="C22" s="72">
        <v>61.73</v>
      </c>
      <c r="D22" s="72">
        <v>57.27</v>
      </c>
      <c r="E22" s="73">
        <v>46.69</v>
      </c>
      <c r="F22" s="76">
        <v>5.47</v>
      </c>
      <c r="G22" s="72">
        <v>5.99</v>
      </c>
      <c r="H22" s="72">
        <v>5.52</v>
      </c>
      <c r="I22" s="73">
        <v>5.04</v>
      </c>
      <c r="J22" s="76">
        <v>2.33</v>
      </c>
      <c r="K22" s="72">
        <v>2.6399999999999997</v>
      </c>
      <c r="L22" s="72">
        <v>2.4300000000000002</v>
      </c>
      <c r="M22" s="73">
        <v>0.96</v>
      </c>
      <c r="N22" s="76">
        <v>1.74</v>
      </c>
      <c r="O22" s="72">
        <v>1.88</v>
      </c>
      <c r="P22" s="72">
        <v>1.83</v>
      </c>
      <c r="Q22" s="73">
        <v>1.75</v>
      </c>
      <c r="R22" s="76">
        <v>43.019999999999996</v>
      </c>
      <c r="S22" s="72">
        <v>72.239999999999995</v>
      </c>
      <c r="T22" s="72">
        <v>67.050000000000011</v>
      </c>
      <c r="U22" s="73">
        <v>54.44</v>
      </c>
    </row>
    <row r="23" spans="1:21" x14ac:dyDescent="0.25">
      <c r="A23" s="68" t="s">
        <v>114</v>
      </c>
      <c r="B23" s="76">
        <v>52.53</v>
      </c>
      <c r="C23" s="72">
        <v>53.97</v>
      </c>
      <c r="D23" s="72">
        <v>41.23</v>
      </c>
      <c r="E23" s="77" t="s">
        <v>115</v>
      </c>
      <c r="F23" s="76">
        <v>5.55</v>
      </c>
      <c r="G23" s="72">
        <v>5.43</v>
      </c>
      <c r="H23" s="72">
        <v>5.46</v>
      </c>
      <c r="I23" s="77" t="s">
        <v>115</v>
      </c>
      <c r="J23" s="76">
        <v>3.0500000000000003</v>
      </c>
      <c r="K23" s="72">
        <v>2.92</v>
      </c>
      <c r="L23" s="72">
        <v>2.79</v>
      </c>
      <c r="M23" s="77" t="s">
        <v>115</v>
      </c>
      <c r="N23" s="76">
        <v>2.2400000000000002</v>
      </c>
      <c r="O23" s="72">
        <v>2.08</v>
      </c>
      <c r="P23" s="72">
        <v>1.91</v>
      </c>
      <c r="Q23" s="77" t="s">
        <v>115</v>
      </c>
      <c r="R23" s="76">
        <v>63.37</v>
      </c>
      <c r="S23" s="72">
        <v>64.400000000000006</v>
      </c>
      <c r="T23" s="72">
        <v>51.389999999999993</v>
      </c>
      <c r="U23" s="77" t="s">
        <v>115</v>
      </c>
    </row>
    <row r="24" spans="1:21" x14ac:dyDescent="0.25">
      <c r="A24" s="68" t="s">
        <v>116</v>
      </c>
      <c r="B24" s="76">
        <v>44.39</v>
      </c>
      <c r="C24" s="72">
        <v>41.68</v>
      </c>
      <c r="D24" s="72">
        <v>43.32</v>
      </c>
      <c r="E24" s="73">
        <v>42.76</v>
      </c>
      <c r="F24" s="76">
        <v>5.29</v>
      </c>
      <c r="G24" s="72">
        <v>5.12</v>
      </c>
      <c r="H24" s="72">
        <v>5.55</v>
      </c>
      <c r="I24" s="73">
        <v>5.52</v>
      </c>
      <c r="J24" s="76">
        <v>2.74</v>
      </c>
      <c r="K24" s="72">
        <v>2.7</v>
      </c>
      <c r="L24" s="72">
        <v>2.75</v>
      </c>
      <c r="M24" s="73">
        <v>2.81</v>
      </c>
      <c r="N24" s="76">
        <v>1.9</v>
      </c>
      <c r="O24" s="72">
        <v>1.76</v>
      </c>
      <c r="P24" s="72">
        <v>1.79</v>
      </c>
      <c r="Q24" s="73">
        <v>1.79</v>
      </c>
      <c r="R24" s="76">
        <v>54.32</v>
      </c>
      <c r="S24" s="72">
        <v>51.26</v>
      </c>
      <c r="T24" s="72">
        <v>53.41</v>
      </c>
      <c r="U24" s="73">
        <v>52.88</v>
      </c>
    </row>
    <row r="25" spans="1:21" x14ac:dyDescent="0.25">
      <c r="A25" s="68" t="s">
        <v>117</v>
      </c>
      <c r="B25" s="76">
        <v>47.31</v>
      </c>
      <c r="C25" s="72">
        <v>42.68</v>
      </c>
      <c r="D25" s="72">
        <v>48.99</v>
      </c>
      <c r="E25" s="77" t="s">
        <v>115</v>
      </c>
      <c r="F25" s="76">
        <v>4.28</v>
      </c>
      <c r="G25" s="72">
        <v>4.12</v>
      </c>
      <c r="H25" s="72">
        <v>5.13</v>
      </c>
      <c r="I25" s="77" t="s">
        <v>115</v>
      </c>
      <c r="J25" s="76">
        <v>3.71</v>
      </c>
      <c r="K25" s="72">
        <v>3.23</v>
      </c>
      <c r="L25" s="72">
        <v>4.7200000000000006</v>
      </c>
      <c r="M25" s="77" t="s">
        <v>115</v>
      </c>
      <c r="N25" s="76">
        <v>1.87</v>
      </c>
      <c r="O25" s="72">
        <v>1.67</v>
      </c>
      <c r="P25" s="72">
        <v>1.86</v>
      </c>
      <c r="Q25" s="77" t="s">
        <v>115</v>
      </c>
      <c r="R25" s="76">
        <v>57.17</v>
      </c>
      <c r="S25" s="72">
        <v>51.699999999999996</v>
      </c>
      <c r="T25" s="72">
        <v>60.7</v>
      </c>
      <c r="U25" s="77" t="s">
        <v>115</v>
      </c>
    </row>
    <row r="26" spans="1:21" x14ac:dyDescent="0.25">
      <c r="A26" s="68" t="s">
        <v>118</v>
      </c>
      <c r="B26" s="76">
        <v>49.18</v>
      </c>
      <c r="C26" s="72">
        <v>44.1</v>
      </c>
      <c r="D26" s="72">
        <v>46.54</v>
      </c>
      <c r="E26" s="73">
        <v>47.21</v>
      </c>
      <c r="F26" s="76">
        <v>5.14</v>
      </c>
      <c r="G26" s="72">
        <v>4.84</v>
      </c>
      <c r="H26" s="72">
        <v>4.96</v>
      </c>
      <c r="I26" s="73">
        <v>4.8499999999999996</v>
      </c>
      <c r="J26" s="76">
        <v>2.06</v>
      </c>
      <c r="K26" s="72">
        <v>1.8900000000000001</v>
      </c>
      <c r="L26" s="72">
        <v>1.87</v>
      </c>
      <c r="M26" s="73">
        <v>1.85</v>
      </c>
      <c r="N26" s="76">
        <v>1.73</v>
      </c>
      <c r="O26" s="72">
        <v>1.56</v>
      </c>
      <c r="P26" s="72">
        <v>1.57</v>
      </c>
      <c r="Q26" s="73">
        <v>1.55</v>
      </c>
      <c r="R26" s="76">
        <v>58.11</v>
      </c>
      <c r="S26" s="72">
        <v>52.39</v>
      </c>
      <c r="T26" s="72">
        <v>54.94</v>
      </c>
      <c r="U26" s="73">
        <v>55.46</v>
      </c>
    </row>
    <row r="27" spans="1:21" x14ac:dyDescent="0.25">
      <c r="A27" s="68" t="s">
        <v>119</v>
      </c>
      <c r="B27" s="76">
        <v>48.35</v>
      </c>
      <c r="C27" s="72">
        <v>47.42</v>
      </c>
      <c r="D27" s="72">
        <v>49.73</v>
      </c>
      <c r="E27" s="73">
        <v>48.87</v>
      </c>
      <c r="F27" s="76">
        <v>5.21</v>
      </c>
      <c r="G27" s="72">
        <v>5.16</v>
      </c>
      <c r="H27" s="72">
        <v>5.51</v>
      </c>
      <c r="I27" s="73">
        <v>5.53</v>
      </c>
      <c r="J27" s="76">
        <v>2.76</v>
      </c>
      <c r="K27" s="72">
        <v>2.76</v>
      </c>
      <c r="L27" s="72">
        <v>2.78</v>
      </c>
      <c r="M27" s="73">
        <v>2.7399999999999998</v>
      </c>
      <c r="N27" s="76">
        <v>1.85</v>
      </c>
      <c r="O27" s="72">
        <v>1.88</v>
      </c>
      <c r="P27" s="72">
        <v>1.66</v>
      </c>
      <c r="Q27" s="73">
        <v>1.67</v>
      </c>
      <c r="R27" s="76">
        <v>58.17</v>
      </c>
      <c r="S27" s="72">
        <v>57.22</v>
      </c>
      <c r="T27" s="72">
        <v>59.679999999999993</v>
      </c>
      <c r="U27" s="73">
        <v>58.81</v>
      </c>
    </row>
    <row r="28" spans="1:21" x14ac:dyDescent="0.25">
      <c r="A28" s="68" t="s">
        <v>120</v>
      </c>
      <c r="B28" s="76">
        <v>47.82</v>
      </c>
      <c r="C28" s="72">
        <v>47.21</v>
      </c>
      <c r="D28" s="72">
        <v>47.65</v>
      </c>
      <c r="E28" s="73">
        <v>47.09</v>
      </c>
      <c r="F28" s="76">
        <v>0</v>
      </c>
      <c r="G28" s="72">
        <v>0</v>
      </c>
      <c r="H28" s="72">
        <v>0</v>
      </c>
      <c r="I28" s="73">
        <v>5.55</v>
      </c>
      <c r="J28" s="76">
        <v>0</v>
      </c>
      <c r="K28" s="72">
        <v>0</v>
      </c>
      <c r="L28" s="72">
        <v>0</v>
      </c>
      <c r="M28" s="73">
        <v>2.59</v>
      </c>
      <c r="N28" s="76">
        <v>1.93</v>
      </c>
      <c r="O28" s="72">
        <v>1.54</v>
      </c>
      <c r="P28" s="72">
        <v>1.64</v>
      </c>
      <c r="Q28" s="73">
        <v>1.66</v>
      </c>
      <c r="R28" s="76">
        <v>49.75</v>
      </c>
      <c r="S28" s="72">
        <v>48.75</v>
      </c>
      <c r="T28" s="72">
        <v>49.29</v>
      </c>
      <c r="U28" s="73">
        <v>56.89</v>
      </c>
    </row>
    <row r="29" spans="1:21" x14ac:dyDescent="0.25">
      <c r="A29" s="68" t="s">
        <v>121</v>
      </c>
      <c r="B29" s="76">
        <v>46.28</v>
      </c>
      <c r="C29" s="72">
        <v>46.4</v>
      </c>
      <c r="D29" s="72">
        <v>43.43</v>
      </c>
      <c r="E29" s="73">
        <v>42.63</v>
      </c>
      <c r="F29" s="76">
        <v>4.87</v>
      </c>
      <c r="G29" s="72">
        <v>5.32</v>
      </c>
      <c r="H29" s="72">
        <v>5.3100000000000005</v>
      </c>
      <c r="I29" s="73">
        <v>5.33</v>
      </c>
      <c r="J29" s="76">
        <v>1.02</v>
      </c>
      <c r="K29" s="72">
        <v>1.17</v>
      </c>
      <c r="L29" s="72">
        <v>1.1400000000000001</v>
      </c>
      <c r="M29" s="73">
        <v>1.1299999999999999</v>
      </c>
      <c r="N29" s="76">
        <v>1.27</v>
      </c>
      <c r="O29" s="72">
        <v>1.33</v>
      </c>
      <c r="P29" s="72">
        <v>1.3</v>
      </c>
      <c r="Q29" s="73">
        <v>1.35</v>
      </c>
      <c r="R29" s="76">
        <v>53.440000000000005</v>
      </c>
      <c r="S29" s="72">
        <v>54.22</v>
      </c>
      <c r="T29" s="72">
        <v>51.18</v>
      </c>
      <c r="U29" s="73">
        <v>50.440000000000005</v>
      </c>
    </row>
    <row r="30" spans="1:21" x14ac:dyDescent="0.25">
      <c r="A30" s="68" t="s">
        <v>122</v>
      </c>
      <c r="B30" s="76">
        <v>52.28</v>
      </c>
      <c r="C30" s="78">
        <v>48.34</v>
      </c>
      <c r="D30" s="78">
        <v>54.99</v>
      </c>
      <c r="E30" s="79">
        <v>55.34</v>
      </c>
      <c r="F30" s="76">
        <v>5.77</v>
      </c>
      <c r="G30" s="78">
        <v>5.29</v>
      </c>
      <c r="H30" s="78">
        <v>5.59</v>
      </c>
      <c r="I30" s="79">
        <v>5.64</v>
      </c>
      <c r="J30" s="76">
        <v>3.16</v>
      </c>
      <c r="K30" s="78">
        <v>2.73</v>
      </c>
      <c r="L30" s="78">
        <v>3.05</v>
      </c>
      <c r="M30" s="79">
        <v>3.08</v>
      </c>
      <c r="N30" s="76">
        <v>1.83</v>
      </c>
      <c r="O30" s="78">
        <v>1.66</v>
      </c>
      <c r="P30" s="78">
        <v>1.87</v>
      </c>
      <c r="Q30" s="79">
        <v>1.92</v>
      </c>
      <c r="R30" s="76">
        <v>63.039999999999992</v>
      </c>
      <c r="S30" s="78">
        <v>58.019999999999996</v>
      </c>
      <c r="T30" s="78">
        <v>65.5</v>
      </c>
      <c r="U30" s="79">
        <v>65.98</v>
      </c>
    </row>
    <row r="31" spans="1:21" x14ac:dyDescent="0.25">
      <c r="A31" s="69" t="s">
        <v>123</v>
      </c>
      <c r="B31" s="80">
        <v>46.764074074074081</v>
      </c>
      <c r="C31" s="81">
        <v>45.831851851851852</v>
      </c>
      <c r="D31" s="81">
        <v>46.767407407407418</v>
      </c>
      <c r="E31" s="82">
        <v>46.113999999999997</v>
      </c>
      <c r="F31" s="80">
        <v>4.365925925925926</v>
      </c>
      <c r="G31" s="81">
        <v>4.4211111111111103</v>
      </c>
      <c r="H31" s="81">
        <v>4.7344444444444447</v>
      </c>
      <c r="I31" s="82">
        <v>4.8351999999999995</v>
      </c>
      <c r="J31" s="80">
        <v>2.3429629629629627</v>
      </c>
      <c r="K31" s="81">
        <v>2.2888888888888892</v>
      </c>
      <c r="L31" s="81">
        <v>2.5566666666666662</v>
      </c>
      <c r="M31" s="82">
        <v>2.3112000000000004</v>
      </c>
      <c r="N31" s="80">
        <v>1.5733333333333333</v>
      </c>
      <c r="O31" s="81">
        <v>1.604074074074074</v>
      </c>
      <c r="P31" s="81">
        <v>1.6388888888888886</v>
      </c>
      <c r="Q31" s="82">
        <v>1.6040000000000001</v>
      </c>
      <c r="R31" s="80">
        <v>55.046296296296298</v>
      </c>
      <c r="S31" s="81">
        <v>54.14592592592593</v>
      </c>
      <c r="T31" s="81">
        <v>55.697407407407418</v>
      </c>
      <c r="U31" s="82">
        <v>54.864400000000003</v>
      </c>
    </row>
    <row r="32" spans="1:21" x14ac:dyDescent="0.25">
      <c r="A32" s="70" t="s">
        <v>124</v>
      </c>
      <c r="B32" s="83">
        <v>47.33</v>
      </c>
      <c r="C32" s="84">
        <v>45.77</v>
      </c>
      <c r="D32" s="84">
        <v>47.41</v>
      </c>
      <c r="E32" s="85">
        <v>47.02</v>
      </c>
      <c r="F32" s="83">
        <v>5.1599999999999993</v>
      </c>
      <c r="G32" s="84">
        <v>4.91</v>
      </c>
      <c r="H32" s="84">
        <v>5.15</v>
      </c>
      <c r="I32" s="85">
        <v>5.05</v>
      </c>
      <c r="J32" s="83">
        <v>2.66</v>
      </c>
      <c r="K32" s="84">
        <v>2.5499999999999998</v>
      </c>
      <c r="L32" s="84">
        <v>2.69</v>
      </c>
      <c r="M32" s="85">
        <v>2.56</v>
      </c>
      <c r="N32" s="83">
        <v>1.74</v>
      </c>
      <c r="O32" s="84">
        <v>1.65</v>
      </c>
      <c r="P32" s="84">
        <v>1.71</v>
      </c>
      <c r="Q32" s="85">
        <v>1.67</v>
      </c>
      <c r="R32" s="83">
        <v>55.76</v>
      </c>
      <c r="S32" s="84">
        <v>53.890000000000008</v>
      </c>
      <c r="T32" s="84">
        <v>54.94</v>
      </c>
      <c r="U32" s="85">
        <v>55.099999999999994</v>
      </c>
    </row>
    <row r="33" spans="1:21" x14ac:dyDescent="0.25">
      <c r="A33" s="70" t="s">
        <v>125</v>
      </c>
      <c r="B33" s="83">
        <v>52.53</v>
      </c>
      <c r="C33" s="84">
        <v>61.73</v>
      </c>
      <c r="D33" s="84">
        <v>57.27</v>
      </c>
      <c r="E33" s="85">
        <v>55.34</v>
      </c>
      <c r="F33" s="83">
        <v>6.3</v>
      </c>
      <c r="G33" s="84">
        <v>6.07</v>
      </c>
      <c r="H33" s="84">
        <v>5.71</v>
      </c>
      <c r="I33" s="85">
        <v>5.64</v>
      </c>
      <c r="J33" s="83">
        <v>3.71</v>
      </c>
      <c r="K33" s="84">
        <v>3.23</v>
      </c>
      <c r="L33" s="84">
        <v>4.7200000000000006</v>
      </c>
      <c r="M33" s="85">
        <v>3.12</v>
      </c>
      <c r="N33" s="83">
        <v>2.2400000000000002</v>
      </c>
      <c r="O33" s="84">
        <v>2.08</v>
      </c>
      <c r="P33" s="84">
        <v>1.94</v>
      </c>
      <c r="Q33" s="85">
        <v>1.95</v>
      </c>
      <c r="R33" s="83">
        <v>63.37</v>
      </c>
      <c r="S33" s="84">
        <v>72.239999999999995</v>
      </c>
      <c r="T33" s="84">
        <v>67.050000000000011</v>
      </c>
      <c r="U33" s="85">
        <v>65.98</v>
      </c>
    </row>
    <row r="34" spans="1:21" x14ac:dyDescent="0.25">
      <c r="A34" s="71" t="s">
        <v>126</v>
      </c>
      <c r="B34" s="86">
        <v>33.479999999999997</v>
      </c>
      <c r="C34" s="87">
        <v>38.97</v>
      </c>
      <c r="D34" s="87">
        <v>39.299999999999997</v>
      </c>
      <c r="E34" s="88">
        <v>37.78</v>
      </c>
      <c r="F34" s="86">
        <v>0</v>
      </c>
      <c r="G34" s="87">
        <v>0</v>
      </c>
      <c r="H34" s="87">
        <v>0</v>
      </c>
      <c r="I34" s="88">
        <v>0</v>
      </c>
      <c r="J34" s="86">
        <v>0</v>
      </c>
      <c r="K34" s="87">
        <v>0</v>
      </c>
      <c r="L34" s="87">
        <v>0</v>
      </c>
      <c r="M34" s="88">
        <v>0</v>
      </c>
      <c r="N34" s="86">
        <v>0</v>
      </c>
      <c r="O34" s="87">
        <v>0</v>
      </c>
      <c r="P34" s="87">
        <v>0</v>
      </c>
      <c r="Q34" s="88">
        <v>0</v>
      </c>
      <c r="R34" s="86">
        <v>43.019999999999996</v>
      </c>
      <c r="S34" s="87">
        <v>44.9</v>
      </c>
      <c r="T34" s="87">
        <v>48.21</v>
      </c>
      <c r="U34" s="88">
        <v>46.92</v>
      </c>
    </row>
    <row r="36" spans="1:21" x14ac:dyDescent="0.25">
      <c r="A36" s="1" t="s">
        <v>127</v>
      </c>
    </row>
    <row r="37" spans="1:21" x14ac:dyDescent="0.25">
      <c r="A37" s="1" t="s">
        <v>128</v>
      </c>
    </row>
    <row r="38" spans="1:21" x14ac:dyDescent="0.25">
      <c r="A38" s="1" t="s">
        <v>129</v>
      </c>
    </row>
    <row r="39" spans="1:21" x14ac:dyDescent="0.25">
      <c r="A39" s="1" t="s">
        <v>130</v>
      </c>
    </row>
    <row r="40" spans="1:21" x14ac:dyDescent="0.25">
      <c r="A40" s="1" t="s">
        <v>131</v>
      </c>
    </row>
  </sheetData>
  <mergeCells count="7">
    <mergeCell ref="A1:A3"/>
    <mergeCell ref="B1:U1"/>
    <mergeCell ref="B2:E2"/>
    <mergeCell ref="F2:I2"/>
    <mergeCell ref="J2:M2"/>
    <mergeCell ref="N2:Q2"/>
    <mergeCell ref="R2:U2"/>
  </mergeCells>
  <conditionalFormatting sqref="U26:U29">
    <cfRule type="cellIs" dxfId="230" priority="1" operator="greaterThan">
      <formula>60</formula>
    </cfRule>
    <cfRule type="cellIs" dxfId="229" priority="2" operator="between">
      <formula>57</formula>
      <formula>59.99</formula>
    </cfRule>
    <cfRule type="cellIs" dxfId="228" priority="3" operator="between">
      <formula>54</formula>
      <formula>56.99</formula>
    </cfRule>
  </conditionalFormatting>
  <conditionalFormatting sqref="B4:B30">
    <cfRule type="cellIs" dxfId="227" priority="229" operator="greaterThan">
      <formula>49</formula>
    </cfRule>
    <cfRule type="cellIs" dxfId="226" priority="230" operator="between">
      <formula>46.55</formula>
      <formula>48.99</formula>
    </cfRule>
    <cfRule type="cellIs" dxfId="225" priority="231" operator="between">
      <formula>44.1</formula>
      <formula>46.54</formula>
    </cfRule>
  </conditionalFormatting>
  <conditionalFormatting sqref="E4:E22 E24 E26:E30">
    <cfRule type="cellIs" dxfId="224" priority="226" operator="greaterThan">
      <formula>49</formula>
    </cfRule>
    <cfRule type="cellIs" dxfId="223" priority="227" operator="between">
      <formula>46.55</formula>
      <formula>48.99</formula>
    </cfRule>
    <cfRule type="cellIs" dxfId="222" priority="228" operator="between">
      <formula>44.1</formula>
      <formula>46.54</formula>
    </cfRule>
  </conditionalFormatting>
  <conditionalFormatting sqref="D4:D22 D24 D26:D30">
    <cfRule type="cellIs" dxfId="221" priority="223" operator="greaterThan">
      <formula>49</formula>
    </cfRule>
    <cfRule type="cellIs" dxfId="220" priority="224" operator="between">
      <formula>46.55</formula>
      <formula>48.99</formula>
    </cfRule>
    <cfRule type="cellIs" dxfId="219" priority="225" operator="between">
      <formula>44.1</formula>
      <formula>46.54</formula>
    </cfRule>
  </conditionalFormatting>
  <conditionalFormatting sqref="C4:C22 C24 C26:C30">
    <cfRule type="cellIs" dxfId="218" priority="220" operator="greaterThan">
      <formula>49</formula>
    </cfRule>
    <cfRule type="cellIs" dxfId="217" priority="221" operator="between">
      <formula>46.55</formula>
      <formula>48.99</formula>
    </cfRule>
    <cfRule type="cellIs" dxfId="216" priority="222" operator="between">
      <formula>44.1</formula>
      <formula>46.54</formula>
    </cfRule>
  </conditionalFormatting>
  <conditionalFormatting sqref="F4:F5 F30">
    <cfRule type="cellIs" dxfId="215" priority="217" operator="greaterThan">
      <formula>6</formula>
    </cfRule>
    <cfRule type="cellIs" dxfId="214" priority="218" operator="between">
      <formula>5.7</formula>
      <formula>5.99</formula>
    </cfRule>
    <cfRule type="cellIs" dxfId="213" priority="219" operator="between">
      <formula>5.4</formula>
      <formula>5.69</formula>
    </cfRule>
  </conditionalFormatting>
  <conditionalFormatting sqref="I4:I5 I26:I30">
    <cfRule type="cellIs" dxfId="212" priority="214" operator="greaterThan">
      <formula>6</formula>
    </cfRule>
    <cfRule type="cellIs" dxfId="211" priority="215" operator="between">
      <formula>5.7</formula>
      <formula>5.99</formula>
    </cfRule>
    <cfRule type="cellIs" dxfId="210" priority="216" operator="between">
      <formula>5.4</formula>
      <formula>5.69</formula>
    </cfRule>
  </conditionalFormatting>
  <conditionalFormatting sqref="H4:H5 H30">
    <cfRule type="cellIs" dxfId="209" priority="211" operator="greaterThan">
      <formula>6</formula>
    </cfRule>
    <cfRule type="cellIs" dxfId="208" priority="212" operator="between">
      <formula>5.7</formula>
      <formula>5.99</formula>
    </cfRule>
    <cfRule type="cellIs" dxfId="207" priority="213" operator="between">
      <formula>5.4</formula>
      <formula>5.69</formula>
    </cfRule>
  </conditionalFormatting>
  <conditionalFormatting sqref="G4:G5 G30">
    <cfRule type="cellIs" dxfId="206" priority="208" operator="greaterThan">
      <formula>6</formula>
    </cfRule>
    <cfRule type="cellIs" dxfId="205" priority="209" operator="between">
      <formula>5.7</formula>
      <formula>5.99</formula>
    </cfRule>
    <cfRule type="cellIs" dxfId="204" priority="210" operator="between">
      <formula>5.4</formula>
      <formula>5.69</formula>
    </cfRule>
  </conditionalFormatting>
  <conditionalFormatting sqref="F12:F29">
    <cfRule type="cellIs" dxfId="203" priority="133" operator="greaterThan">
      <formula>6</formula>
    </cfRule>
    <cfRule type="cellIs" dxfId="202" priority="134" operator="between">
      <formula>5.7</formula>
      <formula>5.99</formula>
    </cfRule>
    <cfRule type="cellIs" dxfId="201" priority="135" operator="between">
      <formula>5.4</formula>
      <formula>5.69</formula>
    </cfRule>
  </conditionalFormatting>
  <conditionalFormatting sqref="H12:H29">
    <cfRule type="cellIs" dxfId="200" priority="130" operator="greaterThan">
      <formula>6</formula>
    </cfRule>
    <cfRule type="cellIs" dxfId="199" priority="131" operator="between">
      <formula>5.7</formula>
      <formula>5.99</formula>
    </cfRule>
    <cfRule type="cellIs" dxfId="198" priority="132" operator="between">
      <formula>5.4</formula>
      <formula>5.69</formula>
    </cfRule>
  </conditionalFormatting>
  <conditionalFormatting sqref="G12:G29">
    <cfRule type="cellIs" dxfId="197" priority="127" operator="greaterThan">
      <formula>6</formula>
    </cfRule>
    <cfRule type="cellIs" dxfId="196" priority="128" operator="between">
      <formula>5.7</formula>
      <formula>5.99</formula>
    </cfRule>
    <cfRule type="cellIs" dxfId="195" priority="129" operator="between">
      <formula>5.4</formula>
      <formula>5.69</formula>
    </cfRule>
  </conditionalFormatting>
  <conditionalFormatting sqref="I12:I22">
    <cfRule type="cellIs" dxfId="194" priority="124" operator="greaterThan">
      <formula>6</formula>
    </cfRule>
    <cfRule type="cellIs" dxfId="193" priority="125" operator="between">
      <formula>5.7</formula>
      <formula>5.99</formula>
    </cfRule>
    <cfRule type="cellIs" dxfId="192" priority="126" operator="between">
      <formula>5.4</formula>
      <formula>5.69</formula>
    </cfRule>
  </conditionalFormatting>
  <conditionalFormatting sqref="F6">
    <cfRule type="cellIs" dxfId="191" priority="205" operator="greaterThan">
      <formula>6</formula>
    </cfRule>
    <cfRule type="cellIs" dxfId="190" priority="206" operator="between">
      <formula>5.7</formula>
      <formula>5.99</formula>
    </cfRule>
    <cfRule type="cellIs" dxfId="189" priority="207" operator="between">
      <formula>5.4</formula>
      <formula>5.69</formula>
    </cfRule>
  </conditionalFormatting>
  <conditionalFormatting sqref="I6">
    <cfRule type="cellIs" dxfId="188" priority="202" operator="greaterThan">
      <formula>6</formula>
    </cfRule>
    <cfRule type="cellIs" dxfId="187" priority="203" operator="between">
      <formula>5.7</formula>
      <formula>5.99</formula>
    </cfRule>
    <cfRule type="cellIs" dxfId="186" priority="204" operator="between">
      <formula>5.4</formula>
      <formula>5.69</formula>
    </cfRule>
  </conditionalFormatting>
  <conditionalFormatting sqref="H6">
    <cfRule type="cellIs" dxfId="185" priority="199" operator="greaterThan">
      <formula>6</formula>
    </cfRule>
    <cfRule type="cellIs" dxfId="184" priority="200" operator="between">
      <formula>5.7</formula>
      <formula>5.99</formula>
    </cfRule>
    <cfRule type="cellIs" dxfId="183" priority="201" operator="between">
      <formula>5.4</formula>
      <formula>5.69</formula>
    </cfRule>
  </conditionalFormatting>
  <conditionalFormatting sqref="G6">
    <cfRule type="cellIs" dxfId="182" priority="196" operator="greaterThan">
      <formula>6</formula>
    </cfRule>
    <cfRule type="cellIs" dxfId="181" priority="197" operator="between">
      <formula>5.7</formula>
      <formula>5.99</formula>
    </cfRule>
    <cfRule type="cellIs" dxfId="180" priority="198" operator="between">
      <formula>5.4</formula>
      <formula>5.69</formula>
    </cfRule>
  </conditionalFormatting>
  <conditionalFormatting sqref="F7">
    <cfRule type="cellIs" dxfId="179" priority="193" operator="greaterThan">
      <formula>6</formula>
    </cfRule>
    <cfRule type="cellIs" dxfId="178" priority="194" operator="between">
      <formula>5.7</formula>
      <formula>5.99</formula>
    </cfRule>
    <cfRule type="cellIs" dxfId="177" priority="195" operator="between">
      <formula>5.4</formula>
      <formula>5.69</formula>
    </cfRule>
  </conditionalFormatting>
  <conditionalFormatting sqref="I7">
    <cfRule type="cellIs" dxfId="176" priority="190" operator="greaterThan">
      <formula>6</formula>
    </cfRule>
    <cfRule type="cellIs" dxfId="175" priority="191" operator="between">
      <formula>5.7</formula>
      <formula>5.99</formula>
    </cfRule>
    <cfRule type="cellIs" dxfId="174" priority="192" operator="between">
      <formula>5.4</formula>
      <formula>5.69</formula>
    </cfRule>
  </conditionalFormatting>
  <conditionalFormatting sqref="H7">
    <cfRule type="cellIs" dxfId="173" priority="187" operator="greaterThan">
      <formula>6</formula>
    </cfRule>
    <cfRule type="cellIs" dxfId="172" priority="188" operator="between">
      <formula>5.7</formula>
      <formula>5.99</formula>
    </cfRule>
    <cfRule type="cellIs" dxfId="171" priority="189" operator="between">
      <formula>5.4</formula>
      <formula>5.69</formula>
    </cfRule>
  </conditionalFormatting>
  <conditionalFormatting sqref="G7">
    <cfRule type="cellIs" dxfId="170" priority="184" operator="greaterThan">
      <formula>6</formula>
    </cfRule>
    <cfRule type="cellIs" dxfId="169" priority="185" operator="between">
      <formula>5.7</formula>
      <formula>5.99</formula>
    </cfRule>
    <cfRule type="cellIs" dxfId="168" priority="186" operator="between">
      <formula>5.4</formula>
      <formula>5.69</formula>
    </cfRule>
  </conditionalFormatting>
  <conditionalFormatting sqref="F8">
    <cfRule type="cellIs" dxfId="167" priority="181" operator="greaterThan">
      <formula>6</formula>
    </cfRule>
    <cfRule type="cellIs" dxfId="166" priority="182" operator="between">
      <formula>5.7</formula>
      <formula>5.99</formula>
    </cfRule>
    <cfRule type="cellIs" dxfId="165" priority="183" operator="between">
      <formula>5.4</formula>
      <formula>5.69</formula>
    </cfRule>
  </conditionalFormatting>
  <conditionalFormatting sqref="I8">
    <cfRule type="cellIs" dxfId="164" priority="178" operator="greaterThan">
      <formula>6</formula>
    </cfRule>
    <cfRule type="cellIs" dxfId="163" priority="179" operator="between">
      <formula>5.7</formula>
      <formula>5.99</formula>
    </cfRule>
    <cfRule type="cellIs" dxfId="162" priority="180" operator="between">
      <formula>5.4</formula>
      <formula>5.69</formula>
    </cfRule>
  </conditionalFormatting>
  <conditionalFormatting sqref="H8">
    <cfRule type="cellIs" dxfId="161" priority="175" operator="greaterThan">
      <formula>6</formula>
    </cfRule>
    <cfRule type="cellIs" dxfId="160" priority="176" operator="between">
      <formula>5.7</formula>
      <formula>5.99</formula>
    </cfRule>
    <cfRule type="cellIs" dxfId="159" priority="177" operator="between">
      <formula>5.4</formula>
      <formula>5.69</formula>
    </cfRule>
  </conditionalFormatting>
  <conditionalFormatting sqref="G8">
    <cfRule type="cellIs" dxfId="158" priority="172" operator="greaterThan">
      <formula>6</formula>
    </cfRule>
    <cfRule type="cellIs" dxfId="157" priority="173" operator="between">
      <formula>5.7</formula>
      <formula>5.99</formula>
    </cfRule>
    <cfRule type="cellIs" dxfId="156" priority="174" operator="between">
      <formula>5.4</formula>
      <formula>5.69</formula>
    </cfRule>
  </conditionalFormatting>
  <conditionalFormatting sqref="F9">
    <cfRule type="cellIs" dxfId="155" priority="169" operator="greaterThan">
      <formula>6</formula>
    </cfRule>
    <cfRule type="cellIs" dxfId="154" priority="170" operator="between">
      <formula>5.7</formula>
      <formula>5.99</formula>
    </cfRule>
    <cfRule type="cellIs" dxfId="153" priority="171" operator="between">
      <formula>5.4</formula>
      <formula>5.69</formula>
    </cfRule>
  </conditionalFormatting>
  <conditionalFormatting sqref="I9">
    <cfRule type="cellIs" dxfId="152" priority="166" operator="greaterThan">
      <formula>6</formula>
    </cfRule>
    <cfRule type="cellIs" dxfId="151" priority="167" operator="between">
      <formula>5.7</formula>
      <formula>5.99</formula>
    </cfRule>
    <cfRule type="cellIs" dxfId="150" priority="168" operator="between">
      <formula>5.4</formula>
      <formula>5.69</formula>
    </cfRule>
  </conditionalFormatting>
  <conditionalFormatting sqref="H9">
    <cfRule type="cellIs" dxfId="149" priority="163" operator="greaterThan">
      <formula>6</formula>
    </cfRule>
    <cfRule type="cellIs" dxfId="148" priority="164" operator="between">
      <formula>5.7</formula>
      <formula>5.99</formula>
    </cfRule>
    <cfRule type="cellIs" dxfId="147" priority="165" operator="between">
      <formula>5.4</formula>
      <formula>5.69</formula>
    </cfRule>
  </conditionalFormatting>
  <conditionalFormatting sqref="G9">
    <cfRule type="cellIs" dxfId="146" priority="160" operator="greaterThan">
      <formula>6</formula>
    </cfRule>
    <cfRule type="cellIs" dxfId="145" priority="161" operator="between">
      <formula>5.7</formula>
      <formula>5.99</formula>
    </cfRule>
    <cfRule type="cellIs" dxfId="144" priority="162" operator="between">
      <formula>5.4</formula>
      <formula>5.69</formula>
    </cfRule>
  </conditionalFormatting>
  <conditionalFormatting sqref="F10">
    <cfRule type="cellIs" dxfId="143" priority="157" operator="greaterThan">
      <formula>6</formula>
    </cfRule>
    <cfRule type="cellIs" dxfId="142" priority="158" operator="between">
      <formula>5.7</formula>
      <formula>5.99</formula>
    </cfRule>
    <cfRule type="cellIs" dxfId="141" priority="159" operator="between">
      <formula>5.4</formula>
      <formula>5.69</formula>
    </cfRule>
  </conditionalFormatting>
  <conditionalFormatting sqref="I10">
    <cfRule type="cellIs" dxfId="140" priority="154" operator="greaterThan">
      <formula>6</formula>
    </cfRule>
    <cfRule type="cellIs" dxfId="139" priority="155" operator="between">
      <formula>5.7</formula>
      <formula>5.99</formula>
    </cfRule>
    <cfRule type="cellIs" dxfId="138" priority="156" operator="between">
      <formula>5.4</formula>
      <formula>5.69</formula>
    </cfRule>
  </conditionalFormatting>
  <conditionalFormatting sqref="H10">
    <cfRule type="cellIs" dxfId="137" priority="151" operator="greaterThan">
      <formula>6</formula>
    </cfRule>
    <cfRule type="cellIs" dxfId="136" priority="152" operator="between">
      <formula>5.7</formula>
      <formula>5.99</formula>
    </cfRule>
    <cfRule type="cellIs" dxfId="135" priority="153" operator="between">
      <formula>5.4</formula>
      <formula>5.69</formula>
    </cfRule>
  </conditionalFormatting>
  <conditionalFormatting sqref="G10">
    <cfRule type="cellIs" dxfId="134" priority="148" operator="greaterThan">
      <formula>6</formula>
    </cfRule>
    <cfRule type="cellIs" dxfId="133" priority="149" operator="between">
      <formula>5.7</formula>
      <formula>5.99</formula>
    </cfRule>
    <cfRule type="cellIs" dxfId="132" priority="150" operator="between">
      <formula>5.4</formula>
      <formula>5.69</formula>
    </cfRule>
  </conditionalFormatting>
  <conditionalFormatting sqref="F11">
    <cfRule type="cellIs" dxfId="131" priority="145" operator="greaterThan">
      <formula>6</formula>
    </cfRule>
    <cfRule type="cellIs" dxfId="130" priority="146" operator="between">
      <formula>5.7</formula>
      <formula>5.99</formula>
    </cfRule>
    <cfRule type="cellIs" dxfId="129" priority="147" operator="between">
      <formula>5.4</formula>
      <formula>5.69</formula>
    </cfRule>
  </conditionalFormatting>
  <conditionalFormatting sqref="I11">
    <cfRule type="cellIs" dxfId="128" priority="142" operator="greaterThan">
      <formula>6</formula>
    </cfRule>
    <cfRule type="cellIs" dxfId="127" priority="143" operator="between">
      <formula>5.7</formula>
      <formula>5.99</formula>
    </cfRule>
    <cfRule type="cellIs" dxfId="126" priority="144" operator="between">
      <formula>5.4</formula>
      <formula>5.69</formula>
    </cfRule>
  </conditionalFormatting>
  <conditionalFormatting sqref="H11">
    <cfRule type="cellIs" dxfId="125" priority="139" operator="greaterThan">
      <formula>6</formula>
    </cfRule>
    <cfRule type="cellIs" dxfId="124" priority="140" operator="between">
      <formula>5.7</formula>
      <formula>5.99</formula>
    </cfRule>
    <cfRule type="cellIs" dxfId="123" priority="141" operator="between">
      <formula>5.4</formula>
      <formula>5.69</formula>
    </cfRule>
  </conditionalFormatting>
  <conditionalFormatting sqref="G11">
    <cfRule type="cellIs" dxfId="122" priority="136" operator="greaterThan">
      <formula>6</formula>
    </cfRule>
    <cfRule type="cellIs" dxfId="121" priority="137" operator="between">
      <formula>5.7</formula>
      <formula>5.99</formula>
    </cfRule>
    <cfRule type="cellIs" dxfId="120" priority="138" operator="between">
      <formula>5.4</formula>
      <formula>5.69</formula>
    </cfRule>
  </conditionalFormatting>
  <conditionalFormatting sqref="J4:J5 J30">
    <cfRule type="cellIs" dxfId="119" priority="121" operator="greaterThan">
      <formula>3</formula>
    </cfRule>
    <cfRule type="cellIs" dxfId="118" priority="122" operator="between">
      <formula>2.85</formula>
      <formula>2.99</formula>
    </cfRule>
    <cfRule type="cellIs" dxfId="117" priority="123" operator="between">
      <formula>2.7</formula>
      <formula>2.84</formula>
    </cfRule>
  </conditionalFormatting>
  <conditionalFormatting sqref="M4:M5 M26:M30">
    <cfRule type="cellIs" dxfId="116" priority="118" operator="greaterThan">
      <formula>3</formula>
    </cfRule>
    <cfRule type="cellIs" dxfId="115" priority="119" operator="between">
      <formula>2.85</formula>
      <formula>2.99</formula>
    </cfRule>
    <cfRule type="cellIs" dxfId="114" priority="120" operator="between">
      <formula>2.7</formula>
      <formula>2.84</formula>
    </cfRule>
  </conditionalFormatting>
  <conditionalFormatting sqref="L4:L5 L30">
    <cfRule type="cellIs" dxfId="113" priority="115" operator="greaterThan">
      <formula>3</formula>
    </cfRule>
    <cfRule type="cellIs" dxfId="112" priority="116" operator="between">
      <formula>2.85</formula>
      <formula>2.99</formula>
    </cfRule>
    <cfRule type="cellIs" dxfId="111" priority="117" operator="between">
      <formula>2.7</formula>
      <formula>2.84</formula>
    </cfRule>
  </conditionalFormatting>
  <conditionalFormatting sqref="K4:K5 K30">
    <cfRule type="cellIs" dxfId="110" priority="112" operator="greaterThan">
      <formula>3</formula>
    </cfRule>
    <cfRule type="cellIs" dxfId="109" priority="113" operator="between">
      <formula>2.85</formula>
      <formula>2.99</formula>
    </cfRule>
    <cfRule type="cellIs" dxfId="108" priority="114" operator="between">
      <formula>2.7</formula>
      <formula>2.84</formula>
    </cfRule>
  </conditionalFormatting>
  <conditionalFormatting sqref="J6:J22">
    <cfRule type="cellIs" dxfId="107" priority="109" operator="greaterThan">
      <formula>3</formula>
    </cfRule>
    <cfRule type="cellIs" dxfId="106" priority="110" operator="between">
      <formula>2.85</formula>
      <formula>2.99</formula>
    </cfRule>
    <cfRule type="cellIs" dxfId="105" priority="111" operator="between">
      <formula>2.7</formula>
      <formula>2.84</formula>
    </cfRule>
  </conditionalFormatting>
  <conditionalFormatting sqref="M6:M22">
    <cfRule type="cellIs" dxfId="104" priority="106" operator="greaterThan">
      <formula>3</formula>
    </cfRule>
    <cfRule type="cellIs" dxfId="103" priority="107" operator="between">
      <formula>2.85</formula>
      <formula>2.99</formula>
    </cfRule>
    <cfRule type="cellIs" dxfId="102" priority="108" operator="between">
      <formula>2.7</formula>
      <formula>2.84</formula>
    </cfRule>
  </conditionalFormatting>
  <conditionalFormatting sqref="L6:L22">
    <cfRule type="cellIs" dxfId="101" priority="103" operator="greaterThan">
      <formula>3</formula>
    </cfRule>
    <cfRule type="cellIs" dxfId="100" priority="104" operator="between">
      <formula>2.85</formula>
      <formula>2.99</formula>
    </cfRule>
    <cfRule type="cellIs" dxfId="99" priority="105" operator="between">
      <formula>2.7</formula>
      <formula>2.84</formula>
    </cfRule>
  </conditionalFormatting>
  <conditionalFormatting sqref="K6:K22">
    <cfRule type="cellIs" dxfId="98" priority="100" operator="greaterThan">
      <formula>3</formula>
    </cfRule>
    <cfRule type="cellIs" dxfId="97" priority="101" operator="between">
      <formula>2.85</formula>
      <formula>2.99</formula>
    </cfRule>
    <cfRule type="cellIs" dxfId="96" priority="102" operator="between">
      <formula>2.7</formula>
      <formula>2.84</formula>
    </cfRule>
  </conditionalFormatting>
  <conditionalFormatting sqref="J23:J29">
    <cfRule type="cellIs" dxfId="95" priority="97" operator="greaterThan">
      <formula>3</formula>
    </cfRule>
    <cfRule type="cellIs" dxfId="94" priority="98" operator="between">
      <formula>2.85</formula>
      <formula>2.99</formula>
    </cfRule>
    <cfRule type="cellIs" dxfId="93" priority="99" operator="between">
      <formula>2.7</formula>
      <formula>2.84</formula>
    </cfRule>
  </conditionalFormatting>
  <conditionalFormatting sqref="L23:L29">
    <cfRule type="cellIs" dxfId="92" priority="94" operator="greaterThan">
      <formula>3</formula>
    </cfRule>
    <cfRule type="cellIs" dxfId="91" priority="95" operator="between">
      <formula>2.85</formula>
      <formula>2.99</formula>
    </cfRule>
    <cfRule type="cellIs" dxfId="90" priority="96" operator="between">
      <formula>2.7</formula>
      <formula>2.84</formula>
    </cfRule>
  </conditionalFormatting>
  <conditionalFormatting sqref="K23:K29">
    <cfRule type="cellIs" dxfId="89" priority="91" operator="greaterThan">
      <formula>3</formula>
    </cfRule>
    <cfRule type="cellIs" dxfId="88" priority="92" operator="between">
      <formula>2.85</formula>
      <formula>2.99</formula>
    </cfRule>
    <cfRule type="cellIs" dxfId="87" priority="93" operator="between">
      <formula>2.7</formula>
      <formula>2.84</formula>
    </cfRule>
  </conditionalFormatting>
  <conditionalFormatting sqref="N4:N5 N30">
    <cfRule type="cellIs" dxfId="86" priority="88" operator="greaterThan">
      <formula>2</formula>
    </cfRule>
    <cfRule type="cellIs" dxfId="85" priority="89" operator="between">
      <formula>1.9</formula>
      <formula>1.99</formula>
    </cfRule>
    <cfRule type="cellIs" dxfId="84" priority="90" operator="between">
      <formula>1.8</formula>
      <formula>1.89</formula>
    </cfRule>
  </conditionalFormatting>
  <conditionalFormatting sqref="Q4:Q5 Q30">
    <cfRule type="cellIs" dxfId="83" priority="85" operator="greaterThan">
      <formula>2</formula>
    </cfRule>
    <cfRule type="cellIs" dxfId="82" priority="86" operator="between">
      <formula>1.9</formula>
      <formula>1.99</formula>
    </cfRule>
    <cfRule type="cellIs" dxfId="81" priority="87" operator="between">
      <formula>1.8</formula>
      <formula>1.89</formula>
    </cfRule>
  </conditionalFormatting>
  <conditionalFormatting sqref="P4:P5 P30">
    <cfRule type="cellIs" dxfId="80" priority="82" operator="greaterThan">
      <formula>2</formula>
    </cfRule>
    <cfRule type="cellIs" dxfId="79" priority="83" operator="between">
      <formula>1.9</formula>
      <formula>1.99</formula>
    </cfRule>
    <cfRule type="cellIs" dxfId="78" priority="84" operator="between">
      <formula>1.8</formula>
      <formula>1.89</formula>
    </cfRule>
  </conditionalFormatting>
  <conditionalFormatting sqref="O4:O5 O30">
    <cfRule type="cellIs" dxfId="77" priority="79" operator="greaterThan">
      <formula>2</formula>
    </cfRule>
    <cfRule type="cellIs" dxfId="76" priority="80" operator="between">
      <formula>1.9</formula>
      <formula>1.99</formula>
    </cfRule>
    <cfRule type="cellIs" dxfId="75" priority="81" operator="between">
      <formula>1.8</formula>
      <formula>1.89</formula>
    </cfRule>
  </conditionalFormatting>
  <conditionalFormatting sqref="N6:N22">
    <cfRule type="cellIs" dxfId="74" priority="76" operator="greaterThan">
      <formula>2</formula>
    </cfRule>
    <cfRule type="cellIs" dxfId="73" priority="77" operator="between">
      <formula>1.9</formula>
      <formula>1.99</formula>
    </cfRule>
    <cfRule type="cellIs" dxfId="72" priority="78" operator="between">
      <formula>1.8</formula>
      <formula>1.89</formula>
    </cfRule>
  </conditionalFormatting>
  <conditionalFormatting sqref="Q6:Q22">
    <cfRule type="cellIs" dxfId="71" priority="73" operator="greaterThan">
      <formula>2</formula>
    </cfRule>
    <cfRule type="cellIs" dxfId="70" priority="74" operator="between">
      <formula>1.9</formula>
      <formula>1.99</formula>
    </cfRule>
    <cfRule type="cellIs" dxfId="69" priority="75" operator="between">
      <formula>1.8</formula>
      <formula>1.89</formula>
    </cfRule>
  </conditionalFormatting>
  <conditionalFormatting sqref="P6:P22">
    <cfRule type="cellIs" dxfId="68" priority="70" operator="greaterThan">
      <formula>2</formula>
    </cfRule>
    <cfRule type="cellIs" dxfId="67" priority="71" operator="between">
      <formula>1.9</formula>
      <formula>1.99</formula>
    </cfRule>
    <cfRule type="cellIs" dxfId="66" priority="72" operator="between">
      <formula>1.8</formula>
      <formula>1.89</formula>
    </cfRule>
  </conditionalFormatting>
  <conditionalFormatting sqref="O6:O22">
    <cfRule type="cellIs" dxfId="65" priority="67" operator="greaterThan">
      <formula>2</formula>
    </cfRule>
    <cfRule type="cellIs" dxfId="64" priority="68" operator="between">
      <formula>1.9</formula>
      <formula>1.99</formula>
    </cfRule>
    <cfRule type="cellIs" dxfId="63" priority="69" operator="between">
      <formula>1.8</formula>
      <formula>1.89</formula>
    </cfRule>
  </conditionalFormatting>
  <conditionalFormatting sqref="N23:N29">
    <cfRule type="cellIs" dxfId="62" priority="64" operator="greaterThan">
      <formula>2</formula>
    </cfRule>
    <cfRule type="cellIs" dxfId="61" priority="65" operator="between">
      <formula>1.9</formula>
      <formula>1.99</formula>
    </cfRule>
    <cfRule type="cellIs" dxfId="60" priority="66" operator="between">
      <formula>1.8</formula>
      <formula>1.89</formula>
    </cfRule>
  </conditionalFormatting>
  <conditionalFormatting sqref="P23:P29">
    <cfRule type="cellIs" dxfId="59" priority="61" operator="greaterThan">
      <formula>2</formula>
    </cfRule>
    <cfRule type="cellIs" dxfId="58" priority="62" operator="between">
      <formula>1.9</formula>
      <formula>1.99</formula>
    </cfRule>
    <cfRule type="cellIs" dxfId="57" priority="63" operator="between">
      <formula>1.8</formula>
      <formula>1.89</formula>
    </cfRule>
  </conditionalFormatting>
  <conditionalFormatting sqref="O23:O29">
    <cfRule type="cellIs" dxfId="56" priority="58" operator="greaterThan">
      <formula>2</formula>
    </cfRule>
    <cfRule type="cellIs" dxfId="55" priority="59" operator="between">
      <formula>1.9</formula>
      <formula>1.99</formula>
    </cfRule>
    <cfRule type="cellIs" dxfId="54" priority="60" operator="between">
      <formula>1.8</formula>
      <formula>1.89</formula>
    </cfRule>
  </conditionalFormatting>
  <conditionalFormatting sqref="Q24">
    <cfRule type="cellIs" dxfId="53" priority="55" operator="greaterThan">
      <formula>2</formula>
    </cfRule>
    <cfRule type="cellIs" dxfId="52" priority="56" operator="between">
      <formula>1.9</formula>
      <formula>1.99</formula>
    </cfRule>
    <cfRule type="cellIs" dxfId="51" priority="57" operator="between">
      <formula>1.8</formula>
      <formula>1.89</formula>
    </cfRule>
  </conditionalFormatting>
  <conditionalFormatting sqref="Q26:Q29">
    <cfRule type="cellIs" dxfId="50" priority="52" operator="greaterThan">
      <formula>2</formula>
    </cfRule>
    <cfRule type="cellIs" dxfId="49" priority="53" operator="between">
      <formula>1.9</formula>
      <formula>1.99</formula>
    </cfRule>
    <cfRule type="cellIs" dxfId="48" priority="54" operator="between">
      <formula>1.8</formula>
      <formula>1.89</formula>
    </cfRule>
  </conditionalFormatting>
  <conditionalFormatting sqref="R4:R5 R30">
    <cfRule type="cellIs" dxfId="47" priority="49" operator="greaterThan">
      <formula>60</formula>
    </cfRule>
    <cfRule type="cellIs" dxfId="46" priority="50" operator="between">
      <formula>57</formula>
      <formula>59.99</formula>
    </cfRule>
    <cfRule type="cellIs" dxfId="45" priority="51" operator="between">
      <formula>54</formula>
      <formula>56.99</formula>
    </cfRule>
  </conditionalFormatting>
  <conditionalFormatting sqref="U4:U5 U30">
    <cfRule type="cellIs" dxfId="44" priority="46" operator="greaterThan">
      <formula>60</formula>
    </cfRule>
    <cfRule type="cellIs" dxfId="43" priority="47" operator="between">
      <formula>57</formula>
      <formula>59.99</formula>
    </cfRule>
    <cfRule type="cellIs" dxfId="42" priority="48" operator="between">
      <formula>54</formula>
      <formula>56.99</formula>
    </cfRule>
  </conditionalFormatting>
  <conditionalFormatting sqref="T4:T5 T30">
    <cfRule type="cellIs" dxfId="41" priority="43" operator="greaterThan">
      <formula>60</formula>
    </cfRule>
    <cfRule type="cellIs" dxfId="40" priority="44" operator="between">
      <formula>57</formula>
      <formula>59.99</formula>
    </cfRule>
    <cfRule type="cellIs" dxfId="39" priority="45" operator="between">
      <formula>54</formula>
      <formula>56.99</formula>
    </cfRule>
  </conditionalFormatting>
  <conditionalFormatting sqref="S4:S5 S30">
    <cfRule type="cellIs" dxfId="38" priority="40" operator="greaterThan">
      <formula>60</formula>
    </cfRule>
    <cfRule type="cellIs" dxfId="37" priority="41" operator="between">
      <formula>57</formula>
      <formula>59.99</formula>
    </cfRule>
    <cfRule type="cellIs" dxfId="36" priority="42" operator="between">
      <formula>54</formula>
      <formula>56.99</formula>
    </cfRule>
  </conditionalFormatting>
  <conditionalFormatting sqref="R6:R18">
    <cfRule type="cellIs" dxfId="35" priority="37" operator="greaterThan">
      <formula>60</formula>
    </cfRule>
    <cfRule type="cellIs" dxfId="34" priority="38" operator="between">
      <formula>57</formula>
      <formula>59.99</formula>
    </cfRule>
    <cfRule type="cellIs" dxfId="33" priority="39" operator="between">
      <formula>54</formula>
      <formula>56.99</formula>
    </cfRule>
  </conditionalFormatting>
  <conditionalFormatting sqref="U6:U18">
    <cfRule type="cellIs" dxfId="32" priority="34" operator="greaterThan">
      <formula>60</formula>
    </cfRule>
    <cfRule type="cellIs" dxfId="31" priority="35" operator="between">
      <formula>57</formula>
      <formula>59.99</formula>
    </cfRule>
    <cfRule type="cellIs" dxfId="30" priority="36" operator="between">
      <formula>54</formula>
      <formula>56.99</formula>
    </cfRule>
  </conditionalFormatting>
  <conditionalFormatting sqref="T6:T18">
    <cfRule type="cellIs" dxfId="29" priority="31" operator="greaterThan">
      <formula>60</formula>
    </cfRule>
    <cfRule type="cellIs" dxfId="28" priority="32" operator="between">
      <formula>57</formula>
      <formula>59.99</formula>
    </cfRule>
    <cfRule type="cellIs" dxfId="27" priority="33" operator="between">
      <formula>54</formula>
      <formula>56.99</formula>
    </cfRule>
  </conditionalFormatting>
  <conditionalFormatting sqref="S6:S18">
    <cfRule type="cellIs" dxfId="26" priority="28" operator="greaterThan">
      <formula>60</formula>
    </cfRule>
    <cfRule type="cellIs" dxfId="25" priority="29" operator="between">
      <formula>57</formula>
      <formula>59.99</formula>
    </cfRule>
    <cfRule type="cellIs" dxfId="24" priority="30" operator="between">
      <formula>54</formula>
      <formula>56.99</formula>
    </cfRule>
  </conditionalFormatting>
  <conditionalFormatting sqref="R19:R22">
    <cfRule type="cellIs" dxfId="23" priority="25" operator="greaterThan">
      <formula>60</formula>
    </cfRule>
    <cfRule type="cellIs" dxfId="22" priority="26" operator="between">
      <formula>57</formula>
      <formula>59.99</formula>
    </cfRule>
    <cfRule type="cellIs" dxfId="21" priority="27" operator="between">
      <formula>54</formula>
      <formula>56.99</formula>
    </cfRule>
  </conditionalFormatting>
  <conditionalFormatting sqref="U19:U22">
    <cfRule type="cellIs" dxfId="20" priority="22" operator="greaterThan">
      <formula>60</formula>
    </cfRule>
    <cfRule type="cellIs" dxfId="19" priority="23" operator="between">
      <formula>57</formula>
      <formula>59.99</formula>
    </cfRule>
    <cfRule type="cellIs" dxfId="18" priority="24" operator="between">
      <formula>54</formula>
      <formula>56.99</formula>
    </cfRule>
  </conditionalFormatting>
  <conditionalFormatting sqref="T19:T22">
    <cfRule type="cellIs" dxfId="17" priority="19" operator="greaterThan">
      <formula>60</formula>
    </cfRule>
    <cfRule type="cellIs" dxfId="16" priority="20" operator="between">
      <formula>57</formula>
      <formula>59.99</formula>
    </cfRule>
    <cfRule type="cellIs" dxfId="15" priority="21" operator="between">
      <formula>54</formula>
      <formula>56.99</formula>
    </cfRule>
  </conditionalFormatting>
  <conditionalFormatting sqref="S19:S22">
    <cfRule type="cellIs" dxfId="14" priority="16" operator="greaterThan">
      <formula>60</formula>
    </cfRule>
    <cfRule type="cellIs" dxfId="13" priority="17" operator="between">
      <formula>57</formula>
      <formula>59.99</formula>
    </cfRule>
    <cfRule type="cellIs" dxfId="12" priority="18" operator="between">
      <formula>54</formula>
      <formula>56.99</formula>
    </cfRule>
  </conditionalFormatting>
  <conditionalFormatting sqref="R23:R29">
    <cfRule type="cellIs" dxfId="11" priority="13" operator="greaterThan">
      <formula>60</formula>
    </cfRule>
    <cfRule type="cellIs" dxfId="10" priority="14" operator="between">
      <formula>57</formula>
      <formula>59.99</formula>
    </cfRule>
    <cfRule type="cellIs" dxfId="9" priority="15" operator="between">
      <formula>54</formula>
      <formula>56.99</formula>
    </cfRule>
  </conditionalFormatting>
  <conditionalFormatting sqref="T23:T29">
    <cfRule type="cellIs" dxfId="8" priority="10" operator="greaterThan">
      <formula>60</formula>
    </cfRule>
    <cfRule type="cellIs" dxfId="7" priority="11" operator="between">
      <formula>57</formula>
      <formula>59.99</formula>
    </cfRule>
    <cfRule type="cellIs" dxfId="6" priority="12" operator="between">
      <formula>54</formula>
      <formula>56.99</formula>
    </cfRule>
  </conditionalFormatting>
  <conditionalFormatting sqref="S23:S29">
    <cfRule type="cellIs" dxfId="5" priority="7" operator="greaterThan">
      <formula>60</formula>
    </cfRule>
    <cfRule type="cellIs" dxfId="4" priority="8" operator="between">
      <formula>57</formula>
      <formula>59.99</formula>
    </cfRule>
    <cfRule type="cellIs" dxfId="3" priority="9" operator="between">
      <formula>54</formula>
      <formula>56.99</formula>
    </cfRule>
  </conditionalFormatting>
  <conditionalFormatting sqref="U24">
    <cfRule type="cellIs" dxfId="2" priority="4" operator="greaterThan">
      <formula>60</formula>
    </cfRule>
    <cfRule type="cellIs" dxfId="1" priority="5" operator="between">
      <formula>57</formula>
      <formula>59.99</formula>
    </cfRule>
    <cfRule type="cellIs" dxfId="0" priority="6" operator="between">
      <formula>54</formula>
      <formula>56.99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07"/>
  <sheetViews>
    <sheetView showGridLines="0" zoomScale="75" zoomScaleNormal="75"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5" x14ac:dyDescent="0.25"/>
  <cols>
    <col min="2" max="2" width="37.140625" customWidth="1"/>
    <col min="17" max="21" width="9.85546875" bestFit="1" customWidth="1"/>
    <col min="25" max="25" width="12" bestFit="1" customWidth="1"/>
  </cols>
  <sheetData>
    <row r="1" spans="2:21" x14ac:dyDescent="0.25">
      <c r="B1" s="118"/>
    </row>
    <row r="2" spans="2:21" x14ac:dyDescent="0.25">
      <c r="B2" s="147" t="s">
        <v>387</v>
      </c>
      <c r="C2" s="148" t="s">
        <v>379</v>
      </c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9" t="s">
        <v>380</v>
      </c>
      <c r="R2" s="149"/>
      <c r="S2" s="149"/>
      <c r="T2" s="149"/>
      <c r="U2" s="149"/>
    </row>
    <row r="3" spans="2:21" ht="30" customHeight="1" x14ac:dyDescent="0.25">
      <c r="B3" s="147"/>
      <c r="C3" s="105">
        <v>2000</v>
      </c>
      <c r="D3" s="105">
        <f>C3+1</f>
        <v>2001</v>
      </c>
      <c r="E3" s="105">
        <f t="shared" ref="E3:T3" si="0">D3+1</f>
        <v>2002</v>
      </c>
      <c r="F3" s="105">
        <f t="shared" si="0"/>
        <v>2003</v>
      </c>
      <c r="G3" s="105">
        <f t="shared" si="0"/>
        <v>2004</v>
      </c>
      <c r="H3" s="105">
        <f t="shared" si="0"/>
        <v>2005</v>
      </c>
      <c r="I3" s="105">
        <f t="shared" si="0"/>
        <v>2006</v>
      </c>
      <c r="J3" s="105">
        <f t="shared" si="0"/>
        <v>2007</v>
      </c>
      <c r="K3" s="105">
        <f t="shared" si="0"/>
        <v>2008</v>
      </c>
      <c r="L3" s="105">
        <f t="shared" si="0"/>
        <v>2009</v>
      </c>
      <c r="M3" s="105">
        <f t="shared" si="0"/>
        <v>2010</v>
      </c>
      <c r="N3" s="105">
        <f t="shared" si="0"/>
        <v>2011</v>
      </c>
      <c r="O3" s="105">
        <f t="shared" si="0"/>
        <v>2012</v>
      </c>
      <c r="P3" s="105">
        <f t="shared" si="0"/>
        <v>2013</v>
      </c>
      <c r="Q3" s="105">
        <f t="shared" si="0"/>
        <v>2014</v>
      </c>
      <c r="R3" s="105">
        <f t="shared" si="0"/>
        <v>2015</v>
      </c>
      <c r="S3" s="105">
        <f t="shared" si="0"/>
        <v>2016</v>
      </c>
      <c r="T3" s="105">
        <f t="shared" si="0"/>
        <v>2017</v>
      </c>
      <c r="U3" s="105" t="s">
        <v>381</v>
      </c>
    </row>
    <row r="4" spans="2:21" x14ac:dyDescent="0.25">
      <c r="B4" t="str">
        <f>[1]Compilado!B5</f>
        <v>Acre (AC)</v>
      </c>
      <c r="C4" s="106">
        <f>[2]Plan1!B5/1000</f>
        <v>705.83399999999995</v>
      </c>
      <c r="D4" s="106">
        <f>[2]Plan1!C5/1000</f>
        <v>653.78599999999994</v>
      </c>
      <c r="E4" s="106">
        <f>[2]Plan1!D5/1000</f>
        <v>703.74699999999996</v>
      </c>
      <c r="F4" s="106">
        <f>[2]Plan1!E5/1000</f>
        <v>694.08100000000002</v>
      </c>
      <c r="G4" s="106">
        <f>[2]Plan1!F5/1000</f>
        <v>718.11900000000003</v>
      </c>
      <c r="H4" s="106">
        <f>[2]Plan1!G5/1000</f>
        <v>655.89573895000001</v>
      </c>
      <c r="I4" s="106">
        <f>[2]Plan1!H5/1000</f>
        <v>844.82463624000002</v>
      </c>
      <c r="J4" s="106">
        <f>[2]Plan1!I5/1000</f>
        <v>794.95326751000005</v>
      </c>
      <c r="K4" s="106">
        <f>[2]Plan1!J5/1000</f>
        <v>632.09246031999999</v>
      </c>
      <c r="L4" s="106">
        <f>[2]Plan1!K5/1000</f>
        <v>896.47793133000005</v>
      </c>
      <c r="M4" s="106">
        <f>[2]Plan1!L5/1000</f>
        <v>1423.0217535699999</v>
      </c>
      <c r="N4" s="106">
        <f>[2]Plan1!M5/1000</f>
        <v>1498.7745335299999</v>
      </c>
      <c r="O4" s="106">
        <f>[2]Plan1!N5/1000</f>
        <v>1917.1888352799999</v>
      </c>
      <c r="P4" s="106">
        <f>[2]Plan1!O5/1000</f>
        <v>2535.0799243000001</v>
      </c>
      <c r="Q4" s="106">
        <f>[1]DCL_RCL_Sintese!B10/1000000</f>
        <v>3153.18520489</v>
      </c>
      <c r="R4" s="106">
        <f>[1]DCL_RCL_Sintese!B9/1000000</f>
        <v>3822.9574996199999</v>
      </c>
      <c r="S4" s="106">
        <f>[1]DCL_RCL_Sintese!C9/1000000</f>
        <v>3228.31364558</v>
      </c>
      <c r="T4" s="106">
        <f>[1]DCL_RCL_Sintese!D9/1000000</f>
        <v>3212.2048197800004</v>
      </c>
      <c r="U4" s="106">
        <f>[1]DCL_RCL_Sintese!E8/1000000</f>
        <v>3210.0868633200002</v>
      </c>
    </row>
    <row r="5" spans="2:21" x14ac:dyDescent="0.25">
      <c r="B5" t="str">
        <f>[1]Compilado!B6</f>
        <v>Alagoas (AL)</v>
      </c>
      <c r="C5" s="106">
        <f>[2]Plan1!B6/1000</f>
        <v>2670.51</v>
      </c>
      <c r="D5" s="106">
        <f>[2]Plan1!C6/1000</f>
        <v>2451.3530000000001</v>
      </c>
      <c r="E5" s="106">
        <f>[2]Plan1!D6/1000</f>
        <v>3491.788</v>
      </c>
      <c r="F5" s="106">
        <f>[2]Plan1!E6/1000</f>
        <v>4482.25</v>
      </c>
      <c r="G5" s="106">
        <f>[2]Plan1!F6/1000</f>
        <v>5072.92</v>
      </c>
      <c r="H5" s="106">
        <f>[2]Plan1!G6/1000</f>
        <v>5487.7831270000006</v>
      </c>
      <c r="I5" s="106">
        <f>[2]Plan1!H6/1000</f>
        <v>5927.2770799999998</v>
      </c>
      <c r="J5" s="106">
        <f>[2]Plan1!I6/1000</f>
        <v>6218.1226994200006</v>
      </c>
      <c r="K5" s="106">
        <f>[2]Plan1!J6/1000</f>
        <v>6955.4215889999996</v>
      </c>
      <c r="L5" s="106">
        <f>[2]Plan1!K6/1000</f>
        <v>6509.5555076199998</v>
      </c>
      <c r="M5" s="106">
        <f>[2]Plan1!L6/1000</f>
        <v>6798.6490254</v>
      </c>
      <c r="N5" s="106">
        <f>[2]Plan1!M6/1000</f>
        <v>7099.7469498699993</v>
      </c>
      <c r="O5" s="106">
        <f>[2]Plan1!N6/1000</f>
        <v>7599.5025726200001</v>
      </c>
      <c r="P5" s="106">
        <f>[2]Plan1!O6/1000</f>
        <v>7998.4164959000009</v>
      </c>
      <c r="Q5" s="106">
        <f>[1]DCL_RCL_Sintese!B15/1000000</f>
        <v>9540.2135093899997</v>
      </c>
      <c r="R5" s="106">
        <f>[1]DCL_RCL_Sintese!B14/1000000</f>
        <v>10555.30480152</v>
      </c>
      <c r="S5" s="106">
        <f>[1]DCL_RCL_Sintese!C14/1000000</f>
        <v>7863.5148951800002</v>
      </c>
      <c r="T5" s="106">
        <f>[1]DCL_RCL_Sintese!D14/1000000</f>
        <v>7000.34086415</v>
      </c>
      <c r="U5" s="106">
        <f>[1]DCL_RCL_Sintese!E13/1000000</f>
        <v>6825.57961411</v>
      </c>
    </row>
    <row r="6" spans="2:21" x14ac:dyDescent="0.25">
      <c r="B6" t="str">
        <f>[1]Compilado!B7</f>
        <v>Amazonas (AM)</v>
      </c>
      <c r="C6" s="106">
        <f>[2]Plan1!B7/1000</f>
        <v>1925.6790000000001</v>
      </c>
      <c r="D6" s="106">
        <f>[2]Plan1!C7/1000</f>
        <v>1568.3130000000001</v>
      </c>
      <c r="E6" s="106">
        <f>[2]Plan1!D7/1000</f>
        <v>1850.1030000000001</v>
      </c>
      <c r="F6" s="106">
        <f>[2]Plan1!E7/1000</f>
        <v>1696.9449999999999</v>
      </c>
      <c r="G6" s="106">
        <f>[2]Plan1!F7/1000</f>
        <v>1681.7249999999999</v>
      </c>
      <c r="H6" s="106">
        <f>[2]Plan1!G7/1000</f>
        <v>1602.7030799400002</v>
      </c>
      <c r="I6" s="106">
        <f>[2]Plan1!H7/1000</f>
        <v>1556.43648463</v>
      </c>
      <c r="J6" s="106">
        <f>[2]Plan1!I7/1000</f>
        <v>1011.76637843</v>
      </c>
      <c r="K6" s="106">
        <f>[2]Plan1!J7/1000</f>
        <v>819.60011237000003</v>
      </c>
      <c r="L6" s="106">
        <f>[2]Plan1!K7/1000</f>
        <v>1459.1032180699999</v>
      </c>
      <c r="M6" s="106">
        <f>[2]Plan1!L7/1000</f>
        <v>2006.9578038500001</v>
      </c>
      <c r="N6" s="106">
        <f>[2]Plan1!M7/1000</f>
        <v>1648.8440000000001</v>
      </c>
      <c r="O6" s="106">
        <f>[2]Plan1!N7/1000</f>
        <v>1479.3882623900001</v>
      </c>
      <c r="P6" s="106">
        <f>[2]Plan1!O7/1000</f>
        <v>2270.9236253200002</v>
      </c>
      <c r="Q6" s="106">
        <f>[1]DCL_RCL_Sintese!B20/1000000</f>
        <v>3267.9693415500001</v>
      </c>
      <c r="R6" s="106">
        <f>[1]DCL_RCL_Sintese!B19/1000000</f>
        <v>5259.4111223199998</v>
      </c>
      <c r="S6" s="106">
        <f>[1]DCL_RCL_Sintese!C19/1000000</f>
        <v>4620.4649647599999</v>
      </c>
      <c r="T6" s="106">
        <f>[1]DCL_RCL_Sintese!D19/1000000</f>
        <v>4322.55752562</v>
      </c>
      <c r="U6" s="106">
        <f>[1]DCL_RCL_Sintese!E18/1000000</f>
        <v>3460.8052654200001</v>
      </c>
    </row>
    <row r="7" spans="2:21" x14ac:dyDescent="0.25">
      <c r="B7" t="str">
        <f>[1]Compilado!B8</f>
        <v>Amapá (AP)</v>
      </c>
      <c r="C7" s="106">
        <f>[2]Plan1!B8/1000</f>
        <v>31.015999999999998</v>
      </c>
      <c r="D7" s="106">
        <f>[2]Plan1!C8/1000</f>
        <v>35.231999999999999</v>
      </c>
      <c r="E7" s="106">
        <f>[2]Plan1!D8/1000</f>
        <v>226.77699999999999</v>
      </c>
      <c r="F7" s="106">
        <f>[2]Plan1!E8/1000</f>
        <v>260.45800000000003</v>
      </c>
      <c r="G7" s="106">
        <f>[2]Plan1!F8/1000</f>
        <v>273.97000000000003</v>
      </c>
      <c r="H7" s="106">
        <f>[2]Plan1!G8/1000</f>
        <v>151.82550800000001</v>
      </c>
      <c r="I7" s="106">
        <f>[2]Plan1!H8/1000</f>
        <v>172.48078979000002</v>
      </c>
      <c r="J7" s="106">
        <f>[2]Plan1!I8/1000</f>
        <v>184.008633</v>
      </c>
      <c r="K7" s="106">
        <f>[2]Plan1!J8/1000</f>
        <v>97.329565000000002</v>
      </c>
      <c r="L7" s="106">
        <f>[2]Plan1!K8/1000</f>
        <v>246.30808199999998</v>
      </c>
      <c r="M7" s="106">
        <f>[2]Plan1!L8/1000</f>
        <v>449.43636499999997</v>
      </c>
      <c r="N7" s="106">
        <f>[2]Plan1!M8/1000</f>
        <v>347.815</v>
      </c>
      <c r="O7" s="106">
        <f>[2]Plan1!N8/1000</f>
        <v>595.231764</v>
      </c>
      <c r="P7" s="106">
        <f>[2]Plan1!O8/1000</f>
        <v>927.59253000000001</v>
      </c>
      <c r="Q7" s="106">
        <f>[1]DCL_RCL_Sintese!B25/1000000</f>
        <v>1656.6305669999999</v>
      </c>
      <c r="R7" s="106">
        <f>[1]DCL_RCL_Sintese!B24/1000000</f>
        <v>1063.79417498</v>
      </c>
      <c r="S7" s="106">
        <f>[1]DCL_RCL_Sintese!C24/1000000</f>
        <v>699.59726042999989</v>
      </c>
      <c r="T7" s="106">
        <f>[1]DCL_RCL_Sintese!D24/1000000</f>
        <v>614.42688386999998</v>
      </c>
      <c r="U7" s="106">
        <f>[1]DCL_RCL_Sintese!E23/1000000</f>
        <v>-146.54771269999998</v>
      </c>
    </row>
    <row r="8" spans="2:21" x14ac:dyDescent="0.25">
      <c r="B8" t="str">
        <f>[1]Compilado!B9</f>
        <v>Bahia (BA)</v>
      </c>
      <c r="C8" s="106">
        <f>[2]Plan1!B9/1000</f>
        <v>8362.0570000000007</v>
      </c>
      <c r="D8" s="106">
        <f>[2]Plan1!C9/1000</f>
        <v>9758.8670000000002</v>
      </c>
      <c r="E8" s="106">
        <f>[2]Plan1!D9/1000</f>
        <v>12156.457</v>
      </c>
      <c r="F8" s="106">
        <f>[2]Plan1!E9/1000</f>
        <v>12246.048000000001</v>
      </c>
      <c r="G8" s="106">
        <f>[2]Plan1!F9/1000</f>
        <v>12878.412</v>
      </c>
      <c r="H8" s="106">
        <f>[2]Plan1!G9/1000</f>
        <v>12048.37437793</v>
      </c>
      <c r="I8" s="106">
        <f>[2]Plan1!H9/1000</f>
        <v>11616.487999999999</v>
      </c>
      <c r="J8" s="106">
        <f>[2]Plan1!I9/1000</f>
        <v>10370.837315300001</v>
      </c>
      <c r="K8" s="106">
        <f>[2]Plan1!J9/1000</f>
        <v>10238.352229669999</v>
      </c>
      <c r="L8" s="106">
        <f>[2]Plan1!K9/1000</f>
        <v>9234.6469604100002</v>
      </c>
      <c r="M8" s="106">
        <f>[2]Plan1!L9/1000</f>
        <v>9057.0068697299994</v>
      </c>
      <c r="N8" s="106">
        <f>[2]Plan1!M9/1000</f>
        <v>8917.8882934699996</v>
      </c>
      <c r="O8" s="106">
        <f>[2]Plan1!N9/1000</f>
        <v>10617.349965150001</v>
      </c>
      <c r="P8" s="106">
        <f>[2]Plan1!O9/1000</f>
        <v>10877.167972829999</v>
      </c>
      <c r="Q8" s="106">
        <f>[1]DCL_RCL_Sintese!B30/1000000</f>
        <v>11371.115313389999</v>
      </c>
      <c r="R8" s="106">
        <f>[1]DCL_RCL_Sintese!B29/1000000</f>
        <v>16136.539853169999</v>
      </c>
      <c r="S8" s="106">
        <f>[1]DCL_RCL_Sintese!C29/1000000</f>
        <v>16015.640903799998</v>
      </c>
      <c r="T8" s="106">
        <f>[1]DCL_RCL_Sintese!D29/1000000</f>
        <v>17229.303588790001</v>
      </c>
      <c r="U8" s="106">
        <f>[1]DCL_RCL_Sintese!E28/1000000</f>
        <v>20004.291324099999</v>
      </c>
    </row>
    <row r="9" spans="2:21" x14ac:dyDescent="0.25">
      <c r="B9" t="str">
        <f>[1]Compilado!B10</f>
        <v>Ceará (CE)</v>
      </c>
      <c r="C9" s="106">
        <f>[2]Plan1!B10/1000</f>
        <v>2711.864</v>
      </c>
      <c r="D9" s="106">
        <f>[2]Plan1!C10/1000</f>
        <v>3402</v>
      </c>
      <c r="E9" s="106">
        <f>[2]Plan1!D10/1000</f>
        <v>4543.1899999999996</v>
      </c>
      <c r="F9" s="106">
        <f>[2]Plan1!E10/1000</f>
        <v>4448.8739999999998</v>
      </c>
      <c r="G9" s="106">
        <f>[2]Plan1!F10/1000</f>
        <v>4276.527</v>
      </c>
      <c r="H9" s="106">
        <f>[2]Plan1!G10/1000</f>
        <v>3876.7335499999999</v>
      </c>
      <c r="I9" s="106">
        <f>[2]Plan1!H10/1000</f>
        <v>3641.5655180000003</v>
      </c>
      <c r="J9" s="106">
        <f>[2]Plan1!I10/1000</f>
        <v>2512.0292680000002</v>
      </c>
      <c r="K9" s="106">
        <f>[2]Plan1!J10/1000</f>
        <v>1857.038166</v>
      </c>
      <c r="L9" s="106">
        <f>[2]Plan1!K10/1000</f>
        <v>1446.623253</v>
      </c>
      <c r="M9" s="106">
        <f>[2]Plan1!L10/1000</f>
        <v>2680.1122220000002</v>
      </c>
      <c r="N9" s="106">
        <f>[2]Plan1!M10/1000</f>
        <v>3221.71542</v>
      </c>
      <c r="O9" s="106">
        <f>[2]Plan1!N10/1000</f>
        <v>3360.3631049999999</v>
      </c>
      <c r="P9" s="106">
        <f>[2]Plan1!O10/1000</f>
        <v>3940.9023961399998</v>
      </c>
      <c r="Q9" s="106">
        <f>[1]DCL_RCL_Sintese!B35/1000000</f>
        <v>6084.9833570000001</v>
      </c>
      <c r="R9" s="106">
        <f>[1]DCL_RCL_Sintese!B34/1000000</f>
        <v>9369.8125670000009</v>
      </c>
      <c r="S9" s="106">
        <f>[1]DCL_RCL_Sintese!C34/1000000</f>
        <v>7775.05929302</v>
      </c>
      <c r="T9" s="106">
        <f>[1]DCL_RCL_Sintese!D34/1000000</f>
        <v>8146.0844344500001</v>
      </c>
      <c r="U9" s="106">
        <f>[1]DCL_RCL_Sintese!E33/1000000</f>
        <v>10288.136941620001</v>
      </c>
    </row>
    <row r="10" spans="2:21" x14ac:dyDescent="0.25">
      <c r="B10" t="str">
        <f>[1]Compilado!B11</f>
        <v>Distrito Federal (DF)</v>
      </c>
      <c r="C10" s="106">
        <f>[2]Plan1!B11/1000</f>
        <v>1153.4780000000001</v>
      </c>
      <c r="D10" s="106">
        <f>[2]Plan1!C11/1000</f>
        <v>1200.1579999999999</v>
      </c>
      <c r="E10" s="106">
        <f>[2]Plan1!D11/1000</f>
        <v>1587.309</v>
      </c>
      <c r="F10" s="106">
        <f>[2]Plan1!E11/1000</f>
        <v>1599.5182600000001</v>
      </c>
      <c r="G10" s="106">
        <f>[2]Plan1!F11/1000</f>
        <v>1467.4624899999999</v>
      </c>
      <c r="H10" s="106">
        <f>[2]Plan1!G11/1000</f>
        <v>2128.6964275800001</v>
      </c>
      <c r="I10" s="106">
        <f>[2]Plan1!H11/1000</f>
        <v>2278.95347115</v>
      </c>
      <c r="J10" s="106">
        <f>[2]Plan1!I11/1000</f>
        <v>1551.4494463800002</v>
      </c>
      <c r="K10" s="106">
        <f>[2]Plan1!J11/1000</f>
        <v>1543.1955642400001</v>
      </c>
      <c r="L10" s="106">
        <f>[2]Plan1!K11/1000</f>
        <v>1777.5776802</v>
      </c>
      <c r="M10" s="106">
        <f>[2]Plan1!L11/1000</f>
        <v>2081.7609920099999</v>
      </c>
      <c r="N10" s="106">
        <f>[2]Plan1!M11/1000</f>
        <v>2046.85912753</v>
      </c>
      <c r="O10" s="106">
        <f>[2]Plan1!N11/1000</f>
        <v>1432.9310731600001</v>
      </c>
      <c r="P10" s="106">
        <f>[2]Plan1!O11/1000</f>
        <v>2543.9669244299998</v>
      </c>
      <c r="Q10" s="106">
        <f>[1]DCL_RCL_Sintese!B40/1000000</f>
        <v>3618.92403672</v>
      </c>
      <c r="R10" s="106">
        <f>[1]DCL_RCL_Sintese!B39/1000000</f>
        <v>4657.9499465600002</v>
      </c>
      <c r="S10" s="106">
        <f>[1]DCL_RCL_Sintese!C39/1000000</f>
        <v>5942.9398781999998</v>
      </c>
      <c r="T10" s="106">
        <f>[1]DCL_RCL_Sintese!D39/1000000</f>
        <v>6998.6675481800003</v>
      </c>
      <c r="U10" s="106">
        <f>[1]DCL_RCL_Sintese!E38/1000000</f>
        <v>6104.9309658699995</v>
      </c>
    </row>
    <row r="11" spans="2:21" x14ac:dyDescent="0.25">
      <c r="B11" t="str">
        <f>[1]Compilado!B12</f>
        <v>Espírito Santo (ES)</v>
      </c>
      <c r="C11" s="106">
        <f>[2]Plan1!B12/1000</f>
        <v>2129.0369999999998</v>
      </c>
      <c r="D11" s="106">
        <f>[2]Plan1!C12/1000</f>
        <v>2123.0279999999998</v>
      </c>
      <c r="E11" s="106">
        <f>[2]Plan1!D12/1000</f>
        <v>2963.875</v>
      </c>
      <c r="F11" s="106">
        <f>[2]Plan1!E12/1000</f>
        <v>3385.6410000000001</v>
      </c>
      <c r="G11" s="106">
        <f>[2]Plan1!F12/1000</f>
        <v>3011.009</v>
      </c>
      <c r="H11" s="106">
        <f>[2]Plan1!G12/1000</f>
        <v>2247.6855436635601</v>
      </c>
      <c r="I11" s="106">
        <f>[2]Plan1!H12/1000</f>
        <v>1872.0593631500001</v>
      </c>
      <c r="J11" s="106">
        <f>[2]Plan1!I12/1000</f>
        <v>1210.4257320199999</v>
      </c>
      <c r="K11" s="106">
        <f>[2]Plan1!J12/1000</f>
        <v>800.39670559000001</v>
      </c>
      <c r="L11" s="106">
        <f>[2]Plan1!K12/1000</f>
        <v>636.02183952000007</v>
      </c>
      <c r="M11" s="106">
        <f>[2]Plan1!L12/1000</f>
        <v>1415.501</v>
      </c>
      <c r="N11" s="106">
        <f>[2]Plan1!M12/1000</f>
        <v>1335.7757521800002</v>
      </c>
      <c r="O11" s="106">
        <f>[2]Plan1!N12/1000</f>
        <v>1633.9445506</v>
      </c>
      <c r="P11" s="106">
        <f>[2]Plan1!O12/1000</f>
        <v>2190.8875756899997</v>
      </c>
      <c r="Q11" s="106">
        <f>[1]DCL_RCL_Sintese!B45/1000000</f>
        <v>3182.3727022800003</v>
      </c>
      <c r="R11" s="106">
        <f>[1]DCL_RCL_Sintese!B44/1000000</f>
        <v>3748.61899262</v>
      </c>
      <c r="S11" s="106">
        <f>[1]DCL_RCL_Sintese!C44/1000000</f>
        <v>3138.5812499899998</v>
      </c>
      <c r="T11" s="106">
        <f>[1]DCL_RCL_Sintese!D44/1000000</f>
        <v>2114.0807765899999</v>
      </c>
      <c r="U11" s="106">
        <f>[1]DCL_RCL_Sintese!E43/1000000</f>
        <v>1165.13827515</v>
      </c>
    </row>
    <row r="12" spans="2:21" x14ac:dyDescent="0.25">
      <c r="B12" t="str">
        <f>[1]Compilado!B13</f>
        <v>Goiás (GO)</v>
      </c>
      <c r="C12" s="106">
        <f>[2]Plan1!B13/1000</f>
        <v>8369.6209999999992</v>
      </c>
      <c r="D12" s="106">
        <f>[2]Plan1!C13/1000</f>
        <v>9029.9030000000002</v>
      </c>
      <c r="E12" s="106">
        <f>[2]Plan1!D13/1000</f>
        <v>10611.539000000001</v>
      </c>
      <c r="F12" s="106">
        <f>[2]Plan1!E13/1000</f>
        <v>10948.751</v>
      </c>
      <c r="G12" s="106">
        <f>[2]Plan1!F13/1000</f>
        <v>11744.076999999999</v>
      </c>
      <c r="H12" s="106">
        <f>[2]Plan1!G13/1000</f>
        <v>11386.81851478</v>
      </c>
      <c r="I12" s="106">
        <f>[2]Plan1!H13/1000</f>
        <v>11334.808000000001</v>
      </c>
      <c r="J12" s="106">
        <f>[2]Plan1!I13/1000</f>
        <v>12231.561668050001</v>
      </c>
      <c r="K12" s="106">
        <f>[2]Plan1!J13/1000</f>
        <v>12553.277976290001</v>
      </c>
      <c r="L12" s="106">
        <f>[2]Plan1!K13/1000</f>
        <v>11697.404279620001</v>
      </c>
      <c r="M12" s="106">
        <f>[2]Plan1!L13/1000</f>
        <v>13680.116479509999</v>
      </c>
      <c r="N12" s="106">
        <f>[2]Plan1!M13/1000</f>
        <v>12770.814953620002</v>
      </c>
      <c r="O12" s="106">
        <f>[2]Plan1!N13/1000</f>
        <v>14378.868945239999</v>
      </c>
      <c r="P12" s="106">
        <f>[2]Plan1!O13/1000</f>
        <v>14104.041795229999</v>
      </c>
      <c r="Q12" s="106">
        <f>[1]DCL_RCL_Sintese!B50/1000000</f>
        <v>15844.134840280001</v>
      </c>
      <c r="R12" s="106">
        <f>[1]DCL_RCL_Sintese!B49/1000000</f>
        <v>17119.934768899999</v>
      </c>
      <c r="S12" s="106">
        <f>[1]DCL_RCL_Sintese!C49/1000000</f>
        <v>18336.813088799998</v>
      </c>
      <c r="T12" s="106">
        <f>[1]DCL_RCL_Sintese!D49/1000000</f>
        <v>19357.283260050001</v>
      </c>
      <c r="U12" s="106">
        <f>[1]DCL_RCL_Sintese!E48/1000000</f>
        <v>18943.378394720003</v>
      </c>
    </row>
    <row r="13" spans="2:21" x14ac:dyDescent="0.25">
      <c r="B13" t="str">
        <f>[1]Compilado!B14</f>
        <v>Maranhão (MA)</v>
      </c>
      <c r="C13" s="106">
        <f>[2]Plan1!B14/1000</f>
        <v>4624.2860000000001</v>
      </c>
      <c r="D13" s="106">
        <f>[2]Plan1!C14/1000</f>
        <v>4452.3270000000002</v>
      </c>
      <c r="E13" s="106">
        <f>[2]Plan1!D14/1000</f>
        <v>5784.8109999999997</v>
      </c>
      <c r="F13" s="106">
        <f>[2]Plan1!E14/1000</f>
        <v>5448.982</v>
      </c>
      <c r="G13" s="106">
        <f>[2]Plan1!F14/1000</f>
        <v>5141.5150000000003</v>
      </c>
      <c r="H13" s="106">
        <f>[2]Plan1!G14/1000</f>
        <v>4908.1450000000004</v>
      </c>
      <c r="I13" s="106">
        <f>[2]Plan1!H14/1000</f>
        <v>5054.2910000000002</v>
      </c>
      <c r="J13" s="106">
        <f>[2]Plan1!I14/1000</f>
        <v>4479.8381328900005</v>
      </c>
      <c r="K13" s="106">
        <f>[2]Plan1!J14/1000</f>
        <v>4316.4803046700008</v>
      </c>
      <c r="L13" s="106">
        <f>[2]Plan1!K14/1000</f>
        <v>4073.1667982600002</v>
      </c>
      <c r="M13" s="106">
        <f>[2]Plan1!L14/1000</f>
        <v>4339.6458029599999</v>
      </c>
      <c r="N13" s="106">
        <f>[2]Plan1!M14/1000</f>
        <v>3805.1142247800003</v>
      </c>
      <c r="O13" s="106">
        <f>[2]Plan1!N14/1000</f>
        <v>3659.26681379</v>
      </c>
      <c r="P13" s="106">
        <f>[2]Plan1!O14/1000</f>
        <v>3494.3413013200002</v>
      </c>
      <c r="Q13" s="106">
        <f>[1]DCL_RCL_Sintese!B55/1000000</f>
        <v>5247.4771901300001</v>
      </c>
      <c r="R13" s="106">
        <f>[1]DCL_RCL_Sintese!B54/1000000</f>
        <v>6443.7956205200007</v>
      </c>
      <c r="S13" s="106">
        <f>[1]DCL_RCL_Sintese!C54/1000000</f>
        <v>5454.2893712799996</v>
      </c>
      <c r="T13" s="106">
        <f>[1]DCL_RCL_Sintese!D54/1000000</f>
        <v>5487.4496669799992</v>
      </c>
      <c r="U13" s="106">
        <f>[1]DCL_RCL_Sintese!E53/1000000</f>
        <v>6164.4994265600008</v>
      </c>
    </row>
    <row r="14" spans="2:21" x14ac:dyDescent="0.25">
      <c r="B14" t="str">
        <f>[1]Compilado!B15</f>
        <v>Minas Gerais (MG)</v>
      </c>
      <c r="C14" s="106">
        <f>[2]Plan1!B15/1000</f>
        <v>13614.394</v>
      </c>
      <c r="D14" s="106">
        <f>[2]Plan1!C15/1000</f>
        <v>26757.537</v>
      </c>
      <c r="E14" s="106">
        <f>[2]Plan1!D15/1000</f>
        <v>32941.741000000002</v>
      </c>
      <c r="F14" s="106">
        <f>[2]Plan1!E15/1000</f>
        <v>34735.247000000003</v>
      </c>
      <c r="G14" s="106">
        <f>[2]Plan1!F15/1000</f>
        <v>37464.487000000001</v>
      </c>
      <c r="H14" s="106">
        <f>[2]Plan1!G15/1000</f>
        <v>39706.846490819997</v>
      </c>
      <c r="I14" s="106">
        <f>[2]Plan1!H15/1000</f>
        <v>41767.078085330002</v>
      </c>
      <c r="J14" s="106">
        <f>[2]Plan1!I15/1000</f>
        <v>44692.747095129998</v>
      </c>
      <c r="K14" s="106">
        <f>[2]Plan1!J15/1000</f>
        <v>51560.659307580005</v>
      </c>
      <c r="L14" s="106">
        <f>[2]Plan1!K15/1000</f>
        <v>52264.41452323</v>
      </c>
      <c r="M14" s="106">
        <f>[2]Plan1!L15/1000</f>
        <v>60499.483183839999</v>
      </c>
      <c r="N14" s="106">
        <f>[2]Plan1!M15/1000</f>
        <v>67779.833154559994</v>
      </c>
      <c r="O14" s="106">
        <f>[2]Plan1!N15/1000</f>
        <v>70461.77069794001</v>
      </c>
      <c r="P14" s="106">
        <f>[2]Plan1!O15/1000</f>
        <v>79111.025392570009</v>
      </c>
      <c r="Q14" s="106">
        <f>[1]DCL_RCL_Sintese!B60/1000000</f>
        <v>85279.887534410009</v>
      </c>
      <c r="R14" s="106">
        <f>[1]DCL_RCL_Sintese!B59/1000000</f>
        <v>102592.25553523</v>
      </c>
      <c r="S14" s="106">
        <f>[1]DCL_RCL_Sintese!C59/1000000</f>
        <v>109124.34332583001</v>
      </c>
      <c r="T14" s="106">
        <f>[1]DCL_RCL_Sintese!D59/1000000</f>
        <v>102814.92115117999</v>
      </c>
      <c r="U14" s="106">
        <f>[1]DCL_RCL_Sintese!E58/1000000</f>
        <v>105645.71324622</v>
      </c>
    </row>
    <row r="15" spans="2:21" x14ac:dyDescent="0.25">
      <c r="B15" t="str">
        <f>[1]Compilado!B16</f>
        <v>Mato Grosso do Sul (MS)</v>
      </c>
      <c r="C15" s="106">
        <f>[2]Plan1!B16/1000</f>
        <v>4133.6689999999999</v>
      </c>
      <c r="D15" s="106">
        <f>[2]Plan1!C16/1000</f>
        <v>4507.0290000000005</v>
      </c>
      <c r="E15" s="106">
        <f>[2]Plan1!D16/1000</f>
        <v>5450.9970000000003</v>
      </c>
      <c r="F15" s="106">
        <f>[2]Plan1!E16/1000</f>
        <v>5662.201</v>
      </c>
      <c r="G15" s="106">
        <f>[2]Plan1!F16/1000</f>
        <v>6001.2539999999999</v>
      </c>
      <c r="H15" s="106">
        <f>[2]Plan1!G16/1000</f>
        <v>6117.3585281800006</v>
      </c>
      <c r="I15" s="106">
        <f>[2]Plan1!H16/1000</f>
        <v>6207.9891353700004</v>
      </c>
      <c r="J15" s="106">
        <f>[2]Plan1!I16/1000</f>
        <v>5829.4420886000007</v>
      </c>
      <c r="K15" s="106">
        <f>[2]Plan1!J16/1000</f>
        <v>5567.1981784700001</v>
      </c>
      <c r="L15" s="106">
        <f>[2]Plan1!K16/1000</f>
        <v>5602.7656931399997</v>
      </c>
      <c r="M15" s="106">
        <f>[2]Plan1!L16/1000</f>
        <v>6213.1684151499994</v>
      </c>
      <c r="N15" s="106">
        <f>[2]Plan1!M16/1000</f>
        <v>6781.344333439999</v>
      </c>
      <c r="O15" s="106">
        <f>[2]Plan1!N16/1000</f>
        <v>6955.6925493199997</v>
      </c>
      <c r="P15" s="106">
        <f>[2]Plan1!O16/1000</f>
        <v>7350.75337416</v>
      </c>
      <c r="Q15" s="107">
        <f>[1]DCL_RCL_Sintese!B65/1000000</f>
        <v>7992.4206693300002</v>
      </c>
      <c r="R15" s="107">
        <f>[1]DCL_RCL_Sintese!B64/1000000</f>
        <v>7421.0932799299999</v>
      </c>
      <c r="S15" s="107">
        <f>[1]DCL_RCL_Sintese!C64/1000000</f>
        <v>7307.3259983799999</v>
      </c>
      <c r="T15" s="107">
        <f>[1]DCL_RCL_Sintese!D64/1000000</f>
        <v>7420.6981595299994</v>
      </c>
      <c r="U15" s="107">
        <f>[1]DCL_RCL_Sintese!E63/1000000</f>
        <v>7812.8575942399993</v>
      </c>
    </row>
    <row r="16" spans="2:21" x14ac:dyDescent="0.25">
      <c r="B16" t="str">
        <f>[1]Compilado!B17</f>
        <v>Mato Grosso (MT)</v>
      </c>
      <c r="C16" s="106">
        <f>[2]Plan1!B17/1000</f>
        <v>4379.49</v>
      </c>
      <c r="D16" s="106">
        <f>[2]Plan1!C17/1000</f>
        <v>4107.3810000000003</v>
      </c>
      <c r="E16" s="106">
        <f>[2]Plan1!D17/1000</f>
        <v>3995.6550000000002</v>
      </c>
      <c r="F16" s="106">
        <f>[2]Plan1!E17/1000</f>
        <v>5506.3639999999996</v>
      </c>
      <c r="G16" s="106">
        <f>[2]Plan1!F17/1000</f>
        <v>5037.8459999999995</v>
      </c>
      <c r="H16" s="106">
        <f>[2]Plan1!G17/1000</f>
        <v>4781.49307933</v>
      </c>
      <c r="I16" s="106">
        <f>[2]Plan1!H17/1000</f>
        <v>4959.5872496000002</v>
      </c>
      <c r="J16" s="106">
        <f>[2]Plan1!I17/1000</f>
        <v>4592.5662330200003</v>
      </c>
      <c r="K16" s="106">
        <f>[2]Plan1!J17/1000</f>
        <v>4324.1553462600004</v>
      </c>
      <c r="L16" s="106">
        <f>[2]Plan1!K17/1000</f>
        <v>3497.7577965199998</v>
      </c>
      <c r="M16" s="106">
        <f>[2]Plan1!L17/1000</f>
        <v>3928.18138701</v>
      </c>
      <c r="N16" s="106">
        <f>[2]Plan1!M17/1000</f>
        <v>3121.2247557700002</v>
      </c>
      <c r="O16" s="106">
        <f>[2]Plan1!N17/1000</f>
        <v>2712.1724961600003</v>
      </c>
      <c r="P16" s="106">
        <f>[2]Plan1!O17/1000</f>
        <v>3358.82540539</v>
      </c>
      <c r="Q16" s="106">
        <f>[1]DCL_RCL_Sintese!B70/1000000</f>
        <v>5326.2730950300001</v>
      </c>
      <c r="R16" s="106">
        <f>[1]DCL_RCL_Sintese!B69/1000000</f>
        <v>5676.2972745299994</v>
      </c>
      <c r="S16" s="106">
        <f>[1]DCL_RCL_Sintese!C69/1000000</f>
        <v>5507.5284466200001</v>
      </c>
      <c r="T16" s="106">
        <f>[1]DCL_RCL_Sintese!D69/1000000</f>
        <v>5905.8040069199997</v>
      </c>
      <c r="U16" s="106">
        <f>[1]DCL_RCL_Sintese!E68/1000000</f>
        <v>4553.0935854700001</v>
      </c>
    </row>
    <row r="17" spans="2:21" x14ac:dyDescent="0.25">
      <c r="B17" t="str">
        <f>[1]Compilado!B18</f>
        <v>Pará (PA)</v>
      </c>
      <c r="C17" s="106">
        <f>[2]Plan1!B18/1000</f>
        <v>1314.3620000000001</v>
      </c>
      <c r="D17" s="106">
        <f>[2]Plan1!C18/1000</f>
        <v>1713.7539999999999</v>
      </c>
      <c r="E17" s="106">
        <f>[2]Plan1!D18/1000</f>
        <v>2138.123</v>
      </c>
      <c r="F17" s="106">
        <f>[2]Plan1!E18/1000</f>
        <v>2121.0479999999998</v>
      </c>
      <c r="G17" s="106">
        <f>[2]Plan1!F18/1000</f>
        <v>2458.42</v>
      </c>
      <c r="H17" s="106">
        <f>[2]Plan1!G18/1000</f>
        <v>2229.6590127700001</v>
      </c>
      <c r="I17" s="106">
        <f>[2]Plan1!H18/1000</f>
        <v>2436.549</v>
      </c>
      <c r="J17" s="106">
        <f>[2]Plan1!I18/1000</f>
        <v>2164.7179999999998</v>
      </c>
      <c r="K17" s="106">
        <f>[2]Plan1!J18/1000</f>
        <v>2144.102523</v>
      </c>
      <c r="L17" s="106">
        <f>[2]Plan1!K18/1000</f>
        <v>1907.5844472100002</v>
      </c>
      <c r="M17" s="106">
        <f>[2]Plan1!L18/1000</f>
        <v>2609.9661639399997</v>
      </c>
      <c r="N17" s="106">
        <f>[2]Plan1!M18/1000</f>
        <v>2020.2449164299999</v>
      </c>
      <c r="O17" s="106">
        <f>[2]Plan1!N18/1000</f>
        <v>1372.7290382699998</v>
      </c>
      <c r="P17" s="106">
        <f>[2]Plan1!O18/1000</f>
        <v>1378.88780075</v>
      </c>
      <c r="Q17" s="106">
        <f>[1]DCL_RCL_Sintese!B75/1000000</f>
        <v>1503.9627976099998</v>
      </c>
      <c r="R17" s="106">
        <f>[1]DCL_RCL_Sintese!B74/1000000</f>
        <v>2020.9405623900002</v>
      </c>
      <c r="S17" s="106">
        <f>[1]DCL_RCL_Sintese!C74/1000000</f>
        <v>1665.6798064500001</v>
      </c>
      <c r="T17" s="106">
        <f>[1]DCL_RCL_Sintese!D74/1000000</f>
        <v>1153.2862576099999</v>
      </c>
      <c r="U17" s="106">
        <f>[1]DCL_RCL_Sintese!E73/1000000</f>
        <v>892.46015469000008</v>
      </c>
    </row>
    <row r="18" spans="2:21" x14ac:dyDescent="0.25">
      <c r="B18" t="str">
        <f>[1]Compilado!B19</f>
        <v>Paraíba (PB)</v>
      </c>
      <c r="C18" s="106">
        <f>[2]Plan1!B19/1000</f>
        <v>2438.9369999999999</v>
      </c>
      <c r="D18" s="106">
        <f>[2]Plan1!C19/1000</f>
        <v>1977.9680000000001</v>
      </c>
      <c r="E18" s="106">
        <f>[2]Plan1!D19/1000</f>
        <v>2769.7849999999999</v>
      </c>
      <c r="F18" s="106">
        <f>[2]Plan1!E19/1000</f>
        <v>2618.4059999999999</v>
      </c>
      <c r="G18" s="106">
        <f>[2]Plan1!F19/1000</f>
        <v>2513.817</v>
      </c>
      <c r="H18" s="106">
        <f>[2]Plan1!G19/1000</f>
        <v>2584.6258779600003</v>
      </c>
      <c r="I18" s="106">
        <f>[2]Plan1!H19/1000</f>
        <v>2463.9290000000001</v>
      </c>
      <c r="J18" s="106">
        <f>[2]Plan1!I19/1000</f>
        <v>2201.35</v>
      </c>
      <c r="K18" s="106">
        <f>[2]Plan1!J19/1000</f>
        <v>2115.18011209</v>
      </c>
      <c r="L18" s="106">
        <f>[2]Plan1!K19/1000</f>
        <v>1585.37977512</v>
      </c>
      <c r="M18" s="106">
        <f>[2]Plan1!L19/1000</f>
        <v>1809.8429753299997</v>
      </c>
      <c r="N18" s="106">
        <f>[2]Plan1!M19/1000</f>
        <v>1492.8217121900002</v>
      </c>
      <c r="O18" s="106">
        <f>[2]Plan1!N19/1000</f>
        <v>1651.1019842999999</v>
      </c>
      <c r="P18" s="106">
        <f>[2]Plan1!O19/1000</f>
        <v>1888.62967675</v>
      </c>
      <c r="Q18" s="106">
        <f>[1]DCL_RCL_Sintese!B80/1000000</f>
        <v>2736.79374525</v>
      </c>
      <c r="R18" s="106">
        <f>[1]DCL_RCL_Sintese!B79/1000000</f>
        <v>3297.12009739</v>
      </c>
      <c r="S18" s="106">
        <f>[1]DCL_RCL_Sintese!C79/1000000</f>
        <v>2675.5534923699997</v>
      </c>
      <c r="T18" s="106">
        <f>[1]DCL_RCL_Sintese!D79/1000000</f>
        <v>2641.2931351999996</v>
      </c>
      <c r="U18" s="106">
        <f>[1]DCL_RCL_Sintese!E78/1000000</f>
        <v>2232.9552515599999</v>
      </c>
    </row>
    <row r="19" spans="2:21" x14ac:dyDescent="0.25">
      <c r="B19" t="str">
        <f>[1]Compilado!B20</f>
        <v>Pernambuco (PE)</v>
      </c>
      <c r="C19" s="106">
        <f>[2]Plan1!B20/1000</f>
        <v>2961.3470000000002</v>
      </c>
      <c r="D19" s="106">
        <f>[2]Plan1!C20/1000</f>
        <v>4253.625</v>
      </c>
      <c r="E19" s="106">
        <f>[2]Plan1!D20/1000</f>
        <v>5495.0230000000001</v>
      </c>
      <c r="F19" s="106">
        <f>[2]Plan1!E20/1000</f>
        <v>5429.0479999999998</v>
      </c>
      <c r="G19" s="106">
        <f>[2]Plan1!F20/1000</f>
        <v>5495.2629999999999</v>
      </c>
      <c r="H19" s="106">
        <f>[2]Plan1!G20/1000</f>
        <v>5230.4435049300009</v>
      </c>
      <c r="I19" s="106">
        <f>[2]Plan1!H20/1000</f>
        <v>4920.433</v>
      </c>
      <c r="J19" s="106">
        <f>[2]Plan1!I20/1000</f>
        <v>4404.1933877199999</v>
      </c>
      <c r="K19" s="106">
        <f>[2]Plan1!J20/1000</f>
        <v>4249.4237218300004</v>
      </c>
      <c r="L19" s="106">
        <f>[2]Plan1!K20/1000</f>
        <v>4589.1016462799998</v>
      </c>
      <c r="M19" s="106">
        <f>[2]Plan1!L20/1000</f>
        <v>4760.3846979700002</v>
      </c>
      <c r="N19" s="106">
        <f>[2]Plan1!M20/1000</f>
        <v>5676.71990637</v>
      </c>
      <c r="O19" s="106">
        <f>[2]Plan1!N20/1000</f>
        <v>7143.20933367</v>
      </c>
      <c r="P19" s="106">
        <f>[2]Plan1!O20/1000</f>
        <v>9061.03916441</v>
      </c>
      <c r="Q19" s="106">
        <f>[1]DCL_RCL_Sintese!B85/1000000</f>
        <v>10695.491905469999</v>
      </c>
      <c r="R19" s="106">
        <f>[1]DCL_RCL_Sintese!B84/1000000</f>
        <v>12215.360981530001</v>
      </c>
      <c r="S19" s="106">
        <f>[1]DCL_RCL_Sintese!C84/1000000</f>
        <v>12654.082892840001</v>
      </c>
      <c r="T19" s="106">
        <f>[1]DCL_RCL_Sintese!D84/1000000</f>
        <v>13176.450959829999</v>
      </c>
      <c r="U19" s="106">
        <f>[1]DCL_RCL_Sintese!E83/1000000</f>
        <v>13157.52850099</v>
      </c>
    </row>
    <row r="20" spans="2:21" x14ac:dyDescent="0.25">
      <c r="B20" t="str">
        <f>[1]Compilado!B21</f>
        <v>Piauí (PI)</v>
      </c>
      <c r="C20" s="106">
        <f>[2]Plan1!B21/1000</f>
        <v>2002.1759999999999</v>
      </c>
      <c r="D20" s="106">
        <f>[2]Plan1!C21/1000</f>
        <v>2241.7890000000002</v>
      </c>
      <c r="E20" s="106">
        <f>[2]Plan1!D21/1000</f>
        <v>2602.5889999999999</v>
      </c>
      <c r="F20" s="106">
        <f>[2]Plan1!E21/1000</f>
        <v>2561.5259999999998</v>
      </c>
      <c r="G20" s="106">
        <f>[2]Plan1!F21/1000</f>
        <v>2751.1570000000002</v>
      </c>
      <c r="H20" s="106">
        <f>[2]Plan1!G21/1000</f>
        <v>2580.2954976599999</v>
      </c>
      <c r="I20" s="106">
        <f>[2]Plan1!H21/1000</f>
        <v>2262.0837932099998</v>
      </c>
      <c r="J20" s="106">
        <f>[2]Plan1!I21/1000</f>
        <v>2380.2809976200001</v>
      </c>
      <c r="K20" s="106">
        <f>[2]Plan1!J21/1000</f>
        <v>2308.1898024499997</v>
      </c>
      <c r="L20" s="106">
        <f>[2]Plan1!K21/1000</f>
        <v>2434.5751467399996</v>
      </c>
      <c r="M20" s="106">
        <f>[2]Plan1!L21/1000</f>
        <v>2443.1257645300002</v>
      </c>
      <c r="N20" s="106">
        <f>[2]Plan1!M21/1000</f>
        <v>2867.4998515299999</v>
      </c>
      <c r="O20" s="106">
        <f>[2]Plan1!N21/1000</f>
        <v>2815.5595728200005</v>
      </c>
      <c r="P20" s="106">
        <f>[2]Plan1!O21/1000</f>
        <v>3390.10783137</v>
      </c>
      <c r="Q20" s="106">
        <f>[1]DCL_RCL_Sintese!B90/1000000</f>
        <v>3776.1190036999997</v>
      </c>
      <c r="R20" s="106">
        <f>[1]DCL_RCL_Sintese!B89/1000000</f>
        <v>3762.7141990300001</v>
      </c>
      <c r="S20" s="106">
        <f>[1]DCL_RCL_Sintese!C89/1000000</f>
        <v>3423.69134648</v>
      </c>
      <c r="T20" s="106">
        <f>[1]DCL_RCL_Sintese!D89/1000000</f>
        <v>3288.1484766200001</v>
      </c>
      <c r="U20" s="106">
        <f>[1]DCL_RCL_Sintese!E88/1000000</f>
        <v>2555.2808396999999</v>
      </c>
    </row>
    <row r="21" spans="2:21" x14ac:dyDescent="0.25">
      <c r="B21" t="str">
        <f>[1]Compilado!B22</f>
        <v>Paraná (PR)</v>
      </c>
      <c r="C21" s="106">
        <f>[2]Plan1!B22/1000</f>
        <v>7353.7969999999996</v>
      </c>
      <c r="D21" s="106">
        <f>[2]Plan1!C22/1000</f>
        <v>8395.7659999999996</v>
      </c>
      <c r="E21" s="106">
        <f>[2]Plan1!D22/1000</f>
        <v>9269.3009999999995</v>
      </c>
      <c r="F21" s="106">
        <f>[2]Plan1!E22/1000</f>
        <v>8755.69</v>
      </c>
      <c r="G21" s="106">
        <f>[2]Plan1!F22/1000</f>
        <v>9951.0769999999993</v>
      </c>
      <c r="H21" s="106">
        <f>[2]Plan1!G22/1000</f>
        <v>13490.214919</v>
      </c>
      <c r="I21" s="106">
        <f>[2]Plan1!H22/1000</f>
        <v>14346.48605025</v>
      </c>
      <c r="J21" s="106">
        <f>[2]Plan1!I22/1000</f>
        <v>14506.00015507</v>
      </c>
      <c r="K21" s="106">
        <f>[2]Plan1!J22/1000</f>
        <v>17192.09950733</v>
      </c>
      <c r="L21" s="106">
        <f>[2]Plan1!K22/1000</f>
        <v>16937.48502</v>
      </c>
      <c r="M21" s="106">
        <f>[2]Plan1!L22/1000</f>
        <v>15130.15286328</v>
      </c>
      <c r="N21" s="106">
        <f>[2]Plan1!M22/1000</f>
        <v>14950.806626259999</v>
      </c>
      <c r="O21" s="106">
        <f>[2]Plan1!N22/1000</f>
        <v>13067.7858646</v>
      </c>
      <c r="P21" s="106">
        <f>[2]Plan1!O22/1000</f>
        <v>15215.76782474</v>
      </c>
      <c r="Q21" s="106">
        <f>[1]DCL_RCL_Sintese!B95/1000000</f>
        <v>16474.714488170001</v>
      </c>
      <c r="R21" s="106">
        <f>[1]DCL_RCL_Sintese!B94/1000000</f>
        <v>16059.066976120001</v>
      </c>
      <c r="S21" s="106">
        <f>[1]DCL_RCL_Sintese!C94/1000000</f>
        <v>13251.93144463</v>
      </c>
      <c r="T21" s="106">
        <f>[1]DCL_RCL_Sintese!D94/1000000</f>
        <v>10742.97716438</v>
      </c>
      <c r="U21" s="106">
        <f>[1]DCL_RCL_Sintese!E93/1000000</f>
        <v>9017.2512366299998</v>
      </c>
    </row>
    <row r="22" spans="2:21" x14ac:dyDescent="0.25">
      <c r="B22" t="str">
        <f>[1]Compilado!B23</f>
        <v>Rio de Janeiro (RJ)</v>
      </c>
      <c r="C22" s="106">
        <f>[2]Plan1!B23/1000</f>
        <v>23870.048999999999</v>
      </c>
      <c r="D22" s="106">
        <f>[2]Plan1!C23/1000</f>
        <v>25840.552</v>
      </c>
      <c r="E22" s="106">
        <f>[2]Plan1!D23/1000</f>
        <v>35449.514000000003</v>
      </c>
      <c r="F22" s="106">
        <f>[2]Plan1!E23/1000</f>
        <v>38571.989000000001</v>
      </c>
      <c r="G22" s="106">
        <f>[2]Plan1!F23/1000</f>
        <v>42929.196000000004</v>
      </c>
      <c r="H22" s="106">
        <f>[2]Plan1!G23/1000</f>
        <v>43901.53</v>
      </c>
      <c r="I22" s="106">
        <f>[2]Plan1!H23/1000</f>
        <v>45072.843999999997</v>
      </c>
      <c r="J22" s="106">
        <f>[2]Plan1!I23/1000</f>
        <v>46575.258000000002</v>
      </c>
      <c r="K22" s="106">
        <f>[2]Plan1!J23/1000</f>
        <v>51041.607000000004</v>
      </c>
      <c r="L22" s="106">
        <f>[2]Plan1!K23/1000</f>
        <v>47204.512999999999</v>
      </c>
      <c r="M22" s="106">
        <f>[2]Plan1!L23/1000</f>
        <v>53952.732369000005</v>
      </c>
      <c r="N22" s="106">
        <f>[2]Plan1!M23/1000</f>
        <v>57269.426424000005</v>
      </c>
      <c r="O22" s="106">
        <f>[2]Plan1!N23/1000</f>
        <v>67063.120934999999</v>
      </c>
      <c r="P22" s="106">
        <f>[2]Plan1!O23/1000</f>
        <v>72375.121719999996</v>
      </c>
      <c r="Q22" s="106">
        <f>[1]DCL_RCL_Sintese!B100/1000000</f>
        <v>82054.789954000007</v>
      </c>
      <c r="R22" s="106">
        <f>[1]DCL_RCL_Sintese!B99/1000000</f>
        <v>101175.146334</v>
      </c>
      <c r="S22" s="106">
        <f>[1]DCL_RCL_Sintese!C99/1000000</f>
        <v>108103.232139</v>
      </c>
      <c r="T22" s="106">
        <f>[1]DCL_RCL_Sintese!D99/1000000</f>
        <v>135393.365028</v>
      </c>
      <c r="U22" s="106">
        <f>[1]DCL_RCL_Sintese!E98/1000000</f>
        <v>150974.83224143999</v>
      </c>
    </row>
    <row r="23" spans="2:21" x14ac:dyDescent="0.25">
      <c r="B23" t="str">
        <f>[1]Compilado!B24</f>
        <v>Rio Grande do Norte (RN)</v>
      </c>
      <c r="C23" s="106">
        <f>[2]Plan1!B24/1000</f>
        <v>1148.6559999999999</v>
      </c>
      <c r="D23" s="106">
        <f>[2]Plan1!C24/1000</f>
        <v>964.03599999999994</v>
      </c>
      <c r="E23" s="106">
        <f>[2]Plan1!D24/1000</f>
        <v>1291.902</v>
      </c>
      <c r="F23" s="106">
        <f>[2]Plan1!E24/1000</f>
        <v>1157.0329999999999</v>
      </c>
      <c r="G23" s="106">
        <f>[2]Plan1!F24/1000</f>
        <v>992.85699999999997</v>
      </c>
      <c r="H23" s="106">
        <f>[2]Plan1!G24/1000</f>
        <v>1001.3509744400001</v>
      </c>
      <c r="I23" s="106">
        <f>[2]Plan1!H24/1000</f>
        <v>970.17138768999996</v>
      </c>
      <c r="J23" s="106">
        <f>[2]Plan1!I24/1000</f>
        <v>870.37333255999999</v>
      </c>
      <c r="K23" s="106">
        <f>[2]Plan1!J24/1000</f>
        <v>879.00349101999996</v>
      </c>
      <c r="L23" s="106">
        <f>[2]Plan1!K24/1000</f>
        <v>841.60138436</v>
      </c>
      <c r="M23" s="106">
        <f>[2]Plan1!L24/1000</f>
        <v>1104.55640221</v>
      </c>
      <c r="N23" s="106">
        <f>[2]Plan1!M24/1000</f>
        <v>775.6539573</v>
      </c>
      <c r="O23" s="106">
        <f>[2]Plan1!N24/1000</f>
        <v>713.79247672999998</v>
      </c>
      <c r="P23" s="106">
        <f>[2]Plan1!O24/1000</f>
        <v>1073.26252445</v>
      </c>
      <c r="Q23" s="106">
        <f>[1]DCL_RCL_Sintese!B105/1000000</f>
        <v>1285.0702329600001</v>
      </c>
      <c r="R23" s="106">
        <f>[1]DCL_RCL_Sintese!B104/1000000</f>
        <v>722.65381970999999</v>
      </c>
      <c r="S23" s="106">
        <f>[1]DCL_RCL_Sintese!C104/1000000</f>
        <v>1068.41117334</v>
      </c>
      <c r="T23" s="106">
        <f>[1]DCL_RCL_Sintese!D104/1000000</f>
        <v>1204.5499969500001</v>
      </c>
      <c r="U23" s="106">
        <f>[1]DCL_RCL_Sintese!E103/1000000</f>
        <v>0</v>
      </c>
    </row>
    <row r="24" spans="2:21" x14ac:dyDescent="0.25">
      <c r="B24" t="str">
        <f>[1]Compilado!B25</f>
        <v>Rondônia (RO)</v>
      </c>
      <c r="C24" s="106">
        <f>[2]Plan1!B25/1000</f>
        <v>1002.894</v>
      </c>
      <c r="D24" s="106">
        <f>[2]Plan1!C25/1000</f>
        <v>1076.0429999999999</v>
      </c>
      <c r="E24" s="106">
        <f>[2]Plan1!D25/1000</f>
        <v>1745.3810000000001</v>
      </c>
      <c r="F24" s="106">
        <f>[2]Plan1!E25/1000</f>
        <v>1781.627</v>
      </c>
      <c r="G24" s="106">
        <f>[2]Plan1!F25/1000</f>
        <v>1807.9780000000001</v>
      </c>
      <c r="H24" s="106">
        <f>[2]Plan1!G25/1000</f>
        <v>1774.749</v>
      </c>
      <c r="I24" s="106">
        <f>[2]Plan1!H25/1000</f>
        <v>1640.2059999999999</v>
      </c>
      <c r="J24" s="106">
        <f>[2]Plan1!I25/1000</f>
        <v>1666.5820000000001</v>
      </c>
      <c r="K24" s="106">
        <f>[2]Plan1!J25/1000</f>
        <v>1642.83812216</v>
      </c>
      <c r="L24" s="106">
        <f>[2]Plan1!K25/1000</f>
        <v>1716.5951282800002</v>
      </c>
      <c r="M24" s="106">
        <f>[2]Plan1!L25/1000</f>
        <v>2010.0255327099999</v>
      </c>
      <c r="N24" s="106">
        <f>[2]Plan1!M25/1000</f>
        <v>2222.44117018</v>
      </c>
      <c r="O24" s="106">
        <f>[2]Plan1!N25/1000</f>
        <v>2155.4808996100001</v>
      </c>
      <c r="P24" s="106">
        <f>[2]Plan1!O25/1000</f>
        <v>3021.79353567</v>
      </c>
      <c r="Q24" s="106">
        <f>[1]DCL_RCL_Sintese!B110/1000000</f>
        <v>3600.6857304599998</v>
      </c>
      <c r="R24" s="106">
        <f>[1]DCL_RCL_Sintese!B109/1000000</f>
        <v>3722.8891635</v>
      </c>
      <c r="S24" s="106">
        <f>[1]DCL_RCL_Sintese!C109/1000000</f>
        <v>3254.7085671300001</v>
      </c>
      <c r="T24" s="106">
        <f>[1]DCL_RCL_Sintese!D109/1000000</f>
        <v>3151.5910542699999</v>
      </c>
      <c r="U24" s="106">
        <f>[1]DCL_RCL_Sintese!E108/1000000</f>
        <v>2616.09532898</v>
      </c>
    </row>
    <row r="25" spans="2:21" x14ac:dyDescent="0.25">
      <c r="B25" t="str">
        <f>[1]Compilado!B26</f>
        <v>Roraima (RR)</v>
      </c>
      <c r="C25" s="106">
        <f>[2]Plan1!B26/1000</f>
        <v>160</v>
      </c>
      <c r="D25" s="106">
        <f>[2]Plan1!C26/1000</f>
        <v>171.309</v>
      </c>
      <c r="E25" s="106">
        <f>[2]Plan1!D26/1000</f>
        <v>257.37700000000001</v>
      </c>
      <c r="F25" s="106">
        <f>[2]Plan1!E26/1000</f>
        <v>289.17200000000003</v>
      </c>
      <c r="G25" s="106">
        <f>[2]Plan1!F26/1000</f>
        <v>32.908999999999999</v>
      </c>
      <c r="H25" s="106">
        <f>[2]Plan1!G26/1000</f>
        <v>159.66920138999998</v>
      </c>
      <c r="I25" s="106">
        <f>[2]Plan1!H26/1000</f>
        <v>123.99079915999999</v>
      </c>
      <c r="J25" s="106">
        <f>[2]Plan1!I26/1000</f>
        <v>-164.81031328</v>
      </c>
      <c r="K25" s="106">
        <f>[2]Plan1!J26/1000</f>
        <v>-204.26904816999999</v>
      </c>
      <c r="L25" s="106">
        <f>[2]Plan1!K26/1000</f>
        <v>506.16038714000001</v>
      </c>
      <c r="M25" s="106">
        <f>[2]Plan1!L26/1000</f>
        <v>73.667568239999994</v>
      </c>
      <c r="N25" s="106">
        <f>[2]Plan1!M26/1000</f>
        <v>-228.74652387999998</v>
      </c>
      <c r="O25" s="106">
        <f>[2]Plan1!N26/1000</f>
        <v>466.62182568999998</v>
      </c>
      <c r="P25" s="106">
        <f>[2]Plan1!O26/1000</f>
        <v>901.31463496000003</v>
      </c>
      <c r="Q25" s="106">
        <f>[1]DCL_RCL_Sintese!B115/1000000</f>
        <v>568.2878184299999</v>
      </c>
      <c r="R25" s="106">
        <f>[1]DCL_RCL_Sintese!B114/1000000</f>
        <v>332.35018928</v>
      </c>
      <c r="S25" s="106">
        <f>[1]DCL_RCL_Sintese!C114/1000000</f>
        <v>1259.8589848800002</v>
      </c>
      <c r="T25" s="106">
        <f>[1]DCL_RCL_Sintese!D114/1000000</f>
        <v>1335.44284902</v>
      </c>
      <c r="U25" s="106">
        <f>[1]DCL_RCL_Sintese!E113/1000000</f>
        <v>0</v>
      </c>
    </row>
    <row r="26" spans="2:21" x14ac:dyDescent="0.25">
      <c r="B26" t="str">
        <f>[1]Compilado!B27</f>
        <v>Rio Grande do Sul (RS)</v>
      </c>
      <c r="C26" s="106">
        <f>[2]Plan1!B27/1000</f>
        <v>17740.009999999998</v>
      </c>
      <c r="D26" s="106">
        <f>[2]Plan1!C27/1000</f>
        <v>18535.183000000001</v>
      </c>
      <c r="E26" s="106">
        <f>[2]Plan1!D27/1000</f>
        <v>23496.895</v>
      </c>
      <c r="F26" s="106">
        <f>[2]Plan1!E27/1000</f>
        <v>27606.812000000002</v>
      </c>
      <c r="G26" s="106">
        <f>[2]Plan1!F27/1000</f>
        <v>30353.245999999999</v>
      </c>
      <c r="H26" s="106">
        <f>[2]Plan1!G27/1000</f>
        <v>31835.491302070001</v>
      </c>
      <c r="I26" s="106">
        <f>[2]Plan1!H27/1000</f>
        <v>33743.927000000003</v>
      </c>
      <c r="J26" s="106">
        <f>[2]Plan1!I27/1000</f>
        <v>35514.404000000002</v>
      </c>
      <c r="K26" s="106">
        <f>[2]Plan1!J27/1000</f>
        <v>39058.53414222</v>
      </c>
      <c r="L26" s="106">
        <f>[2]Plan1!K27/1000</f>
        <v>38170.676773569998</v>
      </c>
      <c r="M26" s="106">
        <f>[2]Plan1!L27/1000</f>
        <v>43437.026558260004</v>
      </c>
      <c r="N26" s="106">
        <f>[2]Plan1!M27/1000</f>
        <v>46874.222770279994</v>
      </c>
      <c r="O26" s="106">
        <f>[2]Plan1!N27/1000</f>
        <v>51718.917260230002</v>
      </c>
      <c r="P26" s="106">
        <f>[2]Plan1!O27/1000</f>
        <v>55040.94143382</v>
      </c>
      <c r="Q26" s="106">
        <f>[1]DCL_RCL_Sintese!B120/1000000</f>
        <v>59939.70199216</v>
      </c>
      <c r="R26" s="106">
        <f>[1]DCL_RCL_Sintese!B119/1000000</f>
        <v>68486.044087210001</v>
      </c>
      <c r="S26" s="106">
        <f>[1]DCL_RCL_Sintese!C119/1000000</f>
        <v>73796.963283160003</v>
      </c>
      <c r="T26" s="106">
        <f>[1]DCL_RCL_Sintese!D119/1000000</f>
        <v>76703.155009899987</v>
      </c>
      <c r="U26" s="106">
        <f>[1]DCL_RCL_Sintese!E118/1000000</f>
        <v>81459.869067849999</v>
      </c>
    </row>
    <row r="27" spans="2:21" x14ac:dyDescent="0.25">
      <c r="B27" t="str">
        <f>[1]Compilado!B28</f>
        <v>Santa Catarina (SC)</v>
      </c>
      <c r="C27" s="106">
        <f>[2]Plan1!B28/1000</f>
        <v>6018.2889999999998</v>
      </c>
      <c r="D27" s="106">
        <f>[2]Plan1!C28/1000</f>
        <v>5680.8419999999996</v>
      </c>
      <c r="E27" s="106">
        <f>[2]Plan1!D28/1000</f>
        <v>8511.2839999999997</v>
      </c>
      <c r="F27" s="106">
        <f>[2]Plan1!E28/1000</f>
        <v>8555.0640000000003</v>
      </c>
      <c r="G27" s="106">
        <f>[2]Plan1!F28/1000</f>
        <v>9324.4840000000004</v>
      </c>
      <c r="H27" s="106">
        <f>[2]Plan1!G28/1000</f>
        <v>8019.9116914200004</v>
      </c>
      <c r="I27" s="106">
        <f>[2]Plan1!H28/1000</f>
        <v>8030.93</v>
      </c>
      <c r="J27" s="106">
        <f>[2]Plan1!I28/1000</f>
        <v>7677.8166819900007</v>
      </c>
      <c r="K27" s="106">
        <f>[2]Plan1!J28/1000</f>
        <v>8065.8242240600002</v>
      </c>
      <c r="L27" s="106">
        <f>[2]Plan1!K28/1000</f>
        <v>6312.3452619999998</v>
      </c>
      <c r="M27" s="106">
        <f>[2]Plan1!L28/1000</f>
        <v>7464.2227992999997</v>
      </c>
      <c r="N27" s="106">
        <f>[2]Plan1!M28/1000</f>
        <v>6298.3213280099999</v>
      </c>
      <c r="O27" s="106">
        <f>[2]Plan1!N28/1000</f>
        <v>5898.6781321599992</v>
      </c>
      <c r="P27" s="106">
        <f>[2]Plan1!O28/1000</f>
        <v>7615.241962189999</v>
      </c>
      <c r="Q27" s="106">
        <f>[1]DCL_RCL_Sintese!B125/1000000</f>
        <v>8051.4073544700004</v>
      </c>
      <c r="R27" s="106">
        <f>[1]DCL_RCL_Sintese!B124/1000000</f>
        <v>10295.40862944</v>
      </c>
      <c r="S27" s="106">
        <f>[1]DCL_RCL_Sintese!C124/1000000</f>
        <v>10288.20250678</v>
      </c>
      <c r="T27" s="106">
        <f>[1]DCL_RCL_Sintese!D124/1000000</f>
        <v>10797.79556047</v>
      </c>
      <c r="U27" s="106">
        <f>[1]DCL_RCL_Sintese!E123/1000000</f>
        <v>20696.932742200002</v>
      </c>
    </row>
    <row r="28" spans="2:21" x14ac:dyDescent="0.25">
      <c r="B28" t="str">
        <f>[1]Compilado!B29</f>
        <v>Sergipe (SE)</v>
      </c>
      <c r="C28" s="106">
        <f>[2]Plan1!B29/1000</f>
        <v>1064.373</v>
      </c>
      <c r="D28" s="106">
        <f>[2]Plan1!C29/1000</f>
        <v>1086.809</v>
      </c>
      <c r="E28" s="106">
        <f>[2]Plan1!D29/1000</f>
        <v>1215.4770000000001</v>
      </c>
      <c r="F28" s="106">
        <f>[2]Plan1!E29/1000</f>
        <v>1236.566</v>
      </c>
      <c r="G28" s="106">
        <f>[2]Plan1!F29/1000</f>
        <v>1322.03</v>
      </c>
      <c r="H28" s="106">
        <f>[2]Plan1!G29/1000</f>
        <v>1149.7273160000002</v>
      </c>
      <c r="I28" s="106">
        <f>[2]Plan1!H29/1000</f>
        <v>1636.8930126700002</v>
      </c>
      <c r="J28" s="106">
        <f>[2]Plan1!I29/1000</f>
        <v>1312.71779348</v>
      </c>
      <c r="K28" s="106">
        <f>[2]Plan1!J29/1000</f>
        <v>829.76031603000001</v>
      </c>
      <c r="L28" s="106">
        <f>[2]Plan1!K29/1000</f>
        <v>1048.6691447799999</v>
      </c>
      <c r="M28" s="106">
        <f>[2]Plan1!L29/1000</f>
        <v>1541.3884933399997</v>
      </c>
      <c r="N28" s="106">
        <f>[2]Plan1!M29/1000</f>
        <v>2133.5190480800002</v>
      </c>
      <c r="O28" s="106">
        <f>[2]Plan1!N29/1000</f>
        <v>2755.4029576999997</v>
      </c>
      <c r="P28" s="106">
        <f>[2]Plan1!O29/1000</f>
        <v>3042.1661035799998</v>
      </c>
      <c r="Q28" s="106">
        <f>[1]DCL_RCL_Sintese!B130/1000000</f>
        <v>3397.6890429499999</v>
      </c>
      <c r="R28" s="106">
        <f>[1]DCL_RCL_Sintese!B129/1000000</f>
        <v>4385.7036038000006</v>
      </c>
      <c r="S28" s="106">
        <f>[1]DCL_RCL_Sintese!C129/1000000</f>
        <v>4101.9408990399997</v>
      </c>
      <c r="T28" s="106">
        <f>[1]DCL_RCL_Sintese!D129/1000000</f>
        <v>3992.5194794699996</v>
      </c>
      <c r="U28" s="106">
        <f>[1]DCL_RCL_Sintese!E128/1000000</f>
        <v>4255.6913028200006</v>
      </c>
    </row>
    <row r="29" spans="2:21" x14ac:dyDescent="0.25">
      <c r="B29" t="str">
        <f>[1]Compilado!B30</f>
        <v>São Paulo (SP)</v>
      </c>
      <c r="C29" s="106">
        <f>[2]Plan1!B30/1000</f>
        <v>62347.593000000001</v>
      </c>
      <c r="D29" s="106">
        <f>[2]Plan1!C30/1000</f>
        <v>70308.906000000003</v>
      </c>
      <c r="E29" s="106">
        <f>[2]Plan1!D30/1000</f>
        <v>90210.046000000002</v>
      </c>
      <c r="F29" s="106">
        <f>[2]Plan1!E30/1000</f>
        <v>97876.864000000001</v>
      </c>
      <c r="G29" s="106">
        <f>[2]Plan1!F30/1000</f>
        <v>110330.939</v>
      </c>
      <c r="H29" s="106">
        <f>[2]Plan1!G30/1000</f>
        <v>111916.49800000001</v>
      </c>
      <c r="I29" s="106">
        <f>[2]Plan1!H30/1000</f>
        <v>118355.91899999999</v>
      </c>
      <c r="J29" s="106">
        <f>[2]Plan1!I30/1000</f>
        <v>120461.9357054</v>
      </c>
      <c r="K29" s="106">
        <f>[2]Plan1!J30/1000</f>
        <v>133920.658</v>
      </c>
      <c r="L29" s="106">
        <f>[2]Plan1!K30/1000</f>
        <v>130298.98284203</v>
      </c>
      <c r="M29" s="106">
        <f>[2]Plan1!L30/1000</f>
        <v>152727.94190542001</v>
      </c>
      <c r="N29" s="106">
        <f>[2]Plan1!M30/1000</f>
        <v>157420.44029765</v>
      </c>
      <c r="O29" s="106">
        <f>[2]Plan1!N30/1000</f>
        <v>177517.84658054999</v>
      </c>
      <c r="P29" s="106">
        <f>[2]Plan1!O30/1000</f>
        <v>183764.7751925</v>
      </c>
      <c r="Q29" s="106">
        <f>[1]DCL_RCL_Sintese!B135/1000000</f>
        <v>200478.76147714999</v>
      </c>
      <c r="R29" s="106">
        <f>[1]DCL_RCL_Sintese!B134/1000000</f>
        <v>235645.41330623001</v>
      </c>
      <c r="S29" s="106">
        <f>[1]DCL_RCL_Sintese!C134/1000000</f>
        <v>246434.66893848</v>
      </c>
      <c r="T29" s="106">
        <f>[1]DCL_RCL_Sintese!D134/1000000</f>
        <v>259106.33381864001</v>
      </c>
      <c r="U29" s="106">
        <f>[1]DCL_RCL_Sintese!E133/1000000</f>
        <v>261775.36524088</v>
      </c>
    </row>
    <row r="30" spans="2:21" x14ac:dyDescent="0.25">
      <c r="B30" t="str">
        <f>[1]Compilado!B31</f>
        <v>Tocantins (TO)</v>
      </c>
      <c r="C30" s="106">
        <f>[2]Plan1!B31/1000</f>
        <v>323.21899999999999</v>
      </c>
      <c r="D30" s="106">
        <f>[2]Plan1!C31/1000</f>
        <v>291.44200000000001</v>
      </c>
      <c r="E30" s="106">
        <f>[2]Plan1!D31/1000</f>
        <v>515.26599999999996</v>
      </c>
      <c r="F30" s="106">
        <f>[2]Plan1!E31/1000</f>
        <v>403.23899999999998</v>
      </c>
      <c r="G30" s="106">
        <f>[2]Plan1!F31/1000</f>
        <v>607.26400000000001</v>
      </c>
      <c r="H30" s="106">
        <f>[2]Plan1!G31/1000</f>
        <v>312.97938712999996</v>
      </c>
      <c r="I30" s="106">
        <f>[2]Plan1!H31/1000</f>
        <v>308.14376342999998</v>
      </c>
      <c r="J30" s="106">
        <f>[2]Plan1!I31/1000</f>
        <v>235.45896066</v>
      </c>
      <c r="K30" s="106">
        <f>[2]Plan1!J31/1000</f>
        <v>340.84994136</v>
      </c>
      <c r="L30" s="106">
        <f>[2]Plan1!K31/1000</f>
        <v>374.95451970999994</v>
      </c>
      <c r="M30" s="106">
        <f>[2]Plan1!L31/1000</f>
        <v>634.99275292999994</v>
      </c>
      <c r="N30" s="106">
        <f>[2]Plan1!M31/1000</f>
        <v>939.30277578000005</v>
      </c>
      <c r="O30" s="106">
        <f>[2]Plan1!N31/1000</f>
        <v>1028.80915082</v>
      </c>
      <c r="P30" s="106">
        <f>[2]Plan1!O31/1000</f>
        <v>1365.0101122900001</v>
      </c>
      <c r="Q30" s="106">
        <f>[1]DCL_RCL_Sintese!B140/1000000</f>
        <v>1983.7365205799999</v>
      </c>
      <c r="R30" s="106">
        <f>[1]DCL_RCL_Sintese!B139/1000000</f>
        <v>2523.5861328000001</v>
      </c>
      <c r="S30" s="106">
        <f>[1]DCL_RCL_Sintese!C139/1000000</f>
        <v>2410.3794764600002</v>
      </c>
      <c r="T30" s="106">
        <f>[1]DCL_RCL_Sintese!D139/1000000</f>
        <v>2735.79854703</v>
      </c>
      <c r="U30" s="106">
        <f>[1]DCL_RCL_Sintese!E138/1000000</f>
        <v>2785.7660688000001</v>
      </c>
    </row>
    <row r="31" spans="2:21" x14ac:dyDescent="0.25">
      <c r="B31" s="108" t="s">
        <v>382</v>
      </c>
      <c r="C31" s="109">
        <f>SUM(C4:C30)</f>
        <v>184556.63700000002</v>
      </c>
      <c r="D31" s="109">
        <f t="shared" ref="D31:U31" si="1">SUM(D4:D30)</f>
        <v>212584.93799999999</v>
      </c>
      <c r="E31" s="109">
        <f t="shared" si="1"/>
        <v>271275.95199999999</v>
      </c>
      <c r="F31" s="109">
        <f t="shared" si="1"/>
        <v>290079.44425999996</v>
      </c>
      <c r="G31" s="109">
        <f t="shared" si="1"/>
        <v>315639.96049000003</v>
      </c>
      <c r="H31" s="109">
        <f t="shared" si="1"/>
        <v>321287.50465094362</v>
      </c>
      <c r="I31" s="109">
        <f t="shared" si="1"/>
        <v>333546.34461967001</v>
      </c>
      <c r="J31" s="109">
        <f t="shared" si="1"/>
        <v>335486.02665896993</v>
      </c>
      <c r="K31" s="109">
        <f t="shared" si="1"/>
        <v>364848.99936084001</v>
      </c>
      <c r="L31" s="109">
        <f t="shared" si="1"/>
        <v>353270.44804013992</v>
      </c>
      <c r="M31" s="109">
        <f t="shared" si="1"/>
        <v>404273.06814648997</v>
      </c>
      <c r="N31" s="109">
        <f t="shared" si="1"/>
        <v>421088.42475892999</v>
      </c>
      <c r="O31" s="109">
        <f t="shared" si="1"/>
        <v>462172.72764280008</v>
      </c>
      <c r="P31" s="109">
        <f t="shared" si="1"/>
        <v>499837.98423075996</v>
      </c>
      <c r="Q31" s="109">
        <f t="shared" si="1"/>
        <v>558112.79942475993</v>
      </c>
      <c r="R31" s="109">
        <f t="shared" si="1"/>
        <v>658512.16351932997</v>
      </c>
      <c r="S31" s="109">
        <f t="shared" si="1"/>
        <v>679403.71727291006</v>
      </c>
      <c r="T31" s="109">
        <f t="shared" si="1"/>
        <v>716046.53002347995</v>
      </c>
      <c r="U31" s="109">
        <f t="shared" si="1"/>
        <v>746451.99176063994</v>
      </c>
    </row>
    <row r="32" spans="2:21" x14ac:dyDescent="0.25">
      <c r="B32" s="108" t="str">
        <f>[1]Compilado!B32</f>
        <v>Média</v>
      </c>
      <c r="C32" s="109">
        <f>AVERAGE(C4:C30)</f>
        <v>6835.4310000000005</v>
      </c>
      <c r="D32" s="109">
        <f t="shared" ref="D32:U32" si="2">AVERAGE(D4:D30)</f>
        <v>7873.5162222222216</v>
      </c>
      <c r="E32" s="109">
        <f t="shared" si="2"/>
        <v>10047.257481481482</v>
      </c>
      <c r="F32" s="109">
        <f t="shared" si="2"/>
        <v>10743.683120740739</v>
      </c>
      <c r="G32" s="109">
        <f t="shared" si="2"/>
        <v>11690.368907037038</v>
      </c>
      <c r="H32" s="109">
        <f t="shared" si="2"/>
        <v>11899.537209294209</v>
      </c>
      <c r="I32" s="109">
        <f t="shared" si="2"/>
        <v>12353.568319247037</v>
      </c>
      <c r="J32" s="109">
        <f t="shared" si="2"/>
        <v>12425.408394776665</v>
      </c>
      <c r="K32" s="109">
        <f t="shared" si="2"/>
        <v>13512.925902253333</v>
      </c>
      <c r="L32" s="109">
        <f t="shared" si="2"/>
        <v>13084.090668153331</v>
      </c>
      <c r="M32" s="109">
        <f t="shared" si="2"/>
        <v>14973.076598018148</v>
      </c>
      <c r="N32" s="109">
        <f t="shared" si="2"/>
        <v>15595.867583664074</v>
      </c>
      <c r="O32" s="109">
        <f t="shared" si="2"/>
        <v>17117.508431214817</v>
      </c>
      <c r="P32" s="109">
        <f t="shared" si="2"/>
        <v>18512.517934472591</v>
      </c>
      <c r="Q32" s="109">
        <f t="shared" si="2"/>
        <v>20670.844423139257</v>
      </c>
      <c r="R32" s="109">
        <f t="shared" si="2"/>
        <v>24389.339389604815</v>
      </c>
      <c r="S32" s="109">
        <f t="shared" si="2"/>
        <v>25163.100639737411</v>
      </c>
      <c r="T32" s="109">
        <f t="shared" si="2"/>
        <v>26520.24185272148</v>
      </c>
      <c r="U32" s="109">
        <f t="shared" si="2"/>
        <v>27646.370065208888</v>
      </c>
    </row>
    <row r="33" spans="2:21" x14ac:dyDescent="0.25">
      <c r="B33" s="110" t="str">
        <f>[1]Compilado!B33</f>
        <v>Mediana</v>
      </c>
      <c r="C33" s="111">
        <f>MEDIAN(C4:C30)</f>
        <v>2670.51</v>
      </c>
      <c r="D33" s="111">
        <f t="shared" ref="D33:U33" si="3">MEDIAN(D4:D30)</f>
        <v>2451.3530000000001</v>
      </c>
      <c r="E33" s="111">
        <f t="shared" si="3"/>
        <v>3491.788</v>
      </c>
      <c r="F33" s="111">
        <f t="shared" si="3"/>
        <v>4448.8739999999998</v>
      </c>
      <c r="G33" s="111">
        <f t="shared" si="3"/>
        <v>4276.527</v>
      </c>
      <c r="H33" s="111">
        <f t="shared" si="3"/>
        <v>3876.7335499999999</v>
      </c>
      <c r="I33" s="111">
        <f t="shared" si="3"/>
        <v>3641.5655180000003</v>
      </c>
      <c r="J33" s="111">
        <f t="shared" si="3"/>
        <v>2512.0292680000002</v>
      </c>
      <c r="K33" s="111">
        <f t="shared" si="3"/>
        <v>2308.1898024499997</v>
      </c>
      <c r="L33" s="111">
        <f t="shared" si="3"/>
        <v>2434.5751467399996</v>
      </c>
      <c r="M33" s="111">
        <f t="shared" si="3"/>
        <v>2680.1122220000002</v>
      </c>
      <c r="N33" s="111">
        <f t="shared" si="3"/>
        <v>3121.2247557700002</v>
      </c>
      <c r="O33" s="111">
        <f t="shared" si="3"/>
        <v>2815.5595728200005</v>
      </c>
      <c r="P33" s="111">
        <f t="shared" si="3"/>
        <v>3390.10783137</v>
      </c>
      <c r="Q33" s="111">
        <f t="shared" si="3"/>
        <v>5247.4771901300001</v>
      </c>
      <c r="R33" s="111">
        <f t="shared" si="3"/>
        <v>5676.2972745299994</v>
      </c>
      <c r="S33" s="111">
        <f t="shared" si="3"/>
        <v>5507.5284466200001</v>
      </c>
      <c r="T33" s="111">
        <f t="shared" si="3"/>
        <v>5905.8040069199997</v>
      </c>
      <c r="U33" s="111">
        <f t="shared" si="3"/>
        <v>6104.9309658699995</v>
      </c>
    </row>
    <row r="34" spans="2:21" x14ac:dyDescent="0.25">
      <c r="B34" s="110" t="str">
        <f>[1]Compilado!B34</f>
        <v>Máximo</v>
      </c>
      <c r="C34" s="111">
        <f>MAX(C4:C30)</f>
        <v>62347.593000000001</v>
      </c>
      <c r="D34" s="111">
        <f t="shared" ref="D34:U34" si="4">MAX(D4:D30)</f>
        <v>70308.906000000003</v>
      </c>
      <c r="E34" s="111">
        <f t="shared" si="4"/>
        <v>90210.046000000002</v>
      </c>
      <c r="F34" s="111">
        <f t="shared" si="4"/>
        <v>97876.864000000001</v>
      </c>
      <c r="G34" s="111">
        <f t="shared" si="4"/>
        <v>110330.939</v>
      </c>
      <c r="H34" s="111">
        <f t="shared" si="4"/>
        <v>111916.49800000001</v>
      </c>
      <c r="I34" s="111">
        <f t="shared" si="4"/>
        <v>118355.91899999999</v>
      </c>
      <c r="J34" s="111">
        <f t="shared" si="4"/>
        <v>120461.9357054</v>
      </c>
      <c r="K34" s="111">
        <f t="shared" si="4"/>
        <v>133920.658</v>
      </c>
      <c r="L34" s="111">
        <f t="shared" si="4"/>
        <v>130298.98284203</v>
      </c>
      <c r="M34" s="111">
        <f t="shared" si="4"/>
        <v>152727.94190542001</v>
      </c>
      <c r="N34" s="111">
        <f t="shared" si="4"/>
        <v>157420.44029765</v>
      </c>
      <c r="O34" s="111">
        <f t="shared" si="4"/>
        <v>177517.84658054999</v>
      </c>
      <c r="P34" s="111">
        <f t="shared" si="4"/>
        <v>183764.7751925</v>
      </c>
      <c r="Q34" s="111">
        <f t="shared" si="4"/>
        <v>200478.76147714999</v>
      </c>
      <c r="R34" s="111">
        <f t="shared" si="4"/>
        <v>235645.41330623001</v>
      </c>
      <c r="S34" s="111">
        <f t="shared" si="4"/>
        <v>246434.66893848</v>
      </c>
      <c r="T34" s="111">
        <f t="shared" si="4"/>
        <v>259106.33381864001</v>
      </c>
      <c r="U34" s="111">
        <f t="shared" si="4"/>
        <v>261775.36524088</v>
      </c>
    </row>
    <row r="35" spans="2:21" x14ac:dyDescent="0.25">
      <c r="B35" s="110" t="str">
        <f>[1]Compilado!B35</f>
        <v>Mínimo</v>
      </c>
      <c r="C35" s="111">
        <f>MIN(C4:C30)</f>
        <v>31.015999999999998</v>
      </c>
      <c r="D35" s="111">
        <f t="shared" ref="D35:U35" si="5">MIN(D4:D30)</f>
        <v>35.231999999999999</v>
      </c>
      <c r="E35" s="111">
        <f t="shared" si="5"/>
        <v>226.77699999999999</v>
      </c>
      <c r="F35" s="111">
        <f t="shared" si="5"/>
        <v>260.45800000000003</v>
      </c>
      <c r="G35" s="111">
        <f t="shared" si="5"/>
        <v>32.908999999999999</v>
      </c>
      <c r="H35" s="111">
        <f t="shared" si="5"/>
        <v>151.82550800000001</v>
      </c>
      <c r="I35" s="111">
        <f t="shared" si="5"/>
        <v>123.99079915999999</v>
      </c>
      <c r="J35" s="111">
        <f t="shared" si="5"/>
        <v>-164.81031328</v>
      </c>
      <c r="K35" s="111">
        <f t="shared" si="5"/>
        <v>-204.26904816999999</v>
      </c>
      <c r="L35" s="111">
        <f t="shared" si="5"/>
        <v>246.30808199999998</v>
      </c>
      <c r="M35" s="111">
        <f t="shared" si="5"/>
        <v>73.667568239999994</v>
      </c>
      <c r="N35" s="111">
        <f t="shared" si="5"/>
        <v>-228.74652387999998</v>
      </c>
      <c r="O35" s="111">
        <f t="shared" si="5"/>
        <v>466.62182568999998</v>
      </c>
      <c r="P35" s="111">
        <f t="shared" si="5"/>
        <v>901.31463496000003</v>
      </c>
      <c r="Q35" s="111">
        <f t="shared" si="5"/>
        <v>568.2878184299999</v>
      </c>
      <c r="R35" s="111">
        <f t="shared" si="5"/>
        <v>332.35018928</v>
      </c>
      <c r="S35" s="111">
        <f t="shared" si="5"/>
        <v>699.59726042999989</v>
      </c>
      <c r="T35" s="111">
        <f t="shared" si="5"/>
        <v>614.42688386999998</v>
      </c>
      <c r="U35" s="111">
        <f t="shared" si="5"/>
        <v>-146.54771269999998</v>
      </c>
    </row>
    <row r="37" spans="2:21" x14ac:dyDescent="0.25">
      <c r="B37" s="147" t="s">
        <v>388</v>
      </c>
      <c r="C37" s="148" t="str">
        <f>C2</f>
        <v>Fonte: Planilha Excel do Tesouro Nacional</v>
      </c>
      <c r="D37" s="148"/>
      <c r="E37" s="148"/>
      <c r="F37" s="148"/>
      <c r="G37" s="148"/>
      <c r="H37" s="148"/>
      <c r="I37" s="148"/>
      <c r="J37" s="148"/>
      <c r="K37" s="148"/>
      <c r="L37" s="148"/>
      <c r="M37" s="148"/>
      <c r="N37" s="148"/>
      <c r="O37" s="148"/>
      <c r="P37" s="148"/>
      <c r="Q37" s="149" t="str">
        <f>Q2</f>
        <v>Fonte: Siconfi/STN</v>
      </c>
      <c r="R37" s="149"/>
      <c r="S37" s="149"/>
      <c r="T37" s="149"/>
      <c r="U37" s="149"/>
    </row>
    <row r="38" spans="2:21" x14ac:dyDescent="0.25">
      <c r="B38" s="147"/>
      <c r="C38" s="105">
        <f>C3</f>
        <v>2000</v>
      </c>
      <c r="D38" s="105">
        <f t="shared" ref="D38:U38" si="6">D3</f>
        <v>2001</v>
      </c>
      <c r="E38" s="105">
        <f t="shared" si="6"/>
        <v>2002</v>
      </c>
      <c r="F38" s="105">
        <f t="shared" si="6"/>
        <v>2003</v>
      </c>
      <c r="G38" s="105">
        <f t="shared" si="6"/>
        <v>2004</v>
      </c>
      <c r="H38" s="105">
        <f t="shared" si="6"/>
        <v>2005</v>
      </c>
      <c r="I38" s="105">
        <f t="shared" si="6"/>
        <v>2006</v>
      </c>
      <c r="J38" s="105">
        <f t="shared" si="6"/>
        <v>2007</v>
      </c>
      <c r="K38" s="105">
        <f t="shared" si="6"/>
        <v>2008</v>
      </c>
      <c r="L38" s="105">
        <f t="shared" si="6"/>
        <v>2009</v>
      </c>
      <c r="M38" s="105">
        <f t="shared" si="6"/>
        <v>2010</v>
      </c>
      <c r="N38" s="105">
        <f t="shared" si="6"/>
        <v>2011</v>
      </c>
      <c r="O38" s="105">
        <f t="shared" si="6"/>
        <v>2012</v>
      </c>
      <c r="P38" s="105">
        <f t="shared" si="6"/>
        <v>2013</v>
      </c>
      <c r="Q38" s="105">
        <f t="shared" si="6"/>
        <v>2014</v>
      </c>
      <c r="R38" s="105">
        <f t="shared" si="6"/>
        <v>2015</v>
      </c>
      <c r="S38" s="105">
        <f t="shared" si="6"/>
        <v>2016</v>
      </c>
      <c r="T38" s="105">
        <f t="shared" si="6"/>
        <v>2017</v>
      </c>
      <c r="U38" s="105" t="str">
        <f t="shared" si="6"/>
        <v>2018¹</v>
      </c>
    </row>
    <row r="39" spans="2:21" x14ac:dyDescent="0.25">
      <c r="B39" t="str">
        <f t="shared" ref="B39:B70" si="7">B4</f>
        <v>Acre (AC)</v>
      </c>
      <c r="C39" s="106">
        <f>[2]Plan1!T5/1000</f>
        <v>677.08199999999999</v>
      </c>
      <c r="D39" s="106">
        <f>[2]Plan1!U5/1000</f>
        <v>784.79899999999998</v>
      </c>
      <c r="E39" s="106">
        <f>[2]Plan1!V5/1000</f>
        <v>970.673</v>
      </c>
      <c r="F39" s="106">
        <f>[2]Plan1!W5/1000</f>
        <v>1023.48</v>
      </c>
      <c r="G39" s="106">
        <f>[2]Plan1!X5/1000</f>
        <v>1156.6600000000001</v>
      </c>
      <c r="H39" s="106">
        <f>[2]Plan1!Y5/1000</f>
        <v>1466.8901889599999</v>
      </c>
      <c r="I39" s="106">
        <f>[2]Plan1!Z5/1000</f>
        <v>1635.87524633</v>
      </c>
      <c r="J39" s="106">
        <f>[2]Plan1!AA5/1000</f>
        <v>1933.47868055</v>
      </c>
      <c r="K39" s="106">
        <f>[2]Plan1!AB5/1000</f>
        <v>2223.2567446799999</v>
      </c>
      <c r="L39" s="106">
        <f>[2]Plan1!AC5/1000</f>
        <v>2453.0899405099999</v>
      </c>
      <c r="M39" s="106">
        <f>[2]Plan1!AD5/1000</f>
        <v>2648.9332750500002</v>
      </c>
      <c r="N39" s="106">
        <f>[2]Plan1!AE5/1000</f>
        <v>2975.82793348</v>
      </c>
      <c r="O39" s="106">
        <f>[2]Plan1!AF5/1000</f>
        <v>3074.9187917099998</v>
      </c>
      <c r="P39" s="106">
        <f>[2]Plan1!AG5/1000</f>
        <v>3146.4935469299999</v>
      </c>
      <c r="Q39" s="112">
        <f>[3]DCL_RCL_Sintese!G10/1000000</f>
        <v>4267.2309990000003</v>
      </c>
      <c r="R39" s="112">
        <f>[3]DCL_RCL_Sintese!G9/1000000</f>
        <v>3949.1076873800002</v>
      </c>
      <c r="S39" s="112">
        <f>[3]DCL_RCL_Sintese!H9/1000000</f>
        <v>4442.1410708999992</v>
      </c>
      <c r="T39" s="112">
        <f>[3]DCL_RCL_Sintese!I9/1000000</f>
        <v>4471.9162401399999</v>
      </c>
      <c r="U39" s="112">
        <f>[3]DCL_RCL_Sintese!J8/1000000</f>
        <v>4675.3423237700008</v>
      </c>
    </row>
    <row r="40" spans="2:21" x14ac:dyDescent="0.25">
      <c r="B40" t="str">
        <f t="shared" si="7"/>
        <v>Alagoas (AL)</v>
      </c>
      <c r="C40" s="106">
        <f>[2]Plan1!T6/1000</f>
        <v>1195.875</v>
      </c>
      <c r="D40" s="106">
        <f>[2]Plan1!U6/1000</f>
        <v>1375.355</v>
      </c>
      <c r="E40" s="106">
        <f>[2]Plan1!V6/1000</f>
        <v>1477.875</v>
      </c>
      <c r="F40" s="106">
        <f>[2]Plan1!W6/1000</f>
        <v>1619.021</v>
      </c>
      <c r="G40" s="106">
        <f>[2]Plan1!X6/1000</f>
        <v>1918.2550000000001</v>
      </c>
      <c r="H40" s="106">
        <f>[2]Plan1!Y6/1000</f>
        <v>2442.9585059999999</v>
      </c>
      <c r="I40" s="106">
        <f>[2]Plan1!Z6/1000</f>
        <v>2674.9017920000001</v>
      </c>
      <c r="J40" s="106">
        <f>[2]Plan1!AA6/1000</f>
        <v>3105.3630920000001</v>
      </c>
      <c r="K40" s="106">
        <f>[2]Plan1!AB6/1000</f>
        <v>3528.4163469999999</v>
      </c>
      <c r="L40" s="106">
        <f>[2]Plan1!AC6/1000</f>
        <v>3597.9649780300006</v>
      </c>
      <c r="M40" s="106">
        <f>[2]Plan1!AD6/1000</f>
        <v>4205.5650366299997</v>
      </c>
      <c r="N40" s="106">
        <f>[2]Plan1!AE6/1000</f>
        <v>4801.0989850000005</v>
      </c>
      <c r="O40" s="106">
        <f>[2]Plan1!AF6/1000</f>
        <v>4913.1148926200003</v>
      </c>
      <c r="P40" s="106">
        <f>[2]Plan1!AG6/1000</f>
        <v>5015.1874501899993</v>
      </c>
      <c r="Q40" s="112">
        <f>[3]DCL_RCL_Sintese!G15/1000000</f>
        <v>5969.71276726</v>
      </c>
      <c r="R40" s="112">
        <f>[3]DCL_RCL_Sintese!G14/1000000</f>
        <v>6328.5238877399997</v>
      </c>
      <c r="S40" s="112">
        <f>[3]DCL_RCL_Sintese!H14/1000000</f>
        <v>7646.5274437299995</v>
      </c>
      <c r="T40" s="112">
        <f>[3]DCL_RCL_Sintese!I14/1000000</f>
        <v>7348.6187753000004</v>
      </c>
      <c r="U40" s="112">
        <f>[3]DCL_RCL_Sintese!J13/1000000</f>
        <v>7709.8754081400002</v>
      </c>
    </row>
    <row r="41" spans="2:21" x14ac:dyDescent="0.25">
      <c r="B41" t="str">
        <f t="shared" si="7"/>
        <v>Amazonas (AM)</v>
      </c>
      <c r="C41" s="106">
        <f>[2]Plan1!T7/1000</f>
        <v>1925.171</v>
      </c>
      <c r="D41" s="106">
        <f>[2]Plan1!U7/1000</f>
        <v>2288.8519999999999</v>
      </c>
      <c r="E41" s="106">
        <f>[2]Plan1!V7/1000</f>
        <v>2767.7510000000002</v>
      </c>
      <c r="F41" s="106">
        <f>[2]Plan1!W7/1000</f>
        <v>3054.6419999999998</v>
      </c>
      <c r="G41" s="106">
        <f>[2]Plan1!X7/1000</f>
        <v>3751.41</v>
      </c>
      <c r="H41" s="106">
        <f>[2]Plan1!Y7/1000</f>
        <v>4294.3904267899998</v>
      </c>
      <c r="I41" s="106">
        <f>[2]Plan1!Z7/1000</f>
        <v>4670.3136960000002</v>
      </c>
      <c r="J41" s="106">
        <f>[2]Plan1!AA7/1000</f>
        <v>5331.9314623499995</v>
      </c>
      <c r="K41" s="106">
        <f>[2]Plan1!AB7/1000</f>
        <v>6395.9952697299996</v>
      </c>
      <c r="L41" s="106">
        <f>[2]Plan1!AC7/1000</f>
        <v>6161.4908631100006</v>
      </c>
      <c r="M41" s="106">
        <f>[2]Plan1!AD7/1000</f>
        <v>7407.7322607899996</v>
      </c>
      <c r="N41" s="106">
        <f>[2]Plan1!AE7/1000</f>
        <v>8515.3520000000008</v>
      </c>
      <c r="O41" s="106">
        <f>[2]Plan1!AF7/1000</f>
        <v>8712.38439053</v>
      </c>
      <c r="P41" s="106">
        <f>[2]Plan1!AG7/1000</f>
        <v>9239.8113621900011</v>
      </c>
      <c r="Q41" s="112">
        <f>[3]DCL_RCL_Sintese!G20/1000000</f>
        <v>11039.956264459999</v>
      </c>
      <c r="R41" s="112">
        <f>[3]DCL_RCL_Sintese!G19/1000000</f>
        <v>10998.994388610001</v>
      </c>
      <c r="S41" s="112">
        <f>[3]DCL_RCL_Sintese!H19/1000000</f>
        <v>11395.630934000001</v>
      </c>
      <c r="T41" s="112">
        <f>[3]DCL_RCL_Sintese!I19/1000000</f>
        <v>12052.49312173</v>
      </c>
      <c r="U41" s="112">
        <f>[3]DCL_RCL_Sintese!J18/1000000</f>
        <v>12916.67147847</v>
      </c>
    </row>
    <row r="42" spans="2:21" x14ac:dyDescent="0.25">
      <c r="B42" t="str">
        <f t="shared" si="7"/>
        <v>Amapá (AP)</v>
      </c>
      <c r="C42" s="106">
        <f>[2]Plan1!T8/1000</f>
        <v>678.3</v>
      </c>
      <c r="D42" s="106">
        <f>[2]Plan1!U8/1000</f>
        <v>701.10299999999995</v>
      </c>
      <c r="E42" s="106">
        <f>[2]Plan1!V8/1000</f>
        <v>810.51900000000001</v>
      </c>
      <c r="F42" s="106">
        <f>[2]Plan1!W8/1000</f>
        <v>940.81899999999996</v>
      </c>
      <c r="G42" s="106">
        <f>[2]Plan1!X8/1000</f>
        <v>1210.06</v>
      </c>
      <c r="H42" s="106">
        <f>[2]Plan1!Y8/1000</f>
        <v>1444.006038</v>
      </c>
      <c r="I42" s="106">
        <f>[2]Plan1!Z8/1000</f>
        <v>1594.2770130000001</v>
      </c>
      <c r="J42" s="106">
        <f>[2]Plan1!AA8/1000</f>
        <v>1917.1322165000001</v>
      </c>
      <c r="K42" s="106">
        <f>[2]Plan1!AB8/1000</f>
        <v>2404.8782289999999</v>
      </c>
      <c r="L42" s="106">
        <f>[2]Plan1!AC8/1000</f>
        <v>2237.9666130000001</v>
      </c>
      <c r="M42" s="106">
        <f>[2]Plan1!AD8/1000</f>
        <v>2492.3652689999999</v>
      </c>
      <c r="N42" s="106">
        <f>[2]Plan1!AE8/1000</f>
        <v>2897.4110000000001</v>
      </c>
      <c r="O42" s="106">
        <f>[2]Plan1!AF8/1000</f>
        <v>3160.6799842800001</v>
      </c>
      <c r="P42" s="106">
        <f>[2]Plan1!AG8/1000</f>
        <v>3301.4652752500001</v>
      </c>
      <c r="Q42" s="112">
        <f>[3]DCL_RCL_Sintese!G25/1000000</f>
        <v>4020.1300390000001</v>
      </c>
      <c r="R42" s="112">
        <f>[3]DCL_RCL_Sintese!G24/1000000</f>
        <v>3875.5373669200003</v>
      </c>
      <c r="S42" s="112">
        <f>[3]DCL_RCL_Sintese!H24/1000000</f>
        <v>4872.7738789799996</v>
      </c>
      <c r="T42" s="112">
        <f>[3]DCL_RCL_Sintese!I24/1000000</f>
        <v>4369.0618584700005</v>
      </c>
      <c r="U42" s="112">
        <f>[3]DCL_RCL_Sintese!J23/1000000</f>
        <v>4935.4598615200002</v>
      </c>
    </row>
    <row r="43" spans="2:21" x14ac:dyDescent="0.25">
      <c r="B43" t="str">
        <f t="shared" si="7"/>
        <v>Bahia (BA)</v>
      </c>
      <c r="C43" s="106">
        <f>[2]Plan1!T9/1000</f>
        <v>5105.24</v>
      </c>
      <c r="D43" s="106">
        <f>[2]Plan1!U9/1000</f>
        <v>5715.509</v>
      </c>
      <c r="E43" s="106">
        <f>[2]Plan1!V9/1000</f>
        <v>6693.3040000000001</v>
      </c>
      <c r="F43" s="106">
        <f>[2]Plan1!W9/1000</f>
        <v>7506.52</v>
      </c>
      <c r="G43" s="106">
        <f>[2]Plan1!X9/1000</f>
        <v>9075.4189999999999</v>
      </c>
      <c r="H43" s="106">
        <f>[2]Plan1!Y9/1000</f>
        <v>10329.111370889999</v>
      </c>
      <c r="I43" s="106">
        <f>[2]Plan1!Z9/1000</f>
        <v>11360.178</v>
      </c>
      <c r="J43" s="106">
        <f>[2]Plan1!AA9/1000</f>
        <v>12584.606649469999</v>
      </c>
      <c r="K43" s="106">
        <f>[2]Plan1!AB9/1000</f>
        <v>14237.786082389999</v>
      </c>
      <c r="L43" s="106">
        <f>[2]Plan1!AC9/1000</f>
        <v>14671.42730815</v>
      </c>
      <c r="M43" s="106">
        <f>[2]Plan1!AD9/1000</f>
        <v>17372.550742290001</v>
      </c>
      <c r="N43" s="106">
        <f>[2]Plan1!AE9/1000</f>
        <v>19226.970363700002</v>
      </c>
      <c r="O43" s="106">
        <f>[2]Plan1!AF9/1000</f>
        <v>19985.809121030001</v>
      </c>
      <c r="P43" s="106">
        <f>[2]Plan1!AG9/1000</f>
        <v>20716.157374680002</v>
      </c>
      <c r="Q43" s="112">
        <f>[3]DCL_RCL_Sintese!G30/1000000</f>
        <v>25870.525219400002</v>
      </c>
      <c r="R43" s="112">
        <f>[3]DCL_RCL_Sintese!G29/1000000</f>
        <v>27207.610584580001</v>
      </c>
      <c r="S43" s="112">
        <f>[3]DCL_RCL_Sintese!H29/1000000</f>
        <v>28714.179024820001</v>
      </c>
      <c r="T43" s="112">
        <f>[3]DCL_RCL_Sintese!I29/1000000</f>
        <v>29952.763445459997</v>
      </c>
      <c r="U43" s="112">
        <f>[3]DCL_RCL_Sintese!J28/1000000</f>
        <v>30930.200467330003</v>
      </c>
    </row>
    <row r="44" spans="2:21" x14ac:dyDescent="0.25">
      <c r="B44" t="str">
        <f t="shared" si="7"/>
        <v>Ceará (CE)</v>
      </c>
      <c r="C44" s="106">
        <f>[2]Plan1!T10/1000</f>
        <v>3103.1210000000001</v>
      </c>
      <c r="D44" s="106">
        <f>[2]Plan1!U10/1000</f>
        <v>3628.078</v>
      </c>
      <c r="E44" s="106">
        <f>[2]Plan1!V10/1000</f>
        <v>3866.4050000000002</v>
      </c>
      <c r="F44" s="106">
        <f>[2]Plan1!W10/1000</f>
        <v>4209.6180000000004</v>
      </c>
      <c r="G44" s="106">
        <f>[2]Plan1!X10/1000</f>
        <v>4636.442</v>
      </c>
      <c r="H44" s="106">
        <f>[2]Plan1!Y10/1000</f>
        <v>5304.3803550000002</v>
      </c>
      <c r="I44" s="106">
        <f>[2]Plan1!Z10/1000</f>
        <v>6032.605775</v>
      </c>
      <c r="J44" s="106">
        <f>[2]Plan1!AA10/1000</f>
        <v>6560.0992669999996</v>
      </c>
      <c r="K44" s="106">
        <f>[2]Plan1!AB10/1000</f>
        <v>7886.5929119999992</v>
      </c>
      <c r="L44" s="106">
        <f>[2]Plan1!AC10/1000</f>
        <v>8400.9401539999999</v>
      </c>
      <c r="M44" s="106">
        <f>[2]Plan1!AD10/1000</f>
        <v>9664.2729670000008</v>
      </c>
      <c r="N44" s="106">
        <f>[2]Plan1!AE10/1000</f>
        <v>10966.435332000001</v>
      </c>
      <c r="O44" s="106">
        <f>[2]Plan1!AF10/1000</f>
        <v>11459.091974999999</v>
      </c>
      <c r="P44" s="106">
        <f>[2]Plan1!AG10/1000</f>
        <v>11443.275548</v>
      </c>
      <c r="Q44" s="112">
        <f>[3]DCL_RCL_Sintese!G35/1000000</f>
        <v>14418.477504</v>
      </c>
      <c r="R44" s="112">
        <f>[3]DCL_RCL_Sintese!G34/1000000</f>
        <v>15176.440113000001</v>
      </c>
      <c r="S44" s="112">
        <f>[3]DCL_RCL_Sintese!H34/1000000</f>
        <v>17831.937421849998</v>
      </c>
      <c r="T44" s="112">
        <f>[3]DCL_RCL_Sintese!I34/1000000</f>
        <v>17779.471739209999</v>
      </c>
      <c r="U44" s="112">
        <f>[3]DCL_RCL_Sintese!J33/1000000</f>
        <v>18349.844006669999</v>
      </c>
    </row>
    <row r="45" spans="2:21" x14ac:dyDescent="0.25">
      <c r="B45" t="str">
        <f t="shared" si="7"/>
        <v>Distrito Federal (DF)</v>
      </c>
      <c r="C45" s="106">
        <f>[2]Plan1!T11/1000</f>
        <v>3209.3319999999999</v>
      </c>
      <c r="D45" s="106">
        <f>[2]Plan1!U11/1000</f>
        <v>3419.9650000000001</v>
      </c>
      <c r="E45" s="106">
        <f>[2]Plan1!V11/1000</f>
        <v>3987.8270000000002</v>
      </c>
      <c r="F45" s="106">
        <f>[2]Plan1!W11/1000</f>
        <v>4467.4833499999995</v>
      </c>
      <c r="G45" s="106">
        <f>[2]Plan1!X11/1000</f>
        <v>5309.0614699999996</v>
      </c>
      <c r="H45" s="106">
        <f>[2]Plan1!Y11/1000</f>
        <v>6149.6182673500007</v>
      </c>
      <c r="I45" s="106">
        <f>[2]Plan1!Z11/1000</f>
        <v>6969.8067030800003</v>
      </c>
      <c r="J45" s="106">
        <f>[2]Plan1!AA11/1000</f>
        <v>8121.6863536299998</v>
      </c>
      <c r="K45" s="106">
        <f>[2]Plan1!AB11/1000</f>
        <v>9626.476275590001</v>
      </c>
      <c r="L45" s="106">
        <f>[2]Plan1!AC11/1000</f>
        <v>10254.998540209999</v>
      </c>
      <c r="M45" s="106">
        <f>[2]Plan1!AD11/1000</f>
        <v>11485.148499110001</v>
      </c>
      <c r="N45" s="106">
        <f>[2]Plan1!AE11/1000</f>
        <v>12859.74183257</v>
      </c>
      <c r="O45" s="106">
        <f>[2]Plan1!AF11/1000</f>
        <v>13401.452370319999</v>
      </c>
      <c r="P45" s="106">
        <f>[2]Plan1!AG11/1000</f>
        <v>13758.410783490001</v>
      </c>
      <c r="Q45" s="112">
        <f>[3]DCL_RCL_Sintese!G40/1000000</f>
        <v>17504.269623869997</v>
      </c>
      <c r="R45" s="112">
        <f>[3]DCL_RCL_Sintese!G39/1000000</f>
        <v>18461.48100245</v>
      </c>
      <c r="S45" s="112">
        <f>[3]DCL_RCL_Sintese!H39/1000000</f>
        <v>19881.229932900002</v>
      </c>
      <c r="T45" s="112">
        <f>[3]DCL_RCL_Sintese!I39/1000000</f>
        <v>20719.829099229999</v>
      </c>
      <c r="U45" s="112">
        <f>[3]DCL_RCL_Sintese!J38/1000000</f>
        <v>21079.42024182</v>
      </c>
    </row>
    <row r="46" spans="2:21" x14ac:dyDescent="0.25">
      <c r="B46" t="str">
        <f t="shared" si="7"/>
        <v>Espírito Santo (ES)</v>
      </c>
      <c r="C46" s="106">
        <f>[2]Plan1!T12/1000</f>
        <v>2176.2559999999999</v>
      </c>
      <c r="D46" s="106">
        <f>[2]Plan1!U12/1000</f>
        <v>2565.4119999999998</v>
      </c>
      <c r="E46" s="106">
        <f>[2]Plan1!V12/1000</f>
        <v>2560.7649999999999</v>
      </c>
      <c r="F46" s="106">
        <f>[2]Plan1!W12/1000</f>
        <v>3331.5169999999998</v>
      </c>
      <c r="G46" s="106">
        <f>[2]Plan1!X12/1000</f>
        <v>4122.2139999999999</v>
      </c>
      <c r="H46" s="106">
        <f>[2]Plan1!Y12/1000</f>
        <v>5143.6376282399997</v>
      </c>
      <c r="I46" s="106">
        <f>[2]Plan1!Z12/1000</f>
        <v>5552.7122336900002</v>
      </c>
      <c r="J46" s="106">
        <f>[2]Plan1!AA12/1000</f>
        <v>6367.9797549099994</v>
      </c>
      <c r="K46" s="106">
        <f>[2]Plan1!AB12/1000</f>
        <v>7735.5704682600008</v>
      </c>
      <c r="L46" s="106">
        <f>[2]Plan1!AC12/1000</f>
        <v>7486.1916507600008</v>
      </c>
      <c r="M46" s="106">
        <f>[2]Plan1!AD12/1000</f>
        <v>8239.1679999999997</v>
      </c>
      <c r="N46" s="106">
        <f>[2]Plan1!AE12/1000</f>
        <v>9772.997585340001</v>
      </c>
      <c r="O46" s="106">
        <f>[2]Plan1!AF12/1000</f>
        <v>10259.232169749999</v>
      </c>
      <c r="P46" s="106">
        <f>[2]Plan1!AG12/1000</f>
        <v>10632.221294859999</v>
      </c>
      <c r="Q46" s="112">
        <f>[3]DCL_RCL_Sintese!G45/1000000</f>
        <v>11798.288649280001</v>
      </c>
      <c r="R46" s="112">
        <f>[3]DCL_RCL_Sintese!G44/1000000</f>
        <v>11951.59461326</v>
      </c>
      <c r="S46" s="112">
        <f>[3]DCL_RCL_Sintese!H44/1000000</f>
        <v>11884.43532699</v>
      </c>
      <c r="T46" s="112">
        <f>[3]DCL_RCL_Sintese!I44/1000000</f>
        <v>12193.44101592</v>
      </c>
      <c r="U46" s="112">
        <f>[3]DCL_RCL_Sintese!J43/1000000</f>
        <v>12890.426079139999</v>
      </c>
    </row>
    <row r="47" spans="2:21" x14ac:dyDescent="0.25">
      <c r="B47" t="str">
        <f t="shared" si="7"/>
        <v>Goiás (GO)</v>
      </c>
      <c r="C47" s="106">
        <f>[2]Plan1!T13/1000</f>
        <v>2671.6329999999998</v>
      </c>
      <c r="D47" s="106">
        <f>[2]Plan1!U13/1000</f>
        <v>3208.5720000000001</v>
      </c>
      <c r="E47" s="106">
        <f>[2]Plan1!V13/1000</f>
        <v>3829.0740000000001</v>
      </c>
      <c r="F47" s="106">
        <f>[2]Plan1!W13/1000</f>
        <v>4553.7420000000002</v>
      </c>
      <c r="G47" s="106">
        <f>[2]Plan1!X13/1000</f>
        <v>5304.9780000000001</v>
      </c>
      <c r="H47" s="106">
        <f>[2]Plan1!Y13/1000</f>
        <v>6153.146651</v>
      </c>
      <c r="I47" s="106">
        <f>[2]Plan1!Z13/1000</f>
        <v>6230.9920000000002</v>
      </c>
      <c r="J47" s="106">
        <f>[2]Plan1!AA13/1000</f>
        <v>7618.5203853900002</v>
      </c>
      <c r="K47" s="106">
        <f>[2]Plan1!AB13/1000</f>
        <v>8944.458593450001</v>
      </c>
      <c r="L47" s="106">
        <f>[2]Plan1!AC13/1000</f>
        <v>9105.647833089999</v>
      </c>
      <c r="M47" s="106">
        <f>[2]Plan1!AD13/1000</f>
        <v>10530.49298931</v>
      </c>
      <c r="N47" s="106">
        <f>[2]Plan1!AE13/1000</f>
        <v>12639.4053461</v>
      </c>
      <c r="O47" s="106">
        <f>[2]Plan1!AF13/1000</f>
        <v>12770.49722555</v>
      </c>
      <c r="P47" s="106">
        <f>[2]Plan1!AG13/1000</f>
        <v>13755.071829</v>
      </c>
      <c r="Q47" s="112">
        <f>[3]DCL_RCL_Sintese!G50/1000000</f>
        <v>16656.493549670002</v>
      </c>
      <c r="R47" s="112">
        <f>[3]DCL_RCL_Sintese!G49/1000000</f>
        <v>17361.933085279998</v>
      </c>
      <c r="S47" s="112">
        <f>[3]DCL_RCL_Sintese!H49/1000000</f>
        <v>19279.840731599998</v>
      </c>
      <c r="T47" s="112">
        <f>[3]DCL_RCL_Sintese!I49/1000000</f>
        <v>21033.874951289999</v>
      </c>
      <c r="U47" s="112">
        <f>[3]DCL_RCL_Sintese!J48/1000000</f>
        <v>21775.72162729</v>
      </c>
    </row>
    <row r="48" spans="2:21" x14ac:dyDescent="0.25">
      <c r="B48" t="str">
        <f t="shared" si="7"/>
        <v>Maranhão (MA)</v>
      </c>
      <c r="C48" s="106">
        <f>[2]Plan1!T14/1000</f>
        <v>1794.116</v>
      </c>
      <c r="D48" s="106">
        <f>[2]Plan1!U14/1000</f>
        <v>2121.9349999999999</v>
      </c>
      <c r="E48" s="106">
        <f>[2]Plan1!V14/1000</f>
        <v>2121.9349999999999</v>
      </c>
      <c r="F48" s="106">
        <f>[2]Plan1!W14/1000</f>
        <v>2454.0010000000002</v>
      </c>
      <c r="G48" s="106">
        <f>[2]Plan1!X14/1000</f>
        <v>2950.8359999999998</v>
      </c>
      <c r="H48" s="106">
        <f>[2]Plan1!Y14/1000</f>
        <v>3700.4268723599998</v>
      </c>
      <c r="I48" s="106">
        <f>[2]Plan1!Z14/1000</f>
        <v>4389.9496987299999</v>
      </c>
      <c r="J48" s="106">
        <f>[2]Plan1!AA14/1000</f>
        <v>4900.2389661800007</v>
      </c>
      <c r="K48" s="106">
        <f>[2]Plan1!AB14/1000</f>
        <v>5836.9256204199992</v>
      </c>
      <c r="L48" s="106">
        <f>[2]Plan1!AC14/1000</f>
        <v>5971.50027778</v>
      </c>
      <c r="M48" s="106">
        <f>[2]Plan1!AD14/1000</f>
        <v>6818.1915028000003</v>
      </c>
      <c r="N48" s="106">
        <f>[2]Plan1!AE14/1000</f>
        <v>8065.4495088200001</v>
      </c>
      <c r="O48" s="106">
        <f>[2]Plan1!AF14/1000</f>
        <v>8495.6791832800009</v>
      </c>
      <c r="P48" s="106">
        <f>[2]Plan1!AG14/1000</f>
        <v>8594.1267481399991</v>
      </c>
      <c r="Q48" s="112">
        <f>[3]DCL_RCL_Sintese!G55/1000000</f>
        <v>10152.9699127</v>
      </c>
      <c r="R48" s="112">
        <f>[3]DCL_RCL_Sintese!G54/1000000</f>
        <v>10712.34755203</v>
      </c>
      <c r="S48" s="112">
        <f>[3]DCL_RCL_Sintese!H54/1000000</f>
        <v>12480.06258849</v>
      </c>
      <c r="T48" s="112">
        <f>[3]DCL_RCL_Sintese!I54/1000000</f>
        <v>12536.618595329999</v>
      </c>
      <c r="U48" s="112">
        <f>[3]DCL_RCL_Sintese!J53/1000000</f>
        <v>13142.93335042</v>
      </c>
    </row>
    <row r="49" spans="2:21" x14ac:dyDescent="0.25">
      <c r="B49" t="str">
        <f t="shared" si="7"/>
        <v>Minas Gerais (MG)</v>
      </c>
      <c r="C49" s="106">
        <f>[2]Plan1!T15/1000</f>
        <v>9629.7960000000003</v>
      </c>
      <c r="D49" s="106">
        <f>[2]Plan1!U15/1000</f>
        <v>11412.858</v>
      </c>
      <c r="E49" s="106">
        <f>[2]Plan1!V15/1000</f>
        <v>12542.039000000001</v>
      </c>
      <c r="F49" s="106">
        <f>[2]Plan1!W15/1000</f>
        <v>14305.976000000001</v>
      </c>
      <c r="G49" s="106">
        <f>[2]Plan1!X15/1000</f>
        <v>16695.978999999999</v>
      </c>
      <c r="H49" s="106">
        <f>[2]Plan1!Y15/1000</f>
        <v>19550.334005099998</v>
      </c>
      <c r="I49" s="106">
        <f>[2]Plan1!Z15/1000</f>
        <v>22083.398894030001</v>
      </c>
      <c r="J49" s="106">
        <f>[2]Plan1!AA15/1000</f>
        <v>23803.678212719999</v>
      </c>
      <c r="K49" s="106">
        <f>[2]Plan1!AB15/1000</f>
        <v>29242.489414129999</v>
      </c>
      <c r="L49" s="106">
        <f>[2]Plan1!AC15/1000</f>
        <v>29118.46954808</v>
      </c>
      <c r="M49" s="106">
        <f>[2]Plan1!AD15/1000</f>
        <v>33179.151679000002</v>
      </c>
      <c r="N49" s="106">
        <f>[2]Plan1!AE15/1000</f>
        <v>37284.183547589993</v>
      </c>
      <c r="O49" s="106">
        <f>[2]Plan1!AF15/1000</f>
        <v>38432.27182365</v>
      </c>
      <c r="P49" s="106">
        <f>[2]Plan1!AG15/1000</f>
        <v>39490.016455270001</v>
      </c>
      <c r="Q49" s="112">
        <f>[3]DCL_RCL_Sintese!G60/1000000</f>
        <v>47644.235435769995</v>
      </c>
      <c r="R49" s="112">
        <f>[3]DCL_RCL_Sintese!G59/1000000</f>
        <v>51643.235767489998</v>
      </c>
      <c r="S49" s="112">
        <f>[3]DCL_RCL_Sintese!H59/1000000</f>
        <v>53731.469131320002</v>
      </c>
      <c r="T49" s="112">
        <f>[3]DCL_RCL_Sintese!I59/1000000</f>
        <v>55173.574559760003</v>
      </c>
      <c r="U49" s="112">
        <f>[3]DCL_RCL_Sintese!J58/1000000</f>
        <v>55766.51173957</v>
      </c>
    </row>
    <row r="50" spans="2:21" x14ac:dyDescent="0.25">
      <c r="B50" t="str">
        <f t="shared" si="7"/>
        <v>Mato Grosso do Sul (MS)</v>
      </c>
      <c r="C50" s="106">
        <f>[2]Plan1!T16/1000</f>
        <v>1335.384</v>
      </c>
      <c r="D50" s="106">
        <f>[2]Plan1!U16/1000</f>
        <v>1531.7860000000001</v>
      </c>
      <c r="E50" s="106">
        <f>[2]Plan1!V16/1000</f>
        <v>1756.433</v>
      </c>
      <c r="F50" s="106">
        <f>[2]Plan1!W16/1000</f>
        <v>2123.5500000000002</v>
      </c>
      <c r="G50" s="106">
        <f>[2]Plan1!X16/1000</f>
        <v>2579.0439999999999</v>
      </c>
      <c r="H50" s="106">
        <f>[2]Plan1!Y16/1000</f>
        <v>3041.8832534900002</v>
      </c>
      <c r="I50" s="106">
        <f>[2]Plan1!Z16/1000</f>
        <v>3427.5918794100003</v>
      </c>
      <c r="J50" s="106">
        <f>[2]Plan1!AA16/1000</f>
        <v>3930.95721955</v>
      </c>
      <c r="K50" s="106">
        <f>[2]Plan1!AB16/1000</f>
        <v>4829.8481693499998</v>
      </c>
      <c r="L50" s="106">
        <f>[2]Plan1!AC16/1000</f>
        <v>4886.9190753500006</v>
      </c>
      <c r="M50" s="106">
        <f>[2]Plan1!AD16/1000</f>
        <v>5189.06458613</v>
      </c>
      <c r="N50" s="106">
        <f>[2]Plan1!AE16/1000</f>
        <v>5993.6423749799997</v>
      </c>
      <c r="O50" s="106">
        <f>[2]Plan1!AF16/1000</f>
        <v>6251.5652444200005</v>
      </c>
      <c r="P50" s="106">
        <f>[2]Plan1!AG16/1000</f>
        <v>6388.4418096299996</v>
      </c>
      <c r="Q50" s="112">
        <f>[3]DCL_RCL_Sintese!G65/1000000</f>
        <v>8099.1227264700001</v>
      </c>
      <c r="R50" s="112">
        <f>[3]DCL_RCL_Sintese!G64/1000000</f>
        <v>8321.2504791800002</v>
      </c>
      <c r="S50" s="112">
        <f>[3]DCL_RCL_Sintese!H64/1000000</f>
        <v>9347.9817098999993</v>
      </c>
      <c r="T50" s="112">
        <f>[3]DCL_RCL_Sintese!I64/1000000</f>
        <v>9747.2545042000002</v>
      </c>
      <c r="U50" s="112">
        <f>[3]DCL_RCL_Sintese!J63/1000000</f>
        <v>10552.369862629999</v>
      </c>
    </row>
    <row r="51" spans="2:21" x14ac:dyDescent="0.25">
      <c r="B51" t="str">
        <f t="shared" si="7"/>
        <v>Mato Grosso (MT)</v>
      </c>
      <c r="C51" s="106">
        <f>[2]Plan1!T17/1000</f>
        <v>1748.5429999999999</v>
      </c>
      <c r="D51" s="106">
        <f>[2]Plan1!U17/1000</f>
        <v>2085.8710000000001</v>
      </c>
      <c r="E51" s="106">
        <f>[2]Plan1!V17/1000</f>
        <v>2512.8580000000002</v>
      </c>
      <c r="F51" s="106">
        <f>[2]Plan1!W17/1000</f>
        <v>3136.4520000000002</v>
      </c>
      <c r="G51" s="106">
        <f>[2]Plan1!X17/1000</f>
        <v>3872.9360000000001</v>
      </c>
      <c r="H51" s="106">
        <f>[2]Plan1!Y17/1000</f>
        <v>4296.1803719</v>
      </c>
      <c r="I51" s="106">
        <f>[2]Plan1!Z17/1000</f>
        <v>4516.9205499500003</v>
      </c>
      <c r="J51" s="106">
        <f>[2]Plan1!AA17/1000</f>
        <v>4882.4817134599998</v>
      </c>
      <c r="K51" s="106">
        <f>[2]Plan1!AB17/1000</f>
        <v>6181.7768114099999</v>
      </c>
      <c r="L51" s="106">
        <f>[2]Plan1!AC17/1000</f>
        <v>6467.6705858900004</v>
      </c>
      <c r="M51" s="106">
        <f>[2]Plan1!AD17/1000</f>
        <v>7099.677148159999</v>
      </c>
      <c r="N51" s="106">
        <f>[2]Plan1!AE17/1000</f>
        <v>7820.2787416000001</v>
      </c>
      <c r="O51" s="106">
        <f>[2]Plan1!AF17/1000</f>
        <v>8185.1618319899999</v>
      </c>
      <c r="P51" s="106">
        <f>[2]Plan1!AG17/1000</f>
        <v>8630.2658628500012</v>
      </c>
      <c r="Q51" s="112">
        <f>[3]DCL_RCL_Sintese!G70/1000000</f>
        <v>10910.58444943</v>
      </c>
      <c r="R51" s="112">
        <f>[3]DCL_RCL_Sintese!G69/1000000</f>
        <v>11644.432985920001</v>
      </c>
      <c r="S51" s="112">
        <f>[3]DCL_RCL_Sintese!H69/1000000</f>
        <v>12522.756874440001</v>
      </c>
      <c r="T51" s="112">
        <f>[3]DCL_RCL_Sintese!I69/1000000</f>
        <v>13389.766593459999</v>
      </c>
      <c r="U51" s="112">
        <f>[3]DCL_RCL_Sintese!J68/1000000</f>
        <v>14163.855395139999</v>
      </c>
    </row>
    <row r="52" spans="2:21" x14ac:dyDescent="0.25">
      <c r="B52" t="str">
        <f t="shared" si="7"/>
        <v>Pará (PA)</v>
      </c>
      <c r="C52" s="106">
        <f>[2]Plan1!T18/1000</f>
        <v>2313.5430000000001</v>
      </c>
      <c r="D52" s="106">
        <f>[2]Plan1!U18/1000</f>
        <v>2706.2649999999999</v>
      </c>
      <c r="E52" s="106">
        <f>[2]Plan1!V18/1000</f>
        <v>3204.7370390000001</v>
      </c>
      <c r="F52" s="106">
        <f>[2]Plan1!W18/1000</f>
        <v>3503.0039999999999</v>
      </c>
      <c r="G52" s="106">
        <f>[2]Plan1!X18/1000</f>
        <v>4068.1669999999999</v>
      </c>
      <c r="H52" s="106">
        <f>[2]Plan1!Y18/1000</f>
        <v>4847.3132013299992</v>
      </c>
      <c r="I52" s="106">
        <f>[2]Plan1!Z18/1000</f>
        <v>5590.7709999999997</v>
      </c>
      <c r="J52" s="106">
        <f>[2]Plan1!AA18/1000</f>
        <v>6273.3090000000002</v>
      </c>
      <c r="K52" s="106">
        <f>[2]Plan1!AB18/1000</f>
        <v>7587.6510453199999</v>
      </c>
      <c r="L52" s="106">
        <f>[2]Plan1!AC18/1000</f>
        <v>7997.1631118900004</v>
      </c>
      <c r="M52" s="106">
        <f>[2]Plan1!AD18/1000</f>
        <v>9117.9497949400011</v>
      </c>
      <c r="N52" s="106">
        <f>[2]Plan1!AE18/1000</f>
        <v>10426.34999911</v>
      </c>
      <c r="O52" s="106">
        <f>[2]Plan1!AF18/1000</f>
        <v>11044.648832969999</v>
      </c>
      <c r="P52" s="106">
        <f>[2]Plan1!AG18/1000</f>
        <v>11476.21216605</v>
      </c>
      <c r="Q52" s="112">
        <f>[3]DCL_RCL_Sintese!G75/1000000</f>
        <v>15092.46354431</v>
      </c>
      <c r="R52" s="112">
        <f>[3]DCL_RCL_Sintese!G74/1000000</f>
        <v>16789.901790469998</v>
      </c>
      <c r="S52" s="112">
        <f>[3]DCL_RCL_Sintese!H74/1000000</f>
        <v>17922.201695919997</v>
      </c>
      <c r="T52" s="112">
        <f>[3]DCL_RCL_Sintese!I74/1000000</f>
        <v>18017.13431351</v>
      </c>
      <c r="U52" s="112">
        <f>[3]DCL_RCL_Sintese!J73/1000000</f>
        <v>18465.166734330003</v>
      </c>
    </row>
    <row r="53" spans="2:21" x14ac:dyDescent="0.25">
      <c r="B53" t="str">
        <f t="shared" si="7"/>
        <v>Paraíba (PB)</v>
      </c>
      <c r="C53" s="106">
        <f>[2]Plan1!T19/1000</f>
        <v>1599.2139999999999</v>
      </c>
      <c r="D53" s="106">
        <f>[2]Plan1!U19/1000</f>
        <v>1801.1179999999999</v>
      </c>
      <c r="E53" s="106">
        <f>[2]Plan1!V19/1000</f>
        <v>1944.5630000000001</v>
      </c>
      <c r="F53" s="106">
        <f>[2]Plan1!W19/1000</f>
        <v>2234.8820000000001</v>
      </c>
      <c r="G53" s="106">
        <f>[2]Plan1!X19/1000</f>
        <v>2335.6619999999998</v>
      </c>
      <c r="H53" s="106">
        <f>[2]Plan1!Y19/1000</f>
        <v>2912.0340000000001</v>
      </c>
      <c r="I53" s="106">
        <f>[2]Plan1!Z19/1000</f>
        <v>3254.4830000000002</v>
      </c>
      <c r="J53" s="106">
        <f>[2]Plan1!AA19/1000</f>
        <v>3668.6845674000001</v>
      </c>
      <c r="K53" s="106">
        <f>[2]Plan1!AB19/1000</f>
        <v>4391.2071837600006</v>
      </c>
      <c r="L53" s="106">
        <f>[2]Plan1!AC19/1000</f>
        <v>4637.8398871999998</v>
      </c>
      <c r="M53" s="106">
        <f>[2]Plan1!AD19/1000</f>
        <v>5067.4177704200001</v>
      </c>
      <c r="N53" s="106">
        <f>[2]Plan1!AE19/1000</f>
        <v>5992.5678695299994</v>
      </c>
      <c r="O53" s="106">
        <f>[2]Plan1!AF19/1000</f>
        <v>6153.9455973500008</v>
      </c>
      <c r="P53" s="106">
        <f>[2]Plan1!AG19/1000</f>
        <v>6274.9815368700001</v>
      </c>
      <c r="Q53" s="112">
        <f>[3]DCL_RCL_Sintese!G80/1000000</f>
        <v>7734.5424322099998</v>
      </c>
      <c r="R53" s="112">
        <f>[3]DCL_RCL_Sintese!G79/1000000</f>
        <v>7973.37246512</v>
      </c>
      <c r="S53" s="112">
        <f>[3]DCL_RCL_Sintese!H79/1000000</f>
        <v>8845.6493416699996</v>
      </c>
      <c r="T53" s="112">
        <f>[3]DCL_RCL_Sintese!I79/1000000</f>
        <v>9130.5107578299994</v>
      </c>
      <c r="U53" s="112">
        <f>[3]DCL_RCL_Sintese!J78/1000000</f>
        <v>9454.5448140999997</v>
      </c>
    </row>
    <row r="54" spans="2:21" x14ac:dyDescent="0.25">
      <c r="B54" t="str">
        <f t="shared" si="7"/>
        <v>Pernambuco (PE)</v>
      </c>
      <c r="C54" s="106">
        <f>[2]Plan1!T20/1000</f>
        <v>3458.4380000000001</v>
      </c>
      <c r="D54" s="106">
        <f>[2]Plan1!U20/1000</f>
        <v>3803.1570000000002</v>
      </c>
      <c r="E54" s="106">
        <f>[2]Plan1!V20/1000</f>
        <v>4383.7690000000002</v>
      </c>
      <c r="F54" s="106">
        <f>[2]Plan1!W20/1000</f>
        <v>4629.4489999999996</v>
      </c>
      <c r="G54" s="106">
        <f>[2]Plan1!X20/1000</f>
        <v>5295.5609999999997</v>
      </c>
      <c r="H54" s="106">
        <f>[2]Plan1!Y20/1000</f>
        <v>6281.3789851500005</v>
      </c>
      <c r="I54" s="106">
        <f>[2]Plan1!Z20/1000</f>
        <v>7388.6639999999998</v>
      </c>
      <c r="J54" s="106">
        <f>[2]Plan1!AA20/1000</f>
        <v>8301.076085319999</v>
      </c>
      <c r="K54" s="106">
        <f>[2]Plan1!AB20/1000</f>
        <v>10010.23065872</v>
      </c>
      <c r="L54" s="106">
        <f>[2]Plan1!AC20/1000</f>
        <v>10631.854011200001</v>
      </c>
      <c r="M54" s="106">
        <f>[2]Plan1!AD20/1000</f>
        <v>12441.687190510002</v>
      </c>
      <c r="N54" s="106">
        <f>[2]Plan1!AE20/1000</f>
        <v>14549.10365639</v>
      </c>
      <c r="O54" s="106">
        <f>[2]Plan1!AF20/1000</f>
        <v>15054.53803397</v>
      </c>
      <c r="P54" s="106">
        <f>[2]Plan1!AG20/1000</f>
        <v>15330.031731969999</v>
      </c>
      <c r="Q54" s="112">
        <f>[3]DCL_RCL_Sintese!G85/1000000</f>
        <v>18475.020080819999</v>
      </c>
      <c r="R54" s="112">
        <f>[3]DCL_RCL_Sintese!G84/1000000</f>
        <v>19648.437023390001</v>
      </c>
      <c r="S54" s="112">
        <f>[3]DCL_RCL_Sintese!H84/1000000</f>
        <v>20853.041088710001</v>
      </c>
      <c r="T54" s="112">
        <f>[3]DCL_RCL_Sintese!I84/1000000</f>
        <v>21512.144300430002</v>
      </c>
      <c r="U54" s="112">
        <f>[3]DCL_RCL_Sintese!J83/1000000</f>
        <v>22587.408021400002</v>
      </c>
    </row>
    <row r="55" spans="2:21" x14ac:dyDescent="0.25">
      <c r="B55" t="str">
        <f t="shared" si="7"/>
        <v>Piauí (PI)</v>
      </c>
      <c r="C55" s="106">
        <f>[2]Plan1!T21/1000</f>
        <v>1155.252</v>
      </c>
      <c r="D55" s="106">
        <f>[2]Plan1!U21/1000</f>
        <v>1290.5139999999999</v>
      </c>
      <c r="E55" s="106">
        <f>[2]Plan1!V21/1000</f>
        <v>1586.5246299999999</v>
      </c>
      <c r="F55" s="106">
        <f>[2]Plan1!W21/1000</f>
        <v>1689.4639999999999</v>
      </c>
      <c r="G55" s="106">
        <f>[2]Plan1!X21/1000</f>
        <v>1940.461</v>
      </c>
      <c r="H55" s="106">
        <f>[2]Plan1!Y21/1000</f>
        <v>2357.8292859200001</v>
      </c>
      <c r="I55" s="106">
        <f>[2]Plan1!Z21/1000</f>
        <v>2671.0427621700001</v>
      </c>
      <c r="J55" s="106">
        <f>[2]Plan1!AA21/1000</f>
        <v>3054.19903755</v>
      </c>
      <c r="K55" s="106">
        <f>[2]Plan1!AB21/1000</f>
        <v>3831.02769528</v>
      </c>
      <c r="L55" s="106">
        <f>[2]Plan1!AC21/1000</f>
        <v>4043.2646243000004</v>
      </c>
      <c r="M55" s="106">
        <f>[2]Plan1!AD21/1000</f>
        <v>4524.8575086800001</v>
      </c>
      <c r="N55" s="106">
        <f>[2]Plan1!AE21/1000</f>
        <v>5050.1006334600006</v>
      </c>
      <c r="O55" s="106">
        <f>[2]Plan1!AF21/1000</f>
        <v>5176.1799245299999</v>
      </c>
      <c r="P55" s="106">
        <f>[2]Plan1!AG21/1000</f>
        <v>5356.3343363599997</v>
      </c>
      <c r="Q55" s="112">
        <f>[3]DCL_RCL_Sintese!G90/1000000</f>
        <v>6201.50691405</v>
      </c>
      <c r="R55" s="112">
        <f>[3]DCL_RCL_Sintese!G89/1000000</f>
        <v>6600.0874363599996</v>
      </c>
      <c r="S55" s="112">
        <f>[3]DCL_RCL_Sintese!H89/1000000</f>
        <v>7578.9795855200009</v>
      </c>
      <c r="T55" s="112">
        <f>[3]DCL_RCL_Sintese!I89/1000000</f>
        <v>8005.7006156300004</v>
      </c>
      <c r="U55" s="112">
        <f>[3]DCL_RCL_Sintese!J88/1000000</f>
        <v>8453.3016319399994</v>
      </c>
    </row>
    <row r="56" spans="2:21" x14ac:dyDescent="0.25">
      <c r="B56" t="str">
        <f t="shared" si="7"/>
        <v>Paraná (PR)</v>
      </c>
      <c r="C56" s="106">
        <f>[2]Plan1!T22/1000</f>
        <v>5709.8760000000002</v>
      </c>
      <c r="D56" s="106">
        <f>[2]Plan1!U22/1000</f>
        <v>6260.8450000000003</v>
      </c>
      <c r="E56" s="106">
        <f>[2]Plan1!V22/1000</f>
        <v>7490.8069999999998</v>
      </c>
      <c r="F56" s="106">
        <f>[2]Plan1!W22/1000</f>
        <v>8367.4539999999997</v>
      </c>
      <c r="G56" s="106">
        <f>[2]Plan1!X22/1000</f>
        <v>9245.0300000000007</v>
      </c>
      <c r="H56" s="106">
        <f>[2]Plan1!Y22/1000</f>
        <v>10453.928636000001</v>
      </c>
      <c r="I56" s="106">
        <f>[2]Plan1!Z22/1000</f>
        <v>11406.920261719999</v>
      </c>
      <c r="J56" s="106">
        <f>[2]Plan1!AA22/1000</f>
        <v>12469.29126423</v>
      </c>
      <c r="K56" s="106">
        <f>[2]Plan1!AB22/1000</f>
        <v>14482.742992590001</v>
      </c>
      <c r="L56" s="106">
        <f>[2]Plan1!AC22/1000</f>
        <v>15092.4401</v>
      </c>
      <c r="M56" s="106">
        <f>[2]Plan1!AD22/1000</f>
        <v>16968.37677476</v>
      </c>
      <c r="N56" s="106">
        <f>[2]Plan1!AE22/1000</f>
        <v>19713.38899128</v>
      </c>
      <c r="O56" s="106">
        <f>[2]Plan1!AF22/1000</f>
        <v>20657.569842199999</v>
      </c>
      <c r="P56" s="106">
        <f>[2]Plan1!AG22/1000</f>
        <v>21394.805043130003</v>
      </c>
      <c r="Q56" s="112">
        <f>[3]DCL_RCL_Sintese!G95/1000000</f>
        <v>28336.698864229998</v>
      </c>
      <c r="R56" s="112">
        <f>[3]DCL_RCL_Sintese!G94/1000000</f>
        <v>31876.371512270001</v>
      </c>
      <c r="S56" s="112">
        <f>[3]DCL_RCL_Sintese!H94/1000000</f>
        <v>34135.477821979999</v>
      </c>
      <c r="T56" s="112">
        <f>[3]DCL_RCL_Sintese!I94/1000000</f>
        <v>36615.275854389998</v>
      </c>
      <c r="U56" s="112">
        <f>[3]DCL_RCL_Sintese!J93/1000000</f>
        <v>36743.784830830002</v>
      </c>
    </row>
    <row r="57" spans="2:21" x14ac:dyDescent="0.25">
      <c r="B57" t="str">
        <f t="shared" si="7"/>
        <v>Rio de Janeiro (RJ)</v>
      </c>
      <c r="C57" s="106">
        <f>[2]Plan1!T23/1000</f>
        <v>11529.907999999999</v>
      </c>
      <c r="D57" s="106">
        <f>[2]Plan1!U23/1000</f>
        <v>13608.848</v>
      </c>
      <c r="E57" s="106">
        <f>[2]Plan1!V23/1000</f>
        <v>15100.325999999999</v>
      </c>
      <c r="F57" s="106">
        <f>[2]Plan1!W23/1000</f>
        <v>19168.780999999999</v>
      </c>
      <c r="G57" s="106">
        <f>[2]Plan1!X23/1000</f>
        <v>21009.274000000001</v>
      </c>
      <c r="H57" s="106">
        <f>[2]Plan1!Y23/1000</f>
        <v>23094.091</v>
      </c>
      <c r="I57" s="106">
        <f>[2]Plan1!Z23/1000</f>
        <v>26132.741999999998</v>
      </c>
      <c r="J57" s="106">
        <f>[2]Plan1!AA23/1000</f>
        <v>26849.821</v>
      </c>
      <c r="K57" s="106">
        <f>[2]Plan1!AB23/1000</f>
        <v>31830.884999999998</v>
      </c>
      <c r="L57" s="106">
        <f>[2]Plan1!AC23/1000</f>
        <v>28976.687999999998</v>
      </c>
      <c r="M57" s="106">
        <f>[2]Plan1!AD23/1000</f>
        <v>34534.904290999999</v>
      </c>
      <c r="N57" s="106">
        <f>[2]Plan1!AE23/1000</f>
        <v>39268.345356999998</v>
      </c>
      <c r="O57" s="106">
        <f>[2]Plan1!AF23/1000</f>
        <v>39532.479707999999</v>
      </c>
      <c r="P57" s="106">
        <f>[2]Plan1!AG23/1000</f>
        <v>40487.529064999995</v>
      </c>
      <c r="Q57" s="112">
        <f>[3]DCL_RCL_Sintese!G100/1000000</f>
        <v>46045.517775</v>
      </c>
      <c r="R57" s="112">
        <f>[3]DCL_RCL_Sintese!G99/1000000</f>
        <v>51224.316994000001</v>
      </c>
      <c r="S57" s="112">
        <f>[3]DCL_RCL_Sintese!H99/1000000</f>
        <v>46228.984469000003</v>
      </c>
      <c r="T57" s="112">
        <f>[3]DCL_RCL_Sintese!I99/1000000</f>
        <v>50194.044674999997</v>
      </c>
      <c r="U57" s="112">
        <f>[3]DCL_RCL_Sintese!J98/1000000</f>
        <v>55885.748527000003</v>
      </c>
    </row>
    <row r="58" spans="2:21" x14ac:dyDescent="0.25">
      <c r="B58" t="str">
        <f t="shared" si="7"/>
        <v>Rio Grande do Norte (RN)</v>
      </c>
      <c r="C58" s="106">
        <f>[2]Plan1!T24/1000</f>
        <v>1620.144</v>
      </c>
      <c r="D58" s="106">
        <f>[2]Plan1!U24/1000</f>
        <v>1784.7660000000001</v>
      </c>
      <c r="E58" s="106">
        <f>[2]Plan1!V24/1000</f>
        <v>1999.5239999999999</v>
      </c>
      <c r="F58" s="106">
        <f>[2]Plan1!W24/1000</f>
        <v>2166.8580000000002</v>
      </c>
      <c r="G58" s="106">
        <f>[2]Plan1!X24/1000</f>
        <v>2618.951</v>
      </c>
      <c r="H58" s="106">
        <f>[2]Plan1!Y24/1000</f>
        <v>3144.1615411499997</v>
      </c>
      <c r="I58" s="106">
        <f>[2]Plan1!Z24/1000</f>
        <v>3691.5371614799997</v>
      </c>
      <c r="J58" s="106">
        <f>[2]Plan1!AA24/1000</f>
        <v>3936.2398807499999</v>
      </c>
      <c r="K58" s="106">
        <f>[2]Plan1!AB24/1000</f>
        <v>4516.1369182799999</v>
      </c>
      <c r="L58" s="106">
        <f>[2]Plan1!AC24/1000</f>
        <v>4832.5995675499998</v>
      </c>
      <c r="M58" s="106">
        <f>[2]Plan1!AD24/1000</f>
        <v>5443.2689045300003</v>
      </c>
      <c r="N58" s="106">
        <f>[2]Plan1!AE24/1000</f>
        <v>5915.5543923800005</v>
      </c>
      <c r="O58" s="106">
        <f>[2]Plan1!AF24/1000</f>
        <v>6233.4164628899998</v>
      </c>
      <c r="P58" s="106">
        <f>[2]Plan1!AG24/1000</f>
        <v>6411.1110767999999</v>
      </c>
      <c r="Q58" s="112">
        <f>[3]DCL_RCL_Sintese!G105/1000000</f>
        <v>7801.58966126</v>
      </c>
      <c r="R58" s="112">
        <f>[3]DCL_RCL_Sintese!G104/1000000</f>
        <v>7996.9569287499999</v>
      </c>
      <c r="S58" s="112">
        <f>[3]DCL_RCL_Sintese!H104/1000000</f>
        <v>8611.2401720199996</v>
      </c>
      <c r="T58" s="112">
        <f>[3]DCL_RCL_Sintese!I104/1000000</f>
        <v>9111.7162184999997</v>
      </c>
      <c r="U58" s="113">
        <f>[3]DCL_RCL_Sintese!J103/1000000</f>
        <v>0</v>
      </c>
    </row>
    <row r="59" spans="2:21" x14ac:dyDescent="0.25">
      <c r="B59" t="str">
        <f t="shared" si="7"/>
        <v>Rondônia (RO)</v>
      </c>
      <c r="C59" s="106">
        <f>[2]Plan1!T25/1000</f>
        <v>902.78899999999999</v>
      </c>
      <c r="D59" s="106">
        <f>[2]Plan1!U25/1000</f>
        <v>1022.129</v>
      </c>
      <c r="E59" s="106">
        <f>[2]Plan1!V25/1000</f>
        <v>1204.8009999999999</v>
      </c>
      <c r="F59" s="106">
        <f>[2]Plan1!W25/1000</f>
        <v>1467.002</v>
      </c>
      <c r="G59" s="106">
        <f>[2]Plan1!X25/1000</f>
        <v>1757.0609999999999</v>
      </c>
      <c r="H59" s="106">
        <f>[2]Plan1!Y25/1000</f>
        <v>2094.0790000000002</v>
      </c>
      <c r="I59" s="106">
        <f>[2]Plan1!Z25/1000</f>
        <v>2282.7199999999998</v>
      </c>
      <c r="J59" s="106">
        <f>[2]Plan1!AA25/1000</f>
        <v>2586.4050000000002</v>
      </c>
      <c r="K59" s="106">
        <f>[2]Plan1!AB25/1000</f>
        <v>3261.8054619700001</v>
      </c>
      <c r="L59" s="106">
        <f>[2]Plan1!AC25/1000</f>
        <v>3236.5482626999997</v>
      </c>
      <c r="M59" s="106">
        <f>[2]Plan1!AD25/1000</f>
        <v>3715.1544333800002</v>
      </c>
      <c r="N59" s="106">
        <f>[2]Plan1!AE25/1000</f>
        <v>4480.6018577299992</v>
      </c>
      <c r="O59" s="106">
        <f>[2]Plan1!AF25/1000</f>
        <v>4643.8946481000012</v>
      </c>
      <c r="P59" s="106">
        <f>[2]Plan1!AG25/1000</f>
        <v>4757.7349412100002</v>
      </c>
      <c r="Q59" s="112">
        <f>[3]DCL_RCL_Sintese!G110/1000000</f>
        <v>5501.3652911099998</v>
      </c>
      <c r="R59" s="112">
        <f>[3]DCL_RCL_Sintese!G109/1000000</f>
        <v>5825.1945661300006</v>
      </c>
      <c r="S59" s="112">
        <f>[3]DCL_RCL_Sintese!H109/1000000</f>
        <v>6502.10633005</v>
      </c>
      <c r="T59" s="112">
        <f>[3]DCL_RCL_Sintese!I109/1000000</f>
        <v>6500.4334530200003</v>
      </c>
      <c r="U59" s="112">
        <f>[3]DCL_RCL_Sintese!J108/1000000</f>
        <v>6716.9344039799998</v>
      </c>
    </row>
    <row r="60" spans="2:21" x14ac:dyDescent="0.25">
      <c r="B60" t="str">
        <f t="shared" si="7"/>
        <v>Roraima (RR)</v>
      </c>
      <c r="C60" s="106">
        <f>[2]Plan1!T26/1000</f>
        <v>517.00900000000001</v>
      </c>
      <c r="D60" s="106">
        <f>[2]Plan1!U26/1000</f>
        <v>604.774</v>
      </c>
      <c r="E60" s="106">
        <f>[2]Plan1!V26/1000</f>
        <v>732.30600000000004</v>
      </c>
      <c r="F60" s="106">
        <f>[2]Plan1!W26/1000</f>
        <v>668.29700000000003</v>
      </c>
      <c r="G60" s="106">
        <f>[2]Plan1!X26/1000</f>
        <v>776.94600000000003</v>
      </c>
      <c r="H60" s="106">
        <f>[2]Plan1!Y26/1000</f>
        <v>1038.5507009999999</v>
      </c>
      <c r="I60" s="106">
        <f>[2]Plan1!Z26/1000</f>
        <v>1199.87038751</v>
      </c>
      <c r="J60" s="106">
        <f>[2]Plan1!AA26/1000</f>
        <v>1314.5616213400001</v>
      </c>
      <c r="K60" s="106">
        <f>[2]Plan1!AB26/1000</f>
        <v>1596.7316306600001</v>
      </c>
      <c r="L60" s="106">
        <f>[2]Plan1!AC26/1000</f>
        <v>1633.113846</v>
      </c>
      <c r="M60" s="106">
        <f>[2]Plan1!AD26/1000</f>
        <v>1788.50600917</v>
      </c>
      <c r="N60" s="106">
        <f>[2]Plan1!AE26/1000</f>
        <v>2323.2095473199997</v>
      </c>
      <c r="O60" s="106">
        <f>[2]Plan1!AF26/1000</f>
        <v>2380.8036806800001</v>
      </c>
      <c r="P60" s="106">
        <f>[2]Plan1!AG26/1000</f>
        <v>2456.5580086800001</v>
      </c>
      <c r="Q60" s="112">
        <f>[3]DCL_RCL_Sintese!G115/1000000</f>
        <v>2791.4328601900002</v>
      </c>
      <c r="R60" s="112">
        <f>[3]DCL_RCL_Sintese!G114/1000000</f>
        <v>2824.6626153500001</v>
      </c>
      <c r="S60" s="112">
        <f>[3]DCL_RCL_Sintese!H114/1000000</f>
        <v>3376.57922211</v>
      </c>
      <c r="T60" s="112">
        <f>[3]DCL_RCL_Sintese!I114/1000000</f>
        <v>3199.5363288499998</v>
      </c>
      <c r="U60" s="113">
        <f>[3]DCL_RCL_Sintese!J113/1000000</f>
        <v>0</v>
      </c>
    </row>
    <row r="61" spans="2:21" x14ac:dyDescent="0.25">
      <c r="B61" t="str">
        <f t="shared" si="7"/>
        <v>Rio Grande do Sul (RS)</v>
      </c>
      <c r="C61" s="106">
        <f>[2]Plan1!T27/1000</f>
        <v>6657.8959999999997</v>
      </c>
      <c r="D61" s="106">
        <f>[2]Plan1!U27/1000</f>
        <v>7378.8940000000002</v>
      </c>
      <c r="E61" s="106">
        <f>[2]Plan1!V27/1000</f>
        <v>8414.9269999999997</v>
      </c>
      <c r="F61" s="106">
        <f>[2]Plan1!W27/1000</f>
        <v>9859.5969999999998</v>
      </c>
      <c r="G61" s="106">
        <f>[2]Plan1!X27/1000</f>
        <v>10736.73</v>
      </c>
      <c r="H61" s="106">
        <f>[2]Plan1!Y27/1000</f>
        <v>12349.352038870002</v>
      </c>
      <c r="I61" s="106">
        <f>[2]Plan1!Z27/1000</f>
        <v>13312.373</v>
      </c>
      <c r="J61" s="106">
        <f>[2]Plan1!AA27/1000</f>
        <v>13991.364</v>
      </c>
      <c r="K61" s="106">
        <f>[2]Plan1!AB27/1000</f>
        <v>16657.785043529999</v>
      </c>
      <c r="L61" s="106">
        <f>[2]Plan1!AC27/1000</f>
        <v>17387.287460490003</v>
      </c>
      <c r="M61" s="106">
        <f>[2]Plan1!AD27/1000</f>
        <v>20297.846621209999</v>
      </c>
      <c r="N61" s="106">
        <f>[2]Plan1!AE27/1000</f>
        <v>21927.904938779997</v>
      </c>
      <c r="O61" s="106">
        <f>[2]Plan1!AF27/1000</f>
        <v>22625.743618910001</v>
      </c>
      <c r="P61" s="106">
        <f>[2]Plan1!AG27/1000</f>
        <v>23188.622319419999</v>
      </c>
      <c r="Q61" s="112">
        <f>[3]DCL_RCL_Sintese!G120/1000000</f>
        <v>28633.465815750002</v>
      </c>
      <c r="R61" s="112">
        <f>[3]DCL_RCL_Sintese!G119/1000000</f>
        <v>30139.17217057</v>
      </c>
      <c r="S61" s="112">
        <f>[3]DCL_RCL_Sintese!H119/1000000</f>
        <v>34654.8974103</v>
      </c>
      <c r="T61" s="112">
        <f>[3]DCL_RCL_Sintese!I119/1000000</f>
        <v>35045.932696939999</v>
      </c>
      <c r="U61" s="112">
        <f>[3]DCL_RCL_Sintese!J118/1000000</f>
        <v>35962.208931730005</v>
      </c>
    </row>
    <row r="62" spans="2:21" x14ac:dyDescent="0.25">
      <c r="B62" t="str">
        <f t="shared" si="7"/>
        <v>Santa Catarina (SC)</v>
      </c>
      <c r="C62" s="106">
        <f>[2]Plan1!T28/1000</f>
        <v>3288.096</v>
      </c>
      <c r="D62" s="106">
        <f>[2]Plan1!U28/1000</f>
        <v>3904.4630000000002</v>
      </c>
      <c r="E62" s="106">
        <f>[2]Plan1!V28/1000</f>
        <v>4373.5510000000004</v>
      </c>
      <c r="F62" s="106">
        <f>[2]Plan1!W28/1000</f>
        <v>5129.5780000000004</v>
      </c>
      <c r="G62" s="106">
        <f>[2]Plan1!X28/1000</f>
        <v>5669.1940000000004</v>
      </c>
      <c r="H62" s="106">
        <f>[2]Plan1!Y28/1000</f>
        <v>6718.5120356799998</v>
      </c>
      <c r="I62" s="106">
        <f>[2]Plan1!Z28/1000</f>
        <v>7376.8280000000004</v>
      </c>
      <c r="J62" s="106">
        <f>[2]Plan1!AA28/1000</f>
        <v>8498.34800541</v>
      </c>
      <c r="K62" s="106">
        <f>[2]Plan1!AB28/1000</f>
        <v>10420.913102080001</v>
      </c>
      <c r="L62" s="106">
        <f>[2]Plan1!AC28/1000</f>
        <v>10405.660159999999</v>
      </c>
      <c r="M62" s="106">
        <f>[2]Plan1!AD28/1000</f>
        <v>11857.683741629999</v>
      </c>
      <c r="N62" s="106">
        <f>[2]Plan1!AE28/1000</f>
        <v>13791.47747127</v>
      </c>
      <c r="O62" s="106">
        <f>[2]Plan1!AF28/1000</f>
        <v>14213.86721086</v>
      </c>
      <c r="P62" s="106">
        <f>[2]Plan1!AG28/1000</f>
        <v>14292.79058818</v>
      </c>
      <c r="Q62" s="112">
        <f>[3]DCL_RCL_Sintese!G125/1000000</f>
        <v>17835.51102709</v>
      </c>
      <c r="R62" s="112">
        <f>[3]DCL_RCL_Sintese!G124/1000000</f>
        <v>19409.870961230001</v>
      </c>
      <c r="S62" s="112">
        <f>[3]DCL_RCL_Sintese!H124/1000000</f>
        <v>20488.85889236</v>
      </c>
      <c r="T62" s="112">
        <f>[3]DCL_RCL_Sintese!I124/1000000</f>
        <v>21132.256296119998</v>
      </c>
      <c r="U62" s="112">
        <f>[3]DCL_RCL_Sintese!J123/1000000</f>
        <v>21921.199488300001</v>
      </c>
    </row>
    <row r="63" spans="2:21" x14ac:dyDescent="0.25">
      <c r="B63" t="str">
        <f t="shared" si="7"/>
        <v>Sergipe (SE)</v>
      </c>
      <c r="C63" s="106">
        <f>[2]Plan1!T29/1000</f>
        <v>1209.3610000000001</v>
      </c>
      <c r="D63" s="106">
        <f>[2]Plan1!U29/1000</f>
        <v>1395.943</v>
      </c>
      <c r="E63" s="106">
        <f>[2]Plan1!V29/1000</f>
        <v>1674.70958374</v>
      </c>
      <c r="F63" s="106">
        <f>[2]Plan1!W29/1000</f>
        <v>1805.4670000000001</v>
      </c>
      <c r="G63" s="106">
        <f>[2]Plan1!X29/1000</f>
        <v>2043.107</v>
      </c>
      <c r="H63" s="106">
        <f>[2]Plan1!Y29/1000</f>
        <v>2536.6575975700002</v>
      </c>
      <c r="I63" s="106">
        <f>[2]Plan1!Z29/1000</f>
        <v>2865.6743008500002</v>
      </c>
      <c r="J63" s="106">
        <f>[2]Plan1!AA29/1000</f>
        <v>3102.8888516099996</v>
      </c>
      <c r="K63" s="106">
        <f>[2]Plan1!AB29/1000</f>
        <v>3799.7641152599999</v>
      </c>
      <c r="L63" s="106">
        <f>[2]Plan1!AC29/1000</f>
        <v>3934.2653132800006</v>
      </c>
      <c r="M63" s="106">
        <f>[2]Plan1!AD29/1000</f>
        <v>4629.3869591000002</v>
      </c>
      <c r="N63" s="106">
        <f>[2]Plan1!AE29/1000</f>
        <v>4914.1979032500003</v>
      </c>
      <c r="O63" s="106">
        <f>[2]Plan1!AF29/1000</f>
        <v>5002.4333773899998</v>
      </c>
      <c r="P63" s="106">
        <f>[2]Plan1!AG29/1000</f>
        <v>5149.1647409100005</v>
      </c>
      <c r="Q63" s="112">
        <f>[3]DCL_RCL_Sintese!G130/1000000</f>
        <v>5982.4853499399997</v>
      </c>
      <c r="R63" s="112">
        <f>[3]DCL_RCL_Sintese!G129/1000000</f>
        <v>6353.3393749099996</v>
      </c>
      <c r="S63" s="112">
        <f>[3]DCL_RCL_Sintese!H129/1000000</f>
        <v>6787.4958725400002</v>
      </c>
      <c r="T63" s="112">
        <f>[3]DCL_RCL_Sintese!I129/1000000</f>
        <v>6885.0598298599998</v>
      </c>
      <c r="U63" s="112">
        <f>[3]DCL_RCL_Sintese!J128/1000000</f>
        <v>7138.9044041400002</v>
      </c>
    </row>
    <row r="64" spans="2:21" x14ac:dyDescent="0.25">
      <c r="B64" t="str">
        <f t="shared" si="7"/>
        <v>São Paulo (SP)</v>
      </c>
      <c r="C64" s="106">
        <f>[2]Plan1!T30/1000</f>
        <v>32298.816999999999</v>
      </c>
      <c r="D64" s="106">
        <f>[2]Plan1!U30/1000</f>
        <v>35683.659</v>
      </c>
      <c r="E64" s="106">
        <f>[2]Plan1!V30/1000</f>
        <v>39675.807999999997</v>
      </c>
      <c r="F64" s="106">
        <f>[2]Plan1!W30/1000</f>
        <v>43699.167999999998</v>
      </c>
      <c r="G64" s="106">
        <f>[2]Plan1!X30/1000</f>
        <v>49479.722000000002</v>
      </c>
      <c r="H64" s="106">
        <f>[2]Plan1!Y30/1000</f>
        <v>56775.074999999997</v>
      </c>
      <c r="I64" s="106">
        <f>[2]Plan1!Z30/1000</f>
        <v>62468.353999999999</v>
      </c>
      <c r="J64" s="106">
        <f>[2]Plan1!AA30/1000</f>
        <v>70567.961409250012</v>
      </c>
      <c r="K64" s="106">
        <f>[2]Plan1!AB30/1000</f>
        <v>82182.733999999997</v>
      </c>
      <c r="L64" s="106">
        <f>[2]Plan1!AC30/1000</f>
        <v>86630.248374570016</v>
      </c>
      <c r="M64" s="106">
        <f>[2]Plan1!AD30/1000</f>
        <v>99914.61418905</v>
      </c>
      <c r="N64" s="106">
        <f>[2]Plan1!AE30/1000</f>
        <v>108053.55103705</v>
      </c>
      <c r="O64" s="106">
        <f>[2]Plan1!AF30/1000</f>
        <v>111201.76962763999</v>
      </c>
      <c r="P64" s="106">
        <f>[2]Plan1!AG30/1000</f>
        <v>114405.89297096001</v>
      </c>
      <c r="Q64" s="112">
        <f>[3]DCL_RCL_Sintese!G135/1000000</f>
        <v>135630.16499567998</v>
      </c>
      <c r="R64" s="112">
        <f>[3]DCL_RCL_Sintese!G134/1000000</f>
        <v>140398.95331901</v>
      </c>
      <c r="S64" s="112">
        <f>[3]DCL_RCL_Sintese!H134/1000000</f>
        <v>140443.28717102</v>
      </c>
      <c r="T64" s="112">
        <f>[3]DCL_RCL_Sintese!I134/1000000</f>
        <v>151562.45436173002</v>
      </c>
      <c r="U64" s="112">
        <f>[3]DCL_RCL_Sintese!J133/1000000</f>
        <v>156829.79182009</v>
      </c>
    </row>
    <row r="65" spans="2:21" x14ac:dyDescent="0.25">
      <c r="B65" t="str">
        <f t="shared" si="7"/>
        <v>Tocantins (TO)</v>
      </c>
      <c r="C65" s="106">
        <f>[2]Plan1!T31/1000</f>
        <v>922.33299999999997</v>
      </c>
      <c r="D65" s="106">
        <f>[2]Plan1!U31/1000</f>
        <v>1084.7339999999999</v>
      </c>
      <c r="E65" s="106">
        <f>[2]Plan1!V31/1000</f>
        <v>1391.422</v>
      </c>
      <c r="F65" s="106">
        <f>[2]Plan1!W31/1000</f>
        <v>1537.933</v>
      </c>
      <c r="G65" s="106">
        <f>[2]Plan1!X31/1000</f>
        <v>1743.1110000000001</v>
      </c>
      <c r="H65" s="106">
        <f>[2]Plan1!Y31/1000</f>
        <v>2268.4097265999999</v>
      </c>
      <c r="I65" s="106">
        <f>[2]Plan1!Z31/1000</f>
        <v>2416.4208966299998</v>
      </c>
      <c r="J65" s="106">
        <f>[2]Plan1!AA31/1000</f>
        <v>2781.4494560399999</v>
      </c>
      <c r="K65" s="106">
        <f>[2]Plan1!AB31/1000</f>
        <v>3451.0074885700001</v>
      </c>
      <c r="L65" s="106">
        <f>[2]Plan1!AC31/1000</f>
        <v>3406.4163180800001</v>
      </c>
      <c r="M65" s="106">
        <f>[2]Plan1!AD31/1000</f>
        <v>3881.2290460199997</v>
      </c>
      <c r="N65" s="106">
        <f>[2]Plan1!AE31/1000</f>
        <v>4548.7953977899997</v>
      </c>
      <c r="O65" s="106">
        <f>[2]Plan1!AF31/1000</f>
        <v>4758.1704561999995</v>
      </c>
      <c r="P65" s="106">
        <f>[2]Plan1!AG31/1000</f>
        <v>4844.8465966000003</v>
      </c>
      <c r="Q65" s="112">
        <f>[3]DCL_RCL_Sintese!G140/1000000</f>
        <v>6071.4502946099992</v>
      </c>
      <c r="R65" s="112">
        <f>[3]DCL_RCL_Sintese!G139/1000000</f>
        <v>6304.7719447200006</v>
      </c>
      <c r="S65" s="112">
        <f>[3]DCL_RCL_Sintese!H139/1000000</f>
        <v>7293.5849293599995</v>
      </c>
      <c r="T65" s="112">
        <f>[3]DCL_RCL_Sintese!I139/1000000</f>
        <v>7198.1402372600005</v>
      </c>
      <c r="U65" s="112">
        <f>[3]DCL_RCL_Sintese!J138/1000000</f>
        <v>7258.4028838000004</v>
      </c>
    </row>
    <row r="66" spans="2:21" x14ac:dyDescent="0.25">
      <c r="B66" s="108" t="str">
        <f t="shared" si="7"/>
        <v>Total Geral</v>
      </c>
      <c r="C66" s="109">
        <f>SUM(C39:C65)</f>
        <v>108432.52499999999</v>
      </c>
      <c r="D66" s="109">
        <f t="shared" ref="D66:U66" si="8">SUM(D39:D65)</f>
        <v>123170.20400000001</v>
      </c>
      <c r="E66" s="109">
        <f t="shared" si="8"/>
        <v>139075.23325274</v>
      </c>
      <c r="F66" s="109">
        <f t="shared" si="8"/>
        <v>158653.75534999999</v>
      </c>
      <c r="G66" s="109">
        <f t="shared" si="8"/>
        <v>181302.27147000001</v>
      </c>
      <c r="H66" s="109">
        <f t="shared" si="8"/>
        <v>210188.33668434998</v>
      </c>
      <c r="I66" s="109">
        <f t="shared" si="8"/>
        <v>233197.92425157997</v>
      </c>
      <c r="J66" s="109">
        <f t="shared" si="8"/>
        <v>258453.75315261001</v>
      </c>
      <c r="K66" s="109">
        <f t="shared" si="8"/>
        <v>307095.09327343007</v>
      </c>
      <c r="L66" s="109">
        <f t="shared" si="8"/>
        <v>313659.66640521999</v>
      </c>
      <c r="M66" s="109">
        <f t="shared" si="8"/>
        <v>360515.19718967</v>
      </c>
      <c r="N66" s="109">
        <f t="shared" si="8"/>
        <v>404773.94360351999</v>
      </c>
      <c r="O66" s="109">
        <f t="shared" si="8"/>
        <v>417781.32002582005</v>
      </c>
      <c r="P66" s="109">
        <f t="shared" si="8"/>
        <v>429937.56046262005</v>
      </c>
      <c r="Q66" s="109">
        <f t="shared" si="8"/>
        <v>520485.21204656007</v>
      </c>
      <c r="R66" s="109">
        <f t="shared" si="8"/>
        <v>550997.89861611987</v>
      </c>
      <c r="S66" s="109">
        <f t="shared" si="8"/>
        <v>577753.35007247992</v>
      </c>
      <c r="T66" s="109">
        <f t="shared" si="8"/>
        <v>604879.02443857014</v>
      </c>
      <c r="U66" s="109">
        <f t="shared" si="8"/>
        <v>616306.02833355009</v>
      </c>
    </row>
    <row r="67" spans="2:21" x14ac:dyDescent="0.25">
      <c r="B67" s="108" t="str">
        <f t="shared" si="7"/>
        <v>Média</v>
      </c>
      <c r="C67" s="109">
        <f>AVERAGE(C39:C65)</f>
        <v>4016.0194444444442</v>
      </c>
      <c r="D67" s="109">
        <f t="shared" ref="D67:U67" si="9">AVERAGE(D39:D65)</f>
        <v>4561.8594074074081</v>
      </c>
      <c r="E67" s="109">
        <f t="shared" si="9"/>
        <v>5150.934564916296</v>
      </c>
      <c r="F67" s="109">
        <f t="shared" si="9"/>
        <v>5876.065012962963</v>
      </c>
      <c r="G67" s="109">
        <f t="shared" si="9"/>
        <v>6714.8989433333336</v>
      </c>
      <c r="H67" s="109">
        <f t="shared" si="9"/>
        <v>7784.7532105314813</v>
      </c>
      <c r="I67" s="109">
        <f t="shared" si="9"/>
        <v>8636.9601574659246</v>
      </c>
      <c r="J67" s="109">
        <f t="shared" si="9"/>
        <v>9572.361227874444</v>
      </c>
      <c r="K67" s="109">
        <f t="shared" si="9"/>
        <v>11373.892343460373</v>
      </c>
      <c r="L67" s="109">
        <f t="shared" si="9"/>
        <v>11617.024681674815</v>
      </c>
      <c r="M67" s="109">
        <f t="shared" si="9"/>
        <v>13352.414710728519</v>
      </c>
      <c r="N67" s="109">
        <f t="shared" si="9"/>
        <v>14991.62754087111</v>
      </c>
      <c r="O67" s="109">
        <f t="shared" si="9"/>
        <v>15473.38222317852</v>
      </c>
      <c r="P67" s="109">
        <f t="shared" si="9"/>
        <v>15923.613350467409</v>
      </c>
      <c r="Q67" s="109">
        <f t="shared" si="9"/>
        <v>19277.230075798521</v>
      </c>
      <c r="R67" s="109">
        <f t="shared" si="9"/>
        <v>20407.329578374811</v>
      </c>
      <c r="S67" s="109">
        <f t="shared" si="9"/>
        <v>21398.272224906665</v>
      </c>
      <c r="T67" s="109">
        <f t="shared" si="9"/>
        <v>22402.926831058154</v>
      </c>
      <c r="U67" s="109">
        <f t="shared" si="9"/>
        <v>22826.149197538893</v>
      </c>
    </row>
    <row r="68" spans="2:21" x14ac:dyDescent="0.25">
      <c r="B68" s="110" t="str">
        <f t="shared" si="7"/>
        <v>Mediana</v>
      </c>
      <c r="C68" s="111">
        <f>MEDIAN(C39:C65)</f>
        <v>1925.171</v>
      </c>
      <c r="D68" s="111">
        <f t="shared" ref="D68:U68" si="10">MEDIAN(D39:D65)</f>
        <v>2288.8519999999999</v>
      </c>
      <c r="E68" s="111">
        <f t="shared" si="10"/>
        <v>2560.7649999999999</v>
      </c>
      <c r="F68" s="111">
        <f t="shared" si="10"/>
        <v>3136.4520000000002</v>
      </c>
      <c r="G68" s="111">
        <f t="shared" si="10"/>
        <v>3872.9360000000001</v>
      </c>
      <c r="H68" s="111">
        <f t="shared" si="10"/>
        <v>4296.1803719</v>
      </c>
      <c r="I68" s="111">
        <f t="shared" si="10"/>
        <v>4670.3136960000002</v>
      </c>
      <c r="J68" s="111">
        <f t="shared" si="10"/>
        <v>5331.9314623499995</v>
      </c>
      <c r="K68" s="111">
        <f t="shared" si="10"/>
        <v>6395.9952697299996</v>
      </c>
      <c r="L68" s="111">
        <f t="shared" si="10"/>
        <v>6467.6705858900004</v>
      </c>
      <c r="M68" s="111">
        <f t="shared" si="10"/>
        <v>7407.7322607899996</v>
      </c>
      <c r="N68" s="111">
        <f t="shared" si="10"/>
        <v>8515.3520000000008</v>
      </c>
      <c r="O68" s="111">
        <f t="shared" si="10"/>
        <v>8712.38439053</v>
      </c>
      <c r="P68" s="111">
        <f t="shared" si="10"/>
        <v>9239.8113621900011</v>
      </c>
      <c r="Q68" s="111">
        <f t="shared" si="10"/>
        <v>11039.956264459999</v>
      </c>
      <c r="R68" s="111">
        <f t="shared" si="10"/>
        <v>11644.432985920001</v>
      </c>
      <c r="S68" s="111">
        <f t="shared" si="10"/>
        <v>12480.06258849</v>
      </c>
      <c r="T68" s="111">
        <f t="shared" si="10"/>
        <v>12536.618595329999</v>
      </c>
      <c r="U68" s="111">
        <f t="shared" si="10"/>
        <v>13142.93335042</v>
      </c>
    </row>
    <row r="69" spans="2:21" x14ac:dyDescent="0.25">
      <c r="B69" s="110" t="str">
        <f t="shared" si="7"/>
        <v>Máximo</v>
      </c>
      <c r="C69" s="111">
        <f>MAX(C39:C65)</f>
        <v>32298.816999999999</v>
      </c>
      <c r="D69" s="111">
        <f t="shared" ref="D69:U69" si="11">MAX(D39:D65)</f>
        <v>35683.659</v>
      </c>
      <c r="E69" s="111">
        <f t="shared" si="11"/>
        <v>39675.807999999997</v>
      </c>
      <c r="F69" s="111">
        <f t="shared" si="11"/>
        <v>43699.167999999998</v>
      </c>
      <c r="G69" s="111">
        <f t="shared" si="11"/>
        <v>49479.722000000002</v>
      </c>
      <c r="H69" s="111">
        <f t="shared" si="11"/>
        <v>56775.074999999997</v>
      </c>
      <c r="I69" s="111">
        <f t="shared" si="11"/>
        <v>62468.353999999999</v>
      </c>
      <c r="J69" s="111">
        <f t="shared" si="11"/>
        <v>70567.961409250012</v>
      </c>
      <c r="K69" s="111">
        <f t="shared" si="11"/>
        <v>82182.733999999997</v>
      </c>
      <c r="L69" s="111">
        <f t="shared" si="11"/>
        <v>86630.248374570016</v>
      </c>
      <c r="M69" s="111">
        <f t="shared" si="11"/>
        <v>99914.61418905</v>
      </c>
      <c r="N69" s="111">
        <f t="shared" si="11"/>
        <v>108053.55103705</v>
      </c>
      <c r="O69" s="111">
        <f t="shared" si="11"/>
        <v>111201.76962763999</v>
      </c>
      <c r="P69" s="111">
        <f t="shared" si="11"/>
        <v>114405.89297096001</v>
      </c>
      <c r="Q69" s="111">
        <f t="shared" si="11"/>
        <v>135630.16499567998</v>
      </c>
      <c r="R69" s="111">
        <f t="shared" si="11"/>
        <v>140398.95331901</v>
      </c>
      <c r="S69" s="111">
        <f t="shared" si="11"/>
        <v>140443.28717102</v>
      </c>
      <c r="T69" s="111">
        <f t="shared" si="11"/>
        <v>151562.45436173002</v>
      </c>
      <c r="U69" s="111">
        <f t="shared" si="11"/>
        <v>156829.79182009</v>
      </c>
    </row>
    <row r="70" spans="2:21" x14ac:dyDescent="0.25">
      <c r="B70" s="110" t="str">
        <f t="shared" si="7"/>
        <v>Mínimo</v>
      </c>
      <c r="C70" s="111">
        <f>MIN(C39:C65)</f>
        <v>517.00900000000001</v>
      </c>
      <c r="D70" s="111">
        <f t="shared" ref="D70:U70" si="12">MIN(D39:D65)</f>
        <v>604.774</v>
      </c>
      <c r="E70" s="111">
        <f t="shared" si="12"/>
        <v>732.30600000000004</v>
      </c>
      <c r="F70" s="111">
        <f t="shared" si="12"/>
        <v>668.29700000000003</v>
      </c>
      <c r="G70" s="111">
        <f t="shared" si="12"/>
        <v>776.94600000000003</v>
      </c>
      <c r="H70" s="111">
        <f t="shared" si="12"/>
        <v>1038.5507009999999</v>
      </c>
      <c r="I70" s="111">
        <f t="shared" si="12"/>
        <v>1199.87038751</v>
      </c>
      <c r="J70" s="111">
        <f t="shared" si="12"/>
        <v>1314.5616213400001</v>
      </c>
      <c r="K70" s="111">
        <f t="shared" si="12"/>
        <v>1596.7316306600001</v>
      </c>
      <c r="L70" s="111">
        <f t="shared" si="12"/>
        <v>1633.113846</v>
      </c>
      <c r="M70" s="111">
        <f t="shared" si="12"/>
        <v>1788.50600917</v>
      </c>
      <c r="N70" s="111">
        <f t="shared" si="12"/>
        <v>2323.2095473199997</v>
      </c>
      <c r="O70" s="111">
        <f t="shared" si="12"/>
        <v>2380.8036806800001</v>
      </c>
      <c r="P70" s="111">
        <f t="shared" si="12"/>
        <v>2456.5580086800001</v>
      </c>
      <c r="Q70" s="111">
        <f t="shared" si="12"/>
        <v>2791.4328601900002</v>
      </c>
      <c r="R70" s="111">
        <f t="shared" si="12"/>
        <v>2824.6626153500001</v>
      </c>
      <c r="S70" s="111">
        <f t="shared" si="12"/>
        <v>3376.57922211</v>
      </c>
      <c r="T70" s="111">
        <f t="shared" si="12"/>
        <v>3199.5363288499998</v>
      </c>
      <c r="U70" s="111">
        <f t="shared" si="12"/>
        <v>0</v>
      </c>
    </row>
    <row r="72" spans="2:21" x14ac:dyDescent="0.25">
      <c r="B72" s="147" t="s">
        <v>386</v>
      </c>
      <c r="C72" s="148" t="str">
        <f>C37</f>
        <v>Fonte: Planilha Excel do Tesouro Nacional</v>
      </c>
      <c r="D72" s="148"/>
      <c r="E72" s="148"/>
      <c r="F72" s="148"/>
      <c r="G72" s="148"/>
      <c r="H72" s="148"/>
      <c r="I72" s="148"/>
      <c r="J72" s="148"/>
      <c r="K72" s="148"/>
      <c r="L72" s="148"/>
      <c r="M72" s="148"/>
      <c r="N72" s="148"/>
      <c r="O72" s="148"/>
      <c r="P72" s="148"/>
      <c r="Q72" s="149" t="str">
        <f>Q37</f>
        <v>Fonte: Siconfi/STN</v>
      </c>
      <c r="R72" s="149"/>
      <c r="S72" s="149"/>
      <c r="T72" s="149"/>
      <c r="U72" s="149"/>
    </row>
    <row r="73" spans="2:21" x14ac:dyDescent="0.25">
      <c r="B73" s="147"/>
      <c r="C73" s="105">
        <f>C38</f>
        <v>2000</v>
      </c>
      <c r="D73" s="105">
        <f t="shared" ref="D73:U73" si="13">D38</f>
        <v>2001</v>
      </c>
      <c r="E73" s="105">
        <f t="shared" si="13"/>
        <v>2002</v>
      </c>
      <c r="F73" s="105">
        <f t="shared" si="13"/>
        <v>2003</v>
      </c>
      <c r="G73" s="105">
        <f t="shared" si="13"/>
        <v>2004</v>
      </c>
      <c r="H73" s="105">
        <f t="shared" si="13"/>
        <v>2005</v>
      </c>
      <c r="I73" s="105">
        <f t="shared" si="13"/>
        <v>2006</v>
      </c>
      <c r="J73" s="105">
        <f t="shared" si="13"/>
        <v>2007</v>
      </c>
      <c r="K73" s="105">
        <f t="shared" si="13"/>
        <v>2008</v>
      </c>
      <c r="L73" s="105">
        <f t="shared" si="13"/>
        <v>2009</v>
      </c>
      <c r="M73" s="105">
        <f t="shared" si="13"/>
        <v>2010</v>
      </c>
      <c r="N73" s="105">
        <f t="shared" si="13"/>
        <v>2011</v>
      </c>
      <c r="O73" s="105">
        <f t="shared" si="13"/>
        <v>2012</v>
      </c>
      <c r="P73" s="105">
        <f t="shared" si="13"/>
        <v>2013</v>
      </c>
      <c r="Q73" s="105">
        <f t="shared" si="13"/>
        <v>2014</v>
      </c>
      <c r="R73" s="105">
        <f t="shared" si="13"/>
        <v>2015</v>
      </c>
      <c r="S73" s="105">
        <f t="shared" si="13"/>
        <v>2016</v>
      </c>
      <c r="T73" s="105">
        <f t="shared" si="13"/>
        <v>2017</v>
      </c>
      <c r="U73" s="105" t="str">
        <f t="shared" si="13"/>
        <v>2018¹</v>
      </c>
    </row>
    <row r="74" spans="2:21" x14ac:dyDescent="0.25">
      <c r="B74" t="str">
        <f t="shared" ref="B74:B105" si="14">B39</f>
        <v>Acre (AC)</v>
      </c>
      <c r="C74" s="114">
        <f>C4/C39*100</f>
        <v>104.24645759302418</v>
      </c>
      <c r="D74" s="114">
        <f t="shared" ref="D74:U89" si="15">D4/D39*100</f>
        <v>83.306171389107277</v>
      </c>
      <c r="E74" s="114">
        <f t="shared" si="15"/>
        <v>72.500934918350453</v>
      </c>
      <c r="F74" s="114">
        <f t="shared" si="15"/>
        <v>67.815785359752994</v>
      </c>
      <c r="G74" s="114">
        <f t="shared" si="15"/>
        <v>62.085573980253486</v>
      </c>
      <c r="H74" s="114">
        <f t="shared" si="15"/>
        <v>44.713349634918401</v>
      </c>
      <c r="I74" s="114">
        <f t="shared" si="15"/>
        <v>51.643585789033708</v>
      </c>
      <c r="J74" s="114">
        <f t="shared" si="15"/>
        <v>41.115181434732264</v>
      </c>
      <c r="K74" s="114">
        <f t="shared" si="15"/>
        <v>28.430925120660277</v>
      </c>
      <c r="L74" s="114">
        <f t="shared" si="15"/>
        <v>36.544845605767776</v>
      </c>
      <c r="M74" s="114">
        <f t="shared" si="15"/>
        <v>53.720558648014247</v>
      </c>
      <c r="N74" s="114">
        <f t="shared" si="15"/>
        <v>50.364959501448702</v>
      </c>
      <c r="O74" s="114">
        <f t="shared" si="15"/>
        <v>62.349250993188917</v>
      </c>
      <c r="P74" s="114">
        <f t="shared" si="15"/>
        <v>80.568413266680636</v>
      </c>
      <c r="Q74" s="114">
        <f t="shared" si="15"/>
        <v>73.893004752471327</v>
      </c>
      <c r="R74" s="114">
        <f t="shared" si="15"/>
        <v>96.805602740002925</v>
      </c>
      <c r="S74" s="114">
        <f t="shared" si="15"/>
        <v>72.674721357418036</v>
      </c>
      <c r="T74" s="114">
        <f t="shared" si="15"/>
        <v>71.830612365839784</v>
      </c>
      <c r="U74" s="114">
        <f t="shared" si="15"/>
        <v>68.659932065285005</v>
      </c>
    </row>
    <row r="75" spans="2:21" x14ac:dyDescent="0.25">
      <c r="B75" t="str">
        <f t="shared" si="14"/>
        <v>Alagoas (AL)</v>
      </c>
      <c r="C75" s="114">
        <f t="shared" ref="C75:R90" si="16">C5/C40*100</f>
        <v>223.31012856694889</v>
      </c>
      <c r="D75" s="114">
        <f t="shared" si="16"/>
        <v>178.23420135165102</v>
      </c>
      <c r="E75" s="114">
        <f t="shared" si="16"/>
        <v>236.27086187938761</v>
      </c>
      <c r="F75" s="114">
        <f t="shared" si="16"/>
        <v>276.84940467109442</v>
      </c>
      <c r="G75" s="114">
        <f t="shared" si="16"/>
        <v>264.45493430226952</v>
      </c>
      <c r="H75" s="114">
        <f t="shared" si="16"/>
        <v>224.63677191085293</v>
      </c>
      <c r="I75" s="114">
        <f t="shared" si="16"/>
        <v>221.58858683063008</v>
      </c>
      <c r="J75" s="114">
        <f t="shared" si="16"/>
        <v>200.23818520414105</v>
      </c>
      <c r="K75" s="114">
        <f t="shared" si="16"/>
        <v>197.12587475437178</v>
      </c>
      <c r="L75" s="114">
        <f t="shared" si="16"/>
        <v>180.92325932489169</v>
      </c>
      <c r="M75" s="114">
        <f t="shared" si="16"/>
        <v>161.65839705686466</v>
      </c>
      <c r="N75" s="114">
        <f t="shared" si="16"/>
        <v>147.87753745656212</v>
      </c>
      <c r="O75" s="114">
        <f t="shared" si="16"/>
        <v>154.67789251245128</v>
      </c>
      <c r="P75" s="114">
        <f t="shared" si="16"/>
        <v>159.48389916307082</v>
      </c>
      <c r="Q75" s="114">
        <f t="shared" si="15"/>
        <v>159.81026024755963</v>
      </c>
      <c r="R75" s="114">
        <f t="shared" si="15"/>
        <v>166.78936492549829</v>
      </c>
      <c r="S75" s="114">
        <f t="shared" si="15"/>
        <v>102.83772539949393</v>
      </c>
      <c r="T75" s="114">
        <f t="shared" si="15"/>
        <v>95.260634388592536</v>
      </c>
      <c r="U75" s="114">
        <f t="shared" si="15"/>
        <v>88.530349101408689</v>
      </c>
    </row>
    <row r="76" spans="2:21" x14ac:dyDescent="0.25">
      <c r="B76" t="str">
        <f t="shared" si="14"/>
        <v>Amazonas (AM)</v>
      </c>
      <c r="C76" s="114">
        <f t="shared" si="16"/>
        <v>100.0263872663779</v>
      </c>
      <c r="D76" s="114">
        <f t="shared" si="16"/>
        <v>68.519633423218281</v>
      </c>
      <c r="E76" s="114">
        <f t="shared" si="16"/>
        <v>66.844994365461346</v>
      </c>
      <c r="F76" s="114">
        <f t="shared" si="16"/>
        <v>55.552991152482022</v>
      </c>
      <c r="G76" s="114">
        <f t="shared" si="16"/>
        <v>44.829144241765093</v>
      </c>
      <c r="H76" s="114">
        <f t="shared" si="16"/>
        <v>37.320851638028628</v>
      </c>
      <c r="I76" s="114">
        <f t="shared" si="16"/>
        <v>33.326165776895174</v>
      </c>
      <c r="J76" s="114">
        <f t="shared" si="16"/>
        <v>18.97560734931265</v>
      </c>
      <c r="K76" s="114">
        <f t="shared" si="16"/>
        <v>12.814270145709452</v>
      </c>
      <c r="L76" s="114">
        <f t="shared" si="16"/>
        <v>23.68100919869774</v>
      </c>
      <c r="M76" s="114">
        <f t="shared" si="16"/>
        <v>27.092742194167364</v>
      </c>
      <c r="N76" s="114">
        <f t="shared" si="16"/>
        <v>19.363192502200729</v>
      </c>
      <c r="O76" s="114">
        <f t="shared" si="16"/>
        <v>16.980291457273552</v>
      </c>
      <c r="P76" s="114">
        <f t="shared" si="16"/>
        <v>24.577597272307848</v>
      </c>
      <c r="Q76" s="114">
        <f t="shared" si="15"/>
        <v>29.601288839071749</v>
      </c>
      <c r="R76" s="114">
        <f t="shared" si="15"/>
        <v>47.817199795704759</v>
      </c>
      <c r="S76" s="114">
        <f t="shared" si="15"/>
        <v>40.545933713721652</v>
      </c>
      <c r="T76" s="114">
        <f t="shared" si="15"/>
        <v>35.864426405078461</v>
      </c>
      <c r="U76" s="114">
        <f t="shared" si="15"/>
        <v>26.79332110589483</v>
      </c>
    </row>
    <row r="77" spans="2:21" x14ac:dyDescent="0.25">
      <c r="B77" t="str">
        <f t="shared" si="14"/>
        <v>Amapá (AP)</v>
      </c>
      <c r="C77" s="114">
        <f t="shared" si="16"/>
        <v>4.5726079905646468</v>
      </c>
      <c r="D77" s="114">
        <f t="shared" si="16"/>
        <v>5.0252245390477581</v>
      </c>
      <c r="E77" s="114">
        <f t="shared" si="16"/>
        <v>27.979233059311376</v>
      </c>
      <c r="F77" s="114">
        <f t="shared" si="16"/>
        <v>27.684177296589464</v>
      </c>
      <c r="G77" s="114">
        <f t="shared" si="16"/>
        <v>22.641026064823237</v>
      </c>
      <c r="H77" s="114">
        <f t="shared" si="16"/>
        <v>10.514187891505204</v>
      </c>
      <c r="I77" s="114">
        <f t="shared" si="16"/>
        <v>10.818746578139367</v>
      </c>
      <c r="J77" s="114">
        <f t="shared" si="16"/>
        <v>9.5981190768331128</v>
      </c>
      <c r="K77" s="114">
        <f t="shared" si="16"/>
        <v>4.0471722778442603</v>
      </c>
      <c r="L77" s="114">
        <f t="shared" si="16"/>
        <v>11.005887244663734</v>
      </c>
      <c r="M77" s="114">
        <f t="shared" si="16"/>
        <v>18.03252398795965</v>
      </c>
      <c r="N77" s="114">
        <f t="shared" si="16"/>
        <v>12.0043376655918</v>
      </c>
      <c r="O77" s="114">
        <f t="shared" si="16"/>
        <v>18.832395780669113</v>
      </c>
      <c r="P77" s="114">
        <f t="shared" si="16"/>
        <v>28.096389108007781</v>
      </c>
      <c r="Q77" s="114">
        <f t="shared" si="15"/>
        <v>41.208382587844937</v>
      </c>
      <c r="R77" s="114">
        <f t="shared" si="15"/>
        <v>27.448946410892884</v>
      </c>
      <c r="S77" s="114">
        <f t="shared" si="15"/>
        <v>14.357269140845997</v>
      </c>
      <c r="T77" s="114">
        <f t="shared" si="15"/>
        <v>14.063130799552603</v>
      </c>
      <c r="U77" s="114">
        <f t="shared" si="15"/>
        <v>-2.9692818260478546</v>
      </c>
    </row>
    <row r="78" spans="2:21" x14ac:dyDescent="0.25">
      <c r="B78" t="str">
        <f t="shared" si="14"/>
        <v>Bahia (BA)</v>
      </c>
      <c r="C78" s="114">
        <f t="shared" si="16"/>
        <v>163.79361205349801</v>
      </c>
      <c r="D78" s="114">
        <f t="shared" si="16"/>
        <v>170.74362055942873</v>
      </c>
      <c r="E78" s="114">
        <f t="shared" si="16"/>
        <v>181.62116945532432</v>
      </c>
      <c r="F78" s="114">
        <f t="shared" si="16"/>
        <v>163.13881798756279</v>
      </c>
      <c r="G78" s="114">
        <f t="shared" si="16"/>
        <v>141.9043241970426</v>
      </c>
      <c r="H78" s="114">
        <f t="shared" si="16"/>
        <v>116.64482979518753</v>
      </c>
      <c r="I78" s="114">
        <f t="shared" si="16"/>
        <v>102.25621464734091</v>
      </c>
      <c r="J78" s="114">
        <f t="shared" si="16"/>
        <v>82.408911173530953</v>
      </c>
      <c r="K78" s="114">
        <f t="shared" si="16"/>
        <v>71.909720868283742</v>
      </c>
      <c r="L78" s="114">
        <f t="shared" si="16"/>
        <v>62.943071362117166</v>
      </c>
      <c r="M78" s="114">
        <f t="shared" si="16"/>
        <v>52.134007285887662</v>
      </c>
      <c r="N78" s="114">
        <f t="shared" si="16"/>
        <v>46.382181512625259</v>
      </c>
      <c r="O78" s="114">
        <f t="shared" si="16"/>
        <v>53.124443953474618</v>
      </c>
      <c r="P78" s="114">
        <f t="shared" si="16"/>
        <v>52.505721867726521</v>
      </c>
      <c r="Q78" s="114">
        <f t="shared" si="15"/>
        <v>43.953940698749065</v>
      </c>
      <c r="R78" s="114">
        <f t="shared" si="15"/>
        <v>59.30891947680049</v>
      </c>
      <c r="S78" s="114">
        <f t="shared" si="15"/>
        <v>55.776071083057523</v>
      </c>
      <c r="T78" s="114">
        <f t="shared" si="15"/>
        <v>57.521582675208826</v>
      </c>
      <c r="U78" s="114">
        <f t="shared" si="15"/>
        <v>64.675595443455052</v>
      </c>
    </row>
    <row r="79" spans="2:21" x14ac:dyDescent="0.25">
      <c r="B79" t="str">
        <f t="shared" si="14"/>
        <v>Ceará (CE)</v>
      </c>
      <c r="C79" s="114">
        <f t="shared" si="16"/>
        <v>87.391500363666125</v>
      </c>
      <c r="D79" s="114">
        <f t="shared" si="16"/>
        <v>93.768656572433116</v>
      </c>
      <c r="E79" s="114">
        <f t="shared" si="16"/>
        <v>117.50424489933154</v>
      </c>
      <c r="F79" s="114">
        <f t="shared" si="16"/>
        <v>105.68355608513644</v>
      </c>
      <c r="G79" s="114">
        <f t="shared" si="16"/>
        <v>92.237258656530159</v>
      </c>
      <c r="H79" s="114">
        <f t="shared" si="16"/>
        <v>73.085512171949063</v>
      </c>
      <c r="I79" s="114">
        <f t="shared" si="16"/>
        <v>60.36471889297291</v>
      </c>
      <c r="J79" s="114">
        <f t="shared" si="16"/>
        <v>38.292549636200505</v>
      </c>
      <c r="K79" s="114">
        <f t="shared" si="16"/>
        <v>23.546773451110774</v>
      </c>
      <c r="L79" s="114">
        <f t="shared" si="16"/>
        <v>17.219778101992656</v>
      </c>
      <c r="M79" s="114">
        <f t="shared" si="16"/>
        <v>27.732166001018545</v>
      </c>
      <c r="N79" s="114">
        <f t="shared" si="16"/>
        <v>29.377963964270609</v>
      </c>
      <c r="O79" s="114">
        <f t="shared" si="16"/>
        <v>29.324863718095777</v>
      </c>
      <c r="P79" s="114">
        <f t="shared" si="16"/>
        <v>34.438586920409968</v>
      </c>
      <c r="Q79" s="114">
        <f t="shared" si="15"/>
        <v>42.202676082213905</v>
      </c>
      <c r="R79" s="114">
        <f t="shared" si="15"/>
        <v>61.739199029777112</v>
      </c>
      <c r="S79" s="114">
        <f t="shared" si="15"/>
        <v>43.601876280100619</v>
      </c>
      <c r="T79" s="114">
        <f t="shared" si="15"/>
        <v>45.817359221562327</v>
      </c>
      <c r="U79" s="114">
        <f t="shared" si="15"/>
        <v>56.066617993484627</v>
      </c>
    </row>
    <row r="80" spans="2:21" x14ac:dyDescent="0.25">
      <c r="B80" t="str">
        <f t="shared" si="14"/>
        <v>Distrito Federal (DF)</v>
      </c>
      <c r="C80" s="114">
        <f t="shared" si="16"/>
        <v>35.941373469619222</v>
      </c>
      <c r="D80" s="114">
        <f t="shared" si="16"/>
        <v>35.092698317088036</v>
      </c>
      <c r="E80" s="114">
        <f t="shared" si="16"/>
        <v>39.803858091135844</v>
      </c>
      <c r="F80" s="114">
        <f t="shared" si="16"/>
        <v>35.803563990898816</v>
      </c>
      <c r="G80" s="114">
        <f t="shared" si="16"/>
        <v>27.640713868020068</v>
      </c>
      <c r="H80" s="114">
        <f t="shared" si="16"/>
        <v>34.615098613223353</v>
      </c>
      <c r="I80" s="114">
        <f t="shared" si="16"/>
        <v>32.697513263071073</v>
      </c>
      <c r="J80" s="114">
        <f t="shared" si="16"/>
        <v>19.102553076142588</v>
      </c>
      <c r="K80" s="114">
        <f t="shared" si="16"/>
        <v>16.030741883747265</v>
      </c>
      <c r="L80" s="114">
        <f t="shared" si="16"/>
        <v>17.333768242190303</v>
      </c>
      <c r="M80" s="114">
        <f t="shared" si="16"/>
        <v>18.125677627688646</v>
      </c>
      <c r="N80" s="114">
        <f t="shared" si="16"/>
        <v>15.916797974481097</v>
      </c>
      <c r="O80" s="114">
        <f t="shared" si="16"/>
        <v>10.692356571243664</v>
      </c>
      <c r="P80" s="114">
        <f t="shared" si="16"/>
        <v>18.490267258793747</v>
      </c>
      <c r="Q80" s="114">
        <f t="shared" si="15"/>
        <v>20.674521785159161</v>
      </c>
      <c r="R80" s="114">
        <f t="shared" si="15"/>
        <v>25.23064073755431</v>
      </c>
      <c r="S80" s="114">
        <f t="shared" si="15"/>
        <v>29.892214406541623</v>
      </c>
      <c r="T80" s="114">
        <f t="shared" si="15"/>
        <v>33.777631633265202</v>
      </c>
      <c r="U80" s="114">
        <f t="shared" si="15"/>
        <v>28.961569605971761</v>
      </c>
    </row>
    <row r="81" spans="2:21" x14ac:dyDescent="0.25">
      <c r="B81" t="str">
        <f t="shared" si="14"/>
        <v>Espírito Santo (ES)</v>
      </c>
      <c r="C81" s="114">
        <f t="shared" si="16"/>
        <v>97.830264454181858</v>
      </c>
      <c r="D81" s="114">
        <f t="shared" si="16"/>
        <v>82.7558302526066</v>
      </c>
      <c r="E81" s="114">
        <f t="shared" si="16"/>
        <v>115.74178028831228</v>
      </c>
      <c r="F81" s="114">
        <f t="shared" si="16"/>
        <v>101.62460524739932</v>
      </c>
      <c r="G81" s="114">
        <f t="shared" si="16"/>
        <v>73.043490706693063</v>
      </c>
      <c r="H81" s="114">
        <f t="shared" si="16"/>
        <v>43.698364972741125</v>
      </c>
      <c r="I81" s="114">
        <f t="shared" si="16"/>
        <v>33.714323457852622</v>
      </c>
      <c r="J81" s="114">
        <f t="shared" si="16"/>
        <v>19.008002201745494</v>
      </c>
      <c r="K81" s="114">
        <f t="shared" si="16"/>
        <v>10.346964181557473</v>
      </c>
      <c r="L81" s="114">
        <f t="shared" si="16"/>
        <v>8.4959331685748509</v>
      </c>
      <c r="M81" s="114">
        <f t="shared" si="16"/>
        <v>17.180144888415917</v>
      </c>
      <c r="N81" s="114">
        <f t="shared" si="16"/>
        <v>13.66802498942323</v>
      </c>
      <c r="O81" s="114">
        <f t="shared" si="16"/>
        <v>15.926577384785091</v>
      </c>
      <c r="P81" s="114">
        <f t="shared" si="16"/>
        <v>20.606113388075869</v>
      </c>
      <c r="Q81" s="114">
        <f t="shared" si="15"/>
        <v>26.973172100465664</v>
      </c>
      <c r="R81" s="114">
        <f t="shared" si="15"/>
        <v>31.365011230057949</v>
      </c>
      <c r="S81" s="114">
        <f t="shared" si="15"/>
        <v>26.4091743834237</v>
      </c>
      <c r="T81" s="114">
        <f t="shared" si="15"/>
        <v>17.337852160270543</v>
      </c>
      <c r="U81" s="114">
        <f t="shared" si="15"/>
        <v>9.0387879190082892</v>
      </c>
    </row>
    <row r="82" spans="2:21" x14ac:dyDescent="0.25">
      <c r="B82" t="str">
        <f t="shared" si="14"/>
        <v>Goiás (GO)</v>
      </c>
      <c r="C82" s="114">
        <f t="shared" si="16"/>
        <v>313.27734759976391</v>
      </c>
      <c r="D82" s="114">
        <f t="shared" si="16"/>
        <v>281.43058656623572</v>
      </c>
      <c r="E82" s="114">
        <f t="shared" si="16"/>
        <v>277.13068486009934</v>
      </c>
      <c r="F82" s="114">
        <f t="shared" si="16"/>
        <v>240.43415283518476</v>
      </c>
      <c r="G82" s="114">
        <f t="shared" si="16"/>
        <v>221.37842984457237</v>
      </c>
      <c r="H82" s="114">
        <f t="shared" si="16"/>
        <v>185.05683613000562</v>
      </c>
      <c r="I82" s="114">
        <f t="shared" si="16"/>
        <v>181.91016775498991</v>
      </c>
      <c r="J82" s="114">
        <f t="shared" si="16"/>
        <v>160.55035688434208</v>
      </c>
      <c r="K82" s="114">
        <f t="shared" si="16"/>
        <v>140.34698517675207</v>
      </c>
      <c r="L82" s="114">
        <f t="shared" si="16"/>
        <v>128.46317465860625</v>
      </c>
      <c r="M82" s="114">
        <f t="shared" si="16"/>
        <v>129.90955402940139</v>
      </c>
      <c r="N82" s="114">
        <f t="shared" si="16"/>
        <v>101.03968188313976</v>
      </c>
      <c r="O82" s="114">
        <f t="shared" si="16"/>
        <v>112.59443302232681</v>
      </c>
      <c r="P82" s="114">
        <f t="shared" si="16"/>
        <v>102.53702758203167</v>
      </c>
      <c r="Q82" s="114">
        <f t="shared" si="15"/>
        <v>95.122870807306896</v>
      </c>
      <c r="R82" s="114">
        <f t="shared" si="15"/>
        <v>98.606155690202641</v>
      </c>
      <c r="S82" s="114">
        <f t="shared" si="15"/>
        <v>95.108737380520154</v>
      </c>
      <c r="T82" s="114">
        <f t="shared" si="15"/>
        <v>92.029087863636022</v>
      </c>
      <c r="U82" s="114">
        <f t="shared" si="15"/>
        <v>86.993114253350768</v>
      </c>
    </row>
    <row r="83" spans="2:21" x14ac:dyDescent="0.25">
      <c r="B83" t="str">
        <f t="shared" si="14"/>
        <v>Maranhão (MA)</v>
      </c>
      <c r="C83" s="114">
        <f t="shared" si="16"/>
        <v>257.74732514508537</v>
      </c>
      <c r="D83" s="114">
        <f t="shared" si="16"/>
        <v>209.82391072299578</v>
      </c>
      <c r="E83" s="114">
        <f t="shared" si="16"/>
        <v>272.61961370164494</v>
      </c>
      <c r="F83" s="114">
        <f t="shared" si="16"/>
        <v>222.04481579265857</v>
      </c>
      <c r="G83" s="114">
        <f t="shared" si="16"/>
        <v>174.23926643161465</v>
      </c>
      <c r="H83" s="114">
        <f t="shared" si="16"/>
        <v>132.63726508584566</v>
      </c>
      <c r="I83" s="114">
        <f t="shared" si="16"/>
        <v>115.13323265326234</v>
      </c>
      <c r="J83" s="114">
        <f t="shared" si="16"/>
        <v>91.420809552524233</v>
      </c>
      <c r="K83" s="114">
        <f t="shared" si="16"/>
        <v>73.951264507622867</v>
      </c>
      <c r="L83" s="114">
        <f t="shared" si="16"/>
        <v>68.210108160193613</v>
      </c>
      <c r="M83" s="114">
        <f t="shared" si="16"/>
        <v>63.648048037046991</v>
      </c>
      <c r="N83" s="114">
        <f t="shared" si="16"/>
        <v>47.177956053396706</v>
      </c>
      <c r="O83" s="114">
        <f t="shared" si="16"/>
        <v>43.072092705567947</v>
      </c>
      <c r="P83" s="114">
        <f t="shared" si="16"/>
        <v>40.659643541751002</v>
      </c>
      <c r="Q83" s="114">
        <f t="shared" si="15"/>
        <v>51.684159760644143</v>
      </c>
      <c r="R83" s="114">
        <f t="shared" si="15"/>
        <v>60.152973839043298</v>
      </c>
      <c r="S83" s="114">
        <f t="shared" si="15"/>
        <v>43.704022576860574</v>
      </c>
      <c r="T83" s="114">
        <f t="shared" si="15"/>
        <v>43.771369650059569</v>
      </c>
      <c r="U83" s="114">
        <f t="shared" si="15"/>
        <v>46.903528019207414</v>
      </c>
    </row>
    <row r="84" spans="2:21" x14ac:dyDescent="0.25">
      <c r="B84" t="str">
        <f t="shared" si="14"/>
        <v>Minas Gerais (MG)</v>
      </c>
      <c r="C84" s="114">
        <f t="shared" si="16"/>
        <v>141.37780281119143</v>
      </c>
      <c r="D84" s="114">
        <f t="shared" si="16"/>
        <v>234.4508010175891</v>
      </c>
      <c r="E84" s="114">
        <f t="shared" si="16"/>
        <v>262.65060250570104</v>
      </c>
      <c r="F84" s="114">
        <f t="shared" si="16"/>
        <v>242.8023575602252</v>
      </c>
      <c r="G84" s="114">
        <f t="shared" si="16"/>
        <v>224.39227433144234</v>
      </c>
      <c r="H84" s="114">
        <f t="shared" si="16"/>
        <v>203.10060421710375</v>
      </c>
      <c r="I84" s="114">
        <f t="shared" si="16"/>
        <v>189.1333770030358</v>
      </c>
      <c r="J84" s="114">
        <f t="shared" si="16"/>
        <v>187.7556346365306</v>
      </c>
      <c r="K84" s="114">
        <f t="shared" si="16"/>
        <v>176.32103265006515</v>
      </c>
      <c r="L84" s="114">
        <f t="shared" si="16"/>
        <v>179.48887882631243</v>
      </c>
      <c r="M84" s="114">
        <f t="shared" si="16"/>
        <v>182.34186265266024</v>
      </c>
      <c r="N84" s="114">
        <f t="shared" si="16"/>
        <v>181.79245649309973</v>
      </c>
      <c r="O84" s="114">
        <f t="shared" si="16"/>
        <v>183.34011328099547</v>
      </c>
      <c r="P84" s="114">
        <f t="shared" si="16"/>
        <v>200.33171037590827</v>
      </c>
      <c r="Q84" s="114">
        <f t="shared" si="15"/>
        <v>178.99308647606966</v>
      </c>
      <c r="R84" s="114">
        <f t="shared" si="15"/>
        <v>198.6557465088448</v>
      </c>
      <c r="S84" s="114">
        <f t="shared" si="15"/>
        <v>203.09205218105893</v>
      </c>
      <c r="T84" s="114">
        <f t="shared" si="15"/>
        <v>186.34812402777774</v>
      </c>
      <c r="U84" s="114">
        <f t="shared" si="15"/>
        <v>189.44292901013105</v>
      </c>
    </row>
    <row r="85" spans="2:21" x14ac:dyDescent="0.25">
      <c r="B85" t="str">
        <f t="shared" si="14"/>
        <v>Mato Grosso do Sul (MS)</v>
      </c>
      <c r="C85" s="114">
        <f t="shared" si="16"/>
        <v>309.54908850188406</v>
      </c>
      <c r="D85" s="114">
        <f t="shared" si="16"/>
        <v>294.2335939876719</v>
      </c>
      <c r="E85" s="114">
        <f t="shared" si="16"/>
        <v>310.34471568229475</v>
      </c>
      <c r="F85" s="114">
        <f t="shared" si="16"/>
        <v>266.63845918391371</v>
      </c>
      <c r="G85" s="114">
        <f t="shared" si="16"/>
        <v>232.6929668512829</v>
      </c>
      <c r="H85" s="114">
        <f t="shared" si="16"/>
        <v>201.10431658287541</v>
      </c>
      <c r="I85" s="114">
        <f t="shared" si="16"/>
        <v>181.11809555455582</v>
      </c>
      <c r="J85" s="114">
        <f t="shared" si="16"/>
        <v>148.29573976557626</v>
      </c>
      <c r="K85" s="114">
        <f t="shared" si="16"/>
        <v>115.26652563944329</v>
      </c>
      <c r="L85" s="114">
        <f t="shared" si="16"/>
        <v>114.64821918989378</v>
      </c>
      <c r="M85" s="114">
        <f t="shared" si="16"/>
        <v>119.73580810224172</v>
      </c>
      <c r="N85" s="114">
        <f t="shared" si="16"/>
        <v>113.14229160131744</v>
      </c>
      <c r="O85" s="114">
        <f t="shared" si="16"/>
        <v>111.26321612860855</v>
      </c>
      <c r="P85" s="114">
        <f t="shared" si="16"/>
        <v>115.06332206203086</v>
      </c>
      <c r="Q85" s="114">
        <f t="shared" si="15"/>
        <v>98.682547965457161</v>
      </c>
      <c r="R85" s="114">
        <f t="shared" si="15"/>
        <v>89.18242875271909</v>
      </c>
      <c r="S85" s="114">
        <f t="shared" si="15"/>
        <v>78.170093022766196</v>
      </c>
      <c r="T85" s="114">
        <f t="shared" si="15"/>
        <v>76.131162434842452</v>
      </c>
      <c r="U85" s="114">
        <f t="shared" si="15"/>
        <v>74.038890751056158</v>
      </c>
    </row>
    <row r="86" spans="2:21" x14ac:dyDescent="0.25">
      <c r="B86" t="str">
        <f t="shared" si="14"/>
        <v>Mato Grosso (MT)</v>
      </c>
      <c r="C86" s="114">
        <f t="shared" si="16"/>
        <v>250.46510151594785</v>
      </c>
      <c r="D86" s="114">
        <f t="shared" si="16"/>
        <v>196.91443047053247</v>
      </c>
      <c r="E86" s="114">
        <f t="shared" si="16"/>
        <v>159.00838805853732</v>
      </c>
      <c r="F86" s="114">
        <f t="shared" si="16"/>
        <v>175.56028276536671</v>
      </c>
      <c r="G86" s="114">
        <f t="shared" si="16"/>
        <v>130.07821456383476</v>
      </c>
      <c r="H86" s="114">
        <f t="shared" si="16"/>
        <v>111.29637644183381</v>
      </c>
      <c r="I86" s="114">
        <f t="shared" si="16"/>
        <v>109.80018786593224</v>
      </c>
      <c r="J86" s="114">
        <f t="shared" si="16"/>
        <v>94.062128699002358</v>
      </c>
      <c r="K86" s="114">
        <f t="shared" si="16"/>
        <v>69.95003990242256</v>
      </c>
      <c r="L86" s="114">
        <f t="shared" si="16"/>
        <v>54.08064232817884</v>
      </c>
      <c r="M86" s="114">
        <f t="shared" si="16"/>
        <v>55.329014334518774</v>
      </c>
      <c r="N86" s="114">
        <f t="shared" si="16"/>
        <v>39.911937398939941</v>
      </c>
      <c r="O86" s="114">
        <f t="shared" si="16"/>
        <v>33.135233631667965</v>
      </c>
      <c r="P86" s="114">
        <f t="shared" si="16"/>
        <v>38.919141759565726</v>
      </c>
      <c r="Q86" s="114">
        <f t="shared" si="15"/>
        <v>48.817486539946628</v>
      </c>
      <c r="R86" s="114">
        <f t="shared" si="15"/>
        <v>48.746875707847337</v>
      </c>
      <c r="S86" s="114">
        <f t="shared" si="15"/>
        <v>43.980159495560663</v>
      </c>
      <c r="T86" s="114">
        <f t="shared" si="15"/>
        <v>44.106848059656159</v>
      </c>
      <c r="U86" s="114">
        <f t="shared" si="15"/>
        <v>32.145863244496894</v>
      </c>
    </row>
    <row r="87" spans="2:21" x14ac:dyDescent="0.25">
      <c r="B87" t="str">
        <f t="shared" si="14"/>
        <v>Pará (PA)</v>
      </c>
      <c r="C87" s="114">
        <f t="shared" si="16"/>
        <v>56.811652085135222</v>
      </c>
      <c r="D87" s="114">
        <f t="shared" si="16"/>
        <v>63.325431914465135</v>
      </c>
      <c r="E87" s="114">
        <f t="shared" si="16"/>
        <v>66.717580069133405</v>
      </c>
      <c r="F87" s="114">
        <f t="shared" si="16"/>
        <v>60.549402741190129</v>
      </c>
      <c r="G87" s="114">
        <f t="shared" si="16"/>
        <v>60.430655870321949</v>
      </c>
      <c r="H87" s="114">
        <f t="shared" si="16"/>
        <v>45.997832617009962</v>
      </c>
      <c r="I87" s="114">
        <f t="shared" si="16"/>
        <v>43.58162765028294</v>
      </c>
      <c r="J87" s="114">
        <f t="shared" si="16"/>
        <v>34.50679697110408</v>
      </c>
      <c r="K87" s="114">
        <f t="shared" si="16"/>
        <v>28.257790325274179</v>
      </c>
      <c r="L87" s="114">
        <f t="shared" si="16"/>
        <v>23.853264220331418</v>
      </c>
      <c r="M87" s="114">
        <f t="shared" si="16"/>
        <v>28.624484918620613</v>
      </c>
      <c r="N87" s="114">
        <f t="shared" si="16"/>
        <v>19.376338954691231</v>
      </c>
      <c r="O87" s="114">
        <f t="shared" si="16"/>
        <v>12.428906152019877</v>
      </c>
      <c r="P87" s="114">
        <f t="shared" si="16"/>
        <v>12.015182194253557</v>
      </c>
      <c r="Q87" s="114">
        <f t="shared" si="15"/>
        <v>9.9649920849204765</v>
      </c>
      <c r="R87" s="114">
        <f t="shared" si="15"/>
        <v>12.036643141874078</v>
      </c>
      <c r="S87" s="114">
        <f t="shared" si="15"/>
        <v>9.2939463281969061</v>
      </c>
      <c r="T87" s="114">
        <f t="shared" si="15"/>
        <v>6.4010526732057373</v>
      </c>
      <c r="U87" s="114">
        <f t="shared" si="15"/>
        <v>4.8332092936413034</v>
      </c>
    </row>
    <row r="88" spans="2:21" x14ac:dyDescent="0.25">
      <c r="B88" t="str">
        <f t="shared" si="14"/>
        <v>Paraíba (PB)</v>
      </c>
      <c r="C88" s="114">
        <f t="shared" si="16"/>
        <v>152.5084822919259</v>
      </c>
      <c r="D88" s="114">
        <f t="shared" si="16"/>
        <v>109.81890137125943</v>
      </c>
      <c r="E88" s="114">
        <f t="shared" si="16"/>
        <v>142.43740110245849</v>
      </c>
      <c r="F88" s="114">
        <f t="shared" si="16"/>
        <v>117.16081654422919</v>
      </c>
      <c r="G88" s="114">
        <f t="shared" si="16"/>
        <v>107.6276019389792</v>
      </c>
      <c r="H88" s="114">
        <f t="shared" si="16"/>
        <v>88.756720490214065</v>
      </c>
      <c r="I88" s="114">
        <f t="shared" si="16"/>
        <v>75.708768489495867</v>
      </c>
      <c r="J88" s="114">
        <f t="shared" si="16"/>
        <v>60.003795898977998</v>
      </c>
      <c r="K88" s="114">
        <f t="shared" si="16"/>
        <v>48.168533698718875</v>
      </c>
      <c r="L88" s="114">
        <f t="shared" si="16"/>
        <v>34.183581444790676</v>
      </c>
      <c r="M88" s="114">
        <f t="shared" si="16"/>
        <v>35.71529045610928</v>
      </c>
      <c r="N88" s="114">
        <f t="shared" si="16"/>
        <v>24.911219108263232</v>
      </c>
      <c r="O88" s="114">
        <f t="shared" si="16"/>
        <v>26.829973684053922</v>
      </c>
      <c r="P88" s="114">
        <f t="shared" si="16"/>
        <v>30.09777264925723</v>
      </c>
      <c r="Q88" s="114">
        <f t="shared" si="15"/>
        <v>35.384042032697373</v>
      </c>
      <c r="R88" s="114">
        <f t="shared" si="15"/>
        <v>41.351637739406392</v>
      </c>
      <c r="S88" s="114">
        <f t="shared" si="15"/>
        <v>30.2471123263504</v>
      </c>
      <c r="T88" s="114">
        <f t="shared" si="15"/>
        <v>28.928207909233567</v>
      </c>
      <c r="U88" s="114">
        <f t="shared" si="15"/>
        <v>23.617797529817516</v>
      </c>
    </row>
    <row r="89" spans="2:21" x14ac:dyDescent="0.25">
      <c r="B89" t="str">
        <f t="shared" si="14"/>
        <v>Pernambuco (PE)</v>
      </c>
      <c r="C89" s="114">
        <f t="shared" si="16"/>
        <v>85.626719345554264</v>
      </c>
      <c r="D89" s="114">
        <f t="shared" si="16"/>
        <v>111.8445806996661</v>
      </c>
      <c r="E89" s="114">
        <f t="shared" si="16"/>
        <v>125.34928277470824</v>
      </c>
      <c r="F89" s="114">
        <f t="shared" si="16"/>
        <v>117.27201228483131</v>
      </c>
      <c r="G89" s="114">
        <f t="shared" si="16"/>
        <v>103.77112075566689</v>
      </c>
      <c r="H89" s="114">
        <f t="shared" si="16"/>
        <v>83.269032441689177</v>
      </c>
      <c r="I89" s="114">
        <f t="shared" si="16"/>
        <v>66.59435318753161</v>
      </c>
      <c r="J89" s="114">
        <f t="shared" si="16"/>
        <v>53.055692327752254</v>
      </c>
      <c r="K89" s="114">
        <f t="shared" si="16"/>
        <v>42.450807246167599</v>
      </c>
      <c r="L89" s="114">
        <f t="shared" si="16"/>
        <v>43.16370071904359</v>
      </c>
      <c r="M89" s="114">
        <f t="shared" si="16"/>
        <v>38.261568749301325</v>
      </c>
      <c r="N89" s="114">
        <f t="shared" si="16"/>
        <v>39.017660746933863</v>
      </c>
      <c r="O89" s="114">
        <f t="shared" si="16"/>
        <v>47.448877657697743</v>
      </c>
      <c r="P89" s="114">
        <f t="shared" si="16"/>
        <v>59.106460592078655</v>
      </c>
      <c r="Q89" s="114">
        <f t="shared" si="15"/>
        <v>57.89163886524603</v>
      </c>
      <c r="R89" s="114">
        <f t="shared" si="15"/>
        <v>62.169631950818903</v>
      </c>
      <c r="S89" s="114">
        <f t="shared" si="15"/>
        <v>60.682194213346754</v>
      </c>
      <c r="T89" s="114">
        <f t="shared" si="15"/>
        <v>61.251220593414381</v>
      </c>
      <c r="U89" s="114">
        <f t="shared" si="15"/>
        <v>58.251608544566757</v>
      </c>
    </row>
    <row r="90" spans="2:21" x14ac:dyDescent="0.25">
      <c r="B90" t="str">
        <f t="shared" si="14"/>
        <v>Piauí (PI)</v>
      </c>
      <c r="C90" s="114">
        <f t="shared" si="16"/>
        <v>173.31075817224294</v>
      </c>
      <c r="D90" s="114">
        <f t="shared" si="16"/>
        <v>173.71287719466818</v>
      </c>
      <c r="E90" s="114">
        <f t="shared" si="16"/>
        <v>164.04340347366687</v>
      </c>
      <c r="F90" s="114">
        <f t="shared" si="16"/>
        <v>151.61767282404358</v>
      </c>
      <c r="G90" s="114">
        <f t="shared" si="16"/>
        <v>141.77852582453346</v>
      </c>
      <c r="H90" s="114">
        <f t="shared" si="16"/>
        <v>109.43521284888935</v>
      </c>
      <c r="I90" s="114">
        <f t="shared" si="16"/>
        <v>84.689164293732418</v>
      </c>
      <c r="J90" s="114">
        <f t="shared" si="16"/>
        <v>77.934704593758255</v>
      </c>
      <c r="K90" s="114">
        <f t="shared" si="16"/>
        <v>60.249885567097159</v>
      </c>
      <c r="L90" s="114">
        <f t="shared" si="16"/>
        <v>60.213104334260372</v>
      </c>
      <c r="M90" s="114">
        <f t="shared" si="16"/>
        <v>53.99342984488176</v>
      </c>
      <c r="N90" s="114">
        <f t="shared" si="16"/>
        <v>56.78104377823805</v>
      </c>
      <c r="O90" s="114">
        <f t="shared" si="16"/>
        <v>54.394546052717729</v>
      </c>
      <c r="P90" s="114">
        <f t="shared" si="16"/>
        <v>63.291565060776492</v>
      </c>
      <c r="Q90" s="114">
        <f t="shared" si="16"/>
        <v>60.890345782650122</v>
      </c>
      <c r="R90" s="114">
        <f t="shared" si="16"/>
        <v>57.010065931871459</v>
      </c>
      <c r="S90" s="114">
        <f t="shared" ref="S90:U90" si="17">S20/S55*100</f>
        <v>45.173513239448809</v>
      </c>
      <c r="T90" s="114">
        <f t="shared" si="17"/>
        <v>41.072588577698674</v>
      </c>
      <c r="U90" s="114">
        <f t="shared" si="17"/>
        <v>30.228199003867473</v>
      </c>
    </row>
    <row r="91" spans="2:21" x14ac:dyDescent="0.25">
      <c r="B91" t="str">
        <f t="shared" si="14"/>
        <v>Paraná (PR)</v>
      </c>
      <c r="C91" s="114">
        <f t="shared" ref="C91:U101" si="18">C21/C56*100</f>
        <v>128.79083538766864</v>
      </c>
      <c r="D91" s="114">
        <f t="shared" si="18"/>
        <v>134.09956643232661</v>
      </c>
      <c r="E91" s="114">
        <f t="shared" si="18"/>
        <v>123.74235512942731</v>
      </c>
      <c r="F91" s="114">
        <f t="shared" si="18"/>
        <v>104.639834291291</v>
      </c>
      <c r="G91" s="114">
        <f t="shared" si="18"/>
        <v>107.63704390358926</v>
      </c>
      <c r="H91" s="114">
        <f t="shared" si="18"/>
        <v>129.04445198280766</v>
      </c>
      <c r="I91" s="114">
        <f t="shared" si="18"/>
        <v>125.77002136496706</v>
      </c>
      <c r="J91" s="114">
        <f t="shared" si="18"/>
        <v>116.33379835053337</v>
      </c>
      <c r="K91" s="114">
        <f t="shared" si="18"/>
        <v>118.70748183632219</v>
      </c>
      <c r="L91" s="114">
        <f t="shared" si="18"/>
        <v>112.22496102535469</v>
      </c>
      <c r="M91" s="114">
        <f t="shared" si="18"/>
        <v>89.166766297797523</v>
      </c>
      <c r="N91" s="114">
        <f t="shared" si="18"/>
        <v>75.840874610009081</v>
      </c>
      <c r="O91" s="114">
        <f t="shared" si="18"/>
        <v>63.259066600877098</v>
      </c>
      <c r="P91" s="114">
        <f t="shared" si="18"/>
        <v>71.118983295554131</v>
      </c>
      <c r="Q91" s="114">
        <f t="shared" si="18"/>
        <v>58.139145166857716</v>
      </c>
      <c r="R91" s="114">
        <f t="shared" si="18"/>
        <v>50.379218882985064</v>
      </c>
      <c r="S91" s="114">
        <f t="shared" si="18"/>
        <v>38.82157886800406</v>
      </c>
      <c r="T91" s="114">
        <f t="shared" si="18"/>
        <v>29.340150835138303</v>
      </c>
      <c r="U91" s="114">
        <f t="shared" si="18"/>
        <v>24.540888420030271</v>
      </c>
    </row>
    <row r="92" spans="2:21" x14ac:dyDescent="0.25">
      <c r="B92" t="str">
        <f t="shared" si="14"/>
        <v>Rio de Janeiro (RJ)</v>
      </c>
      <c r="C92" s="114">
        <f t="shared" si="18"/>
        <v>207.02722866479073</v>
      </c>
      <c r="D92" s="114">
        <f t="shared" si="18"/>
        <v>189.88052478799088</v>
      </c>
      <c r="E92" s="114">
        <f t="shared" si="18"/>
        <v>234.75992505062476</v>
      </c>
      <c r="F92" s="114">
        <f t="shared" si="18"/>
        <v>201.22296248259084</v>
      </c>
      <c r="G92" s="114">
        <f t="shared" si="18"/>
        <v>204.33450484771632</v>
      </c>
      <c r="H92" s="114">
        <f t="shared" si="18"/>
        <v>190.09854079123528</v>
      </c>
      <c r="I92" s="114">
        <f t="shared" si="18"/>
        <v>172.47652006819644</v>
      </c>
      <c r="J92" s="114">
        <f t="shared" si="18"/>
        <v>173.46580448338932</v>
      </c>
      <c r="K92" s="114">
        <f t="shared" si="18"/>
        <v>160.35245956874903</v>
      </c>
      <c r="L92" s="114">
        <f t="shared" si="18"/>
        <v>162.90513601830548</v>
      </c>
      <c r="M92" s="114">
        <f t="shared" si="18"/>
        <v>156.22667407553931</v>
      </c>
      <c r="N92" s="114">
        <f t="shared" si="18"/>
        <v>145.84120085363139</v>
      </c>
      <c r="O92" s="114">
        <f t="shared" si="18"/>
        <v>169.64056247002577</v>
      </c>
      <c r="P92" s="114">
        <f t="shared" si="18"/>
        <v>178.75904850554508</v>
      </c>
      <c r="Q92" s="114">
        <f t="shared" si="18"/>
        <v>178.20364265411934</v>
      </c>
      <c r="R92" s="114">
        <f t="shared" si="18"/>
        <v>197.51390017723583</v>
      </c>
      <c r="S92" s="114">
        <f t="shared" si="18"/>
        <v>233.84297401447637</v>
      </c>
      <c r="T92" s="114">
        <f t="shared" si="18"/>
        <v>269.73989823823661</v>
      </c>
      <c r="U92" s="114">
        <f t="shared" si="18"/>
        <v>270.14907417496562</v>
      </c>
    </row>
    <row r="93" spans="2:21" x14ac:dyDescent="0.25">
      <c r="B93" t="str">
        <f t="shared" si="14"/>
        <v>Rio Grande do Norte (RN)</v>
      </c>
      <c r="C93" s="114">
        <f t="shared" si="18"/>
        <v>70.898389278977675</v>
      </c>
      <c r="D93" s="114">
        <f t="shared" si="18"/>
        <v>54.014699966270086</v>
      </c>
      <c r="E93" s="114">
        <f t="shared" si="18"/>
        <v>64.610477293595878</v>
      </c>
      <c r="F93" s="114">
        <f t="shared" si="18"/>
        <v>53.396807728056004</v>
      </c>
      <c r="G93" s="114">
        <f t="shared" si="18"/>
        <v>37.910484006764541</v>
      </c>
      <c r="H93" s="114">
        <f t="shared" si="18"/>
        <v>31.847949328765999</v>
      </c>
      <c r="I93" s="114">
        <f t="shared" si="18"/>
        <v>26.28095953667826</v>
      </c>
      <c r="J93" s="114">
        <f t="shared" si="18"/>
        <v>22.111796001471372</v>
      </c>
      <c r="K93" s="114">
        <f t="shared" si="18"/>
        <v>19.463614742548021</v>
      </c>
      <c r="L93" s="114">
        <f t="shared" si="18"/>
        <v>17.415086282157443</v>
      </c>
      <c r="M93" s="114">
        <f t="shared" si="18"/>
        <v>20.292152042879334</v>
      </c>
      <c r="N93" s="114">
        <f t="shared" si="18"/>
        <v>13.112109294424586</v>
      </c>
      <c r="O93" s="114">
        <f t="shared" si="18"/>
        <v>11.451063489492313</v>
      </c>
      <c r="P93" s="114">
        <f t="shared" si="18"/>
        <v>16.740663382573949</v>
      </c>
      <c r="Q93" s="114">
        <f t="shared" si="18"/>
        <v>16.471902378321886</v>
      </c>
      <c r="R93" s="114">
        <f t="shared" si="18"/>
        <v>9.0366101274345318</v>
      </c>
      <c r="S93" s="114">
        <f t="shared" si="18"/>
        <v>12.407169606202903</v>
      </c>
      <c r="T93" s="114">
        <f t="shared" si="18"/>
        <v>13.21979271593576</v>
      </c>
      <c r="U93" s="114" t="s">
        <v>115</v>
      </c>
    </row>
    <row r="94" spans="2:21" x14ac:dyDescent="0.25">
      <c r="B94" t="str">
        <f t="shared" si="14"/>
        <v>Rondônia (RO)</v>
      </c>
      <c r="C94" s="114">
        <f t="shared" si="18"/>
        <v>111.08841600861329</v>
      </c>
      <c r="D94" s="114">
        <f t="shared" si="18"/>
        <v>105.27467667975372</v>
      </c>
      <c r="E94" s="114">
        <f t="shared" si="18"/>
        <v>144.86882066000945</v>
      </c>
      <c r="F94" s="114">
        <f t="shared" si="18"/>
        <v>121.44680102685615</v>
      </c>
      <c r="G94" s="114">
        <f t="shared" si="18"/>
        <v>102.89785044457761</v>
      </c>
      <c r="H94" s="114">
        <f t="shared" si="18"/>
        <v>84.750814081035145</v>
      </c>
      <c r="I94" s="114">
        <f t="shared" si="18"/>
        <v>71.853140113548747</v>
      </c>
      <c r="J94" s="114">
        <f t="shared" si="18"/>
        <v>64.436234851077074</v>
      </c>
      <c r="K94" s="114">
        <f t="shared" si="18"/>
        <v>50.365913642433824</v>
      </c>
      <c r="L94" s="114">
        <f t="shared" si="18"/>
        <v>53.037835031323731</v>
      </c>
      <c r="M94" s="114">
        <f t="shared" si="18"/>
        <v>54.10341800734524</v>
      </c>
      <c r="N94" s="114">
        <f t="shared" si="18"/>
        <v>49.601398221665519</v>
      </c>
      <c r="O94" s="114">
        <f t="shared" si="18"/>
        <v>46.415370350657966</v>
      </c>
      <c r="P94" s="114">
        <f t="shared" si="18"/>
        <v>63.513280437213446</v>
      </c>
      <c r="Q94" s="114">
        <f t="shared" si="18"/>
        <v>65.450766126702646</v>
      </c>
      <c r="R94" s="114">
        <f t="shared" si="18"/>
        <v>63.910125597286637</v>
      </c>
      <c r="S94" s="114">
        <f t="shared" si="18"/>
        <v>50.056218737735904</v>
      </c>
      <c r="T94" s="114">
        <f t="shared" si="18"/>
        <v>48.482783141266061</v>
      </c>
      <c r="U94" s="114">
        <f t="shared" si="18"/>
        <v>38.947757587596499</v>
      </c>
    </row>
    <row r="95" spans="2:21" x14ac:dyDescent="0.25">
      <c r="B95" t="str">
        <f t="shared" si="14"/>
        <v>Roraima (RR)</v>
      </c>
      <c r="C95" s="114">
        <f t="shared" si="18"/>
        <v>30.947236895295827</v>
      </c>
      <c r="D95" s="114">
        <f t="shared" si="18"/>
        <v>28.326118516999738</v>
      </c>
      <c r="E95" s="114">
        <f t="shared" si="18"/>
        <v>35.146100127542311</v>
      </c>
      <c r="F95" s="114">
        <f t="shared" si="18"/>
        <v>43.269983255947579</v>
      </c>
      <c r="G95" s="114">
        <f t="shared" si="18"/>
        <v>4.2356869074556016</v>
      </c>
      <c r="H95" s="114">
        <f t="shared" si="18"/>
        <v>15.374232691409064</v>
      </c>
      <c r="I95" s="114">
        <f t="shared" si="18"/>
        <v>10.333682741959212</v>
      </c>
      <c r="J95" s="114">
        <f t="shared" si="18"/>
        <v>-12.537283198029195</v>
      </c>
      <c r="K95" s="114">
        <f t="shared" si="18"/>
        <v>-12.792948060129964</v>
      </c>
      <c r="L95" s="114">
        <f t="shared" si="18"/>
        <v>30.993576374344205</v>
      </c>
      <c r="M95" s="114">
        <f t="shared" si="18"/>
        <v>4.1189444073597068</v>
      </c>
      <c r="N95" s="114">
        <f t="shared" si="18"/>
        <v>-9.8461425549785915</v>
      </c>
      <c r="O95" s="114">
        <f t="shared" si="18"/>
        <v>19.599340738448642</v>
      </c>
      <c r="P95" s="114">
        <f t="shared" si="18"/>
        <v>36.690142539899142</v>
      </c>
      <c r="Q95" s="114">
        <f t="shared" si="18"/>
        <v>20.358283608917578</v>
      </c>
      <c r="R95" s="114">
        <f t="shared" si="18"/>
        <v>11.76601366385907</v>
      </c>
      <c r="S95" s="114">
        <f t="shared" si="18"/>
        <v>37.311696305846588</v>
      </c>
      <c r="T95" s="114">
        <f t="shared" si="18"/>
        <v>41.738636844920421</v>
      </c>
      <c r="U95" s="114" t="s">
        <v>115</v>
      </c>
    </row>
    <row r="96" spans="2:21" x14ac:dyDescent="0.25">
      <c r="B96" t="str">
        <f t="shared" si="14"/>
        <v>Rio Grande do Sul (RS)</v>
      </c>
      <c r="C96" s="114">
        <f t="shared" si="18"/>
        <v>266.45069253109386</v>
      </c>
      <c r="D96" s="114">
        <f t="shared" si="18"/>
        <v>251.19188593846178</v>
      </c>
      <c r="E96" s="114">
        <f t="shared" si="18"/>
        <v>279.22874434917856</v>
      </c>
      <c r="F96" s="114">
        <f t="shared" si="18"/>
        <v>279.99939551281864</v>
      </c>
      <c r="G96" s="114">
        <f t="shared" si="18"/>
        <v>282.70475275060471</v>
      </c>
      <c r="H96" s="114">
        <f t="shared" si="18"/>
        <v>257.79078288372312</v>
      </c>
      <c r="I96" s="114">
        <f t="shared" si="18"/>
        <v>253.47792613683532</v>
      </c>
      <c r="J96" s="114">
        <f t="shared" si="18"/>
        <v>253.83089168432758</v>
      </c>
      <c r="K96" s="114">
        <f t="shared" si="18"/>
        <v>234.4761565847592</v>
      </c>
      <c r="L96" s="114">
        <f t="shared" si="18"/>
        <v>219.53209700079509</v>
      </c>
      <c r="M96" s="114">
        <f t="shared" si="18"/>
        <v>213.99820073953552</v>
      </c>
      <c r="N96" s="114">
        <f t="shared" si="18"/>
        <v>213.76516772189152</v>
      </c>
      <c r="O96" s="114">
        <f t="shared" si="18"/>
        <v>228.58438657903247</v>
      </c>
      <c r="P96" s="114">
        <f t="shared" si="18"/>
        <v>237.36184356120344</v>
      </c>
      <c r="Q96" s="114">
        <f t="shared" si="18"/>
        <v>209.33442838480917</v>
      </c>
      <c r="R96" s="114">
        <f t="shared" si="18"/>
        <v>227.23266485097616</v>
      </c>
      <c r="S96" s="114">
        <f t="shared" si="18"/>
        <v>212.94815104899533</v>
      </c>
      <c r="T96" s="114">
        <f t="shared" si="18"/>
        <v>218.86464164954938</v>
      </c>
      <c r="U96" s="114">
        <f t="shared" si="18"/>
        <v>226.51519883690102</v>
      </c>
    </row>
    <row r="97" spans="2:21" x14ac:dyDescent="0.25">
      <c r="B97" t="str">
        <f t="shared" si="14"/>
        <v>Santa Catarina (SC)</v>
      </c>
      <c r="C97" s="114">
        <f t="shared" si="18"/>
        <v>183.03264259924282</v>
      </c>
      <c r="D97" s="114">
        <f t="shared" si="18"/>
        <v>145.49611559899529</v>
      </c>
      <c r="E97" s="114">
        <f t="shared" si="18"/>
        <v>194.60808848462037</v>
      </c>
      <c r="F97" s="114">
        <f t="shared" si="18"/>
        <v>166.77909956725486</v>
      </c>
      <c r="G97" s="114">
        <f t="shared" si="18"/>
        <v>164.47636118996809</v>
      </c>
      <c r="H97" s="114">
        <f t="shared" si="18"/>
        <v>119.37035535292127</v>
      </c>
      <c r="I97" s="114">
        <f t="shared" si="18"/>
        <v>108.86698185182031</v>
      </c>
      <c r="J97" s="114">
        <f t="shared" si="18"/>
        <v>90.344813805016528</v>
      </c>
      <c r="K97" s="114">
        <f t="shared" si="18"/>
        <v>77.400359690650049</v>
      </c>
      <c r="L97" s="114">
        <f t="shared" si="18"/>
        <v>60.662612125898988</v>
      </c>
      <c r="M97" s="114">
        <f t="shared" si="18"/>
        <v>62.948405118063491</v>
      </c>
      <c r="N97" s="114">
        <f t="shared" si="18"/>
        <v>45.668213149247258</v>
      </c>
      <c r="O97" s="114">
        <f t="shared" si="18"/>
        <v>41.499459961558934</v>
      </c>
      <c r="P97" s="114">
        <f t="shared" si="18"/>
        <v>53.280301808155862</v>
      </c>
      <c r="Q97" s="114">
        <f t="shared" si="18"/>
        <v>45.14256609884</v>
      </c>
      <c r="R97" s="114">
        <f t="shared" si="18"/>
        <v>53.042128152239819</v>
      </c>
      <c r="S97" s="114">
        <f t="shared" si="18"/>
        <v>50.213643233280905</v>
      </c>
      <c r="T97" s="114">
        <f t="shared" si="18"/>
        <v>51.096273910195457</v>
      </c>
      <c r="U97" s="114">
        <f t="shared" si="18"/>
        <v>94.415147096519846</v>
      </c>
    </row>
    <row r="98" spans="2:21" x14ac:dyDescent="0.25">
      <c r="B98" t="str">
        <f t="shared" si="14"/>
        <v>Sergipe (SE)</v>
      </c>
      <c r="C98" s="114">
        <f t="shared" si="18"/>
        <v>88.011189380176802</v>
      </c>
      <c r="D98" s="114">
        <f t="shared" si="18"/>
        <v>77.854826450650208</v>
      </c>
      <c r="E98" s="114">
        <f t="shared" si="18"/>
        <v>72.578374889667074</v>
      </c>
      <c r="F98" s="114">
        <f t="shared" si="18"/>
        <v>68.490091483256137</v>
      </c>
      <c r="G98" s="114">
        <f t="shared" si="18"/>
        <v>64.706841100343738</v>
      </c>
      <c r="H98" s="114">
        <f t="shared" si="18"/>
        <v>45.324497760414545</v>
      </c>
      <c r="I98" s="114">
        <f t="shared" si="18"/>
        <v>57.120692752294779</v>
      </c>
      <c r="J98" s="114">
        <f t="shared" si="18"/>
        <v>42.306310546665841</v>
      </c>
      <c r="K98" s="114">
        <f t="shared" si="18"/>
        <v>21.837153330062002</v>
      </c>
      <c r="L98" s="114">
        <f t="shared" si="18"/>
        <v>26.65476426412441</v>
      </c>
      <c r="M98" s="114">
        <f t="shared" si="18"/>
        <v>33.295736713261519</v>
      </c>
      <c r="N98" s="114">
        <f t="shared" si="18"/>
        <v>43.415407561608362</v>
      </c>
      <c r="O98" s="114">
        <f t="shared" si="18"/>
        <v>55.081252459130617</v>
      </c>
      <c r="P98" s="114">
        <f t="shared" si="18"/>
        <v>59.080768564463618</v>
      </c>
      <c r="Q98" s="114">
        <f t="shared" si="18"/>
        <v>56.793938375195133</v>
      </c>
      <c r="R98" s="114">
        <f t="shared" si="18"/>
        <v>69.029896641750355</v>
      </c>
      <c r="S98" s="114">
        <f t="shared" si="18"/>
        <v>60.433788485015768</v>
      </c>
      <c r="T98" s="114">
        <f t="shared" si="18"/>
        <v>57.988159553163719</v>
      </c>
      <c r="U98" s="114">
        <f t="shared" si="18"/>
        <v>59.612666900988842</v>
      </c>
    </row>
    <row r="99" spans="2:21" x14ac:dyDescent="0.25">
      <c r="B99" t="str">
        <f t="shared" si="14"/>
        <v>São Paulo (SP)</v>
      </c>
      <c r="C99" s="114">
        <f t="shared" si="18"/>
        <v>193.03367364817109</v>
      </c>
      <c r="D99" s="114">
        <f t="shared" si="18"/>
        <v>197.03390282930346</v>
      </c>
      <c r="E99" s="114">
        <f t="shared" si="18"/>
        <v>227.36788624443389</v>
      </c>
      <c r="F99" s="114">
        <f t="shared" si="18"/>
        <v>223.97878147245277</v>
      </c>
      <c r="G99" s="114">
        <f t="shared" si="18"/>
        <v>222.98213195296449</v>
      </c>
      <c r="H99" s="114">
        <f t="shared" si="18"/>
        <v>197.12258944616104</v>
      </c>
      <c r="I99" s="114">
        <f t="shared" si="18"/>
        <v>189.46540355457421</v>
      </c>
      <c r="J99" s="114">
        <f t="shared" si="18"/>
        <v>170.70343722528153</v>
      </c>
      <c r="K99" s="114">
        <f t="shared" si="18"/>
        <v>162.95473694024344</v>
      </c>
      <c r="L99" s="114">
        <f t="shared" si="18"/>
        <v>150.40818338491428</v>
      </c>
      <c r="M99" s="114">
        <f t="shared" si="18"/>
        <v>152.85846134224278</v>
      </c>
      <c r="N99" s="114">
        <f t="shared" si="18"/>
        <v>145.68742885985563</v>
      </c>
      <c r="O99" s="114">
        <f t="shared" si="18"/>
        <v>159.63581081035844</v>
      </c>
      <c r="P99" s="114">
        <f t="shared" si="18"/>
        <v>160.62527062233198</v>
      </c>
      <c r="Q99" s="114">
        <f t="shared" si="18"/>
        <v>147.8128124990009</v>
      </c>
      <c r="R99" s="114">
        <f t="shared" si="18"/>
        <v>167.83986471095983</v>
      </c>
      <c r="S99" s="114">
        <f t="shared" si="18"/>
        <v>175.46916901652455</v>
      </c>
      <c r="T99" s="114">
        <f t="shared" si="18"/>
        <v>170.95680781220256</v>
      </c>
      <c r="U99" s="114">
        <f t="shared" si="18"/>
        <v>166.91686075894313</v>
      </c>
    </row>
    <row r="100" spans="2:21" x14ac:dyDescent="0.25">
      <c r="B100" t="str">
        <f t="shared" si="14"/>
        <v>Tocantins (TO)</v>
      </c>
      <c r="C100" s="114">
        <f t="shared" si="18"/>
        <v>35.043633915299573</v>
      </c>
      <c r="D100" s="114">
        <f t="shared" si="18"/>
        <v>26.867600720545315</v>
      </c>
      <c r="E100" s="114">
        <f t="shared" si="18"/>
        <v>37.031612264287901</v>
      </c>
      <c r="F100" s="114">
        <f t="shared" si="18"/>
        <v>26.219542723902794</v>
      </c>
      <c r="G100" s="114">
        <f t="shared" si="18"/>
        <v>34.837942047293602</v>
      </c>
      <c r="H100" s="114">
        <f t="shared" si="18"/>
        <v>13.797304052258157</v>
      </c>
      <c r="I100" s="114">
        <f t="shared" si="18"/>
        <v>12.752073277455301</v>
      </c>
      <c r="J100" s="114">
        <f t="shared" si="18"/>
        <v>8.4653330711688426</v>
      </c>
      <c r="K100" s="114">
        <f t="shared" si="18"/>
        <v>9.8768241590005523</v>
      </c>
      <c r="L100" s="114">
        <f t="shared" si="18"/>
        <v>11.007301653643443</v>
      </c>
      <c r="M100" s="114">
        <f t="shared" si="18"/>
        <v>16.360610141809389</v>
      </c>
      <c r="N100" s="114">
        <f t="shared" si="18"/>
        <v>20.649483954287188</v>
      </c>
      <c r="O100" s="114">
        <f t="shared" si="18"/>
        <v>21.621948189759348</v>
      </c>
      <c r="P100" s="114">
        <f t="shared" si="18"/>
        <v>28.174475395112243</v>
      </c>
      <c r="Q100" s="114">
        <f t="shared" si="18"/>
        <v>32.673190495211415</v>
      </c>
      <c r="R100" s="114">
        <f t="shared" si="18"/>
        <v>40.026604529500936</v>
      </c>
      <c r="S100" s="114">
        <f t="shared" si="18"/>
        <v>33.047938699625277</v>
      </c>
      <c r="T100" s="114">
        <f t="shared" si="18"/>
        <v>38.007019269624458</v>
      </c>
      <c r="U100" s="114">
        <f t="shared" si="18"/>
        <v>38.379876584386629</v>
      </c>
    </row>
    <row r="101" spans="2:21" x14ac:dyDescent="0.25">
      <c r="B101" s="108" t="str">
        <f t="shared" si="14"/>
        <v>Total Geral</v>
      </c>
      <c r="C101" s="115">
        <f t="shared" si="18"/>
        <v>170.2041310944295</v>
      </c>
      <c r="D101" s="115">
        <f t="shared" si="18"/>
        <v>172.59445149575296</v>
      </c>
      <c r="E101" s="115">
        <f t="shared" si="18"/>
        <v>195.05698150224418</v>
      </c>
      <c r="F101" s="115">
        <f t="shared" si="18"/>
        <v>182.83805739111992</v>
      </c>
      <c r="G101" s="115">
        <f t="shared" si="18"/>
        <v>174.09597680756514</v>
      </c>
      <c r="H101" s="115">
        <f t="shared" si="18"/>
        <v>152.85696138955447</v>
      </c>
      <c r="I101" s="115">
        <f t="shared" si="18"/>
        <v>143.03143807568011</v>
      </c>
      <c r="J101" s="115">
        <f t="shared" si="18"/>
        <v>129.80505121969517</v>
      </c>
      <c r="K101" s="115">
        <f t="shared" si="18"/>
        <v>118.80652193813701</v>
      </c>
      <c r="L101" s="115">
        <f t="shared" si="18"/>
        <v>112.62858629191628</v>
      </c>
      <c r="M101" s="115">
        <f t="shared" si="18"/>
        <v>112.13759400378302</v>
      </c>
      <c r="N101" s="115">
        <f t="shared" si="18"/>
        <v>104.03051664100944</v>
      </c>
      <c r="O101" s="115">
        <f t="shared" si="18"/>
        <v>110.62551279560238</v>
      </c>
      <c r="P101" s="115">
        <f t="shared" si="18"/>
        <v>116.25827333925555</v>
      </c>
      <c r="Q101" s="115">
        <f t="shared" si="18"/>
        <v>107.2293288084492</v>
      </c>
      <c r="R101" s="115">
        <f t="shared" si="18"/>
        <v>119.51264517945381</v>
      </c>
      <c r="S101" s="115">
        <f t="shared" si="18"/>
        <v>117.5940766397422</v>
      </c>
      <c r="T101" s="115">
        <f t="shared" si="18"/>
        <v>118.37846926302198</v>
      </c>
      <c r="U101" s="115">
        <f t="shared" si="18"/>
        <v>121.11710050589571</v>
      </c>
    </row>
    <row r="102" spans="2:21" x14ac:dyDescent="0.25">
      <c r="B102" s="108" t="str">
        <f t="shared" si="14"/>
        <v>Média</v>
      </c>
      <c r="C102" s="115">
        <f>AVERAGE(C74:C100)</f>
        <v>143.41150176059045</v>
      </c>
      <c r="D102" s="115">
        <f t="shared" ref="D102:U102" si="19">AVERAGE(D74:D100)</f>
        <v>133.44596549151711</v>
      </c>
      <c r="E102" s="115">
        <f t="shared" si="19"/>
        <v>150.0930049510462</v>
      </c>
      <c r="F102" s="115">
        <f t="shared" si="19"/>
        <v>137.69171014322168</v>
      </c>
      <c r="G102" s="115">
        <f t="shared" si="19"/>
        <v>124.14626376225642</v>
      </c>
      <c r="H102" s="115">
        <f t="shared" si="19"/>
        <v>104.82980303165199</v>
      </c>
      <c r="I102" s="115">
        <f t="shared" si="19"/>
        <v>97.128749299521644</v>
      </c>
      <c r="J102" s="115">
        <f t="shared" si="19"/>
        <v>83.917996492707729</v>
      </c>
      <c r="K102" s="115">
        <f t="shared" si="19"/>
        <v>72.661372586351376</v>
      </c>
      <c r="L102" s="115">
        <f t="shared" si="19"/>
        <v>70.714584418198854</v>
      </c>
      <c r="M102" s="115">
        <f t="shared" si="19"/>
        <v>69.874246211134533</v>
      </c>
      <c r="N102" s="115">
        <f t="shared" si="19"/>
        <v>63.031137898380202</v>
      </c>
      <c r="O102" s="115">
        <f t="shared" si="19"/>
        <v>66.785323197636288</v>
      </c>
      <c r="P102" s="115">
        <f t="shared" si="19"/>
        <v>73.560503413880724</v>
      </c>
      <c r="Q102" s="115">
        <f t="shared" si="19"/>
        <v>70.597373822090745</v>
      </c>
      <c r="R102" s="115">
        <f t="shared" si="19"/>
        <v>76.822002627523887</v>
      </c>
      <c r="S102" s="115">
        <f t="shared" si="19"/>
        <v>70.374042390534072</v>
      </c>
      <c r="T102" s="115">
        <f t="shared" si="19"/>
        <v>70.035076126263974</v>
      </c>
      <c r="U102" s="115">
        <f t="shared" si="19"/>
        <v>72.227580056757105</v>
      </c>
    </row>
    <row r="103" spans="2:21" x14ac:dyDescent="0.25">
      <c r="B103" s="110" t="str">
        <f t="shared" si="14"/>
        <v>Mediana</v>
      </c>
      <c r="C103" s="116">
        <f>MEDIAN(C74:C100)</f>
        <v>128.79083538766864</v>
      </c>
      <c r="D103" s="116">
        <f t="shared" ref="D103:U103" si="20">MEDIAN(D74:D100)</f>
        <v>111.8445806996661</v>
      </c>
      <c r="E103" s="116">
        <f t="shared" si="20"/>
        <v>142.43740110245849</v>
      </c>
      <c r="F103" s="116">
        <f t="shared" si="20"/>
        <v>117.27201228483131</v>
      </c>
      <c r="G103" s="116">
        <f t="shared" si="20"/>
        <v>107.6276019389792</v>
      </c>
      <c r="H103" s="116">
        <f t="shared" si="20"/>
        <v>88.756720490214065</v>
      </c>
      <c r="I103" s="116">
        <f t="shared" si="20"/>
        <v>75.708768489495867</v>
      </c>
      <c r="J103" s="116">
        <f t="shared" si="20"/>
        <v>64.436234851077074</v>
      </c>
      <c r="K103" s="116">
        <f t="shared" si="20"/>
        <v>50.365913642433824</v>
      </c>
      <c r="L103" s="116">
        <f t="shared" si="20"/>
        <v>53.037835031323731</v>
      </c>
      <c r="M103" s="116">
        <f t="shared" si="20"/>
        <v>53.720558648014247</v>
      </c>
      <c r="N103" s="116">
        <f t="shared" si="20"/>
        <v>45.668213149247258</v>
      </c>
      <c r="O103" s="116">
        <f t="shared" si="20"/>
        <v>46.415370350657966</v>
      </c>
      <c r="P103" s="116">
        <f t="shared" si="20"/>
        <v>53.280301808155862</v>
      </c>
      <c r="Q103" s="116">
        <f t="shared" si="20"/>
        <v>51.684159760644143</v>
      </c>
      <c r="R103" s="116">
        <f t="shared" si="20"/>
        <v>59.30891947680049</v>
      </c>
      <c r="S103" s="116">
        <f t="shared" si="20"/>
        <v>45.173513239448809</v>
      </c>
      <c r="T103" s="116">
        <f t="shared" si="20"/>
        <v>45.817359221562327</v>
      </c>
      <c r="U103" s="116">
        <f t="shared" si="20"/>
        <v>56.066617993484627</v>
      </c>
    </row>
    <row r="104" spans="2:21" x14ac:dyDescent="0.25">
      <c r="B104" s="110" t="str">
        <f t="shared" si="14"/>
        <v>Máximo</v>
      </c>
      <c r="C104" s="116">
        <f>MAX(C74:C100)</f>
        <v>313.27734759976391</v>
      </c>
      <c r="D104" s="116">
        <f t="shared" ref="D104:U104" si="21">MAX(D74:D100)</f>
        <v>294.2335939876719</v>
      </c>
      <c r="E104" s="116">
        <f t="shared" si="21"/>
        <v>310.34471568229475</v>
      </c>
      <c r="F104" s="116">
        <f t="shared" si="21"/>
        <v>279.99939551281864</v>
      </c>
      <c r="G104" s="116">
        <f t="shared" si="21"/>
        <v>282.70475275060471</v>
      </c>
      <c r="H104" s="116">
        <f t="shared" si="21"/>
        <v>257.79078288372312</v>
      </c>
      <c r="I104" s="116">
        <f t="shared" si="21"/>
        <v>253.47792613683532</v>
      </c>
      <c r="J104" s="116">
        <f t="shared" si="21"/>
        <v>253.83089168432758</v>
      </c>
      <c r="K104" s="116">
        <f t="shared" si="21"/>
        <v>234.4761565847592</v>
      </c>
      <c r="L104" s="116">
        <f t="shared" si="21"/>
        <v>219.53209700079509</v>
      </c>
      <c r="M104" s="116">
        <f t="shared" si="21"/>
        <v>213.99820073953552</v>
      </c>
      <c r="N104" s="116">
        <f t="shared" si="21"/>
        <v>213.76516772189152</v>
      </c>
      <c r="O104" s="116">
        <f t="shared" si="21"/>
        <v>228.58438657903247</v>
      </c>
      <c r="P104" s="116">
        <f t="shared" si="21"/>
        <v>237.36184356120344</v>
      </c>
      <c r="Q104" s="116">
        <f t="shared" si="21"/>
        <v>209.33442838480917</v>
      </c>
      <c r="R104" s="116">
        <f t="shared" si="21"/>
        <v>227.23266485097616</v>
      </c>
      <c r="S104" s="116">
        <f t="shared" si="21"/>
        <v>233.84297401447637</v>
      </c>
      <c r="T104" s="116">
        <f t="shared" si="21"/>
        <v>269.73989823823661</v>
      </c>
      <c r="U104" s="116">
        <f t="shared" si="21"/>
        <v>270.14907417496562</v>
      </c>
    </row>
    <row r="105" spans="2:21" x14ac:dyDescent="0.25">
      <c r="B105" s="110" t="str">
        <f t="shared" si="14"/>
        <v>Mínimo</v>
      </c>
      <c r="C105" s="116">
        <f>MIN(C74:C100)</f>
        <v>4.5726079905646468</v>
      </c>
      <c r="D105" s="116">
        <f t="shared" ref="D105:U105" si="22">MIN(D74:D100)</f>
        <v>5.0252245390477581</v>
      </c>
      <c r="E105" s="116">
        <f t="shared" si="22"/>
        <v>27.979233059311376</v>
      </c>
      <c r="F105" s="116">
        <f t="shared" si="22"/>
        <v>26.219542723902794</v>
      </c>
      <c r="G105" s="116">
        <f t="shared" si="22"/>
        <v>4.2356869074556016</v>
      </c>
      <c r="H105" s="116">
        <f t="shared" si="22"/>
        <v>10.514187891505204</v>
      </c>
      <c r="I105" s="116">
        <f t="shared" si="22"/>
        <v>10.333682741959212</v>
      </c>
      <c r="J105" s="116">
        <f t="shared" si="22"/>
        <v>-12.537283198029195</v>
      </c>
      <c r="K105" s="116">
        <f t="shared" si="22"/>
        <v>-12.792948060129964</v>
      </c>
      <c r="L105" s="116">
        <f t="shared" si="22"/>
        <v>8.4959331685748509</v>
      </c>
      <c r="M105" s="116">
        <f t="shared" si="22"/>
        <v>4.1189444073597068</v>
      </c>
      <c r="N105" s="116">
        <f t="shared" si="22"/>
        <v>-9.8461425549785915</v>
      </c>
      <c r="O105" s="116">
        <f t="shared" si="22"/>
        <v>10.692356571243664</v>
      </c>
      <c r="P105" s="116">
        <f t="shared" si="22"/>
        <v>12.015182194253557</v>
      </c>
      <c r="Q105" s="116">
        <f t="shared" si="22"/>
        <v>9.9649920849204765</v>
      </c>
      <c r="R105" s="116">
        <f t="shared" si="22"/>
        <v>9.0366101274345318</v>
      </c>
      <c r="S105" s="116">
        <f t="shared" si="22"/>
        <v>9.2939463281969061</v>
      </c>
      <c r="T105" s="116">
        <f t="shared" si="22"/>
        <v>6.4010526732057373</v>
      </c>
      <c r="U105" s="116">
        <f t="shared" si="22"/>
        <v>-2.9692818260478546</v>
      </c>
    </row>
    <row r="107" spans="2:21" x14ac:dyDescent="0.25">
      <c r="B107" t="s">
        <v>383</v>
      </c>
    </row>
  </sheetData>
  <mergeCells count="9">
    <mergeCell ref="B72:B73"/>
    <mergeCell ref="C72:P72"/>
    <mergeCell ref="Q72:U72"/>
    <mergeCell ref="B2:B3"/>
    <mergeCell ref="C2:P2"/>
    <mergeCell ref="Q2:U2"/>
    <mergeCell ref="B37:B38"/>
    <mergeCell ref="C37:P37"/>
    <mergeCell ref="Q37:U37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54"/>
  <sheetViews>
    <sheetView showGridLines="0" zoomScale="75" zoomScaleNormal="75" workbookViewId="0">
      <pane xSplit="2" ySplit="3" topLeftCell="C4" activePane="bottomRight" state="frozen"/>
      <selection activeCell="B3" sqref="B3"/>
      <selection pane="topRight" activeCell="B3" sqref="B3"/>
      <selection pane="bottomLeft" activeCell="B3" sqref="B3"/>
      <selection pane="bottomRight"/>
    </sheetView>
  </sheetViews>
  <sheetFormatPr defaultRowHeight="15" x14ac:dyDescent="0.25"/>
  <cols>
    <col min="1" max="1" width="9.140625" style="1"/>
    <col min="2" max="2" width="39.28515625" style="1" bestFit="1" customWidth="1"/>
    <col min="3" max="11" width="9.140625" style="1"/>
    <col min="12" max="12" width="10" style="1" bestFit="1" customWidth="1"/>
    <col min="13" max="14" width="9.140625" style="1"/>
    <col min="15" max="26" width="9.7109375" style="1" customWidth="1"/>
    <col min="27" max="16384" width="9.140625" style="1"/>
  </cols>
  <sheetData>
    <row r="2" spans="2:26" x14ac:dyDescent="0.25">
      <c r="B2" s="118" t="s">
        <v>385</v>
      </c>
      <c r="J2" s="57"/>
      <c r="K2" s="57"/>
      <c r="L2" s="57"/>
      <c r="M2" s="57"/>
      <c r="O2" s="132" t="s">
        <v>88</v>
      </c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4"/>
    </row>
    <row r="3" spans="2:26" x14ac:dyDescent="0.25">
      <c r="B3" s="58" t="s">
        <v>75</v>
      </c>
      <c r="C3" s="2">
        <v>2008</v>
      </c>
      <c r="D3" s="2">
        <v>2009</v>
      </c>
      <c r="E3" s="2">
        <v>2010</v>
      </c>
      <c r="F3" s="2">
        <v>2011</v>
      </c>
      <c r="G3" s="2">
        <v>2012</v>
      </c>
      <c r="H3" s="2">
        <v>2013</v>
      </c>
      <c r="I3" s="2">
        <v>2014</v>
      </c>
      <c r="J3" s="2">
        <v>2015</v>
      </c>
      <c r="K3" s="2">
        <v>2016</v>
      </c>
      <c r="L3" s="2">
        <v>2017</v>
      </c>
      <c r="M3" s="2" t="s">
        <v>46</v>
      </c>
      <c r="O3" s="135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7"/>
    </row>
    <row r="4" spans="2:26" x14ac:dyDescent="0.25">
      <c r="B4" s="3" t="s">
        <v>0</v>
      </c>
      <c r="C4" s="4">
        <v>41300.200000000004</v>
      </c>
      <c r="D4" s="4">
        <v>39727.379999999997</v>
      </c>
      <c r="E4" s="4">
        <v>47316.016263999998</v>
      </c>
      <c r="F4" s="4">
        <v>53415.960868000002</v>
      </c>
      <c r="G4" s="4">
        <v>55582.985626999995</v>
      </c>
      <c r="H4" s="4">
        <v>58526.213013000001</v>
      </c>
      <c r="I4" s="4">
        <v>58046.944621999995</v>
      </c>
      <c r="J4" s="4">
        <v>50971.127958000005</v>
      </c>
      <c r="K4" s="4">
        <v>45766.719927000006</v>
      </c>
      <c r="L4" s="4">
        <v>52628.216406999993</v>
      </c>
      <c r="M4" s="4">
        <v>41576.935425999996</v>
      </c>
      <c r="O4" s="22"/>
      <c r="P4" s="54"/>
      <c r="Q4" s="54"/>
      <c r="R4" s="54"/>
      <c r="S4" s="54"/>
      <c r="T4" s="54"/>
      <c r="U4" s="54"/>
      <c r="V4" s="54"/>
      <c r="W4" s="54"/>
      <c r="X4" s="54"/>
      <c r="Y4" s="54"/>
      <c r="Z4" s="55"/>
    </row>
    <row r="5" spans="2:26" x14ac:dyDescent="0.25">
      <c r="B5" s="5" t="s">
        <v>1</v>
      </c>
      <c r="C5" s="6">
        <v>41047.326000000001</v>
      </c>
      <c r="D5" s="6">
        <v>39100.493999999999</v>
      </c>
      <c r="E5" s="6">
        <v>46563.868511000001</v>
      </c>
      <c r="F5" s="6">
        <v>52464.140312000003</v>
      </c>
      <c r="G5" s="6">
        <v>55059.670491999997</v>
      </c>
      <c r="H5" s="6">
        <v>58046.798828999999</v>
      </c>
      <c r="I5" s="6">
        <v>57708.923563999997</v>
      </c>
      <c r="J5" s="6">
        <v>50590.529169000001</v>
      </c>
      <c r="K5" s="6">
        <v>45708.413469000006</v>
      </c>
      <c r="L5" s="6">
        <v>51930.585886999994</v>
      </c>
      <c r="M5" s="6">
        <v>39669.349685999994</v>
      </c>
      <c r="O5" s="89" t="s">
        <v>158</v>
      </c>
      <c r="P5" s="59"/>
      <c r="Q5" s="59"/>
      <c r="R5" s="59"/>
      <c r="S5" s="59"/>
      <c r="T5" s="59"/>
      <c r="U5" s="59"/>
      <c r="V5" s="59"/>
      <c r="W5" s="59"/>
      <c r="X5" s="59"/>
      <c r="Y5" s="59"/>
      <c r="Z5" s="60"/>
    </row>
    <row r="6" spans="2:26" x14ac:dyDescent="0.25">
      <c r="B6" s="7" t="s">
        <v>2</v>
      </c>
      <c r="C6" s="8">
        <v>22920.742999999999</v>
      </c>
      <c r="D6" s="8">
        <v>24884.732</v>
      </c>
      <c r="E6" s="8">
        <v>29086.555272000001</v>
      </c>
      <c r="F6" s="8">
        <v>32555.744839999999</v>
      </c>
      <c r="G6" s="8">
        <v>35141.715074</v>
      </c>
      <c r="H6" s="8">
        <v>35685.854745999997</v>
      </c>
      <c r="I6" s="8">
        <v>37403.179777999998</v>
      </c>
      <c r="J6" s="8">
        <v>29071.688236000002</v>
      </c>
      <c r="K6" s="8">
        <v>30547.831056999999</v>
      </c>
      <c r="L6" s="8">
        <v>32379.991051000001</v>
      </c>
      <c r="M6" s="8">
        <v>23931.988097000001</v>
      </c>
      <c r="O6" s="89" t="s">
        <v>159</v>
      </c>
      <c r="P6" s="59"/>
      <c r="Q6" s="59"/>
      <c r="R6" s="59"/>
      <c r="S6" s="59"/>
      <c r="T6" s="59"/>
      <c r="U6" s="59"/>
      <c r="V6" s="59"/>
      <c r="W6" s="59"/>
      <c r="X6" s="59"/>
      <c r="Y6" s="59"/>
      <c r="Z6" s="60"/>
    </row>
    <row r="7" spans="2:26" x14ac:dyDescent="0.25">
      <c r="B7" s="9" t="s">
        <v>3</v>
      </c>
      <c r="C7" s="10"/>
      <c r="D7" s="10"/>
      <c r="E7" s="10"/>
      <c r="F7" s="10"/>
      <c r="G7" s="10"/>
      <c r="H7" s="10"/>
      <c r="I7" s="10"/>
      <c r="J7" s="10">
        <v>19189.851807999999</v>
      </c>
      <c r="K7" s="10">
        <v>18659.926294000001</v>
      </c>
      <c r="L7" s="10">
        <v>19327.754869</v>
      </c>
      <c r="M7" s="10">
        <v>17780.742429999998</v>
      </c>
      <c r="O7" s="24"/>
      <c r="P7" s="59"/>
      <c r="Q7" s="59"/>
      <c r="R7" s="59"/>
      <c r="S7" s="59"/>
      <c r="T7" s="59"/>
      <c r="U7" s="59"/>
      <c r="V7" s="59"/>
      <c r="W7" s="59"/>
      <c r="X7" s="59"/>
      <c r="Y7" s="59"/>
      <c r="Z7" s="60"/>
    </row>
    <row r="8" spans="2:26" x14ac:dyDescent="0.25">
      <c r="B8" s="9" t="s">
        <v>4</v>
      </c>
      <c r="C8" s="10"/>
      <c r="D8" s="10"/>
      <c r="E8" s="10"/>
      <c r="F8" s="10"/>
      <c r="G8" s="10"/>
      <c r="H8" s="10"/>
      <c r="I8" s="10"/>
      <c r="J8" s="10">
        <v>919.71916199999998</v>
      </c>
      <c r="K8" s="10">
        <v>1121.330684</v>
      </c>
      <c r="L8" s="10">
        <v>1142.6360749999999</v>
      </c>
      <c r="M8" s="10">
        <v>1130.2475979999999</v>
      </c>
      <c r="O8" s="89" t="s">
        <v>338</v>
      </c>
      <c r="P8" s="59"/>
      <c r="Q8" s="59"/>
      <c r="R8" s="59"/>
      <c r="S8" s="59"/>
      <c r="T8" s="59"/>
      <c r="U8" s="59"/>
      <c r="V8" s="59"/>
      <c r="W8" s="59"/>
      <c r="X8" s="59"/>
      <c r="Y8" s="59"/>
      <c r="Z8" s="60"/>
    </row>
    <row r="9" spans="2:26" x14ac:dyDescent="0.25">
      <c r="B9" s="9" t="s">
        <v>5</v>
      </c>
      <c r="C9" s="10"/>
      <c r="D9" s="10"/>
      <c r="E9" s="10"/>
      <c r="F9" s="10"/>
      <c r="G9" s="10"/>
      <c r="H9" s="10"/>
      <c r="I9" s="10"/>
      <c r="J9" s="10">
        <v>679.92504599999995</v>
      </c>
      <c r="K9" s="10">
        <v>1112.527971</v>
      </c>
      <c r="L9" s="10">
        <v>959.64720999999997</v>
      </c>
      <c r="M9" s="10">
        <v>609.01410299999998</v>
      </c>
      <c r="O9" s="89" t="s">
        <v>169</v>
      </c>
      <c r="P9" s="59"/>
      <c r="Q9" s="59"/>
      <c r="R9" s="59"/>
      <c r="S9" s="59"/>
      <c r="T9" s="59"/>
      <c r="U9" s="59"/>
      <c r="V9" s="59"/>
      <c r="W9" s="59"/>
      <c r="X9" s="59"/>
      <c r="Y9" s="59"/>
      <c r="Z9" s="60"/>
    </row>
    <row r="10" spans="2:26" x14ac:dyDescent="0.25">
      <c r="B10" s="9" t="s">
        <v>6</v>
      </c>
      <c r="C10" s="10"/>
      <c r="D10" s="10"/>
      <c r="E10" s="10"/>
      <c r="F10" s="10"/>
      <c r="G10" s="10"/>
      <c r="H10" s="10"/>
      <c r="I10" s="10"/>
      <c r="J10" s="10">
        <v>2988.1336190000002</v>
      </c>
      <c r="K10" s="10">
        <v>3173.283492</v>
      </c>
      <c r="L10" s="10">
        <v>3831.3156319999998</v>
      </c>
      <c r="M10" s="10">
        <v>2412.2205220000001</v>
      </c>
      <c r="O10" s="89" t="s">
        <v>168</v>
      </c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60"/>
    </row>
    <row r="11" spans="2:26" x14ac:dyDescent="0.25">
      <c r="B11" s="9" t="s">
        <v>7</v>
      </c>
      <c r="C11" s="10"/>
      <c r="D11" s="10"/>
      <c r="E11" s="10"/>
      <c r="F11" s="10"/>
      <c r="G11" s="10"/>
      <c r="H11" s="10"/>
      <c r="I11" s="10"/>
      <c r="J11" s="10">
        <v>5294.0586010000006</v>
      </c>
      <c r="K11" s="10">
        <v>6480.762616</v>
      </c>
      <c r="L11" s="10">
        <v>7118.6372650000012</v>
      </c>
      <c r="M11" s="10">
        <v>1999.7634440000002</v>
      </c>
      <c r="O11" s="24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60"/>
    </row>
    <row r="12" spans="2:26" x14ac:dyDescent="0.25">
      <c r="B12" s="11" t="s">
        <v>8</v>
      </c>
      <c r="C12" s="8">
        <v>4187.0889999999999</v>
      </c>
      <c r="D12" s="8">
        <v>4598.3789999999999</v>
      </c>
      <c r="E12" s="8">
        <v>5121.2995890000002</v>
      </c>
      <c r="F12" s="8">
        <v>5743.3601950000002</v>
      </c>
      <c r="G12" s="8">
        <v>5731.9628849999999</v>
      </c>
      <c r="H12" s="8">
        <v>5412.3828649999996</v>
      </c>
      <c r="I12" s="8">
        <v>5597.0323909999997</v>
      </c>
      <c r="J12" s="8">
        <v>5387.0044639999996</v>
      </c>
      <c r="K12" s="8">
        <v>8863.9619500000008</v>
      </c>
      <c r="L12" s="8">
        <v>5755.6636129999997</v>
      </c>
      <c r="M12" s="8">
        <v>3988.492041</v>
      </c>
      <c r="O12" s="89" t="s">
        <v>160</v>
      </c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60"/>
    </row>
    <row r="13" spans="2:26" x14ac:dyDescent="0.25">
      <c r="B13" s="9" t="s">
        <v>9</v>
      </c>
      <c r="C13" s="10"/>
      <c r="D13" s="10"/>
      <c r="E13" s="10"/>
      <c r="F13" s="10"/>
      <c r="G13" s="10"/>
      <c r="H13" s="10"/>
      <c r="I13" s="10"/>
      <c r="J13" s="10">
        <v>933.51174600000002</v>
      </c>
      <c r="K13" s="10">
        <v>1486.651513</v>
      </c>
      <c r="L13" s="10">
        <v>1324.732342</v>
      </c>
      <c r="M13" s="10">
        <v>782.488159</v>
      </c>
      <c r="O13" s="24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60"/>
    </row>
    <row r="14" spans="2:26" x14ac:dyDescent="0.25">
      <c r="B14" s="9" t="s">
        <v>10</v>
      </c>
      <c r="C14" s="10"/>
      <c r="D14" s="10"/>
      <c r="E14" s="10"/>
      <c r="F14" s="10"/>
      <c r="G14" s="10"/>
      <c r="H14" s="10"/>
      <c r="I14" s="10"/>
      <c r="J14" s="10">
        <v>4453.4927179999995</v>
      </c>
      <c r="K14" s="10">
        <v>7377.310437000001</v>
      </c>
      <c r="L14" s="10">
        <v>4430.9312709999995</v>
      </c>
      <c r="M14" s="10">
        <v>3206.003882</v>
      </c>
      <c r="O14" s="89" t="s">
        <v>161</v>
      </c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60"/>
    </row>
    <row r="15" spans="2:26" x14ac:dyDescent="0.25">
      <c r="B15" s="11" t="s">
        <v>11</v>
      </c>
      <c r="C15" s="8">
        <v>13939.494000000002</v>
      </c>
      <c r="D15" s="8">
        <v>9617.382999999998</v>
      </c>
      <c r="E15" s="8">
        <v>12356.013649999999</v>
      </c>
      <c r="F15" s="8">
        <v>14165.035277000003</v>
      </c>
      <c r="G15" s="8">
        <v>14185.992532999997</v>
      </c>
      <c r="H15" s="8">
        <v>16948.561218000003</v>
      </c>
      <c r="I15" s="8">
        <v>14708.711394999998</v>
      </c>
      <c r="J15" s="8">
        <v>16131.836469</v>
      </c>
      <c r="K15" s="8">
        <v>6296.6204620000062</v>
      </c>
      <c r="L15" s="8">
        <v>13794.931222999992</v>
      </c>
      <c r="M15" s="8">
        <v>11748.869547999993</v>
      </c>
      <c r="O15" s="89" t="s">
        <v>162</v>
      </c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60"/>
    </row>
    <row r="16" spans="2:26" x14ac:dyDescent="0.25">
      <c r="B16" s="12" t="s">
        <v>12</v>
      </c>
      <c r="C16" s="6">
        <v>252.874</v>
      </c>
      <c r="D16" s="6">
        <v>626.88599999999997</v>
      </c>
      <c r="E16" s="6">
        <v>752.14775299999997</v>
      </c>
      <c r="F16" s="6">
        <v>951.82055600000001</v>
      </c>
      <c r="G16" s="6">
        <v>523.31513500000005</v>
      </c>
      <c r="H16" s="6">
        <v>479.41418399999998</v>
      </c>
      <c r="I16" s="6">
        <v>338.02105799999998</v>
      </c>
      <c r="J16" s="6">
        <v>380.59878900000001</v>
      </c>
      <c r="K16" s="6">
        <v>58.306457999999999</v>
      </c>
      <c r="L16" s="6">
        <v>697.63051999999993</v>
      </c>
      <c r="M16" s="6">
        <v>1907.58574</v>
      </c>
      <c r="O16" s="24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60"/>
    </row>
    <row r="17" spans="2:26" x14ac:dyDescent="0.25">
      <c r="B17" s="13" t="s">
        <v>13</v>
      </c>
      <c r="C17" s="14">
        <v>38062.314000000006</v>
      </c>
      <c r="D17" s="14">
        <v>39758.017999999996</v>
      </c>
      <c r="E17" s="14">
        <v>47448.307732999994</v>
      </c>
      <c r="F17" s="14">
        <v>52475.399355999994</v>
      </c>
      <c r="G17" s="14">
        <v>58249.015693000001</v>
      </c>
      <c r="H17" s="14">
        <v>64947.370196000003</v>
      </c>
      <c r="I17" s="14">
        <v>67405.229305000001</v>
      </c>
      <c r="J17" s="14">
        <v>54598.705781000004</v>
      </c>
      <c r="K17" s="14">
        <v>51733.549310000002</v>
      </c>
      <c r="L17" s="14">
        <v>58593.213273000001</v>
      </c>
      <c r="M17" s="14">
        <v>33995.347892770005</v>
      </c>
      <c r="O17" s="89" t="s">
        <v>163</v>
      </c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60"/>
    </row>
    <row r="18" spans="2:26" x14ac:dyDescent="0.25">
      <c r="B18" s="15" t="s">
        <v>14</v>
      </c>
      <c r="C18" s="16">
        <v>36307.404000000002</v>
      </c>
      <c r="D18" s="16">
        <v>37046.036</v>
      </c>
      <c r="E18" s="16">
        <v>42310.485075999997</v>
      </c>
      <c r="F18" s="16">
        <v>47567.686226999998</v>
      </c>
      <c r="G18" s="16">
        <v>52783.229622999999</v>
      </c>
      <c r="H18" s="16">
        <v>58052.069968000003</v>
      </c>
      <c r="I18" s="16">
        <v>59701.657908000001</v>
      </c>
      <c r="J18" s="16">
        <v>47977.778181360001</v>
      </c>
      <c r="K18" s="16">
        <v>49207.304858000003</v>
      </c>
      <c r="L18" s="16">
        <v>57591.938789</v>
      </c>
      <c r="M18" s="16">
        <v>33559.750887000002</v>
      </c>
      <c r="O18" s="89" t="s">
        <v>339</v>
      </c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</row>
    <row r="19" spans="2:26" x14ac:dyDescent="0.25">
      <c r="B19" s="7" t="s">
        <v>15</v>
      </c>
      <c r="C19" s="8">
        <v>9343.2520000000004</v>
      </c>
      <c r="D19" s="8">
        <v>9734.39</v>
      </c>
      <c r="E19" s="8">
        <v>11390.865888</v>
      </c>
      <c r="F19" s="8">
        <v>12497.093628000001</v>
      </c>
      <c r="G19" s="8">
        <v>14388.956241</v>
      </c>
      <c r="H19" s="8">
        <v>18599.391666</v>
      </c>
      <c r="I19" s="8">
        <v>18170.82547</v>
      </c>
      <c r="J19" s="8">
        <v>19146.546575569999</v>
      </c>
      <c r="K19" s="8">
        <v>19955.858317999999</v>
      </c>
      <c r="L19" s="8">
        <v>38721.836585999998</v>
      </c>
      <c r="M19" s="8">
        <v>24413.714021</v>
      </c>
      <c r="O19" s="24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</row>
    <row r="20" spans="2:26" x14ac:dyDescent="0.25">
      <c r="B20" s="9" t="s">
        <v>16</v>
      </c>
      <c r="C20" s="10"/>
      <c r="D20" s="10"/>
      <c r="E20" s="10"/>
      <c r="F20" s="10"/>
      <c r="G20" s="10"/>
      <c r="H20" s="10"/>
      <c r="I20" s="10"/>
      <c r="J20" s="10">
        <v>5214.9366202199981</v>
      </c>
      <c r="K20" s="10">
        <v>3904.3429209999995</v>
      </c>
      <c r="L20" s="10">
        <v>15093.876691999998</v>
      </c>
      <c r="M20" s="10">
        <v>10306.915799</v>
      </c>
      <c r="O20" s="89" t="s">
        <v>164</v>
      </c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</row>
    <row r="21" spans="2:26" x14ac:dyDescent="0.25">
      <c r="B21" s="9" t="s">
        <v>17</v>
      </c>
      <c r="C21" s="10"/>
      <c r="D21" s="10"/>
      <c r="E21" s="10"/>
      <c r="F21" s="10"/>
      <c r="G21" s="10"/>
      <c r="H21" s="10"/>
      <c r="I21" s="10"/>
      <c r="J21" s="10">
        <v>13931.609955350001</v>
      </c>
      <c r="K21" s="10">
        <v>16051.515396999999</v>
      </c>
      <c r="L21" s="10">
        <v>23627.959894</v>
      </c>
      <c r="M21" s="10">
        <v>14106.798221999999</v>
      </c>
      <c r="O21" s="89" t="s">
        <v>165</v>
      </c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</row>
    <row r="22" spans="2:26" x14ac:dyDescent="0.25">
      <c r="B22" s="1" t="s">
        <v>18</v>
      </c>
      <c r="C22" s="10"/>
      <c r="D22" s="10"/>
      <c r="E22" s="10"/>
      <c r="F22" s="10"/>
      <c r="G22" s="10"/>
      <c r="H22" s="10"/>
      <c r="I22" s="10"/>
      <c r="J22" s="10">
        <v>7377.0551890200004</v>
      </c>
      <c r="K22" s="10">
        <v>7660.9263520000004</v>
      </c>
      <c r="L22" s="10">
        <v>8705.5873429999992</v>
      </c>
      <c r="M22" s="10">
        <v>5565.6920449999998</v>
      </c>
      <c r="O22" s="24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</row>
    <row r="23" spans="2:26" x14ac:dyDescent="0.25">
      <c r="B23" s="1" t="s">
        <v>19</v>
      </c>
      <c r="C23" s="10"/>
      <c r="D23" s="10"/>
      <c r="E23" s="10"/>
      <c r="F23" s="10"/>
      <c r="G23" s="10"/>
      <c r="H23" s="10"/>
      <c r="I23" s="10"/>
      <c r="J23" s="10">
        <v>2799.7758187499999</v>
      </c>
      <c r="K23" s="10">
        <v>3142.2143999999998</v>
      </c>
      <c r="L23" s="10">
        <v>4260.4940029999998</v>
      </c>
      <c r="M23" s="10">
        <v>2905.5697369999998</v>
      </c>
      <c r="O23" s="89" t="s">
        <v>166</v>
      </c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</row>
    <row r="24" spans="2:26" x14ac:dyDescent="0.25">
      <c r="B24" s="1" t="s">
        <v>20</v>
      </c>
      <c r="C24" s="10"/>
      <c r="D24" s="10"/>
      <c r="E24" s="10"/>
      <c r="F24" s="10"/>
      <c r="G24" s="10"/>
      <c r="H24" s="10"/>
      <c r="I24" s="10"/>
      <c r="J24" s="10">
        <v>3092.5085615600001</v>
      </c>
      <c r="K24" s="10">
        <v>3264.2782029999998</v>
      </c>
      <c r="L24" s="10">
        <v>4076.8882170000002</v>
      </c>
      <c r="M24" s="10">
        <v>2669.2263899999998</v>
      </c>
      <c r="O24" s="89" t="s">
        <v>167</v>
      </c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</row>
    <row r="25" spans="2:26" x14ac:dyDescent="0.25">
      <c r="B25" s="1" t="s">
        <v>21</v>
      </c>
      <c r="C25" s="10"/>
      <c r="D25" s="10"/>
      <c r="E25" s="10"/>
      <c r="F25" s="10"/>
      <c r="G25" s="10"/>
      <c r="H25" s="10"/>
      <c r="I25" s="10"/>
      <c r="J25" s="10">
        <v>662.27038601999993</v>
      </c>
      <c r="K25" s="10">
        <v>1984.096442</v>
      </c>
      <c r="L25" s="10">
        <v>6584.9903310000009</v>
      </c>
      <c r="M25" s="10">
        <v>2966.31005</v>
      </c>
      <c r="O25" s="24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</row>
    <row r="26" spans="2:26" x14ac:dyDescent="0.25">
      <c r="B26" s="17" t="s">
        <v>22</v>
      </c>
      <c r="C26" s="18"/>
      <c r="D26" s="18"/>
      <c r="E26" s="18"/>
      <c r="F26" s="18"/>
      <c r="G26" s="18"/>
      <c r="H26" s="18"/>
      <c r="I26" s="18"/>
      <c r="J26" s="18">
        <v>10082.625255879999</v>
      </c>
      <c r="K26" s="18">
        <v>10445.254238</v>
      </c>
      <c r="L26" s="18">
        <v>11879.117875</v>
      </c>
      <c r="M26" s="18">
        <v>7818.9796640000004</v>
      </c>
      <c r="O26" s="24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</row>
    <row r="27" spans="2:26" x14ac:dyDescent="0.25">
      <c r="B27" s="17" t="s">
        <v>23</v>
      </c>
      <c r="C27" s="18"/>
      <c r="D27" s="18"/>
      <c r="E27" s="18"/>
      <c r="F27" s="18"/>
      <c r="G27" s="18"/>
      <c r="H27" s="18"/>
      <c r="I27" s="18"/>
      <c r="J27" s="18">
        <v>3186.7143134499997</v>
      </c>
      <c r="K27" s="18">
        <v>3622.1647170000001</v>
      </c>
      <c r="L27" s="18">
        <v>5163.8516879999997</v>
      </c>
      <c r="M27" s="18">
        <v>3321.5085079999999</v>
      </c>
      <c r="O27" s="24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</row>
    <row r="28" spans="2:26" x14ac:dyDescent="0.25">
      <c r="B28" s="7" t="s">
        <v>326</v>
      </c>
      <c r="C28" s="8">
        <v>24452.998</v>
      </c>
      <c r="D28" s="8">
        <v>25018.506000000001</v>
      </c>
      <c r="E28" s="8">
        <v>28585.408565999998</v>
      </c>
      <c r="F28" s="8">
        <v>32601.356156000002</v>
      </c>
      <c r="G28" s="8">
        <v>35760.812360000004</v>
      </c>
      <c r="H28" s="8">
        <v>36521.508242999997</v>
      </c>
      <c r="I28" s="8">
        <v>38298.147495999998</v>
      </c>
      <c r="J28" s="8">
        <v>28831.231605790003</v>
      </c>
      <c r="K28" s="8">
        <v>29251.446540000004</v>
      </c>
      <c r="L28" s="8">
        <v>18870.102203000002</v>
      </c>
      <c r="M28" s="8">
        <v>9146.0368660000022</v>
      </c>
      <c r="O28" s="24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</row>
    <row r="29" spans="2:26" x14ac:dyDescent="0.25">
      <c r="B29" s="1" t="s">
        <v>24</v>
      </c>
      <c r="C29" s="19">
        <v>5574.4579999999996</v>
      </c>
      <c r="D29" s="19">
        <v>5959.9309999999996</v>
      </c>
      <c r="E29" s="19">
        <v>7168.9558508</v>
      </c>
      <c r="F29" s="19">
        <v>8027.6540530000002</v>
      </c>
      <c r="G29" s="19">
        <v>1475.259953</v>
      </c>
      <c r="H29" s="19">
        <v>1667.6136489999999</v>
      </c>
      <c r="I29" s="19">
        <v>10120.994177</v>
      </c>
      <c r="J29" s="19">
        <v>0</v>
      </c>
      <c r="K29" s="19">
        <v>0</v>
      </c>
      <c r="L29" s="19">
        <v>0</v>
      </c>
      <c r="M29" s="19">
        <v>0</v>
      </c>
      <c r="O29" s="24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</row>
    <row r="30" spans="2:26" x14ac:dyDescent="0.25">
      <c r="B30" s="1" t="s">
        <v>25</v>
      </c>
      <c r="C30" s="10">
        <v>18878.54</v>
      </c>
      <c r="D30" s="10">
        <v>19058.575000000001</v>
      </c>
      <c r="E30" s="10">
        <v>21416.452715199997</v>
      </c>
      <c r="F30" s="10">
        <v>24573.702103000003</v>
      </c>
      <c r="G30" s="10">
        <v>34285.552407000003</v>
      </c>
      <c r="H30" s="10">
        <v>34853.894593999998</v>
      </c>
      <c r="I30" s="10">
        <v>28177.153318999997</v>
      </c>
      <c r="J30" s="10">
        <v>28831.231605790003</v>
      </c>
      <c r="K30" s="10">
        <v>29251.446540000004</v>
      </c>
      <c r="L30" s="10">
        <v>18870.102203000002</v>
      </c>
      <c r="M30" s="10">
        <v>9146.0368660000022</v>
      </c>
      <c r="O30" s="24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</row>
    <row r="31" spans="2:26" x14ac:dyDescent="0.25">
      <c r="B31" s="15" t="s">
        <v>26</v>
      </c>
      <c r="C31" s="16">
        <v>1754.91</v>
      </c>
      <c r="D31" s="16">
        <v>2711.982</v>
      </c>
      <c r="E31" s="16">
        <v>5137.8226569999997</v>
      </c>
      <c r="F31" s="16">
        <v>4907.7131289999998</v>
      </c>
      <c r="G31" s="16">
        <v>5465.7860700000001</v>
      </c>
      <c r="H31" s="16">
        <v>6895.3002280000001</v>
      </c>
      <c r="I31" s="16">
        <v>7703.5713970000006</v>
      </c>
      <c r="J31" s="16">
        <v>6620.9275996400002</v>
      </c>
      <c r="K31" s="16">
        <v>2526.2444519999999</v>
      </c>
      <c r="L31" s="16">
        <v>1001.274484</v>
      </c>
      <c r="M31" s="16">
        <v>435.59700576999995</v>
      </c>
      <c r="O31" s="32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2"/>
    </row>
    <row r="32" spans="2:26" x14ac:dyDescent="0.25">
      <c r="B32" s="1" t="s">
        <v>27</v>
      </c>
      <c r="C32" s="10">
        <v>1626.683</v>
      </c>
      <c r="D32" s="10">
        <v>2586.576</v>
      </c>
      <c r="E32" s="10">
        <v>5022.2306289999997</v>
      </c>
      <c r="F32" s="10">
        <v>4676.4648049999996</v>
      </c>
      <c r="G32" s="10">
        <v>5260.9772700000003</v>
      </c>
      <c r="H32" s="10">
        <v>6678.1913999999997</v>
      </c>
      <c r="I32" s="10">
        <v>7614.8483990000004</v>
      </c>
      <c r="J32" s="10">
        <v>6603.0434427700002</v>
      </c>
      <c r="K32" s="10">
        <v>2508.1171049999998</v>
      </c>
      <c r="L32" s="10">
        <v>987.26208499999996</v>
      </c>
      <c r="M32" s="10">
        <v>424.49015800000001</v>
      </c>
    </row>
    <row r="33" spans="2:13" x14ac:dyDescent="0.25">
      <c r="B33" s="1" t="s">
        <v>28</v>
      </c>
      <c r="C33" s="10">
        <v>128.227</v>
      </c>
      <c r="D33" s="10">
        <v>125.40600000000001</v>
      </c>
      <c r="E33" s="10">
        <v>115.592028</v>
      </c>
      <c r="F33" s="10">
        <v>231.248324</v>
      </c>
      <c r="G33" s="10">
        <v>204.80879999999999</v>
      </c>
      <c r="H33" s="10">
        <v>217.10882799999999</v>
      </c>
      <c r="I33" s="10">
        <v>88.722998000000004</v>
      </c>
      <c r="J33" s="10">
        <v>17.88415686999997</v>
      </c>
      <c r="K33" s="10">
        <v>18.1273470000001</v>
      </c>
      <c r="L33" s="10">
        <v>14.012399000000073</v>
      </c>
      <c r="M33" s="10">
        <v>11.106847769999945</v>
      </c>
    </row>
    <row r="34" spans="2:13" x14ac:dyDescent="0.25">
      <c r="B34" s="3" t="s">
        <v>29</v>
      </c>
      <c r="C34" s="20">
        <v>3237.8859999999986</v>
      </c>
      <c r="D34" s="20">
        <v>-30.63799999999901</v>
      </c>
      <c r="E34" s="20">
        <v>-132.29146899999614</v>
      </c>
      <c r="F34" s="20">
        <v>940.5615120000075</v>
      </c>
      <c r="G34" s="20">
        <v>-2666.0300660000066</v>
      </c>
      <c r="H34" s="20">
        <v>-6421.157183000003</v>
      </c>
      <c r="I34" s="20">
        <v>-9358.2846830000053</v>
      </c>
      <c r="J34" s="20">
        <v>-3627.5778229999996</v>
      </c>
      <c r="K34" s="20">
        <v>-5966.8293829999966</v>
      </c>
      <c r="L34" s="20">
        <v>-5964.9968660000086</v>
      </c>
      <c r="M34" s="20">
        <v>7581.5875332299911</v>
      </c>
    </row>
    <row r="35" spans="2:13" x14ac:dyDescent="0.25">
      <c r="B35" s="21"/>
      <c r="C35" s="21"/>
      <c r="D35" s="21"/>
      <c r="E35" s="21"/>
      <c r="F35" s="21"/>
      <c r="G35" s="21"/>
      <c r="H35" s="21"/>
      <c r="I35" s="21"/>
      <c r="J35" s="21"/>
    </row>
    <row r="36" spans="2:13" x14ac:dyDescent="0.25">
      <c r="B36" s="22" t="s">
        <v>31</v>
      </c>
      <c r="C36" s="23">
        <f t="shared" ref="C36:L36" si="0">(C6+C15)/C4*100</f>
        <v>89.249536321858002</v>
      </c>
      <c r="D36" s="23">
        <f t="shared" si="0"/>
        <v>86.847194554486094</v>
      </c>
      <c r="E36" s="23">
        <f t="shared" si="0"/>
        <v>87.586767006695865</v>
      </c>
      <c r="F36" s="23">
        <f t="shared" si="0"/>
        <v>87.465954665600904</v>
      </c>
      <c r="G36" s="23">
        <f t="shared" si="0"/>
        <v>88.746056100733398</v>
      </c>
      <c r="H36" s="23">
        <f t="shared" si="0"/>
        <v>89.933062903469775</v>
      </c>
      <c r="I36" s="23">
        <f t="shared" si="0"/>
        <v>89.775424895058833</v>
      </c>
      <c r="J36" s="23">
        <f t="shared" si="0"/>
        <v>88.684568138746158</v>
      </c>
      <c r="K36" s="23">
        <f t="shared" si="0"/>
        <v>80.504898707551206</v>
      </c>
      <c r="L36" s="23">
        <f t="shared" si="0"/>
        <v>87.73795774667056</v>
      </c>
      <c r="M36" s="37">
        <f>(M6+M15)/M4*100</f>
        <v>85.818873563940187</v>
      </c>
    </row>
    <row r="37" spans="2:13" x14ac:dyDescent="0.25">
      <c r="B37" s="24" t="s">
        <v>32</v>
      </c>
      <c r="C37" s="25">
        <f t="shared" ref="C37:L37" si="1">C12/C4*100</f>
        <v>10.138180928905912</v>
      </c>
      <c r="D37" s="25">
        <f t="shared" si="1"/>
        <v>11.574835793349575</v>
      </c>
      <c r="E37" s="25">
        <f t="shared" si="1"/>
        <v>10.823606874310125</v>
      </c>
      <c r="F37" s="25">
        <f t="shared" si="1"/>
        <v>10.752142433968057</v>
      </c>
      <c r="G37" s="25">
        <f t="shared" si="1"/>
        <v>10.312441514864652</v>
      </c>
      <c r="H37" s="25">
        <f t="shared" si="1"/>
        <v>9.2477927177652628</v>
      </c>
      <c r="I37" s="25">
        <f t="shared" si="1"/>
        <v>9.6422515042741885</v>
      </c>
      <c r="J37" s="25">
        <f t="shared" si="1"/>
        <v>10.56873700821153</v>
      </c>
      <c r="K37" s="25">
        <f t="shared" si="1"/>
        <v>19.36770204231027</v>
      </c>
      <c r="L37" s="25">
        <f t="shared" si="1"/>
        <v>10.936459576149437</v>
      </c>
      <c r="M37" s="38">
        <f>M12/M4*100</f>
        <v>9.593039987516276</v>
      </c>
    </row>
    <row r="38" spans="2:13" x14ac:dyDescent="0.25">
      <c r="B38" s="24" t="s">
        <v>33</v>
      </c>
      <c r="C38" s="25">
        <f t="shared" ref="C38:L38" si="2">C16/C4*100</f>
        <v>0.61228274923608106</v>
      </c>
      <c r="D38" s="25">
        <f t="shared" si="2"/>
        <v>1.5779696521643258</v>
      </c>
      <c r="E38" s="25">
        <f t="shared" si="2"/>
        <v>1.5896261189940148</v>
      </c>
      <c r="F38" s="25">
        <f t="shared" si="2"/>
        <v>1.7819029004310376</v>
      </c>
      <c r="G38" s="25">
        <f t="shared" si="2"/>
        <v>0.94150238440195344</v>
      </c>
      <c r="H38" s="25">
        <f t="shared" si="2"/>
        <v>0.81914437876496671</v>
      </c>
      <c r="I38" s="25">
        <f t="shared" si="2"/>
        <v>0.58232360066698297</v>
      </c>
      <c r="J38" s="25">
        <f t="shared" si="2"/>
        <v>0.74669485304231809</v>
      </c>
      <c r="K38" s="25">
        <f t="shared" si="2"/>
        <v>0.12739925013853176</v>
      </c>
      <c r="L38" s="25">
        <f t="shared" si="2"/>
        <v>1.3255826771800103</v>
      </c>
      <c r="M38" s="38">
        <f>M16/M4*100</f>
        <v>4.58808644854353</v>
      </c>
    </row>
    <row r="39" spans="2:13" x14ac:dyDescent="0.25">
      <c r="B39" s="26" t="s">
        <v>34</v>
      </c>
      <c r="C39" s="23">
        <f t="shared" ref="C39:L39" si="3">C19/C17*100</f>
        <v>24.547251646339735</v>
      </c>
      <c r="D39" s="23">
        <f t="shared" si="3"/>
        <v>24.484092743254958</v>
      </c>
      <c r="E39" s="23">
        <f t="shared" si="3"/>
        <v>24.006895993211</v>
      </c>
      <c r="F39" s="23">
        <f t="shared" si="3"/>
        <v>23.815147252559392</v>
      </c>
      <c r="G39" s="23">
        <f t="shared" si="3"/>
        <v>24.702488222009858</v>
      </c>
      <c r="H39" s="23">
        <f t="shared" si="3"/>
        <v>28.637636304395748</v>
      </c>
      <c r="I39" s="23">
        <f t="shared" si="3"/>
        <v>26.957590171200742</v>
      </c>
      <c r="J39" s="23">
        <f t="shared" si="3"/>
        <v>35.067766353965254</v>
      </c>
      <c r="K39" s="23">
        <f t="shared" si="3"/>
        <v>38.574307357919025</v>
      </c>
      <c r="L39" s="23">
        <f t="shared" si="3"/>
        <v>66.085873129342758</v>
      </c>
      <c r="M39" s="37">
        <f>M19/M17*100</f>
        <v>71.814867428352485</v>
      </c>
    </row>
    <row r="40" spans="2:13" x14ac:dyDescent="0.25">
      <c r="B40" s="27" t="s">
        <v>35</v>
      </c>
      <c r="C40" s="28">
        <f t="shared" ref="C40:L40" si="4">C19/(C17-C29)*100</f>
        <v>28.759213904420157</v>
      </c>
      <c r="D40" s="28">
        <f t="shared" si="4"/>
        <v>28.801600516620958</v>
      </c>
      <c r="E40" s="28">
        <f t="shared" si="4"/>
        <v>28.279665276922643</v>
      </c>
      <c r="F40" s="28">
        <f t="shared" si="4"/>
        <v>28.116372479205399</v>
      </c>
      <c r="G40" s="28">
        <f t="shared" si="4"/>
        <v>25.344379728717236</v>
      </c>
      <c r="H40" s="28">
        <f t="shared" si="4"/>
        <v>29.392324940734571</v>
      </c>
      <c r="I40" s="28">
        <f t="shared" si="4"/>
        <v>31.720464503711721</v>
      </c>
      <c r="J40" s="28">
        <f t="shared" si="4"/>
        <v>35.067766353965254</v>
      </c>
      <c r="K40" s="28">
        <f t="shared" si="4"/>
        <v>38.574307357919025</v>
      </c>
      <c r="L40" s="28">
        <f t="shared" si="4"/>
        <v>66.085873129342758</v>
      </c>
      <c r="M40" s="39">
        <f>M19/(M17-M29)*100</f>
        <v>71.814867428352485</v>
      </c>
    </row>
    <row r="41" spans="2:13" x14ac:dyDescent="0.25">
      <c r="B41" s="29" t="s">
        <v>36</v>
      </c>
      <c r="C41" s="25">
        <f>IFERROR(C20/C19*100,"-")</f>
        <v>0</v>
      </c>
      <c r="D41" s="25">
        <f t="shared" ref="D41:M41" si="5">IFERROR(D20/D19*100,"-")</f>
        <v>0</v>
      </c>
      <c r="E41" s="25">
        <f t="shared" si="5"/>
        <v>0</v>
      </c>
      <c r="F41" s="25">
        <f t="shared" si="5"/>
        <v>0</v>
      </c>
      <c r="G41" s="25">
        <f t="shared" si="5"/>
        <v>0</v>
      </c>
      <c r="H41" s="25">
        <f t="shared" si="5"/>
        <v>0</v>
      </c>
      <c r="I41" s="25">
        <f t="shared" si="5"/>
        <v>0</v>
      </c>
      <c r="J41" s="25">
        <f t="shared" si="5"/>
        <v>27.236956803865542</v>
      </c>
      <c r="K41" s="25">
        <f t="shared" si="5"/>
        <v>19.564895975826399</v>
      </c>
      <c r="L41" s="25">
        <f t="shared" si="5"/>
        <v>38.980270624501415</v>
      </c>
      <c r="M41" s="38">
        <f t="shared" si="5"/>
        <v>42.217729715905897</v>
      </c>
    </row>
    <row r="42" spans="2:13" x14ac:dyDescent="0.25">
      <c r="B42" s="29" t="s">
        <v>37</v>
      </c>
      <c r="C42" s="25">
        <f>IFERROR(C21/C19*100,"-")</f>
        <v>0</v>
      </c>
      <c r="D42" s="25">
        <f t="shared" ref="D42:M42" si="6">IFERROR(D21/D19*100,"-")</f>
        <v>0</v>
      </c>
      <c r="E42" s="25">
        <f t="shared" si="6"/>
        <v>0</v>
      </c>
      <c r="F42" s="25">
        <f t="shared" si="6"/>
        <v>0</v>
      </c>
      <c r="G42" s="25">
        <f t="shared" si="6"/>
        <v>0</v>
      </c>
      <c r="H42" s="25">
        <f t="shared" si="6"/>
        <v>0</v>
      </c>
      <c r="I42" s="25">
        <f t="shared" si="6"/>
        <v>0</v>
      </c>
      <c r="J42" s="25">
        <f t="shared" si="6"/>
        <v>72.763043196134461</v>
      </c>
      <c r="K42" s="25">
        <f t="shared" si="6"/>
        <v>80.435104024173597</v>
      </c>
      <c r="L42" s="25">
        <f t="shared" si="6"/>
        <v>61.019729375498585</v>
      </c>
      <c r="M42" s="38">
        <f t="shared" si="6"/>
        <v>57.782270284094103</v>
      </c>
    </row>
    <row r="43" spans="2:13" x14ac:dyDescent="0.25">
      <c r="B43" s="30" t="s">
        <v>38</v>
      </c>
      <c r="C43" s="25" t="str">
        <f t="shared" ref="C43:C48" si="7">IFERROR(C22/C$21*100,"-")</f>
        <v>-</v>
      </c>
      <c r="D43" s="25" t="str">
        <f t="shared" ref="D43:M48" si="8">IFERROR(D22/D$21*100,"-")</f>
        <v>-</v>
      </c>
      <c r="E43" s="25" t="str">
        <f t="shared" si="8"/>
        <v>-</v>
      </c>
      <c r="F43" s="25" t="str">
        <f t="shared" si="8"/>
        <v>-</v>
      </c>
      <c r="G43" s="25" t="str">
        <f t="shared" si="8"/>
        <v>-</v>
      </c>
      <c r="H43" s="25" t="str">
        <f t="shared" si="8"/>
        <v>-</v>
      </c>
      <c r="I43" s="25" t="str">
        <f t="shared" si="8"/>
        <v>-</v>
      </c>
      <c r="J43" s="25">
        <f t="shared" si="8"/>
        <v>52.951921656312749</v>
      </c>
      <c r="K43" s="25">
        <f t="shared" si="8"/>
        <v>47.727122097342999</v>
      </c>
      <c r="L43" s="25">
        <f t="shared" si="8"/>
        <v>36.844430844030107</v>
      </c>
      <c r="M43" s="38">
        <f t="shared" si="8"/>
        <v>39.453970755179064</v>
      </c>
    </row>
    <row r="44" spans="2:13" x14ac:dyDescent="0.25">
      <c r="B44" s="30" t="s">
        <v>39</v>
      </c>
      <c r="C44" s="25" t="str">
        <f t="shared" si="7"/>
        <v>-</v>
      </c>
      <c r="D44" s="25" t="str">
        <f t="shared" si="8"/>
        <v>-</v>
      </c>
      <c r="E44" s="25" t="str">
        <f t="shared" si="8"/>
        <v>-</v>
      </c>
      <c r="F44" s="25" t="str">
        <f t="shared" si="8"/>
        <v>-</v>
      </c>
      <c r="G44" s="25" t="str">
        <f t="shared" si="8"/>
        <v>-</v>
      </c>
      <c r="H44" s="25" t="str">
        <f t="shared" si="8"/>
        <v>-</v>
      </c>
      <c r="I44" s="25" t="str">
        <f t="shared" si="8"/>
        <v>-</v>
      </c>
      <c r="J44" s="25">
        <f t="shared" si="8"/>
        <v>20.096570516423576</v>
      </c>
      <c r="K44" s="25">
        <f t="shared" si="8"/>
        <v>19.575811518626299</v>
      </c>
      <c r="L44" s="25">
        <f t="shared" si="8"/>
        <v>18.031577936112438</v>
      </c>
      <c r="M44" s="38">
        <f t="shared" si="8"/>
        <v>20.596946885287348</v>
      </c>
    </row>
    <row r="45" spans="2:13" x14ac:dyDescent="0.25">
      <c r="B45" s="30" t="s">
        <v>40</v>
      </c>
      <c r="C45" s="25" t="str">
        <f t="shared" si="7"/>
        <v>-</v>
      </c>
      <c r="D45" s="25" t="str">
        <f t="shared" si="8"/>
        <v>-</v>
      </c>
      <c r="E45" s="25" t="str">
        <f t="shared" si="8"/>
        <v>-</v>
      </c>
      <c r="F45" s="25" t="str">
        <f t="shared" si="8"/>
        <v>-</v>
      </c>
      <c r="G45" s="25" t="str">
        <f t="shared" si="8"/>
        <v>-</v>
      </c>
      <c r="H45" s="25" t="str">
        <f t="shared" si="8"/>
        <v>-</v>
      </c>
      <c r="I45" s="25" t="str">
        <f t="shared" si="8"/>
        <v>-</v>
      </c>
      <c r="J45" s="25">
        <f t="shared" si="8"/>
        <v>22.197783109571041</v>
      </c>
      <c r="K45" s="25">
        <f t="shared" si="8"/>
        <v>20.336261856061814</v>
      </c>
      <c r="L45" s="25">
        <f t="shared" si="8"/>
        <v>17.254507944358206</v>
      </c>
      <c r="M45" s="38">
        <f t="shared" si="8"/>
        <v>18.921560711326094</v>
      </c>
    </row>
    <row r="46" spans="2:13" x14ac:dyDescent="0.25">
      <c r="B46" s="31" t="s">
        <v>41</v>
      </c>
      <c r="C46" s="28" t="str">
        <f t="shared" si="7"/>
        <v>-</v>
      </c>
      <c r="D46" s="28" t="str">
        <f t="shared" si="8"/>
        <v>-</v>
      </c>
      <c r="E46" s="28" t="str">
        <f t="shared" si="8"/>
        <v>-</v>
      </c>
      <c r="F46" s="28" t="str">
        <f t="shared" si="8"/>
        <v>-</v>
      </c>
      <c r="G46" s="28" t="str">
        <f t="shared" si="8"/>
        <v>-</v>
      </c>
      <c r="H46" s="28" t="str">
        <f t="shared" si="8"/>
        <v>-</v>
      </c>
      <c r="I46" s="28" t="str">
        <f t="shared" si="8"/>
        <v>-</v>
      </c>
      <c r="J46" s="28">
        <f t="shared" si="8"/>
        <v>4.7537247176926281</v>
      </c>
      <c r="K46" s="28">
        <f t="shared" si="8"/>
        <v>12.360804527968893</v>
      </c>
      <c r="L46" s="28">
        <f t="shared" si="8"/>
        <v>27.869483275499253</v>
      </c>
      <c r="M46" s="39">
        <f t="shared" si="8"/>
        <v>21.027521648207497</v>
      </c>
    </row>
    <row r="47" spans="2:13" x14ac:dyDescent="0.25">
      <c r="B47" s="29" t="s">
        <v>42</v>
      </c>
      <c r="C47" s="25" t="str">
        <f t="shared" si="7"/>
        <v>-</v>
      </c>
      <c r="D47" s="25" t="str">
        <f t="shared" si="8"/>
        <v>-</v>
      </c>
      <c r="E47" s="25" t="str">
        <f t="shared" si="8"/>
        <v>-</v>
      </c>
      <c r="F47" s="25" t="str">
        <f t="shared" si="8"/>
        <v>-</v>
      </c>
      <c r="G47" s="25" t="str">
        <f t="shared" si="8"/>
        <v>-</v>
      </c>
      <c r="H47" s="25" t="str">
        <f t="shared" si="8"/>
        <v>-</v>
      </c>
      <c r="I47" s="25" t="str">
        <f t="shared" si="8"/>
        <v>-</v>
      </c>
      <c r="J47" s="25">
        <f t="shared" si="8"/>
        <v>72.372290698592806</v>
      </c>
      <c r="K47" s="25">
        <f t="shared" si="8"/>
        <v>65.073321612688346</v>
      </c>
      <c r="L47" s="25">
        <f t="shared" si="8"/>
        <v>50.275681558171861</v>
      </c>
      <c r="M47" s="38">
        <f t="shared" si="8"/>
        <v>55.42703270403382</v>
      </c>
    </row>
    <row r="48" spans="2:13" x14ac:dyDescent="0.25">
      <c r="B48" s="27" t="s">
        <v>43</v>
      </c>
      <c r="C48" s="28" t="str">
        <f t="shared" si="7"/>
        <v>-</v>
      </c>
      <c r="D48" s="28" t="str">
        <f t="shared" si="8"/>
        <v>-</v>
      </c>
      <c r="E48" s="28" t="str">
        <f t="shared" si="8"/>
        <v>-</v>
      </c>
      <c r="F48" s="28" t="str">
        <f t="shared" si="8"/>
        <v>-</v>
      </c>
      <c r="G48" s="28" t="str">
        <f t="shared" si="8"/>
        <v>-</v>
      </c>
      <c r="H48" s="28" t="str">
        <f t="shared" si="8"/>
        <v>-</v>
      </c>
      <c r="I48" s="28" t="str">
        <f t="shared" si="8"/>
        <v>-</v>
      </c>
      <c r="J48" s="28">
        <f t="shared" si="8"/>
        <v>22.873984583714542</v>
      </c>
      <c r="K48" s="28">
        <f t="shared" si="8"/>
        <v>22.565873859342751</v>
      </c>
      <c r="L48" s="28">
        <f t="shared" si="8"/>
        <v>21.854835166328897</v>
      </c>
      <c r="M48" s="39">
        <f t="shared" si="8"/>
        <v>23.545445647758694</v>
      </c>
    </row>
    <row r="49" spans="2:13" ht="30" x14ac:dyDescent="0.25">
      <c r="B49" s="123" t="s">
        <v>389</v>
      </c>
      <c r="C49" s="120"/>
      <c r="D49" s="120"/>
      <c r="E49" s="120"/>
      <c r="F49" s="120"/>
      <c r="G49" s="120"/>
      <c r="H49" s="120"/>
      <c r="I49" s="120"/>
      <c r="J49" s="124">
        <v>-878.05812992999995</v>
      </c>
      <c r="K49" s="124">
        <v>-11345.982253</v>
      </c>
      <c r="L49" s="124">
        <v>-10714.555811</v>
      </c>
      <c r="M49" s="125">
        <v>-749.15121600000009</v>
      </c>
    </row>
    <row r="50" spans="2:13" x14ac:dyDescent="0.25">
      <c r="B50" s="32" t="s">
        <v>44</v>
      </c>
      <c r="C50" s="33">
        <f t="shared" ref="C50:M50" si="9">C49/(C5-C12)*100</f>
        <v>0</v>
      </c>
      <c r="D50" s="33">
        <f t="shared" si="9"/>
        <v>0</v>
      </c>
      <c r="E50" s="33">
        <f t="shared" si="9"/>
        <v>0</v>
      </c>
      <c r="F50" s="33">
        <f t="shared" si="9"/>
        <v>0</v>
      </c>
      <c r="G50" s="33">
        <f t="shared" si="9"/>
        <v>0</v>
      </c>
      <c r="H50" s="33">
        <f t="shared" si="9"/>
        <v>0</v>
      </c>
      <c r="I50" s="33">
        <f t="shared" si="9"/>
        <v>0</v>
      </c>
      <c r="J50" s="34">
        <f t="shared" si="9"/>
        <v>-1.9424550091176342</v>
      </c>
      <c r="K50" s="34">
        <f t="shared" si="9"/>
        <v>-30.794276438472927</v>
      </c>
      <c r="L50" s="34">
        <f t="shared" si="9"/>
        <v>-23.204274708726714</v>
      </c>
      <c r="M50" s="40">
        <f t="shared" si="9"/>
        <v>-2.099588590200212</v>
      </c>
    </row>
    <row r="51" spans="2:13" x14ac:dyDescent="0.25">
      <c r="B51" s="35" t="s">
        <v>45</v>
      </c>
      <c r="C51" s="36">
        <f t="shared" ref="C51:M51" si="10">C31/(C5-C12)*100</f>
        <v>4.7609840381655717</v>
      </c>
      <c r="D51" s="36">
        <f t="shared" si="10"/>
        <v>7.8603355185616879</v>
      </c>
      <c r="E51" s="36">
        <f t="shared" si="10"/>
        <v>12.39745216246129</v>
      </c>
      <c r="F51" s="36">
        <f t="shared" si="10"/>
        <v>10.5043475659223</v>
      </c>
      <c r="G51" s="36">
        <f t="shared" si="10"/>
        <v>11.080559659383727</v>
      </c>
      <c r="H51" s="36">
        <f t="shared" si="10"/>
        <v>13.100364280124493</v>
      </c>
      <c r="I51" s="36">
        <f t="shared" si="10"/>
        <v>14.782751544030212</v>
      </c>
      <c r="J51" s="36">
        <f t="shared" si="10"/>
        <v>14.646927740366348</v>
      </c>
      <c r="K51" s="36">
        <f t="shared" si="10"/>
        <v>6.8565125761127472</v>
      </c>
      <c r="L51" s="36">
        <f t="shared" si="10"/>
        <v>2.1684378331131353</v>
      </c>
      <c r="M51" s="41">
        <f t="shared" si="10"/>
        <v>1.2208142811585154</v>
      </c>
    </row>
    <row r="52" spans="2:13" x14ac:dyDescent="0.25">
      <c r="B52" s="104" t="s">
        <v>178</v>
      </c>
      <c r="C52" s="36">
        <f t="shared" ref="C52:L52" si="11">C34/(C5-C12)*100</f>
        <v>8.7842245832548453</v>
      </c>
      <c r="D52" s="36">
        <f t="shared" si="11"/>
        <v>-8.8800353253703473E-2</v>
      </c>
      <c r="E52" s="36">
        <f t="shared" si="11"/>
        <v>-0.31921638170882921</v>
      </c>
      <c r="F52" s="36">
        <f t="shared" si="11"/>
        <v>2.0131545527378112</v>
      </c>
      <c r="G52" s="36">
        <f t="shared" si="11"/>
        <v>-5.4047313271490358</v>
      </c>
      <c r="H52" s="36">
        <f t="shared" si="11"/>
        <v>-12.199541051983626</v>
      </c>
      <c r="I52" s="36">
        <f t="shared" si="11"/>
        <v>-17.958059998115523</v>
      </c>
      <c r="J52" s="36">
        <f t="shared" si="11"/>
        <v>-8.0249888624254773</v>
      </c>
      <c r="K52" s="36">
        <f t="shared" si="11"/>
        <v>-16.194648412456385</v>
      </c>
      <c r="L52" s="36">
        <f t="shared" si="11"/>
        <v>-12.918260761986723</v>
      </c>
      <c r="M52" s="41">
        <f>M34/(M5-M12)*100</f>
        <v>21.248333234199624</v>
      </c>
    </row>
    <row r="53" spans="2:13" x14ac:dyDescent="0.25"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</row>
    <row r="54" spans="2:13" x14ac:dyDescent="0.25"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</row>
  </sheetData>
  <mergeCells count="1">
    <mergeCell ref="O2:Z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54"/>
  <sheetViews>
    <sheetView showGridLines="0" zoomScale="75" zoomScaleNormal="75" workbookViewId="0">
      <pane xSplit="2" ySplit="3" topLeftCell="C4" activePane="bottomRight" state="frozen"/>
      <selection activeCell="B28" sqref="B28"/>
      <selection pane="topRight" activeCell="B28" sqref="B28"/>
      <selection pane="bottomLeft" activeCell="B28" sqref="B28"/>
      <selection pane="bottomRight"/>
    </sheetView>
  </sheetViews>
  <sheetFormatPr defaultRowHeight="15" x14ac:dyDescent="0.25"/>
  <cols>
    <col min="1" max="1" width="9.140625" style="1"/>
    <col min="2" max="2" width="39.28515625" style="1" bestFit="1" customWidth="1"/>
    <col min="3" max="11" width="10" style="1" bestFit="1" customWidth="1"/>
    <col min="12" max="12" width="10" style="1" customWidth="1"/>
    <col min="13" max="13" width="10" style="1" bestFit="1" customWidth="1"/>
    <col min="14" max="14" width="9.140625" style="1"/>
    <col min="15" max="23" width="9.5703125" style="1" customWidth="1"/>
    <col min="24" max="24" width="10" style="1" customWidth="1"/>
    <col min="25" max="25" width="9.7109375" style="1" customWidth="1"/>
    <col min="26" max="26" width="10" style="1" customWidth="1"/>
    <col min="27" max="16384" width="9.140625" style="1"/>
  </cols>
  <sheetData>
    <row r="2" spans="2:26" x14ac:dyDescent="0.25">
      <c r="B2" s="118" t="s">
        <v>385</v>
      </c>
      <c r="O2" s="132" t="s">
        <v>88</v>
      </c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4"/>
    </row>
    <row r="3" spans="2:26" x14ac:dyDescent="0.25">
      <c r="B3" s="58" t="s">
        <v>76</v>
      </c>
      <c r="C3" s="2">
        <v>2008</v>
      </c>
      <c r="D3" s="2">
        <v>2009</v>
      </c>
      <c r="E3" s="2">
        <v>2010</v>
      </c>
      <c r="F3" s="2">
        <v>2011</v>
      </c>
      <c r="G3" s="2">
        <v>2012</v>
      </c>
      <c r="H3" s="2">
        <v>2013</v>
      </c>
      <c r="I3" s="2">
        <v>2014</v>
      </c>
      <c r="J3" s="2">
        <v>2015</v>
      </c>
      <c r="K3" s="2">
        <v>2016</v>
      </c>
      <c r="L3" s="2">
        <v>2017</v>
      </c>
      <c r="M3" s="2" t="s">
        <v>46</v>
      </c>
      <c r="O3" s="135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7"/>
    </row>
    <row r="4" spans="2:26" x14ac:dyDescent="0.25">
      <c r="B4" s="3" t="s">
        <v>0</v>
      </c>
      <c r="C4" s="4">
        <v>108260.44492794</v>
      </c>
      <c r="D4" s="4">
        <v>113882.17573324998</v>
      </c>
      <c r="E4" s="4">
        <v>131215.30028887</v>
      </c>
      <c r="F4" s="4">
        <v>142497.41251339001</v>
      </c>
      <c r="G4" s="4">
        <v>152734.54089706001</v>
      </c>
      <c r="H4" s="4">
        <v>171126.69131853001</v>
      </c>
      <c r="I4" s="4">
        <v>177930.38266706999</v>
      </c>
      <c r="J4" s="4">
        <v>208707.38340771999</v>
      </c>
      <c r="K4" s="4">
        <v>210317.28710953001</v>
      </c>
      <c r="L4" s="4">
        <v>225674.76189404001</v>
      </c>
      <c r="M4" s="4">
        <v>137594.12812481</v>
      </c>
      <c r="O4" s="22"/>
      <c r="P4" s="54"/>
      <c r="Q4" s="54"/>
      <c r="R4" s="54"/>
      <c r="S4" s="54"/>
      <c r="T4" s="54"/>
      <c r="U4" s="54"/>
      <c r="V4" s="54"/>
      <c r="W4" s="54"/>
      <c r="X4" s="54"/>
      <c r="Y4" s="54"/>
      <c r="Z4" s="55"/>
    </row>
    <row r="5" spans="2:26" x14ac:dyDescent="0.25">
      <c r="B5" s="5" t="s">
        <v>1</v>
      </c>
      <c r="C5" s="6">
        <v>107688.07419529</v>
      </c>
      <c r="D5" s="6">
        <v>113618.04509178999</v>
      </c>
      <c r="E5" s="6">
        <v>131045.31141861</v>
      </c>
      <c r="F5" s="6">
        <v>142312.28995373001</v>
      </c>
      <c r="G5" s="6">
        <v>152648.27497013001</v>
      </c>
      <c r="H5" s="6">
        <v>170017.90165203001</v>
      </c>
      <c r="I5" s="6">
        <v>177532.34580340999</v>
      </c>
      <c r="J5" s="6">
        <v>206240.17800898998</v>
      </c>
      <c r="K5" s="6">
        <v>207049.61923327</v>
      </c>
      <c r="L5" s="6">
        <v>221855.45071141003</v>
      </c>
      <c r="M5" s="6">
        <v>137200.4067894</v>
      </c>
      <c r="O5" s="89" t="s">
        <v>170</v>
      </c>
      <c r="P5" s="59"/>
      <c r="Q5" s="59"/>
      <c r="R5" s="59"/>
      <c r="S5" s="59"/>
      <c r="T5" s="59"/>
      <c r="U5" s="59"/>
      <c r="V5" s="59"/>
      <c r="W5" s="59"/>
      <c r="X5" s="59"/>
      <c r="Y5" s="59"/>
      <c r="Z5" s="60"/>
    </row>
    <row r="6" spans="2:26" x14ac:dyDescent="0.25">
      <c r="B6" s="7" t="s">
        <v>2</v>
      </c>
      <c r="C6" s="8">
        <v>85749.01158803</v>
      </c>
      <c r="D6" s="8">
        <v>89345.606351759998</v>
      </c>
      <c r="E6" s="8">
        <v>103211.77228763999</v>
      </c>
      <c r="F6" s="8">
        <v>113543.01973769</v>
      </c>
      <c r="G6" s="8">
        <v>121781.36221362</v>
      </c>
      <c r="H6" s="8">
        <v>130553.59915003</v>
      </c>
      <c r="I6" s="8">
        <v>136064.77937510001</v>
      </c>
      <c r="J6" s="8">
        <v>142158.01294757999</v>
      </c>
      <c r="K6" s="8">
        <v>143082.54249311</v>
      </c>
      <c r="L6" s="8">
        <v>150277.28675527999</v>
      </c>
      <c r="M6" s="8">
        <v>108037.10373888</v>
      </c>
      <c r="O6" s="89" t="s">
        <v>171</v>
      </c>
      <c r="P6" s="59"/>
      <c r="Q6" s="59"/>
      <c r="R6" s="59"/>
      <c r="S6" s="59"/>
      <c r="T6" s="59"/>
      <c r="U6" s="59"/>
      <c r="V6" s="59"/>
      <c r="W6" s="59"/>
      <c r="X6" s="59"/>
      <c r="Y6" s="59"/>
      <c r="Z6" s="60"/>
    </row>
    <row r="7" spans="2:26" x14ac:dyDescent="0.25">
      <c r="B7" s="9" t="s">
        <v>3</v>
      </c>
      <c r="C7" s="10"/>
      <c r="D7" s="10"/>
      <c r="E7" s="10"/>
      <c r="F7" s="10"/>
      <c r="G7" s="10"/>
      <c r="H7" s="10"/>
      <c r="I7" s="10"/>
      <c r="J7" s="10">
        <v>121002.86796989999</v>
      </c>
      <c r="K7" s="10">
        <v>121118.85031742</v>
      </c>
      <c r="L7" s="10">
        <v>126783.01923389999</v>
      </c>
      <c r="M7" s="10">
        <v>88759.430221899995</v>
      </c>
      <c r="O7" s="89"/>
      <c r="P7" s="93"/>
      <c r="Q7" s="93"/>
      <c r="R7" s="93"/>
      <c r="S7" s="93"/>
      <c r="T7" s="93"/>
      <c r="U7" s="93"/>
      <c r="V7" s="93"/>
      <c r="W7" s="93"/>
      <c r="X7" s="93"/>
      <c r="Y7" s="93"/>
      <c r="Z7" s="94"/>
    </row>
    <row r="8" spans="2:26" x14ac:dyDescent="0.25">
      <c r="B8" s="9" t="s">
        <v>4</v>
      </c>
      <c r="C8" s="10"/>
      <c r="D8" s="10"/>
      <c r="E8" s="10"/>
      <c r="F8" s="10"/>
      <c r="G8" s="10"/>
      <c r="H8" s="10"/>
      <c r="I8" s="10"/>
      <c r="J8" s="10">
        <v>13632.135715320001</v>
      </c>
      <c r="K8" s="10">
        <v>14023.189644959999</v>
      </c>
      <c r="L8" s="10">
        <v>14499.93061084</v>
      </c>
      <c r="M8" s="10">
        <v>13430.52317416</v>
      </c>
      <c r="O8" s="89" t="s">
        <v>340</v>
      </c>
      <c r="P8" s="93"/>
      <c r="Q8" s="93"/>
      <c r="R8" s="93"/>
      <c r="S8" s="93"/>
      <c r="T8" s="93"/>
      <c r="U8" s="93"/>
      <c r="V8" s="93"/>
      <c r="W8" s="93"/>
      <c r="X8" s="93"/>
      <c r="Y8" s="93"/>
      <c r="Z8" s="94"/>
    </row>
    <row r="9" spans="2:26" x14ac:dyDescent="0.25">
      <c r="B9" s="9" t="s">
        <v>5</v>
      </c>
      <c r="C9" s="10"/>
      <c r="D9" s="10"/>
      <c r="E9" s="10"/>
      <c r="F9" s="10"/>
      <c r="G9" s="10"/>
      <c r="H9" s="10"/>
      <c r="I9" s="10"/>
      <c r="J9" s="10">
        <v>2372.73532062</v>
      </c>
      <c r="K9" s="10">
        <v>2317.4881297900001</v>
      </c>
      <c r="L9" s="10">
        <v>2719.5520687600001</v>
      </c>
      <c r="M9" s="10">
        <v>1597.6399810400001</v>
      </c>
      <c r="O9" s="89" t="s">
        <v>172</v>
      </c>
      <c r="P9" s="93"/>
      <c r="Q9" s="93"/>
      <c r="R9" s="93"/>
      <c r="S9" s="93"/>
      <c r="T9" s="93"/>
      <c r="U9" s="93"/>
      <c r="V9" s="93"/>
      <c r="W9" s="93"/>
      <c r="X9" s="93"/>
      <c r="Y9" s="93"/>
      <c r="Z9" s="94"/>
    </row>
    <row r="10" spans="2:26" x14ac:dyDescent="0.25">
      <c r="B10" s="9" t="s">
        <v>6</v>
      </c>
      <c r="C10" s="10"/>
      <c r="D10" s="10"/>
      <c r="E10" s="10"/>
      <c r="F10" s="10"/>
      <c r="G10" s="10"/>
      <c r="H10" s="10"/>
      <c r="I10" s="10"/>
      <c r="J10" s="10">
        <v>0</v>
      </c>
      <c r="K10" s="10">
        <v>0</v>
      </c>
      <c r="L10" s="10">
        <v>0</v>
      </c>
      <c r="M10" s="10">
        <v>0</v>
      </c>
      <c r="O10" s="89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4"/>
    </row>
    <row r="11" spans="2:26" x14ac:dyDescent="0.25">
      <c r="B11" s="9" t="s">
        <v>7</v>
      </c>
      <c r="C11" s="10"/>
      <c r="D11" s="10"/>
      <c r="E11" s="10"/>
      <c r="F11" s="10"/>
      <c r="G11" s="10"/>
      <c r="H11" s="10"/>
      <c r="I11" s="10"/>
      <c r="J11" s="10">
        <v>5150.2739417399862</v>
      </c>
      <c r="K11" s="10">
        <v>5623.0144009400101</v>
      </c>
      <c r="L11" s="10">
        <v>6274.7848417799978</v>
      </c>
      <c r="M11" s="10">
        <v>4249.510361780005</v>
      </c>
      <c r="O11" s="89" t="s">
        <v>173</v>
      </c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4"/>
    </row>
    <row r="12" spans="2:26" x14ac:dyDescent="0.25">
      <c r="B12" s="11" t="s">
        <v>8</v>
      </c>
      <c r="C12" s="8">
        <v>9908.8459009199996</v>
      </c>
      <c r="D12" s="8">
        <v>10250.99580893</v>
      </c>
      <c r="E12" s="8">
        <v>11626.773408770001</v>
      </c>
      <c r="F12" s="8">
        <v>13024.113488020001</v>
      </c>
      <c r="G12" s="8">
        <v>12899.894869959999</v>
      </c>
      <c r="H12" s="8">
        <v>15129.65734584</v>
      </c>
      <c r="I12" s="8">
        <v>17110.319964309998</v>
      </c>
      <c r="J12" s="8">
        <v>18291.04279662</v>
      </c>
      <c r="K12" s="8">
        <v>18098.755180779997</v>
      </c>
      <c r="L12" s="8">
        <v>19622.482506610002</v>
      </c>
      <c r="M12" s="8">
        <v>13922.593857420001</v>
      </c>
      <c r="O12" s="89" t="s">
        <v>341</v>
      </c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4"/>
    </row>
    <row r="13" spans="2:26" x14ac:dyDescent="0.25">
      <c r="B13" s="9" t="s">
        <v>9</v>
      </c>
      <c r="C13" s="10"/>
      <c r="D13" s="10"/>
      <c r="E13" s="10"/>
      <c r="F13" s="10"/>
      <c r="G13" s="10"/>
      <c r="H13" s="10"/>
      <c r="I13" s="10"/>
      <c r="J13" s="10">
        <v>763.82122298000002</v>
      </c>
      <c r="K13" s="10">
        <v>849.05764236000005</v>
      </c>
      <c r="L13" s="10">
        <v>835.03062950000003</v>
      </c>
      <c r="M13" s="10">
        <v>599.69070171999999</v>
      </c>
      <c r="O13" s="89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4"/>
    </row>
    <row r="14" spans="2:26" x14ac:dyDescent="0.25">
      <c r="B14" s="9" t="s">
        <v>10</v>
      </c>
      <c r="C14" s="10"/>
      <c r="D14" s="10"/>
      <c r="E14" s="10"/>
      <c r="F14" s="10"/>
      <c r="G14" s="10"/>
      <c r="H14" s="10"/>
      <c r="I14" s="10"/>
      <c r="J14" s="10">
        <v>17527.221573639999</v>
      </c>
      <c r="K14" s="10">
        <v>17249.697538419998</v>
      </c>
      <c r="L14" s="10">
        <v>18787.451877110001</v>
      </c>
      <c r="M14" s="10">
        <v>13322.903155700002</v>
      </c>
      <c r="O14" s="89" t="s">
        <v>174</v>
      </c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4"/>
    </row>
    <row r="15" spans="2:26" x14ac:dyDescent="0.25">
      <c r="B15" s="11" t="s">
        <v>11</v>
      </c>
      <c r="C15" s="8">
        <v>12030.216706339999</v>
      </c>
      <c r="D15" s="8">
        <v>14021.442931099989</v>
      </c>
      <c r="E15" s="8">
        <v>16206.765722200005</v>
      </c>
      <c r="F15" s="8">
        <v>15745.156728020007</v>
      </c>
      <c r="G15" s="8">
        <v>17967.017886550006</v>
      </c>
      <c r="H15" s="8">
        <v>24334.645156160004</v>
      </c>
      <c r="I15" s="8">
        <v>24357.246463999978</v>
      </c>
      <c r="J15" s="8">
        <v>45791.122264789992</v>
      </c>
      <c r="K15" s="8">
        <v>45868.321559380005</v>
      </c>
      <c r="L15" s="8">
        <v>51955.681449520038</v>
      </c>
      <c r="M15" s="8">
        <v>15240.7091931</v>
      </c>
      <c r="O15" s="89" t="s">
        <v>175</v>
      </c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4"/>
    </row>
    <row r="16" spans="2:26" x14ac:dyDescent="0.25">
      <c r="B16" s="12" t="s">
        <v>12</v>
      </c>
      <c r="C16" s="6">
        <v>572.37073264999992</v>
      </c>
      <c r="D16" s="6">
        <v>264.13064145999999</v>
      </c>
      <c r="E16" s="6">
        <v>169.98887026</v>
      </c>
      <c r="F16" s="6">
        <v>185.12255966000001</v>
      </c>
      <c r="G16" s="6">
        <v>86.265926930000006</v>
      </c>
      <c r="H16" s="6">
        <v>1108.7896665000001</v>
      </c>
      <c r="I16" s="6">
        <v>398.03686365999999</v>
      </c>
      <c r="J16" s="6">
        <v>2467.2053987299996</v>
      </c>
      <c r="K16" s="6">
        <v>3267.6678762600004</v>
      </c>
      <c r="L16" s="6">
        <v>3819.3111826300005</v>
      </c>
      <c r="M16" s="6">
        <v>393.72133540999999</v>
      </c>
      <c r="O16" s="89" t="s">
        <v>176</v>
      </c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4"/>
    </row>
    <row r="17" spans="2:26" x14ac:dyDescent="0.25">
      <c r="B17" s="13" t="s">
        <v>13</v>
      </c>
      <c r="C17" s="14">
        <v>103869.61755347</v>
      </c>
      <c r="D17" s="14">
        <v>111372.67381827001</v>
      </c>
      <c r="E17" s="14">
        <v>124856.70498168</v>
      </c>
      <c r="F17" s="14">
        <v>133430.08019779</v>
      </c>
      <c r="G17" s="14">
        <v>142255.46658912001</v>
      </c>
      <c r="H17" s="14">
        <v>163424.07515908001</v>
      </c>
      <c r="I17" s="14">
        <v>177026.05279577</v>
      </c>
      <c r="J17" s="14">
        <v>201141.79210468</v>
      </c>
      <c r="K17" s="14">
        <v>205449.89250514001</v>
      </c>
      <c r="L17" s="14">
        <v>216545.3379863</v>
      </c>
      <c r="M17" s="14">
        <v>120392.47042990002</v>
      </c>
      <c r="O17" s="24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4"/>
    </row>
    <row r="18" spans="2:26" x14ac:dyDescent="0.25">
      <c r="B18" s="15" t="s">
        <v>14</v>
      </c>
      <c r="C18" s="16">
        <v>93743.265102970006</v>
      </c>
      <c r="D18" s="16">
        <v>98869.651596490003</v>
      </c>
      <c r="E18" s="16">
        <v>111395.42102036999</v>
      </c>
      <c r="F18" s="16">
        <v>122954.62439791999</v>
      </c>
      <c r="G18" s="16">
        <v>135549.07611789001</v>
      </c>
      <c r="H18" s="16">
        <v>151175.44063498999</v>
      </c>
      <c r="I18" s="16">
        <v>161764.47988482998</v>
      </c>
      <c r="J18" s="16">
        <v>188532.53268723001</v>
      </c>
      <c r="K18" s="16">
        <v>194089.08579173</v>
      </c>
      <c r="L18" s="16">
        <v>202896.29699896</v>
      </c>
      <c r="M18" s="16">
        <v>115764.42541277001</v>
      </c>
      <c r="O18" s="89" t="s">
        <v>342</v>
      </c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4"/>
    </row>
    <row r="19" spans="2:26" x14ac:dyDescent="0.25">
      <c r="B19" s="7" t="s">
        <v>15</v>
      </c>
      <c r="C19" s="8">
        <v>29253.039006409999</v>
      </c>
      <c r="D19" s="8">
        <v>31019.133238890001</v>
      </c>
      <c r="E19" s="8">
        <v>34021.882353970002</v>
      </c>
      <c r="F19" s="8">
        <v>37034.944037419998</v>
      </c>
      <c r="G19" s="8">
        <v>40618.850957199997</v>
      </c>
      <c r="H19" s="8">
        <v>68192.560759330008</v>
      </c>
      <c r="I19" s="8">
        <v>73478.032816160005</v>
      </c>
      <c r="J19" s="8">
        <v>105034.25988880001</v>
      </c>
      <c r="K19" s="8">
        <v>107983.45687703999</v>
      </c>
      <c r="L19" s="8">
        <v>112113.33586146</v>
      </c>
      <c r="M19" s="8">
        <v>55090.386531579999</v>
      </c>
      <c r="O19" s="89" t="s">
        <v>177</v>
      </c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4"/>
    </row>
    <row r="20" spans="2:26" x14ac:dyDescent="0.25">
      <c r="B20" s="9" t="s">
        <v>16</v>
      </c>
      <c r="C20" s="10"/>
      <c r="D20" s="10"/>
      <c r="E20" s="10"/>
      <c r="F20" s="10"/>
      <c r="G20" s="10"/>
      <c r="H20" s="10"/>
      <c r="I20" s="10"/>
      <c r="J20" s="10">
        <v>77022.670175800013</v>
      </c>
      <c r="K20" s="10">
        <v>78098.975456249987</v>
      </c>
      <c r="L20" s="10">
        <v>80520.110024320005</v>
      </c>
      <c r="M20" s="10">
        <v>33354.689070370005</v>
      </c>
      <c r="O20" s="89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4"/>
    </row>
    <row r="21" spans="2:26" x14ac:dyDescent="0.25">
      <c r="B21" s="9" t="s">
        <v>17</v>
      </c>
      <c r="C21" s="10"/>
      <c r="D21" s="10"/>
      <c r="E21" s="10"/>
      <c r="F21" s="10"/>
      <c r="G21" s="10"/>
      <c r="H21" s="10"/>
      <c r="I21" s="10"/>
      <c r="J21" s="10">
        <v>28011.589713000001</v>
      </c>
      <c r="K21" s="10">
        <v>29884.481420790002</v>
      </c>
      <c r="L21" s="10">
        <v>31593.225837139998</v>
      </c>
      <c r="M21" s="10">
        <v>21735.697461209998</v>
      </c>
      <c r="O21" s="89" t="s">
        <v>179</v>
      </c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4"/>
    </row>
    <row r="22" spans="2:26" x14ac:dyDescent="0.25">
      <c r="B22" s="1" t="s">
        <v>18</v>
      </c>
      <c r="C22" s="10"/>
      <c r="D22" s="10"/>
      <c r="E22" s="10"/>
      <c r="F22" s="10"/>
      <c r="G22" s="10"/>
      <c r="H22" s="10"/>
      <c r="I22" s="10"/>
      <c r="J22" s="10">
        <v>103.53634264</v>
      </c>
      <c r="K22" s="10">
        <v>17437.655547080001</v>
      </c>
      <c r="L22" s="10">
        <v>18594.918882040001</v>
      </c>
      <c r="M22" s="10">
        <v>12942.019151780001</v>
      </c>
      <c r="O22" s="89" t="s">
        <v>180</v>
      </c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4"/>
    </row>
    <row r="23" spans="2:26" x14ac:dyDescent="0.25">
      <c r="B23" s="1" t="s">
        <v>19</v>
      </c>
      <c r="C23" s="10"/>
      <c r="D23" s="10"/>
      <c r="E23" s="10"/>
      <c r="F23" s="10"/>
      <c r="G23" s="10"/>
      <c r="H23" s="10"/>
      <c r="I23" s="10"/>
      <c r="J23" s="10">
        <v>5172.58410912</v>
      </c>
      <c r="K23" s="10">
        <v>5578.8384398900007</v>
      </c>
      <c r="L23" s="10">
        <v>5862.1691822900002</v>
      </c>
      <c r="M23" s="10">
        <v>4049.91550994</v>
      </c>
      <c r="O23" s="95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4"/>
    </row>
    <row r="24" spans="2:26" x14ac:dyDescent="0.25">
      <c r="B24" s="1" t="s">
        <v>20</v>
      </c>
      <c r="C24" s="10"/>
      <c r="D24" s="10"/>
      <c r="E24" s="10"/>
      <c r="F24" s="10"/>
      <c r="G24" s="10"/>
      <c r="H24" s="10"/>
      <c r="I24" s="10"/>
      <c r="J24" s="10">
        <v>6403.8876550000004</v>
      </c>
      <c r="K24" s="10">
        <v>6689.5412153500001</v>
      </c>
      <c r="L24" s="10">
        <v>6979.6861619800002</v>
      </c>
      <c r="M24" s="10">
        <v>4648.3283452300002</v>
      </c>
      <c r="O24" s="95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4"/>
    </row>
    <row r="25" spans="2:26" x14ac:dyDescent="0.25">
      <c r="B25" s="1" t="s">
        <v>21</v>
      </c>
      <c r="C25" s="10"/>
      <c r="D25" s="10"/>
      <c r="E25" s="10"/>
      <c r="F25" s="10"/>
      <c r="G25" s="10"/>
      <c r="H25" s="10"/>
      <c r="I25" s="10"/>
      <c r="J25" s="10">
        <v>16331.581606240001</v>
      </c>
      <c r="K25" s="10">
        <v>178.44621846999871</v>
      </c>
      <c r="L25" s="10">
        <v>156.45161082999766</v>
      </c>
      <c r="M25" s="10">
        <v>95.434454259997437</v>
      </c>
      <c r="O25" s="89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4"/>
    </row>
    <row r="26" spans="2:26" x14ac:dyDescent="0.25">
      <c r="B26" s="17" t="s">
        <v>22</v>
      </c>
      <c r="C26" s="18"/>
      <c r="D26" s="18"/>
      <c r="E26" s="18"/>
      <c r="F26" s="18"/>
      <c r="G26" s="18"/>
      <c r="H26" s="18"/>
      <c r="I26" s="18"/>
      <c r="J26" s="18">
        <v>20514.514990150001</v>
      </c>
      <c r="K26" s="18">
        <v>21906.711564240002</v>
      </c>
      <c r="L26" s="18">
        <v>23302.645770610001</v>
      </c>
      <c r="M26" s="18">
        <v>16069.416780719999</v>
      </c>
      <c r="O26" s="89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4"/>
    </row>
    <row r="27" spans="2:26" x14ac:dyDescent="0.25">
      <c r="B27" s="17" t="s">
        <v>23</v>
      </c>
      <c r="C27" s="18"/>
      <c r="D27" s="18"/>
      <c r="E27" s="18"/>
      <c r="F27" s="18"/>
      <c r="G27" s="18"/>
      <c r="H27" s="18"/>
      <c r="I27" s="18"/>
      <c r="J27" s="18">
        <v>7381.9222372100003</v>
      </c>
      <c r="K27" s="18">
        <v>7833.2332580399998</v>
      </c>
      <c r="L27" s="18">
        <v>8171.4211181700002</v>
      </c>
      <c r="M27" s="18">
        <v>5603.4586406199996</v>
      </c>
      <c r="O27" s="89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4"/>
    </row>
    <row r="28" spans="2:26" x14ac:dyDescent="0.25">
      <c r="B28" s="7" t="s">
        <v>326</v>
      </c>
      <c r="C28" s="8">
        <v>58510.131871019999</v>
      </c>
      <c r="D28" s="8">
        <v>62092.96312747</v>
      </c>
      <c r="E28" s="8">
        <v>71157.503697940003</v>
      </c>
      <c r="F28" s="8">
        <v>78818.724538719995</v>
      </c>
      <c r="G28" s="8">
        <v>87819.719643139993</v>
      </c>
      <c r="H28" s="8">
        <v>74608.646455679991</v>
      </c>
      <c r="I28" s="8">
        <v>78694.385529630003</v>
      </c>
      <c r="J28" s="8">
        <v>83498.27279843</v>
      </c>
      <c r="K28" s="8">
        <v>86105.628914690009</v>
      </c>
      <c r="L28" s="8">
        <v>90782.961137499995</v>
      </c>
      <c r="M28" s="8">
        <v>60674.038881190012</v>
      </c>
      <c r="O28" s="89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4"/>
    </row>
    <row r="29" spans="2:26" x14ac:dyDescent="0.25">
      <c r="B29" s="1" t="s">
        <v>24</v>
      </c>
      <c r="C29" s="19">
        <v>23194.191375070001</v>
      </c>
      <c r="D29" s="19">
        <v>24150.77724268</v>
      </c>
      <c r="E29" s="19">
        <v>27837.442697720002</v>
      </c>
      <c r="F29" s="19">
        <v>30809.808159060001</v>
      </c>
      <c r="G29" s="19">
        <v>33000.178911429997</v>
      </c>
      <c r="H29" s="19">
        <v>36546.825567519998</v>
      </c>
      <c r="I29" s="19">
        <v>37447.276492860001</v>
      </c>
      <c r="J29" s="10">
        <v>38860.869476510001</v>
      </c>
      <c r="K29" s="10">
        <v>38883.50358579</v>
      </c>
      <c r="L29" s="10">
        <v>40728.942101589993</v>
      </c>
      <c r="M29" s="10">
        <v>29967.285252969999</v>
      </c>
      <c r="O29" s="89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4"/>
    </row>
    <row r="30" spans="2:26" x14ac:dyDescent="0.25">
      <c r="B30" s="1" t="s">
        <v>25</v>
      </c>
      <c r="C30" s="10">
        <v>35315.940495949995</v>
      </c>
      <c r="D30" s="10">
        <v>37942.18588479</v>
      </c>
      <c r="E30" s="10">
        <v>43320.061000219997</v>
      </c>
      <c r="F30" s="10">
        <v>48008.91637965999</v>
      </c>
      <c r="G30" s="10">
        <v>54819.540731709996</v>
      </c>
      <c r="H30" s="10">
        <v>38061.820888159993</v>
      </c>
      <c r="I30" s="10">
        <v>41247.109036770002</v>
      </c>
      <c r="J30" s="10">
        <v>44637.403321919999</v>
      </c>
      <c r="K30" s="10">
        <v>47222.125328900009</v>
      </c>
      <c r="L30" s="10">
        <v>50054.019035910002</v>
      </c>
      <c r="M30" s="10">
        <v>30706.753628220013</v>
      </c>
      <c r="O30" s="89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4"/>
    </row>
    <row r="31" spans="2:26" x14ac:dyDescent="0.25">
      <c r="B31" s="15" t="s">
        <v>26</v>
      </c>
      <c r="C31" s="16">
        <v>10126.352450499999</v>
      </c>
      <c r="D31" s="16">
        <v>12503.02222178</v>
      </c>
      <c r="E31" s="16">
        <v>13461.283961310002</v>
      </c>
      <c r="F31" s="16">
        <v>10475.45579987</v>
      </c>
      <c r="G31" s="16">
        <v>6706.3904712299991</v>
      </c>
      <c r="H31" s="16">
        <v>12248.634524090001</v>
      </c>
      <c r="I31" s="16">
        <v>15261.572910940002</v>
      </c>
      <c r="J31" s="16">
        <v>12609.259417450001</v>
      </c>
      <c r="K31" s="16">
        <v>11360.80671341</v>
      </c>
      <c r="L31" s="16">
        <v>13649.04098734</v>
      </c>
      <c r="M31" s="16">
        <v>4628.0450171299999</v>
      </c>
      <c r="O31" s="32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2"/>
    </row>
    <row r="32" spans="2:26" x14ac:dyDescent="0.25">
      <c r="B32" s="1" t="s">
        <v>27</v>
      </c>
      <c r="C32" s="10">
        <v>5827.5165081899995</v>
      </c>
      <c r="D32" s="10">
        <v>8382.87476952</v>
      </c>
      <c r="E32" s="10">
        <v>9941.3838497000015</v>
      </c>
      <c r="F32" s="10">
        <v>6011.4698705200008</v>
      </c>
      <c r="G32" s="10">
        <v>4869.6912141599996</v>
      </c>
      <c r="H32" s="10">
        <v>9129.5992246400001</v>
      </c>
      <c r="I32" s="10">
        <v>11015.216942860001</v>
      </c>
      <c r="J32" s="10">
        <v>8154.3297244399992</v>
      </c>
      <c r="K32" s="10">
        <v>7129.2018306</v>
      </c>
      <c r="L32" s="10">
        <v>8877.8240509400002</v>
      </c>
      <c r="M32" s="10">
        <v>3340.6795836300003</v>
      </c>
    </row>
    <row r="33" spans="2:17" x14ac:dyDescent="0.25">
      <c r="B33" s="1" t="s">
        <v>28</v>
      </c>
      <c r="C33" s="10">
        <v>4298.8359423100001</v>
      </c>
      <c r="D33" s="10">
        <v>4120.1474522600001</v>
      </c>
      <c r="E33" s="10">
        <v>3519.9001116100003</v>
      </c>
      <c r="F33" s="10">
        <v>4463.9859293500003</v>
      </c>
      <c r="G33" s="10">
        <v>1836.6992570699999</v>
      </c>
      <c r="H33" s="10">
        <v>3119.0352994499999</v>
      </c>
      <c r="I33" s="10">
        <v>4246.3559680799999</v>
      </c>
      <c r="J33" s="10">
        <v>4454.9296930100018</v>
      </c>
      <c r="K33" s="10">
        <v>4231.6048828100002</v>
      </c>
      <c r="L33" s="10">
        <v>4771.2169364000001</v>
      </c>
      <c r="M33" s="10">
        <v>1287.3654334999997</v>
      </c>
    </row>
    <row r="34" spans="2:17" x14ac:dyDescent="0.25">
      <c r="B34" s="3" t="s">
        <v>29</v>
      </c>
      <c r="C34" s="20">
        <v>4390.8273744699982</v>
      </c>
      <c r="D34" s="20">
        <v>2509.5019149799773</v>
      </c>
      <c r="E34" s="20">
        <v>6358.5953071900003</v>
      </c>
      <c r="F34" s="20">
        <v>9067.3323156000115</v>
      </c>
      <c r="G34" s="20">
        <v>10479.074307939998</v>
      </c>
      <c r="H34" s="20">
        <v>7702.6161594500009</v>
      </c>
      <c r="I34" s="20">
        <v>904.32987129999674</v>
      </c>
      <c r="J34" s="20">
        <v>7565.5913030399824</v>
      </c>
      <c r="K34" s="20">
        <v>4867.3946043899923</v>
      </c>
      <c r="L34" s="20">
        <v>9129.4239077400125</v>
      </c>
      <c r="M34" s="20">
        <v>17201.657694909984</v>
      </c>
      <c r="N34" s="59"/>
      <c r="O34" s="93"/>
    </row>
    <row r="35" spans="2:17" x14ac:dyDescent="0.25">
      <c r="B35" s="21"/>
      <c r="C35" s="21"/>
      <c r="D35" s="21"/>
      <c r="E35" s="21"/>
      <c r="F35" s="21"/>
      <c r="G35" s="21"/>
      <c r="H35" s="21"/>
      <c r="I35" s="21"/>
      <c r="J35" s="21"/>
      <c r="O35" s="93"/>
      <c r="P35" s="93"/>
    </row>
    <row r="36" spans="2:17" x14ac:dyDescent="0.25">
      <c r="B36" s="22" t="s">
        <v>31</v>
      </c>
      <c r="C36" s="23">
        <f t="shared" ref="C36:L36" si="0">(C6+C15)/C4*100</f>
        <v>90.318516942594798</v>
      </c>
      <c r="D36" s="23">
        <f t="shared" si="0"/>
        <v>90.766661786459068</v>
      </c>
      <c r="E36" s="23">
        <f t="shared" si="0"/>
        <v>91.009613777463855</v>
      </c>
      <c r="F36" s="23">
        <f t="shared" si="0"/>
        <v>90.730192348974214</v>
      </c>
      <c r="G36" s="23">
        <f t="shared" si="0"/>
        <v>91.497561245401315</v>
      </c>
      <c r="H36" s="23">
        <f t="shared" si="0"/>
        <v>90.510862515237761</v>
      </c>
      <c r="I36" s="23">
        <f t="shared" si="0"/>
        <v>90.159995968349975</v>
      </c>
      <c r="J36" s="23">
        <f t="shared" si="0"/>
        <v>90.053898498263592</v>
      </c>
      <c r="K36" s="23">
        <f t="shared" si="0"/>
        <v>89.840862179858433</v>
      </c>
      <c r="L36" s="23">
        <f t="shared" si="0"/>
        <v>89.612576305609892</v>
      </c>
      <c r="M36" s="37">
        <f>(M6+M15)/M4*100</f>
        <v>89.595257161087687</v>
      </c>
      <c r="O36" s="93"/>
    </row>
    <row r="37" spans="2:17" x14ac:dyDescent="0.25">
      <c r="B37" s="24" t="s">
        <v>32</v>
      </c>
      <c r="C37" s="25">
        <f t="shared" ref="C37:L37" si="1">C12/C4*100</f>
        <v>9.1527851261977506</v>
      </c>
      <c r="D37" s="25">
        <f t="shared" si="1"/>
        <v>9.0014049546623074</v>
      </c>
      <c r="E37" s="25">
        <f t="shared" si="1"/>
        <v>8.8608366426580609</v>
      </c>
      <c r="F37" s="25">
        <f t="shared" si="1"/>
        <v>9.139894723910281</v>
      </c>
      <c r="G37" s="25">
        <f t="shared" si="1"/>
        <v>8.4459577998497846</v>
      </c>
      <c r="H37" s="25">
        <f t="shared" si="1"/>
        <v>8.8412025203468207</v>
      </c>
      <c r="I37" s="25">
        <f t="shared" si="1"/>
        <v>9.6163003236639728</v>
      </c>
      <c r="J37" s="25">
        <f t="shared" si="1"/>
        <v>8.7639653652729486</v>
      </c>
      <c r="K37" s="25">
        <f t="shared" si="1"/>
        <v>8.6054529466017904</v>
      </c>
      <c r="L37" s="25">
        <f t="shared" si="1"/>
        <v>8.695027455406489</v>
      </c>
      <c r="M37" s="38">
        <f>M12/M4*100</f>
        <v>10.118595936587484</v>
      </c>
    </row>
    <row r="38" spans="2:17" x14ac:dyDescent="0.25">
      <c r="B38" s="24" t="s">
        <v>33</v>
      </c>
      <c r="C38" s="25">
        <f t="shared" ref="C38:L38" si="2">C16/C4*100</f>
        <v>0.52869793120745046</v>
      </c>
      <c r="D38" s="25">
        <f t="shared" si="2"/>
        <v>0.23193325887861677</v>
      </c>
      <c r="E38" s="25">
        <f t="shared" si="2"/>
        <v>0.12954957987808596</v>
      </c>
      <c r="F38" s="25">
        <f t="shared" si="2"/>
        <v>0.1299129271155044</v>
      </c>
      <c r="G38" s="25">
        <f t="shared" si="2"/>
        <v>5.6480954748894349E-2</v>
      </c>
      <c r="H38" s="25">
        <f t="shared" si="2"/>
        <v>0.64793496441541831</v>
      </c>
      <c r="I38" s="25">
        <f t="shared" si="2"/>
        <v>0.22370370798604797</v>
      </c>
      <c r="J38" s="25">
        <f t="shared" si="2"/>
        <v>1.1821361364634591</v>
      </c>
      <c r="K38" s="25">
        <f t="shared" si="2"/>
        <v>1.5536848735397815</v>
      </c>
      <c r="L38" s="25">
        <f t="shared" si="2"/>
        <v>1.6923962389836325</v>
      </c>
      <c r="M38" s="38">
        <f>M16/M4*100</f>
        <v>0.28614690232482887</v>
      </c>
    </row>
    <row r="39" spans="2:17" x14ac:dyDescent="0.25">
      <c r="B39" s="26" t="s">
        <v>34</v>
      </c>
      <c r="C39" s="23">
        <f t="shared" ref="C39:L39" si="3">C19/C17*100</f>
        <v>28.163229725334375</v>
      </c>
      <c r="D39" s="23">
        <f t="shared" si="3"/>
        <v>27.851655325708364</v>
      </c>
      <c r="E39" s="23">
        <f t="shared" si="3"/>
        <v>27.248742755915252</v>
      </c>
      <c r="F39" s="23">
        <f t="shared" si="3"/>
        <v>27.75606818381678</v>
      </c>
      <c r="G39" s="23">
        <f t="shared" si="3"/>
        <v>28.553455224691245</v>
      </c>
      <c r="H39" s="23">
        <f t="shared" si="3"/>
        <v>41.727365256893826</v>
      </c>
      <c r="I39" s="23">
        <f t="shared" si="3"/>
        <v>41.50690345049356</v>
      </c>
      <c r="J39" s="23">
        <f t="shared" si="3"/>
        <v>52.219013656862089</v>
      </c>
      <c r="K39" s="23">
        <f t="shared" si="3"/>
        <v>52.559510039334015</v>
      </c>
      <c r="L39" s="23">
        <f t="shared" si="3"/>
        <v>51.773608660442726</v>
      </c>
      <c r="M39" s="37">
        <f>M19/M17*100</f>
        <v>45.75899666720192</v>
      </c>
    </row>
    <row r="40" spans="2:17" x14ac:dyDescent="0.25">
      <c r="B40" s="27" t="s">
        <v>35</v>
      </c>
      <c r="C40" s="28">
        <f t="shared" ref="C40:L40" si="4">C19/(C17-C29)*100</f>
        <v>36.260160487682917</v>
      </c>
      <c r="D40" s="28">
        <f t="shared" si="4"/>
        <v>35.563470248560314</v>
      </c>
      <c r="E40" s="28">
        <f t="shared" si="4"/>
        <v>35.067141877860649</v>
      </c>
      <c r="F40" s="28">
        <f t="shared" si="4"/>
        <v>36.08930604222391</v>
      </c>
      <c r="G40" s="28">
        <f t="shared" si="4"/>
        <v>37.177926872544759</v>
      </c>
      <c r="H40" s="28">
        <f t="shared" si="4"/>
        <v>53.74687816677438</v>
      </c>
      <c r="I40" s="28">
        <f t="shared" si="4"/>
        <v>52.642697380223488</v>
      </c>
      <c r="J40" s="28">
        <f t="shared" si="4"/>
        <v>64.723726108867552</v>
      </c>
      <c r="K40" s="28">
        <f t="shared" si="4"/>
        <v>64.829079610607778</v>
      </c>
      <c r="L40" s="28">
        <f t="shared" si="4"/>
        <v>63.767281371742648</v>
      </c>
      <c r="M40" s="39">
        <f>M19/(M17-M29)*100</f>
        <v>60.923719894836438</v>
      </c>
    </row>
    <row r="41" spans="2:17" x14ac:dyDescent="0.25">
      <c r="B41" s="29" t="s">
        <v>36</v>
      </c>
      <c r="C41" s="25">
        <f>IFERROR(C20/C19*100,"-")</f>
        <v>0</v>
      </c>
      <c r="D41" s="25">
        <f t="shared" ref="D41:M41" si="5">IFERROR(D20/D19*100,"-")</f>
        <v>0</v>
      </c>
      <c r="E41" s="25">
        <f t="shared" si="5"/>
        <v>0</v>
      </c>
      <c r="F41" s="25">
        <f t="shared" si="5"/>
        <v>0</v>
      </c>
      <c r="G41" s="25">
        <f t="shared" si="5"/>
        <v>0</v>
      </c>
      <c r="H41" s="25">
        <f t="shared" si="5"/>
        <v>0</v>
      </c>
      <c r="I41" s="25">
        <f t="shared" si="5"/>
        <v>0</v>
      </c>
      <c r="J41" s="25">
        <f t="shared" si="5"/>
        <v>73.330997197813431</v>
      </c>
      <c r="K41" s="25">
        <f t="shared" si="5"/>
        <v>72.324944685907539</v>
      </c>
      <c r="L41" s="25">
        <f t="shared" si="5"/>
        <v>71.820278475898547</v>
      </c>
      <c r="M41" s="38">
        <f t="shared" si="5"/>
        <v>60.545389441494969</v>
      </c>
    </row>
    <row r="42" spans="2:17" x14ac:dyDescent="0.25">
      <c r="B42" s="29" t="s">
        <v>37</v>
      </c>
      <c r="C42" s="25">
        <f>IFERROR(C21/C19*100,"-")</f>
        <v>0</v>
      </c>
      <c r="D42" s="25">
        <f t="shared" ref="D42:M42" si="6">IFERROR(D21/D19*100,"-")</f>
        <v>0</v>
      </c>
      <c r="E42" s="25">
        <f t="shared" si="6"/>
        <v>0</v>
      </c>
      <c r="F42" s="25">
        <f t="shared" si="6"/>
        <v>0</v>
      </c>
      <c r="G42" s="25">
        <f t="shared" si="6"/>
        <v>0</v>
      </c>
      <c r="H42" s="25">
        <f t="shared" si="6"/>
        <v>0</v>
      </c>
      <c r="I42" s="25">
        <f t="shared" si="6"/>
        <v>0</v>
      </c>
      <c r="J42" s="25">
        <f t="shared" si="6"/>
        <v>26.669002802186576</v>
      </c>
      <c r="K42" s="25">
        <f t="shared" si="6"/>
        <v>27.675055314092468</v>
      </c>
      <c r="L42" s="25">
        <f t="shared" si="6"/>
        <v>28.179721524101453</v>
      </c>
      <c r="M42" s="38">
        <f t="shared" si="6"/>
        <v>39.454610558505038</v>
      </c>
    </row>
    <row r="43" spans="2:17" x14ac:dyDescent="0.25">
      <c r="B43" s="30" t="s">
        <v>38</v>
      </c>
      <c r="C43" s="25" t="str">
        <f t="shared" ref="C43:C48" si="7">IFERROR(C22/C$21*100,"-")</f>
        <v>-</v>
      </c>
      <c r="D43" s="25" t="str">
        <f t="shared" ref="D43:M48" si="8">IFERROR(D22/D$21*100,"-")</f>
        <v>-</v>
      </c>
      <c r="E43" s="25" t="str">
        <f t="shared" si="8"/>
        <v>-</v>
      </c>
      <c r="F43" s="25" t="str">
        <f t="shared" si="8"/>
        <v>-</v>
      </c>
      <c r="G43" s="25" t="str">
        <f t="shared" si="8"/>
        <v>-</v>
      </c>
      <c r="H43" s="25" t="str">
        <f t="shared" si="8"/>
        <v>-</v>
      </c>
      <c r="I43" s="25" t="str">
        <f t="shared" si="8"/>
        <v>-</v>
      </c>
      <c r="J43" s="25">
        <f t="shared" si="8"/>
        <v>0.36961965993650636</v>
      </c>
      <c r="K43" s="25">
        <f t="shared" si="8"/>
        <v>58.35020290815217</v>
      </c>
      <c r="L43" s="25">
        <f t="shared" si="8"/>
        <v>58.857297377276375</v>
      </c>
      <c r="M43" s="38">
        <f t="shared" si="8"/>
        <v>59.542690888464065</v>
      </c>
    </row>
    <row r="44" spans="2:17" x14ac:dyDescent="0.25">
      <c r="B44" s="30" t="s">
        <v>39</v>
      </c>
      <c r="C44" s="25" t="str">
        <f t="shared" si="7"/>
        <v>-</v>
      </c>
      <c r="D44" s="25" t="str">
        <f t="shared" si="8"/>
        <v>-</v>
      </c>
      <c r="E44" s="25" t="str">
        <f t="shared" si="8"/>
        <v>-</v>
      </c>
      <c r="F44" s="25" t="str">
        <f t="shared" si="8"/>
        <v>-</v>
      </c>
      <c r="G44" s="25" t="str">
        <f t="shared" si="8"/>
        <v>-</v>
      </c>
      <c r="H44" s="25" t="str">
        <f t="shared" si="8"/>
        <v>-</v>
      </c>
      <c r="I44" s="25" t="str">
        <f t="shared" si="8"/>
        <v>-</v>
      </c>
      <c r="J44" s="25">
        <f t="shared" si="8"/>
        <v>18.465871312970989</v>
      </c>
      <c r="K44" s="25">
        <f t="shared" si="8"/>
        <v>18.668011538620579</v>
      </c>
      <c r="L44" s="25">
        <f t="shared" si="8"/>
        <v>18.555146006643675</v>
      </c>
      <c r="M44" s="38">
        <f t="shared" si="8"/>
        <v>18.632553738694458</v>
      </c>
    </row>
    <row r="45" spans="2:17" x14ac:dyDescent="0.25">
      <c r="B45" s="30" t="s">
        <v>40</v>
      </c>
      <c r="C45" s="25" t="str">
        <f t="shared" si="7"/>
        <v>-</v>
      </c>
      <c r="D45" s="25" t="str">
        <f t="shared" si="8"/>
        <v>-</v>
      </c>
      <c r="E45" s="25" t="str">
        <f t="shared" si="8"/>
        <v>-</v>
      </c>
      <c r="F45" s="25" t="str">
        <f t="shared" si="8"/>
        <v>-</v>
      </c>
      <c r="G45" s="25" t="str">
        <f t="shared" si="8"/>
        <v>-</v>
      </c>
      <c r="H45" s="25" t="str">
        <f t="shared" si="8"/>
        <v>-</v>
      </c>
      <c r="I45" s="25" t="str">
        <f t="shared" si="8"/>
        <v>-</v>
      </c>
      <c r="J45" s="25">
        <f t="shared" si="8"/>
        <v>22.861564518874829</v>
      </c>
      <c r="K45" s="25">
        <f t="shared" si="8"/>
        <v>22.38466554315454</v>
      </c>
      <c r="L45" s="25">
        <f t="shared" si="8"/>
        <v>22.09235042334582</v>
      </c>
      <c r="M45" s="38">
        <f t="shared" si="8"/>
        <v>21.385687547066333</v>
      </c>
    </row>
    <row r="46" spans="2:17" x14ac:dyDescent="0.25">
      <c r="B46" s="31" t="s">
        <v>41</v>
      </c>
      <c r="C46" s="28" t="str">
        <f t="shared" si="7"/>
        <v>-</v>
      </c>
      <c r="D46" s="28" t="str">
        <f t="shared" si="8"/>
        <v>-</v>
      </c>
      <c r="E46" s="28" t="str">
        <f t="shared" si="8"/>
        <v>-</v>
      </c>
      <c r="F46" s="28" t="str">
        <f t="shared" si="8"/>
        <v>-</v>
      </c>
      <c r="G46" s="28" t="str">
        <f t="shared" si="8"/>
        <v>-</v>
      </c>
      <c r="H46" s="28" t="str">
        <f t="shared" si="8"/>
        <v>-</v>
      </c>
      <c r="I46" s="28" t="str">
        <f t="shared" si="8"/>
        <v>-</v>
      </c>
      <c r="J46" s="28">
        <f t="shared" si="8"/>
        <v>58.302944508217671</v>
      </c>
      <c r="K46" s="28">
        <f t="shared" si="8"/>
        <v>0.59712001007271098</v>
      </c>
      <c r="L46" s="28">
        <f t="shared" si="8"/>
        <v>0.4952061927341338</v>
      </c>
      <c r="M46" s="39">
        <f t="shared" si="8"/>
        <v>0.43906782577514175</v>
      </c>
    </row>
    <row r="47" spans="2:17" x14ac:dyDescent="0.25">
      <c r="B47" s="29" t="s">
        <v>42</v>
      </c>
      <c r="C47" s="25" t="str">
        <f t="shared" si="7"/>
        <v>-</v>
      </c>
      <c r="D47" s="25" t="str">
        <f t="shared" si="8"/>
        <v>-</v>
      </c>
      <c r="E47" s="25" t="str">
        <f t="shared" si="8"/>
        <v>-</v>
      </c>
      <c r="F47" s="25" t="str">
        <f t="shared" si="8"/>
        <v>-</v>
      </c>
      <c r="G47" s="25" t="str">
        <f t="shared" si="8"/>
        <v>-</v>
      </c>
      <c r="H47" s="25" t="str">
        <f t="shared" si="8"/>
        <v>-</v>
      </c>
      <c r="I47" s="25" t="str">
        <f t="shared" si="8"/>
        <v>-</v>
      </c>
      <c r="J47" s="25">
        <f t="shared" si="8"/>
        <v>73.235811320731088</v>
      </c>
      <c r="K47" s="25">
        <f t="shared" si="8"/>
        <v>73.304640143428983</v>
      </c>
      <c r="L47" s="25">
        <f t="shared" si="8"/>
        <v>73.758361652377218</v>
      </c>
      <c r="M47" s="38">
        <f t="shared" si="8"/>
        <v>73.93099213585316</v>
      </c>
    </row>
    <row r="48" spans="2:17" x14ac:dyDescent="0.25">
      <c r="B48" s="27" t="s">
        <v>43</v>
      </c>
      <c r="C48" s="28" t="str">
        <f t="shared" si="7"/>
        <v>-</v>
      </c>
      <c r="D48" s="28" t="str">
        <f t="shared" si="8"/>
        <v>-</v>
      </c>
      <c r="E48" s="28" t="str">
        <f t="shared" si="8"/>
        <v>-</v>
      </c>
      <c r="F48" s="28" t="str">
        <f t="shared" si="8"/>
        <v>-</v>
      </c>
      <c r="G48" s="28" t="str">
        <f t="shared" si="8"/>
        <v>-</v>
      </c>
      <c r="H48" s="28" t="str">
        <f t="shared" si="8"/>
        <v>-</v>
      </c>
      <c r="I48" s="28" t="str">
        <f t="shared" si="8"/>
        <v>-</v>
      </c>
      <c r="J48" s="28">
        <f t="shared" si="8"/>
        <v>26.353099959136188</v>
      </c>
      <c r="K48" s="28">
        <f t="shared" si="8"/>
        <v>26.211708838924626</v>
      </c>
      <c r="L48" s="28">
        <f t="shared" si="8"/>
        <v>25.864472214052718</v>
      </c>
      <c r="M48" s="39">
        <f t="shared" si="8"/>
        <v>25.779980838526367</v>
      </c>
      <c r="Q48" s="43"/>
    </row>
    <row r="49" spans="2:13" ht="30" x14ac:dyDescent="0.25">
      <c r="B49" s="123" t="s">
        <v>389</v>
      </c>
      <c r="C49" s="120"/>
      <c r="D49" s="120"/>
      <c r="E49" s="120"/>
      <c r="F49" s="120"/>
      <c r="G49" s="120"/>
      <c r="H49" s="120"/>
      <c r="I49" s="120"/>
      <c r="J49" s="124">
        <v>15.81852072</v>
      </c>
      <c r="K49" s="124">
        <v>2.7619518100000002</v>
      </c>
      <c r="L49" s="124">
        <v>-17979.627041830001</v>
      </c>
      <c r="M49" s="125">
        <v>-12299.126999290002</v>
      </c>
    </row>
    <row r="50" spans="2:13" x14ac:dyDescent="0.25">
      <c r="B50" s="32" t="s">
        <v>44</v>
      </c>
      <c r="C50" s="33">
        <f t="shared" ref="C50:M50" si="9">C49/(C5-C12)*100</f>
        <v>0</v>
      </c>
      <c r="D50" s="33">
        <f t="shared" si="9"/>
        <v>0</v>
      </c>
      <c r="E50" s="33">
        <f t="shared" si="9"/>
        <v>0</v>
      </c>
      <c r="F50" s="33">
        <f t="shared" si="9"/>
        <v>0</v>
      </c>
      <c r="G50" s="33">
        <f t="shared" si="9"/>
        <v>0</v>
      </c>
      <c r="H50" s="33">
        <f t="shared" si="9"/>
        <v>0</v>
      </c>
      <c r="I50" s="33">
        <f t="shared" si="9"/>
        <v>0</v>
      </c>
      <c r="J50" s="34">
        <f t="shared" si="9"/>
        <v>8.4163838807377999E-3</v>
      </c>
      <c r="K50" s="34">
        <f t="shared" si="9"/>
        <v>1.4617301825265736E-3</v>
      </c>
      <c r="L50" s="34">
        <f t="shared" si="9"/>
        <v>-8.890551922089255</v>
      </c>
      <c r="M50" s="40">
        <f t="shared" si="9"/>
        <v>-9.9767563252247093</v>
      </c>
    </row>
    <row r="51" spans="2:13" x14ac:dyDescent="0.25">
      <c r="B51" s="35" t="s">
        <v>45</v>
      </c>
      <c r="C51" s="36">
        <f t="shared" ref="C51:M51" si="10">C31/(C5-C12)*100</f>
        <v>10.356343189796949</v>
      </c>
      <c r="D51" s="36">
        <f t="shared" si="10"/>
        <v>12.095752281334796</v>
      </c>
      <c r="E51" s="36">
        <f t="shared" si="10"/>
        <v>11.272357027349306</v>
      </c>
      <c r="F51" s="36">
        <f t="shared" si="10"/>
        <v>8.1024081909364032</v>
      </c>
      <c r="G51" s="36">
        <f t="shared" si="10"/>
        <v>4.7989039060223355</v>
      </c>
      <c r="H51" s="36">
        <f t="shared" si="10"/>
        <v>7.9080465912418463</v>
      </c>
      <c r="I51" s="36">
        <f t="shared" si="10"/>
        <v>9.5133899669407285</v>
      </c>
      <c r="J51" s="36">
        <f t="shared" si="10"/>
        <v>6.7088680153821283</v>
      </c>
      <c r="K51" s="36">
        <f t="shared" si="10"/>
        <v>6.0125719828695789</v>
      </c>
      <c r="L51" s="36">
        <f t="shared" si="10"/>
        <v>6.7491671157779294</v>
      </c>
      <c r="M51" s="41">
        <f t="shared" si="10"/>
        <v>3.754158925323877</v>
      </c>
    </row>
    <row r="52" spans="2:13" x14ac:dyDescent="0.25">
      <c r="B52" s="104" t="s">
        <v>178</v>
      </c>
      <c r="C52" s="36">
        <f t="shared" ref="C52:L52" si="11">C34/(C5-C12)*100</f>
        <v>4.4905522891335972</v>
      </c>
      <c r="D52" s="36">
        <f t="shared" si="11"/>
        <v>2.4277581031773687</v>
      </c>
      <c r="E52" s="36">
        <f t="shared" si="11"/>
        <v>5.324630005657963</v>
      </c>
      <c r="F52" s="36">
        <f t="shared" si="11"/>
        <v>7.0132726467875131</v>
      </c>
      <c r="G52" s="36">
        <f t="shared" si="11"/>
        <v>7.4985300727126276</v>
      </c>
      <c r="H52" s="36">
        <f t="shared" si="11"/>
        <v>4.9730153466154121</v>
      </c>
      <c r="I52" s="36">
        <f t="shared" si="11"/>
        <v>0.56371926895314317</v>
      </c>
      <c r="J52" s="36">
        <f t="shared" si="11"/>
        <v>4.0253397784945211</v>
      </c>
      <c r="K52" s="36">
        <f t="shared" si="11"/>
        <v>2.5760107680893398</v>
      </c>
      <c r="L52" s="36">
        <f t="shared" si="11"/>
        <v>4.5143103959660538</v>
      </c>
      <c r="M52" s="41">
        <f>M34/(M5-M12)*100</f>
        <v>13.953571438196427</v>
      </c>
    </row>
    <row r="53" spans="2:13" x14ac:dyDescent="0.25"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</row>
    <row r="54" spans="2:13" x14ac:dyDescent="0.25"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</row>
  </sheetData>
  <mergeCells count="1">
    <mergeCell ref="O2:Z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54"/>
  <sheetViews>
    <sheetView showGridLines="0" zoomScale="75" zoomScaleNormal="75" workbookViewId="0">
      <pane xSplit="2" ySplit="3" topLeftCell="C4" activePane="bottomRight" state="frozen"/>
      <selection activeCell="B28" sqref="B28"/>
      <selection pane="topRight" activeCell="B28" sqref="B28"/>
      <selection pane="bottomLeft" activeCell="B28" sqref="B28"/>
      <selection pane="bottomRight"/>
    </sheetView>
  </sheetViews>
  <sheetFormatPr defaultRowHeight="15" x14ac:dyDescent="0.25"/>
  <cols>
    <col min="1" max="1" width="9.140625" style="1"/>
    <col min="2" max="2" width="39.28515625" style="1" bestFit="1" customWidth="1"/>
    <col min="3" max="11" width="9.140625" style="1"/>
    <col min="12" max="12" width="10" style="1" bestFit="1" customWidth="1"/>
    <col min="13" max="14" width="9.140625" style="1"/>
    <col min="15" max="26" width="10.7109375" style="1" customWidth="1"/>
    <col min="27" max="16384" width="9.140625" style="1"/>
  </cols>
  <sheetData>
    <row r="2" spans="2:26" x14ac:dyDescent="0.25">
      <c r="B2" s="118" t="s">
        <v>385</v>
      </c>
      <c r="O2" s="132" t="s">
        <v>88</v>
      </c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4"/>
    </row>
    <row r="3" spans="2:26" x14ac:dyDescent="0.25">
      <c r="B3" s="58" t="s">
        <v>73</v>
      </c>
      <c r="C3" s="2">
        <v>2008</v>
      </c>
      <c r="D3" s="2">
        <v>2009</v>
      </c>
      <c r="E3" s="2">
        <v>2010</v>
      </c>
      <c r="F3" s="2">
        <v>2011</v>
      </c>
      <c r="G3" s="2">
        <v>2012</v>
      </c>
      <c r="H3" s="2">
        <v>2013</v>
      </c>
      <c r="I3" s="2">
        <v>2014</v>
      </c>
      <c r="J3" s="2">
        <v>2015</v>
      </c>
      <c r="K3" s="2">
        <v>2016</v>
      </c>
      <c r="L3" s="2">
        <v>2017</v>
      </c>
      <c r="M3" s="2" t="s">
        <v>46</v>
      </c>
      <c r="O3" s="135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7"/>
    </row>
    <row r="4" spans="2:26" x14ac:dyDescent="0.25">
      <c r="B4" s="3" t="s">
        <v>0</v>
      </c>
      <c r="C4" s="4">
        <v>38846.721012670001</v>
      </c>
      <c r="D4" s="4">
        <v>37325.272710040001</v>
      </c>
      <c r="E4" s="4">
        <v>42947.122487959998</v>
      </c>
      <c r="F4" s="4">
        <v>48142.514445450004</v>
      </c>
      <c r="G4" s="4">
        <v>52599.191767919998</v>
      </c>
      <c r="H4" s="4">
        <v>56157.883932080003</v>
      </c>
      <c r="I4" s="4">
        <v>62280.561924490001</v>
      </c>
      <c r="J4" s="4">
        <v>75027.001241110003</v>
      </c>
      <c r="K4" s="4">
        <v>81955.159117910007</v>
      </c>
      <c r="L4" s="4">
        <v>87926.994654859984</v>
      </c>
      <c r="M4" s="4">
        <v>48730.892541849993</v>
      </c>
      <c r="O4" s="96"/>
      <c r="P4" s="97"/>
      <c r="Q4" s="97"/>
      <c r="R4" s="97"/>
      <c r="S4" s="97"/>
      <c r="T4" s="97"/>
      <c r="U4" s="97"/>
      <c r="V4" s="97"/>
      <c r="W4" s="97"/>
      <c r="X4" s="97"/>
      <c r="Y4" s="97"/>
      <c r="Z4" s="98"/>
    </row>
    <row r="5" spans="2:26" x14ac:dyDescent="0.25">
      <c r="B5" s="5" t="s">
        <v>1</v>
      </c>
      <c r="C5" s="6">
        <v>38537.58274446</v>
      </c>
      <c r="D5" s="6">
        <v>36956.959895680004</v>
      </c>
      <c r="E5" s="6">
        <v>42581.566439989998</v>
      </c>
      <c r="F5" s="6">
        <v>47490.080010580001</v>
      </c>
      <c r="G5" s="6">
        <v>51585.65157971</v>
      </c>
      <c r="H5" s="6">
        <v>55605.242405720004</v>
      </c>
      <c r="I5" s="6">
        <v>61119.579722779999</v>
      </c>
      <c r="J5" s="6">
        <v>74781.087466540004</v>
      </c>
      <c r="K5" s="6">
        <v>81499.355536310002</v>
      </c>
      <c r="L5" s="6">
        <v>87671.564565989989</v>
      </c>
      <c r="M5" s="6">
        <v>48562.949134899995</v>
      </c>
      <c r="O5" s="89" t="s">
        <v>181</v>
      </c>
      <c r="P5" s="93"/>
      <c r="Q5" s="93"/>
      <c r="R5" s="93"/>
      <c r="S5" s="93"/>
      <c r="T5" s="93"/>
      <c r="U5" s="93"/>
      <c r="V5" s="93"/>
      <c r="W5" s="93"/>
      <c r="X5" s="93"/>
      <c r="Y5" s="93"/>
      <c r="Z5" s="94"/>
    </row>
    <row r="6" spans="2:26" x14ac:dyDescent="0.25">
      <c r="B6" s="7" t="s">
        <v>2</v>
      </c>
      <c r="C6" s="8">
        <v>23796.53248156</v>
      </c>
      <c r="D6" s="8">
        <v>23252.670214259997</v>
      </c>
      <c r="E6" s="8">
        <v>27523.661474790002</v>
      </c>
      <c r="F6" s="8">
        <v>30355.794419630001</v>
      </c>
      <c r="G6" s="8">
        <v>33651.41732452</v>
      </c>
      <c r="H6" s="8">
        <v>37685.689527670002</v>
      </c>
      <c r="I6" s="8">
        <v>40929.053515920001</v>
      </c>
      <c r="J6" s="8">
        <v>41869.413186320002</v>
      </c>
      <c r="K6" s="8">
        <v>46272.466724990001</v>
      </c>
      <c r="L6" s="8">
        <v>50666.375213899999</v>
      </c>
      <c r="M6" s="8">
        <v>36894.128278669996</v>
      </c>
      <c r="O6" s="89" t="s">
        <v>182</v>
      </c>
      <c r="P6" s="93"/>
      <c r="Q6" s="93"/>
      <c r="R6" s="93"/>
      <c r="S6" s="93"/>
      <c r="T6" s="93"/>
      <c r="U6" s="93"/>
      <c r="V6" s="93"/>
      <c r="W6" s="93"/>
      <c r="X6" s="93"/>
      <c r="Y6" s="93"/>
      <c r="Z6" s="94"/>
    </row>
    <row r="7" spans="2:26" x14ac:dyDescent="0.25">
      <c r="B7" s="9" t="s">
        <v>3</v>
      </c>
      <c r="C7" s="10"/>
      <c r="D7" s="10"/>
      <c r="E7" s="10"/>
      <c r="F7" s="10"/>
      <c r="G7" s="10"/>
      <c r="H7" s="10"/>
      <c r="I7" s="10"/>
      <c r="J7" s="10">
        <v>31561.308193339999</v>
      </c>
      <c r="K7" s="10">
        <v>34943.663879470005</v>
      </c>
      <c r="L7" s="10">
        <v>38493.390834400001</v>
      </c>
      <c r="M7" s="10">
        <v>26890.937147950001</v>
      </c>
      <c r="O7" s="24"/>
      <c r="P7" s="93"/>
      <c r="Q7" s="93"/>
      <c r="R7" s="93"/>
      <c r="S7" s="93"/>
      <c r="T7" s="93"/>
      <c r="U7" s="93"/>
      <c r="V7" s="93"/>
      <c r="W7" s="93"/>
      <c r="X7" s="93"/>
      <c r="Y7" s="93"/>
      <c r="Z7" s="94"/>
    </row>
    <row r="8" spans="2:26" x14ac:dyDescent="0.25">
      <c r="B8" s="9" t="s">
        <v>4</v>
      </c>
      <c r="C8" s="10"/>
      <c r="D8" s="10"/>
      <c r="E8" s="10"/>
      <c r="F8" s="10"/>
      <c r="G8" s="10"/>
      <c r="H8" s="10"/>
      <c r="I8" s="10"/>
      <c r="J8" s="10">
        <v>3634.8892035900003</v>
      </c>
      <c r="K8" s="10">
        <v>3922.2497259800002</v>
      </c>
      <c r="L8" s="10">
        <v>4151.5191057100001</v>
      </c>
      <c r="M8" s="10">
        <v>4608.52899394</v>
      </c>
      <c r="O8" s="89" t="s">
        <v>183</v>
      </c>
      <c r="P8" s="93"/>
      <c r="Q8" s="93"/>
      <c r="R8" s="93"/>
      <c r="S8" s="93"/>
      <c r="T8" s="93"/>
      <c r="U8" s="93"/>
      <c r="V8" s="93"/>
      <c r="W8" s="93"/>
      <c r="X8" s="93"/>
      <c r="Y8" s="93"/>
      <c r="Z8" s="94"/>
    </row>
    <row r="9" spans="2:26" x14ac:dyDescent="0.25">
      <c r="B9" s="9" t="s">
        <v>5</v>
      </c>
      <c r="C9" s="10"/>
      <c r="D9" s="10"/>
      <c r="E9" s="10"/>
      <c r="F9" s="10"/>
      <c r="G9" s="10"/>
      <c r="H9" s="10"/>
      <c r="I9" s="10"/>
      <c r="J9" s="10">
        <v>574.46919573000002</v>
      </c>
      <c r="K9" s="10">
        <v>608.13116522000007</v>
      </c>
      <c r="L9" s="10">
        <v>669.73387776000004</v>
      </c>
      <c r="M9" s="10">
        <v>439.34514551000001</v>
      </c>
      <c r="O9" s="89" t="s">
        <v>184</v>
      </c>
      <c r="P9" s="93"/>
      <c r="Q9" s="93"/>
      <c r="R9" s="93"/>
      <c r="S9" s="93"/>
      <c r="T9" s="93"/>
      <c r="U9" s="93"/>
      <c r="V9" s="93"/>
      <c r="W9" s="93"/>
      <c r="X9" s="93"/>
      <c r="Y9" s="93"/>
      <c r="Z9" s="94"/>
    </row>
    <row r="10" spans="2:26" x14ac:dyDescent="0.25">
      <c r="B10" s="9" t="s">
        <v>6</v>
      </c>
      <c r="C10" s="10"/>
      <c r="D10" s="10"/>
      <c r="E10" s="10"/>
      <c r="F10" s="10"/>
      <c r="G10" s="10"/>
      <c r="H10" s="10"/>
      <c r="I10" s="10"/>
      <c r="J10" s="10">
        <v>3599.7245049799999</v>
      </c>
      <c r="K10" s="10">
        <v>4115.02040227</v>
      </c>
      <c r="L10" s="10">
        <v>4311.0343158000005</v>
      </c>
      <c r="M10" s="10">
        <v>2687.0735051199999</v>
      </c>
      <c r="O10" s="89" t="s">
        <v>185</v>
      </c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4"/>
    </row>
    <row r="11" spans="2:26" x14ac:dyDescent="0.25">
      <c r="B11" s="9" t="s">
        <v>7</v>
      </c>
      <c r="C11" s="10"/>
      <c r="D11" s="10"/>
      <c r="E11" s="10"/>
      <c r="F11" s="10"/>
      <c r="G11" s="10"/>
      <c r="H11" s="10"/>
      <c r="I11" s="10"/>
      <c r="J11" s="10">
        <v>2499.0220886800016</v>
      </c>
      <c r="K11" s="10">
        <v>2683.4015520499961</v>
      </c>
      <c r="L11" s="10">
        <v>3040.6970802299911</v>
      </c>
      <c r="M11" s="10">
        <v>2268.2434861499933</v>
      </c>
      <c r="O11" s="24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4"/>
    </row>
    <row r="12" spans="2:26" x14ac:dyDescent="0.25">
      <c r="B12" s="11" t="s">
        <v>8</v>
      </c>
      <c r="C12" s="8">
        <v>8053.63034505</v>
      </c>
      <c r="D12" s="8">
        <v>8334.2343672700008</v>
      </c>
      <c r="E12" s="8">
        <v>9458.9332344400009</v>
      </c>
      <c r="F12" s="8">
        <v>10411.091775610001</v>
      </c>
      <c r="G12" s="8">
        <v>11125.689032620001</v>
      </c>
      <c r="H12" s="8">
        <v>553.34270642999991</v>
      </c>
      <c r="I12" s="8">
        <v>12433.593573209999</v>
      </c>
      <c r="J12" s="8">
        <v>12291.195514020001</v>
      </c>
      <c r="K12" s="8">
        <v>13556.97318651</v>
      </c>
      <c r="L12" s="8">
        <v>13384.550706350001</v>
      </c>
      <c r="M12" s="8">
        <v>8200.94015029</v>
      </c>
      <c r="O12" s="95" t="s">
        <v>187</v>
      </c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4"/>
    </row>
    <row r="13" spans="2:26" x14ac:dyDescent="0.25">
      <c r="B13" s="9" t="s">
        <v>9</v>
      </c>
      <c r="C13" s="10"/>
      <c r="D13" s="10"/>
      <c r="E13" s="10"/>
      <c r="F13" s="10"/>
      <c r="G13" s="10"/>
      <c r="H13" s="10"/>
      <c r="I13" s="10"/>
      <c r="J13" s="10">
        <v>2721.9533105199998</v>
      </c>
      <c r="K13" s="10">
        <v>3121.3376302299998</v>
      </c>
      <c r="L13" s="10">
        <v>2967.1190954499998</v>
      </c>
      <c r="M13" s="10">
        <v>2198.9005729899995</v>
      </c>
      <c r="O13" s="89" t="s">
        <v>186</v>
      </c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4"/>
    </row>
    <row r="14" spans="2:26" x14ac:dyDescent="0.25">
      <c r="B14" s="9" t="s">
        <v>10</v>
      </c>
      <c r="C14" s="10"/>
      <c r="D14" s="10"/>
      <c r="E14" s="10"/>
      <c r="F14" s="10"/>
      <c r="G14" s="10"/>
      <c r="H14" s="10"/>
      <c r="I14" s="10"/>
      <c r="J14" s="10">
        <v>9569.2422035000018</v>
      </c>
      <c r="K14" s="10">
        <v>10435.63555628</v>
      </c>
      <c r="L14" s="10">
        <v>10417.431610900001</v>
      </c>
      <c r="M14" s="10">
        <v>6002.0395773</v>
      </c>
      <c r="O14" s="24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4"/>
    </row>
    <row r="15" spans="2:26" x14ac:dyDescent="0.25">
      <c r="B15" s="11" t="s">
        <v>11</v>
      </c>
      <c r="C15" s="8">
        <v>6687.4199178500003</v>
      </c>
      <c r="D15" s="8">
        <v>5370.0553141500059</v>
      </c>
      <c r="E15" s="8">
        <v>5598.9717307599949</v>
      </c>
      <c r="F15" s="8">
        <v>6723.1938153399988</v>
      </c>
      <c r="G15" s="8">
        <v>6808.5452225699992</v>
      </c>
      <c r="H15" s="8">
        <v>17366.210171620001</v>
      </c>
      <c r="I15" s="8">
        <v>7756.9326336499998</v>
      </c>
      <c r="J15" s="8">
        <v>20620.478766200002</v>
      </c>
      <c r="K15" s="8">
        <v>21669.915624810001</v>
      </c>
      <c r="L15" s="8">
        <v>23620.638645739989</v>
      </c>
      <c r="M15" s="8">
        <v>3467.8807059399987</v>
      </c>
      <c r="O15" s="89" t="s">
        <v>188</v>
      </c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4"/>
    </row>
    <row r="16" spans="2:26" x14ac:dyDescent="0.25">
      <c r="B16" s="12" t="s">
        <v>12</v>
      </c>
      <c r="C16" s="6">
        <v>309.13826820999998</v>
      </c>
      <c r="D16" s="6">
        <v>368.31281435999995</v>
      </c>
      <c r="E16" s="6">
        <v>365.55604797000001</v>
      </c>
      <c r="F16" s="6">
        <v>652.43443487000002</v>
      </c>
      <c r="G16" s="6">
        <v>1013.54018821</v>
      </c>
      <c r="H16" s="6">
        <v>552.64152636000006</v>
      </c>
      <c r="I16" s="6">
        <v>1160.98220171</v>
      </c>
      <c r="J16" s="6">
        <v>245.91377457000002</v>
      </c>
      <c r="K16" s="6">
        <v>455.80358160000003</v>
      </c>
      <c r="L16" s="6">
        <v>255.43008886999999</v>
      </c>
      <c r="M16" s="6">
        <v>167.94340695</v>
      </c>
      <c r="O16" s="89" t="s">
        <v>189</v>
      </c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4"/>
    </row>
    <row r="17" spans="2:26" x14ac:dyDescent="0.25">
      <c r="B17" s="13" t="s">
        <v>13</v>
      </c>
      <c r="C17" s="14">
        <v>36087.774925160003</v>
      </c>
      <c r="D17" s="14">
        <v>36118.676857029997</v>
      </c>
      <c r="E17" s="14">
        <v>41730.21310529</v>
      </c>
      <c r="F17" s="14">
        <v>45663.228400829998</v>
      </c>
      <c r="G17" s="14">
        <v>49349.871926859996</v>
      </c>
      <c r="H17" s="14">
        <v>56338.497426610003</v>
      </c>
      <c r="I17" s="14">
        <v>62244.3449482</v>
      </c>
      <c r="J17" s="14">
        <v>74581.327363939999</v>
      </c>
      <c r="K17" s="14">
        <v>80807.266925260003</v>
      </c>
      <c r="L17" s="14">
        <v>88411.871795669998</v>
      </c>
      <c r="M17" s="14">
        <v>45542.766648320001</v>
      </c>
      <c r="O17" s="89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4"/>
    </row>
    <row r="18" spans="2:26" x14ac:dyDescent="0.25">
      <c r="B18" s="15" t="s">
        <v>14</v>
      </c>
      <c r="C18" s="16">
        <v>32542.92740316</v>
      </c>
      <c r="D18" s="16">
        <v>32127.349514669997</v>
      </c>
      <c r="E18" s="16">
        <v>37598.736360709998</v>
      </c>
      <c r="F18" s="16">
        <v>42121.757941199998</v>
      </c>
      <c r="G18" s="16">
        <v>46298.776199599997</v>
      </c>
      <c r="H18" s="16">
        <v>51578.145230150003</v>
      </c>
      <c r="I18" s="16">
        <v>57014.627021640001</v>
      </c>
      <c r="J18" s="16">
        <v>72202.994421940006</v>
      </c>
      <c r="K18" s="16">
        <v>79100.948374469997</v>
      </c>
      <c r="L18" s="16">
        <v>86646.802597860005</v>
      </c>
      <c r="M18" s="16">
        <v>44748.537399870002</v>
      </c>
      <c r="O18" s="89" t="s">
        <v>190</v>
      </c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4"/>
    </row>
    <row r="19" spans="2:26" x14ac:dyDescent="0.25">
      <c r="B19" s="7" t="s">
        <v>15</v>
      </c>
      <c r="C19" s="8">
        <v>16405.767872839999</v>
      </c>
      <c r="D19" s="8">
        <v>16057.750554620001</v>
      </c>
      <c r="E19" s="8">
        <v>18911.488203410001</v>
      </c>
      <c r="F19" s="8">
        <v>21839.586632939998</v>
      </c>
      <c r="G19" s="8">
        <v>24361.835192130002</v>
      </c>
      <c r="H19" s="8">
        <v>27185.13136503</v>
      </c>
      <c r="I19" s="8">
        <v>33074.192642260001</v>
      </c>
      <c r="J19" s="8">
        <v>43422.712033330004</v>
      </c>
      <c r="K19" s="8">
        <v>46900.184693290001</v>
      </c>
      <c r="L19" s="8">
        <v>49863.03297783</v>
      </c>
      <c r="M19" s="8">
        <v>28172.210105259997</v>
      </c>
      <c r="O19" s="89" t="s">
        <v>191</v>
      </c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4"/>
    </row>
    <row r="20" spans="2:26" x14ac:dyDescent="0.25">
      <c r="B20" s="9" t="s">
        <v>16</v>
      </c>
      <c r="C20" s="10"/>
      <c r="D20" s="10"/>
      <c r="E20" s="10"/>
      <c r="F20" s="10"/>
      <c r="G20" s="10"/>
      <c r="H20" s="10"/>
      <c r="I20" s="10"/>
      <c r="J20" s="10">
        <v>24988.460242270005</v>
      </c>
      <c r="K20" s="10">
        <v>26630.188946179998</v>
      </c>
      <c r="L20" s="10">
        <v>27839.856134730002</v>
      </c>
      <c r="M20" s="10">
        <v>13970.009104809997</v>
      </c>
      <c r="O20" s="89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4"/>
    </row>
    <row r="21" spans="2:26" x14ac:dyDescent="0.25">
      <c r="B21" s="9" t="s">
        <v>17</v>
      </c>
      <c r="C21" s="10"/>
      <c r="D21" s="10"/>
      <c r="E21" s="10"/>
      <c r="F21" s="10"/>
      <c r="G21" s="10"/>
      <c r="H21" s="10"/>
      <c r="I21" s="10"/>
      <c r="J21" s="10">
        <v>18434.25179106</v>
      </c>
      <c r="K21" s="10">
        <v>20269.995747110002</v>
      </c>
      <c r="L21" s="10">
        <v>22023.176843099998</v>
      </c>
      <c r="M21" s="10">
        <v>14202.201000450001</v>
      </c>
      <c r="O21" s="89" t="s">
        <v>192</v>
      </c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4"/>
    </row>
    <row r="22" spans="2:26" x14ac:dyDescent="0.25">
      <c r="B22" s="1" t="s">
        <v>18</v>
      </c>
      <c r="C22" s="10"/>
      <c r="D22" s="10"/>
      <c r="E22" s="10"/>
      <c r="F22" s="10"/>
      <c r="G22" s="10"/>
      <c r="H22" s="10"/>
      <c r="I22" s="10"/>
      <c r="J22" s="10">
        <v>9089.7866740699992</v>
      </c>
      <c r="K22" s="10">
        <v>10386.33076035</v>
      </c>
      <c r="L22" s="10">
        <v>11723.153527070001</v>
      </c>
      <c r="M22" s="10">
        <v>7797.3418117900001</v>
      </c>
      <c r="O22" s="89" t="s">
        <v>193</v>
      </c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4"/>
    </row>
    <row r="23" spans="2:26" x14ac:dyDescent="0.25">
      <c r="B23" s="1" t="s">
        <v>19</v>
      </c>
      <c r="C23" s="10"/>
      <c r="D23" s="10"/>
      <c r="E23" s="10"/>
      <c r="F23" s="10"/>
      <c r="G23" s="10"/>
      <c r="H23" s="10"/>
      <c r="I23" s="10"/>
      <c r="J23" s="10">
        <v>4495.4932402100003</v>
      </c>
      <c r="K23" s="10">
        <v>4822.8025466499994</v>
      </c>
      <c r="L23" s="10">
        <v>5110.9103234599997</v>
      </c>
      <c r="M23" s="10">
        <v>3909.6095498099999</v>
      </c>
      <c r="O23" s="89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4"/>
    </row>
    <row r="24" spans="2:26" x14ac:dyDescent="0.25">
      <c r="B24" s="1" t="s">
        <v>20</v>
      </c>
      <c r="C24" s="10"/>
      <c r="D24" s="10"/>
      <c r="E24" s="10"/>
      <c r="F24" s="10"/>
      <c r="G24" s="10"/>
      <c r="H24" s="10"/>
      <c r="I24" s="10"/>
      <c r="J24" s="10">
        <v>3283.5648866900001</v>
      </c>
      <c r="K24" s="10">
        <v>3461.85860654</v>
      </c>
      <c r="L24" s="10">
        <v>3533.8685485799997</v>
      </c>
      <c r="M24" s="10">
        <v>2246.63066837</v>
      </c>
      <c r="O24" s="89" t="s">
        <v>194</v>
      </c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4"/>
    </row>
    <row r="25" spans="2:26" x14ac:dyDescent="0.25">
      <c r="B25" s="1" t="s">
        <v>21</v>
      </c>
      <c r="C25" s="10"/>
      <c r="D25" s="10"/>
      <c r="E25" s="10"/>
      <c r="F25" s="10"/>
      <c r="G25" s="10"/>
      <c r="H25" s="10"/>
      <c r="I25" s="10"/>
      <c r="J25" s="10">
        <v>1565.4069900899995</v>
      </c>
      <c r="K25" s="10">
        <v>1599.003833570001</v>
      </c>
      <c r="L25" s="10">
        <v>1655.2444439899955</v>
      </c>
      <c r="M25" s="10">
        <v>248.61897047999992</v>
      </c>
      <c r="O25" s="89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4"/>
    </row>
    <row r="26" spans="2:26" x14ac:dyDescent="0.25">
      <c r="B26" s="17" t="s">
        <v>22</v>
      </c>
      <c r="C26" s="18"/>
      <c r="D26" s="18"/>
      <c r="E26" s="18"/>
      <c r="F26" s="18"/>
      <c r="G26" s="18"/>
      <c r="H26" s="18"/>
      <c r="I26" s="18"/>
      <c r="J26" s="18">
        <v>11632.081285459999</v>
      </c>
      <c r="K26" s="18">
        <v>13017.286973440001</v>
      </c>
      <c r="L26" s="18">
        <v>14387.350108709999</v>
      </c>
      <c r="M26" s="18">
        <v>9409.4003994400009</v>
      </c>
      <c r="O26" s="89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4"/>
    </row>
    <row r="27" spans="2:26" x14ac:dyDescent="0.25">
      <c r="B27" s="17" t="s">
        <v>23</v>
      </c>
      <c r="C27" s="18"/>
      <c r="D27" s="18"/>
      <c r="E27" s="18"/>
      <c r="F27" s="18"/>
      <c r="G27" s="18"/>
      <c r="H27" s="18"/>
      <c r="I27" s="18"/>
      <c r="J27" s="18">
        <v>5799.6943251899993</v>
      </c>
      <c r="K27" s="18">
        <v>6179.4521475900001</v>
      </c>
      <c r="L27" s="18">
        <v>6483.2142809099996</v>
      </c>
      <c r="M27" s="18">
        <v>4769.3290692999999</v>
      </c>
      <c r="O27" s="89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4"/>
    </row>
    <row r="28" spans="2:26" x14ac:dyDescent="0.25">
      <c r="B28" s="7" t="s">
        <v>326</v>
      </c>
      <c r="C28" s="8">
        <v>13593.140742959999</v>
      </c>
      <c r="D28" s="8">
        <v>13872.583060229999</v>
      </c>
      <c r="E28" s="8">
        <v>16444.515499770001</v>
      </c>
      <c r="F28" s="8">
        <v>17713.87080126</v>
      </c>
      <c r="G28" s="8">
        <v>19589.29590216</v>
      </c>
      <c r="H28" s="8">
        <v>21750.921978229999</v>
      </c>
      <c r="I28" s="8">
        <v>21127.102670790002</v>
      </c>
      <c r="J28" s="8">
        <v>28780.282388610001</v>
      </c>
      <c r="K28" s="8">
        <v>32200.763681179997</v>
      </c>
      <c r="L28" s="8">
        <v>36783.769620030005</v>
      </c>
      <c r="M28" s="8">
        <v>16576.327294610004</v>
      </c>
      <c r="O28" s="89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4"/>
    </row>
    <row r="29" spans="2:26" x14ac:dyDescent="0.25">
      <c r="B29" s="1" t="s">
        <v>24</v>
      </c>
      <c r="C29" s="19">
        <v>7204.2682867200001</v>
      </c>
      <c r="D29" s="19">
        <v>7112.9388959799999</v>
      </c>
      <c r="E29" s="19">
        <v>8558.1470290899997</v>
      </c>
      <c r="F29" s="19">
        <v>9366.3639825600003</v>
      </c>
      <c r="G29" s="19">
        <v>10580.43046211</v>
      </c>
      <c r="H29" s="19">
        <v>11664.35091388</v>
      </c>
      <c r="I29" s="19">
        <v>12691.49275162</v>
      </c>
      <c r="J29" s="10">
        <v>13847.865924889998</v>
      </c>
      <c r="K29" s="10">
        <v>14986.067614450001</v>
      </c>
      <c r="L29" s="10">
        <v>16035.19121076</v>
      </c>
      <c r="M29" s="10">
        <v>10297.47644013</v>
      </c>
      <c r="O29" s="89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4"/>
    </row>
    <row r="30" spans="2:26" x14ac:dyDescent="0.25">
      <c r="B30" s="1" t="s">
        <v>25</v>
      </c>
      <c r="C30" s="10">
        <v>6388.8724562399984</v>
      </c>
      <c r="D30" s="10">
        <v>6759.6441642499994</v>
      </c>
      <c r="E30" s="10">
        <v>7886.3684706800013</v>
      </c>
      <c r="F30" s="10">
        <v>8347.5068186999997</v>
      </c>
      <c r="G30" s="10">
        <v>9008.86544005</v>
      </c>
      <c r="H30" s="10">
        <v>10086.571064349999</v>
      </c>
      <c r="I30" s="10">
        <v>8435.6099191700014</v>
      </c>
      <c r="J30" s="10">
        <v>14932.416463720003</v>
      </c>
      <c r="K30" s="10">
        <v>17214.696066729994</v>
      </c>
      <c r="L30" s="10">
        <v>20748.578409270005</v>
      </c>
      <c r="M30" s="10">
        <v>6278.8508544800043</v>
      </c>
      <c r="O30" s="89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4"/>
    </row>
    <row r="31" spans="2:26" x14ac:dyDescent="0.25">
      <c r="B31" s="15" t="s">
        <v>26</v>
      </c>
      <c r="C31" s="16">
        <v>3544.847522</v>
      </c>
      <c r="D31" s="16">
        <v>3991.3273423599994</v>
      </c>
      <c r="E31" s="16">
        <v>4131.4767445800007</v>
      </c>
      <c r="F31" s="16">
        <v>3541.4704596300003</v>
      </c>
      <c r="G31" s="16">
        <v>3051.0957272599999</v>
      </c>
      <c r="H31" s="16">
        <v>4760.3521964600004</v>
      </c>
      <c r="I31" s="16">
        <v>5229.7179265599998</v>
      </c>
      <c r="J31" s="16">
        <v>2378.332942</v>
      </c>
      <c r="K31" s="16">
        <v>1706.31855079</v>
      </c>
      <c r="L31" s="16">
        <v>1765.0691978099999</v>
      </c>
      <c r="M31" s="16">
        <v>794.22924845</v>
      </c>
      <c r="O31" s="92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100"/>
    </row>
    <row r="32" spans="2:26" x14ac:dyDescent="0.25">
      <c r="B32" s="1" t="s">
        <v>27</v>
      </c>
      <c r="C32" s="10">
        <v>2711.60581809</v>
      </c>
      <c r="D32" s="10">
        <v>2753.3322835599997</v>
      </c>
      <c r="E32" s="10">
        <v>3363.9478093800003</v>
      </c>
      <c r="F32" s="10">
        <v>2857.0613573600003</v>
      </c>
      <c r="G32" s="10">
        <v>2709.9014454200001</v>
      </c>
      <c r="H32" s="10">
        <v>3488.60545194</v>
      </c>
      <c r="I32" s="10">
        <v>3797.3531051</v>
      </c>
      <c r="J32" s="10">
        <v>1995.9530363499998</v>
      </c>
      <c r="K32" s="10">
        <v>1509.0965550000001</v>
      </c>
      <c r="L32" s="10">
        <v>1307.35692397</v>
      </c>
      <c r="M32" s="10">
        <v>680.52131774999998</v>
      </c>
    </row>
    <row r="33" spans="2:13" x14ac:dyDescent="0.25">
      <c r="B33" s="1" t="s">
        <v>28</v>
      </c>
      <c r="C33" s="10">
        <v>833.24170390999996</v>
      </c>
      <c r="D33" s="10">
        <v>1237.9950587999999</v>
      </c>
      <c r="E33" s="10">
        <v>767.52893520000009</v>
      </c>
      <c r="F33" s="10">
        <v>684.40910226999995</v>
      </c>
      <c r="G33" s="10">
        <v>341.19428183999997</v>
      </c>
      <c r="H33" s="10">
        <v>1271.74674452</v>
      </c>
      <c r="I33" s="10">
        <v>1432.36482146</v>
      </c>
      <c r="J33" s="10">
        <v>382.37990565000018</v>
      </c>
      <c r="K33" s="10">
        <v>197.22199578999994</v>
      </c>
      <c r="L33" s="10">
        <v>457.71227383999985</v>
      </c>
      <c r="M33" s="10">
        <v>113.70793070000002</v>
      </c>
    </row>
    <row r="34" spans="2:13" x14ac:dyDescent="0.25">
      <c r="B34" s="3" t="s">
        <v>29</v>
      </c>
      <c r="C34" s="20">
        <v>2758.9460875099976</v>
      </c>
      <c r="D34" s="20">
        <v>1206.5958530100033</v>
      </c>
      <c r="E34" s="20">
        <v>1216.9093826699973</v>
      </c>
      <c r="F34" s="20">
        <v>2479.2860446200066</v>
      </c>
      <c r="G34" s="20">
        <v>3249.3198410600016</v>
      </c>
      <c r="H34" s="20">
        <v>-180.61349453000003</v>
      </c>
      <c r="I34" s="20">
        <v>36.216976290001185</v>
      </c>
      <c r="J34" s="20">
        <v>445.67387717000383</v>
      </c>
      <c r="K34" s="20">
        <v>1147.8921926500043</v>
      </c>
      <c r="L34" s="20">
        <v>-484.87714081001468</v>
      </c>
      <c r="M34" s="20">
        <v>3188.125893529992</v>
      </c>
    </row>
    <row r="35" spans="2:13" x14ac:dyDescent="0.25">
      <c r="B35" s="21"/>
      <c r="C35" s="21"/>
      <c r="D35" s="21"/>
      <c r="E35" s="21"/>
      <c r="F35" s="21"/>
      <c r="G35" s="21"/>
      <c r="H35" s="21"/>
      <c r="I35" s="21"/>
    </row>
    <row r="36" spans="2:13" x14ac:dyDescent="0.25">
      <c r="B36" s="22" t="s">
        <v>31</v>
      </c>
      <c r="C36" s="23">
        <f t="shared" ref="C36:L36" si="0">(C6+C15)/C4*100</f>
        <v>78.472395107601358</v>
      </c>
      <c r="D36" s="23">
        <f t="shared" si="0"/>
        <v>76.684571739809073</v>
      </c>
      <c r="E36" s="23">
        <f t="shared" si="0"/>
        <v>77.124219940080394</v>
      </c>
      <c r="F36" s="23">
        <f t="shared" si="0"/>
        <v>77.019218173541759</v>
      </c>
      <c r="G36" s="23">
        <f t="shared" si="0"/>
        <v>76.921262831582794</v>
      </c>
      <c r="H36" s="23">
        <f t="shared" si="0"/>
        <v>98.030580649855636</v>
      </c>
      <c r="I36" s="23">
        <f t="shared" si="0"/>
        <v>78.172040593656988</v>
      </c>
      <c r="J36" s="23">
        <f t="shared" si="0"/>
        <v>83.289870205127613</v>
      </c>
      <c r="K36" s="23">
        <f t="shared" si="0"/>
        <v>82.90189791718953</v>
      </c>
      <c r="L36" s="23">
        <f t="shared" si="0"/>
        <v>84.487152269037466</v>
      </c>
      <c r="M36" s="37">
        <f>(M6+M15)/M4*100</f>
        <v>82.826328185857008</v>
      </c>
    </row>
    <row r="37" spans="2:13" x14ac:dyDescent="0.25">
      <c r="B37" s="24" t="s">
        <v>32</v>
      </c>
      <c r="C37" s="25">
        <f t="shared" ref="C37:L37" si="1">C12/C4*100</f>
        <v>20.731815028669416</v>
      </c>
      <c r="D37" s="25">
        <f t="shared" si="1"/>
        <v>22.328663026829549</v>
      </c>
      <c r="E37" s="25">
        <f t="shared" si="1"/>
        <v>22.024603015235218</v>
      </c>
      <c r="F37" s="25">
        <f t="shared" si="1"/>
        <v>21.625567121980609</v>
      </c>
      <c r="G37" s="25">
        <f t="shared" si="1"/>
        <v>21.151825073109787</v>
      </c>
      <c r="H37" s="25">
        <f t="shared" si="1"/>
        <v>0.98533396860045286</v>
      </c>
      <c r="I37" s="25">
        <f t="shared" si="1"/>
        <v>19.963842953576265</v>
      </c>
      <c r="J37" s="25">
        <f t="shared" si="1"/>
        <v>16.382362763667558</v>
      </c>
      <c r="K37" s="25">
        <f t="shared" si="1"/>
        <v>16.541939924740305</v>
      </c>
      <c r="L37" s="25">
        <f t="shared" si="1"/>
        <v>15.222345263691095</v>
      </c>
      <c r="M37" s="38">
        <f>M12/M4*100</f>
        <v>16.829037439129703</v>
      </c>
    </row>
    <row r="38" spans="2:13" x14ac:dyDescent="0.25">
      <c r="B38" s="24" t="s">
        <v>33</v>
      </c>
      <c r="C38" s="25">
        <f t="shared" ref="C38:L38" si="2">C16/C4*100</f>
        <v>0.795789863729228</v>
      </c>
      <c r="D38" s="25">
        <f t="shared" si="2"/>
        <v>0.986765233361386</v>
      </c>
      <c r="E38" s="25">
        <f t="shared" si="2"/>
        <v>0.85117704468438316</v>
      </c>
      <c r="F38" s="25">
        <f t="shared" si="2"/>
        <v>1.3552147044776184</v>
      </c>
      <c r="G38" s="25">
        <f t="shared" si="2"/>
        <v>1.926912095307429</v>
      </c>
      <c r="H38" s="25">
        <f t="shared" si="2"/>
        <v>0.98408538154391778</v>
      </c>
      <c r="I38" s="25">
        <f t="shared" si="2"/>
        <v>1.8641164527667466</v>
      </c>
      <c r="J38" s="25">
        <f t="shared" si="2"/>
        <v>0.32776703120483369</v>
      </c>
      <c r="K38" s="25">
        <f t="shared" si="2"/>
        <v>0.55616215807015779</v>
      </c>
      <c r="L38" s="25">
        <f t="shared" si="2"/>
        <v>0.29050246727144519</v>
      </c>
      <c r="M38" s="38">
        <f>M16/M4*100</f>
        <v>0.34463437501328448</v>
      </c>
    </row>
    <row r="39" spans="2:13" x14ac:dyDescent="0.25">
      <c r="B39" s="26" t="s">
        <v>34</v>
      </c>
      <c r="C39" s="23">
        <f t="shared" ref="C39:L39" si="3">C19/C17*100</f>
        <v>45.46073540655474</v>
      </c>
      <c r="D39" s="23">
        <f t="shared" si="3"/>
        <v>44.458302329794741</v>
      </c>
      <c r="E39" s="23">
        <f t="shared" si="3"/>
        <v>45.318455852823462</v>
      </c>
      <c r="F39" s="23">
        <f t="shared" si="3"/>
        <v>47.827513291948996</v>
      </c>
      <c r="G39" s="23">
        <f t="shared" si="3"/>
        <v>49.365548968872638</v>
      </c>
      <c r="H39" s="23">
        <f t="shared" si="3"/>
        <v>48.25320625642</v>
      </c>
      <c r="I39" s="23">
        <f t="shared" si="3"/>
        <v>53.136060263441578</v>
      </c>
      <c r="J39" s="23">
        <f t="shared" si="3"/>
        <v>58.221961941542013</v>
      </c>
      <c r="K39" s="23">
        <f t="shared" si="3"/>
        <v>58.039563120812844</v>
      </c>
      <c r="L39" s="23">
        <f t="shared" si="3"/>
        <v>56.398571781252635</v>
      </c>
      <c r="M39" s="37">
        <f>M19/M17*100</f>
        <v>61.858802568594548</v>
      </c>
    </row>
    <row r="40" spans="2:13" x14ac:dyDescent="0.25">
      <c r="B40" s="27" t="s">
        <v>35</v>
      </c>
      <c r="C40" s="28">
        <f t="shared" ref="C40:L40" si="4">C19/(C17-C29)*100</f>
        <v>56.799778774112418</v>
      </c>
      <c r="D40" s="28">
        <f t="shared" si="4"/>
        <v>55.360599948130798</v>
      </c>
      <c r="E40" s="28">
        <f t="shared" si="4"/>
        <v>57.010281361336268</v>
      </c>
      <c r="F40" s="28">
        <f t="shared" si="4"/>
        <v>60.16934791190134</v>
      </c>
      <c r="G40" s="28">
        <f t="shared" si="4"/>
        <v>62.837725465506914</v>
      </c>
      <c r="H40" s="28">
        <f t="shared" si="4"/>
        <v>60.852044162239416</v>
      </c>
      <c r="I40" s="28">
        <f t="shared" si="4"/>
        <v>66.745285439982581</v>
      </c>
      <c r="J40" s="28">
        <f t="shared" si="4"/>
        <v>71.497179650969727</v>
      </c>
      <c r="K40" s="28">
        <f t="shared" si="4"/>
        <v>71.25391998985873</v>
      </c>
      <c r="L40" s="28">
        <f t="shared" si="4"/>
        <v>68.893782603544921</v>
      </c>
      <c r="M40" s="39">
        <f>M19/(M17-M29)*100</f>
        <v>79.931843201885684</v>
      </c>
    </row>
    <row r="41" spans="2:13" x14ac:dyDescent="0.25">
      <c r="B41" s="29" t="s">
        <v>36</v>
      </c>
      <c r="C41" s="25">
        <f>IFERROR(C20/C19*100,"-")</f>
        <v>0</v>
      </c>
      <c r="D41" s="25">
        <f t="shared" ref="D41:M41" si="5">IFERROR(D20/D19*100,"-")</f>
        <v>0</v>
      </c>
      <c r="E41" s="25">
        <f t="shared" si="5"/>
        <v>0</v>
      </c>
      <c r="F41" s="25">
        <f t="shared" si="5"/>
        <v>0</v>
      </c>
      <c r="G41" s="25">
        <f t="shared" si="5"/>
        <v>0</v>
      </c>
      <c r="H41" s="25">
        <f t="shared" si="5"/>
        <v>0</v>
      </c>
      <c r="I41" s="25">
        <f t="shared" si="5"/>
        <v>0</v>
      </c>
      <c r="J41" s="25">
        <f t="shared" si="5"/>
        <v>57.546981918332499</v>
      </c>
      <c r="K41" s="25">
        <f t="shared" si="5"/>
        <v>56.780563062452018</v>
      </c>
      <c r="L41" s="25">
        <f t="shared" si="5"/>
        <v>55.83265692463614</v>
      </c>
      <c r="M41" s="38">
        <f t="shared" si="5"/>
        <v>49.587906140887661</v>
      </c>
    </row>
    <row r="42" spans="2:13" x14ac:dyDescent="0.25">
      <c r="B42" s="29" t="s">
        <v>37</v>
      </c>
      <c r="C42" s="25">
        <f>IFERROR(C21/C19*100,"-")</f>
        <v>0</v>
      </c>
      <c r="D42" s="25">
        <f t="shared" ref="D42:M42" si="6">IFERROR(D21/D19*100,"-")</f>
        <v>0</v>
      </c>
      <c r="E42" s="25">
        <f t="shared" si="6"/>
        <v>0</v>
      </c>
      <c r="F42" s="25">
        <f t="shared" si="6"/>
        <v>0</v>
      </c>
      <c r="G42" s="25">
        <f t="shared" si="6"/>
        <v>0</v>
      </c>
      <c r="H42" s="25">
        <f t="shared" si="6"/>
        <v>0</v>
      </c>
      <c r="I42" s="25">
        <f t="shared" si="6"/>
        <v>0</v>
      </c>
      <c r="J42" s="25">
        <f t="shared" si="6"/>
        <v>42.453018081667508</v>
      </c>
      <c r="K42" s="25">
        <f t="shared" si="6"/>
        <v>43.219436937547975</v>
      </c>
      <c r="L42" s="25">
        <f t="shared" si="6"/>
        <v>44.16734307536386</v>
      </c>
      <c r="M42" s="38">
        <f t="shared" si="6"/>
        <v>50.412093859112339</v>
      </c>
    </row>
    <row r="43" spans="2:13" x14ac:dyDescent="0.25">
      <c r="B43" s="30" t="s">
        <v>38</v>
      </c>
      <c r="C43" s="25" t="str">
        <f t="shared" ref="C43:C48" si="7">IFERROR(C22/C$21*100,"-")</f>
        <v>-</v>
      </c>
      <c r="D43" s="25" t="str">
        <f t="shared" ref="D43:M48" si="8">IFERROR(D22/D$21*100,"-")</f>
        <v>-</v>
      </c>
      <c r="E43" s="25" t="str">
        <f t="shared" si="8"/>
        <v>-</v>
      </c>
      <c r="F43" s="25" t="str">
        <f t="shared" si="8"/>
        <v>-</v>
      </c>
      <c r="G43" s="25" t="str">
        <f t="shared" si="8"/>
        <v>-</v>
      </c>
      <c r="H43" s="25" t="str">
        <f t="shared" si="8"/>
        <v>-</v>
      </c>
      <c r="I43" s="25" t="str">
        <f t="shared" si="8"/>
        <v>-</v>
      </c>
      <c r="J43" s="25">
        <f t="shared" si="8"/>
        <v>49.309224898827978</v>
      </c>
      <c r="K43" s="25">
        <f t="shared" si="8"/>
        <v>51.239925700679201</v>
      </c>
      <c r="L43" s="25">
        <f t="shared" si="8"/>
        <v>53.230983025697945</v>
      </c>
      <c r="M43" s="38">
        <f t="shared" si="8"/>
        <v>54.902347963832788</v>
      </c>
    </row>
    <row r="44" spans="2:13" x14ac:dyDescent="0.25">
      <c r="B44" s="30" t="s">
        <v>39</v>
      </c>
      <c r="C44" s="25" t="str">
        <f t="shared" si="7"/>
        <v>-</v>
      </c>
      <c r="D44" s="25" t="str">
        <f t="shared" si="8"/>
        <v>-</v>
      </c>
      <c r="E44" s="25" t="str">
        <f t="shared" si="8"/>
        <v>-</v>
      </c>
      <c r="F44" s="25" t="str">
        <f t="shared" si="8"/>
        <v>-</v>
      </c>
      <c r="G44" s="25" t="str">
        <f t="shared" si="8"/>
        <v>-</v>
      </c>
      <c r="H44" s="25" t="str">
        <f t="shared" si="8"/>
        <v>-</v>
      </c>
      <c r="I44" s="25" t="str">
        <f t="shared" si="8"/>
        <v>-</v>
      </c>
      <c r="J44" s="25">
        <f t="shared" si="8"/>
        <v>24.386632509761885</v>
      </c>
      <c r="K44" s="25">
        <f t="shared" si="8"/>
        <v>23.792814792956289</v>
      </c>
      <c r="L44" s="25">
        <f t="shared" si="8"/>
        <v>23.206962192020359</v>
      </c>
      <c r="M44" s="38">
        <f t="shared" si="8"/>
        <v>27.528194747322072</v>
      </c>
    </row>
    <row r="45" spans="2:13" x14ac:dyDescent="0.25">
      <c r="B45" s="30" t="s">
        <v>40</v>
      </c>
      <c r="C45" s="25" t="str">
        <f t="shared" si="7"/>
        <v>-</v>
      </c>
      <c r="D45" s="25" t="str">
        <f t="shared" si="8"/>
        <v>-</v>
      </c>
      <c r="E45" s="25" t="str">
        <f t="shared" si="8"/>
        <v>-</v>
      </c>
      <c r="F45" s="25" t="str">
        <f t="shared" si="8"/>
        <v>-</v>
      </c>
      <c r="G45" s="25" t="str">
        <f t="shared" si="8"/>
        <v>-</v>
      </c>
      <c r="H45" s="25" t="str">
        <f t="shared" si="8"/>
        <v>-</v>
      </c>
      <c r="I45" s="25" t="str">
        <f t="shared" si="8"/>
        <v>-</v>
      </c>
      <c r="J45" s="25">
        <f t="shared" si="8"/>
        <v>17.812303552685659</v>
      </c>
      <c r="K45" s="25">
        <f t="shared" si="8"/>
        <v>17.078733758656931</v>
      </c>
      <c r="L45" s="25">
        <f t="shared" si="8"/>
        <v>16.046134369062123</v>
      </c>
      <c r="M45" s="38">
        <f t="shared" si="8"/>
        <v>15.818890806423699</v>
      </c>
    </row>
    <row r="46" spans="2:13" x14ac:dyDescent="0.25">
      <c r="B46" s="31" t="s">
        <v>41</v>
      </c>
      <c r="C46" s="28" t="str">
        <f t="shared" si="7"/>
        <v>-</v>
      </c>
      <c r="D46" s="28" t="str">
        <f t="shared" si="8"/>
        <v>-</v>
      </c>
      <c r="E46" s="28" t="str">
        <f t="shared" si="8"/>
        <v>-</v>
      </c>
      <c r="F46" s="28" t="str">
        <f t="shared" si="8"/>
        <v>-</v>
      </c>
      <c r="G46" s="28" t="str">
        <f t="shared" si="8"/>
        <v>-</v>
      </c>
      <c r="H46" s="28" t="str">
        <f t="shared" si="8"/>
        <v>-</v>
      </c>
      <c r="I46" s="28" t="str">
        <f t="shared" si="8"/>
        <v>-</v>
      </c>
      <c r="J46" s="28">
        <f t="shared" si="8"/>
        <v>8.4918390387244784</v>
      </c>
      <c r="K46" s="28">
        <f t="shared" si="8"/>
        <v>7.8885257477075656</v>
      </c>
      <c r="L46" s="28">
        <f t="shared" si="8"/>
        <v>7.5159204132195585</v>
      </c>
      <c r="M46" s="39">
        <f t="shared" si="8"/>
        <v>1.7505664824214384</v>
      </c>
    </row>
    <row r="47" spans="2:13" x14ac:dyDescent="0.25">
      <c r="B47" s="29" t="s">
        <v>42</v>
      </c>
      <c r="C47" s="25" t="str">
        <f t="shared" si="7"/>
        <v>-</v>
      </c>
      <c r="D47" s="25" t="str">
        <f t="shared" si="8"/>
        <v>-</v>
      </c>
      <c r="E47" s="25" t="str">
        <f t="shared" si="8"/>
        <v>-</v>
      </c>
      <c r="F47" s="25" t="str">
        <f t="shared" si="8"/>
        <v>-</v>
      </c>
      <c r="G47" s="25" t="str">
        <f t="shared" si="8"/>
        <v>-</v>
      </c>
      <c r="H47" s="25" t="str">
        <f t="shared" si="8"/>
        <v>-</v>
      </c>
      <c r="I47" s="25" t="str">
        <f t="shared" si="8"/>
        <v>-</v>
      </c>
      <c r="J47" s="25">
        <f t="shared" si="8"/>
        <v>63.100371077176952</v>
      </c>
      <c r="K47" s="25">
        <f t="shared" si="8"/>
        <v>64.219485469285033</v>
      </c>
      <c r="L47" s="25">
        <f t="shared" si="8"/>
        <v>65.328223131521767</v>
      </c>
      <c r="M47" s="38">
        <f t="shared" si="8"/>
        <v>66.25311385990004</v>
      </c>
    </row>
    <row r="48" spans="2:13" x14ac:dyDescent="0.25">
      <c r="B48" s="27" t="s">
        <v>43</v>
      </c>
      <c r="C48" s="28" t="str">
        <f t="shared" si="7"/>
        <v>-</v>
      </c>
      <c r="D48" s="28" t="str">
        <f t="shared" si="8"/>
        <v>-</v>
      </c>
      <c r="E48" s="28" t="str">
        <f t="shared" si="8"/>
        <v>-</v>
      </c>
      <c r="F48" s="28" t="str">
        <f t="shared" si="8"/>
        <v>-</v>
      </c>
      <c r="G48" s="28" t="str">
        <f t="shared" si="8"/>
        <v>-</v>
      </c>
      <c r="H48" s="28" t="str">
        <f t="shared" si="8"/>
        <v>-</v>
      </c>
      <c r="I48" s="28" t="str">
        <f t="shared" si="8"/>
        <v>-</v>
      </c>
      <c r="J48" s="28">
        <f t="shared" si="8"/>
        <v>31.461511923161744</v>
      </c>
      <c r="K48" s="28">
        <f t="shared" si="8"/>
        <v>30.48571013376279</v>
      </c>
      <c r="L48" s="28">
        <f t="shared" si="8"/>
        <v>29.438142948669245</v>
      </c>
      <c r="M48" s="39">
        <f t="shared" si="8"/>
        <v>33.581619279637586</v>
      </c>
    </row>
    <row r="49" spans="2:13" ht="30" x14ac:dyDescent="0.25">
      <c r="B49" s="123" t="s">
        <v>389</v>
      </c>
      <c r="C49" s="120"/>
      <c r="D49" s="120"/>
      <c r="E49" s="120"/>
      <c r="F49" s="120"/>
      <c r="G49" s="120"/>
      <c r="H49" s="120"/>
      <c r="I49" s="120"/>
      <c r="J49" s="124">
        <v>-8835.4631351799999</v>
      </c>
      <c r="K49" s="124">
        <v>-14840.07188116</v>
      </c>
      <c r="L49" s="124">
        <v>-16469.77130529</v>
      </c>
      <c r="M49" s="125">
        <v>-10718.809005020001</v>
      </c>
    </row>
    <row r="50" spans="2:13" x14ac:dyDescent="0.25">
      <c r="B50" s="32" t="s">
        <v>44</v>
      </c>
      <c r="C50" s="33">
        <f t="shared" ref="C50:M50" si="9">C49/(C5-C12)*100</f>
        <v>0</v>
      </c>
      <c r="D50" s="33">
        <f t="shared" si="9"/>
        <v>0</v>
      </c>
      <c r="E50" s="33">
        <f t="shared" si="9"/>
        <v>0</v>
      </c>
      <c r="F50" s="33">
        <f t="shared" si="9"/>
        <v>0</v>
      </c>
      <c r="G50" s="33">
        <f t="shared" si="9"/>
        <v>0</v>
      </c>
      <c r="H50" s="33">
        <f t="shared" si="9"/>
        <v>0</v>
      </c>
      <c r="I50" s="33">
        <f t="shared" si="9"/>
        <v>0</v>
      </c>
      <c r="J50" s="34">
        <f t="shared" si="9"/>
        <v>-14.139027703701601</v>
      </c>
      <c r="K50" s="34">
        <f t="shared" si="9"/>
        <v>-21.842142368155692</v>
      </c>
      <c r="L50" s="34">
        <f t="shared" si="9"/>
        <v>-22.170458132034295</v>
      </c>
      <c r="M50" s="40">
        <f t="shared" si="9"/>
        <v>-26.55667860612953</v>
      </c>
    </row>
    <row r="51" spans="2:13" x14ac:dyDescent="0.25">
      <c r="B51" s="35" t="s">
        <v>45</v>
      </c>
      <c r="C51" s="36">
        <f t="shared" ref="C51:M51" si="10">C31/(C5-C12)*100</f>
        <v>11.628569273282977</v>
      </c>
      <c r="D51" s="36">
        <f t="shared" si="10"/>
        <v>13.94460963683677</v>
      </c>
      <c r="E51" s="36">
        <f t="shared" si="10"/>
        <v>12.473273845533919</v>
      </c>
      <c r="F51" s="36">
        <f t="shared" si="10"/>
        <v>9.5511518199678456</v>
      </c>
      <c r="G51" s="36">
        <f t="shared" si="10"/>
        <v>7.5410245961274232</v>
      </c>
      <c r="H51" s="36">
        <f t="shared" si="10"/>
        <v>8.6470262106529869</v>
      </c>
      <c r="I51" s="36">
        <f t="shared" si="10"/>
        <v>10.741731533368949</v>
      </c>
      <c r="J51" s="36">
        <f t="shared" si="10"/>
        <v>3.8059482384880168</v>
      </c>
      <c r="K51" s="36">
        <f t="shared" si="10"/>
        <v>2.5114199587601345</v>
      </c>
      <c r="L51" s="36">
        <f t="shared" si="10"/>
        <v>2.3760131227578647</v>
      </c>
      <c r="M51" s="41">
        <f t="shared" si="10"/>
        <v>1.9677644112136219</v>
      </c>
    </row>
    <row r="52" spans="2:13" x14ac:dyDescent="0.25">
      <c r="B52" s="104" t="s">
        <v>178</v>
      </c>
      <c r="C52" s="36">
        <f t="shared" ref="C52:L52" si="11">C34/(C5-C12)*100</f>
        <v>9.0504867983043944</v>
      </c>
      <c r="D52" s="36">
        <f t="shared" si="11"/>
        <v>4.2155169737849558</v>
      </c>
      <c r="E52" s="36">
        <f t="shared" si="11"/>
        <v>3.6739512076778156</v>
      </c>
      <c r="F52" s="36">
        <f t="shared" si="11"/>
        <v>6.6864986415183196</v>
      </c>
      <c r="G52" s="36">
        <f t="shared" si="11"/>
        <v>8.0309511836008909</v>
      </c>
      <c r="H52" s="36">
        <f t="shared" si="11"/>
        <v>-0.32807858678186425</v>
      </c>
      <c r="I52" s="36">
        <f t="shared" si="11"/>
        <v>7.4388913842142759E-2</v>
      </c>
      <c r="J52" s="36">
        <f t="shared" si="11"/>
        <v>0.71319354737983565</v>
      </c>
      <c r="K52" s="36">
        <f t="shared" si="11"/>
        <v>1.6895083053462923</v>
      </c>
      <c r="L52" s="36">
        <f t="shared" si="11"/>
        <v>-0.65270780937049833</v>
      </c>
      <c r="M52" s="41">
        <f>M34/(M5-M12)*100</f>
        <v>7.8988285611492293</v>
      </c>
    </row>
    <row r="53" spans="2:13" x14ac:dyDescent="0.25"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</row>
    <row r="54" spans="2:13" x14ac:dyDescent="0.25"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</row>
  </sheetData>
  <mergeCells count="1">
    <mergeCell ref="O2:Z3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54"/>
  <sheetViews>
    <sheetView showGridLines="0" zoomScale="75" zoomScaleNormal="75" workbookViewId="0">
      <pane xSplit="2" ySplit="3" topLeftCell="C4" activePane="bottomRight" state="frozen"/>
      <selection activeCell="B28" sqref="B28"/>
      <selection pane="topRight" activeCell="B28" sqref="B28"/>
      <selection pane="bottomLeft" activeCell="B28" sqref="B28"/>
      <selection pane="bottomRight"/>
    </sheetView>
  </sheetViews>
  <sheetFormatPr defaultRowHeight="15" x14ac:dyDescent="0.25"/>
  <cols>
    <col min="1" max="1" width="9.140625" style="1"/>
    <col min="2" max="2" width="39.28515625" style="1" bestFit="1" customWidth="1"/>
    <col min="3" max="11" width="9.140625" style="1"/>
    <col min="12" max="12" width="10" style="1" bestFit="1" customWidth="1"/>
    <col min="13" max="14" width="9.140625" style="1"/>
    <col min="15" max="26" width="10.5703125" style="1" customWidth="1"/>
    <col min="27" max="27" width="10.140625" style="1" customWidth="1"/>
    <col min="28" max="16384" width="9.140625" style="1"/>
  </cols>
  <sheetData>
    <row r="1" spans="2:26" x14ac:dyDescent="0.25">
      <c r="D1" s="57"/>
      <c r="E1" s="57"/>
      <c r="F1" s="57"/>
      <c r="G1" s="57"/>
      <c r="H1" s="57"/>
      <c r="I1" s="57"/>
      <c r="J1" s="57"/>
      <c r="K1" s="57"/>
      <c r="L1" s="57"/>
      <c r="M1" s="57"/>
    </row>
    <row r="2" spans="2:26" x14ac:dyDescent="0.25">
      <c r="B2" s="118" t="s">
        <v>385</v>
      </c>
      <c r="D2" s="57"/>
      <c r="E2" s="57"/>
      <c r="F2" s="57"/>
      <c r="G2" s="57"/>
      <c r="H2" s="57"/>
      <c r="I2" s="57"/>
      <c r="J2" s="57"/>
      <c r="K2" s="57"/>
      <c r="L2" s="57"/>
      <c r="M2" s="57"/>
      <c r="O2" s="132" t="s">
        <v>88</v>
      </c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4"/>
    </row>
    <row r="3" spans="2:26" x14ac:dyDescent="0.25">
      <c r="B3" s="58" t="s">
        <v>74</v>
      </c>
      <c r="C3" s="2">
        <v>2008</v>
      </c>
      <c r="D3" s="2">
        <v>2009</v>
      </c>
      <c r="E3" s="2">
        <v>2010</v>
      </c>
      <c r="F3" s="2">
        <v>2011</v>
      </c>
      <c r="G3" s="2">
        <v>2012</v>
      </c>
      <c r="H3" s="2">
        <v>2013</v>
      </c>
      <c r="I3" s="2">
        <v>2014</v>
      </c>
      <c r="J3" s="2">
        <v>2015</v>
      </c>
      <c r="K3" s="2">
        <v>2016</v>
      </c>
      <c r="L3" s="2">
        <v>2017</v>
      </c>
      <c r="M3" s="2" t="s">
        <v>46</v>
      </c>
      <c r="O3" s="135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7"/>
    </row>
    <row r="4" spans="2:26" x14ac:dyDescent="0.25">
      <c r="B4" s="3" t="s">
        <v>0</v>
      </c>
      <c r="C4" s="4">
        <v>10119.450375169999</v>
      </c>
      <c r="D4" s="4">
        <v>9701.414600439999</v>
      </c>
      <c r="E4" s="4">
        <v>10643.358103</v>
      </c>
      <c r="F4" s="4">
        <v>12645.27394605</v>
      </c>
      <c r="G4" s="4">
        <v>11360.463568810001</v>
      </c>
      <c r="H4" s="4">
        <v>10971.008086669999</v>
      </c>
      <c r="I4" s="4">
        <v>12270.953810570001</v>
      </c>
      <c r="J4" s="4">
        <v>13848.598913800002</v>
      </c>
      <c r="K4" s="4">
        <v>13753.36315739</v>
      </c>
      <c r="L4" s="4">
        <v>14382.397938170001</v>
      </c>
      <c r="M4" s="4">
        <v>8886.1679378600002</v>
      </c>
      <c r="O4" s="96"/>
      <c r="P4" s="97"/>
      <c r="Q4" s="97"/>
      <c r="R4" s="97"/>
      <c r="S4" s="97"/>
      <c r="T4" s="97"/>
      <c r="U4" s="97"/>
      <c r="V4" s="97"/>
      <c r="W4" s="97"/>
      <c r="X4" s="97"/>
      <c r="Y4" s="97"/>
      <c r="Z4" s="98"/>
    </row>
    <row r="5" spans="2:26" x14ac:dyDescent="0.25">
      <c r="B5" s="5" t="s">
        <v>1</v>
      </c>
      <c r="C5" s="6">
        <v>9899.8285209400001</v>
      </c>
      <c r="D5" s="6">
        <v>9551.4808652499996</v>
      </c>
      <c r="E5" s="6">
        <v>10527.143975450001</v>
      </c>
      <c r="F5" s="6">
        <v>12483.95683943</v>
      </c>
      <c r="G5" s="6">
        <v>11187.153189930001</v>
      </c>
      <c r="H5" s="6">
        <v>10868.681002589999</v>
      </c>
      <c r="I5" s="6">
        <v>12153.157054740001</v>
      </c>
      <c r="J5" s="6">
        <v>13770.675130500002</v>
      </c>
      <c r="K5" s="6">
        <v>13693.73031795</v>
      </c>
      <c r="L5" s="6">
        <v>14283.415444980001</v>
      </c>
      <c r="M5" s="6">
        <v>8846.8782842500004</v>
      </c>
      <c r="O5" s="89" t="s">
        <v>195</v>
      </c>
      <c r="P5" s="93"/>
      <c r="Q5" s="93"/>
      <c r="R5" s="93"/>
      <c r="S5" s="93"/>
      <c r="T5" s="93"/>
      <c r="U5" s="93"/>
      <c r="V5" s="93"/>
      <c r="W5" s="93"/>
      <c r="X5" s="93"/>
      <c r="Y5" s="93"/>
      <c r="Z5" s="94"/>
    </row>
    <row r="6" spans="2:26" x14ac:dyDescent="0.25">
      <c r="B6" s="7" t="s">
        <v>2</v>
      </c>
      <c r="C6" s="8">
        <v>7005.9146212400001</v>
      </c>
      <c r="D6" s="8">
        <v>6465.4799664900002</v>
      </c>
      <c r="E6" s="8">
        <v>7203.5247358799998</v>
      </c>
      <c r="F6" s="8">
        <v>8476.9526967700003</v>
      </c>
      <c r="G6" s="8">
        <v>6661.4534594699999</v>
      </c>
      <c r="H6" s="8">
        <v>6248.3037624799999</v>
      </c>
      <c r="I6" s="8">
        <v>6545.7434258000003</v>
      </c>
      <c r="J6" s="8">
        <v>6811.0053680600004</v>
      </c>
      <c r="K6" s="8">
        <v>6566.4548058999999</v>
      </c>
      <c r="L6" s="8">
        <v>6924.3438466600001</v>
      </c>
      <c r="M6" s="8">
        <v>5037.7803400500006</v>
      </c>
      <c r="O6" s="89" t="s">
        <v>343</v>
      </c>
      <c r="P6" s="93"/>
      <c r="Q6" s="93"/>
      <c r="R6" s="93"/>
      <c r="S6" s="93"/>
      <c r="T6" s="93"/>
      <c r="U6" s="93"/>
      <c r="V6" s="93"/>
      <c r="W6" s="93"/>
      <c r="X6" s="93"/>
      <c r="Y6" s="93"/>
      <c r="Z6" s="94"/>
    </row>
    <row r="7" spans="2:26" x14ac:dyDescent="0.25">
      <c r="B7" s="9" t="s">
        <v>3</v>
      </c>
      <c r="C7" s="10"/>
      <c r="D7" s="10"/>
      <c r="E7" s="10"/>
      <c r="F7" s="10"/>
      <c r="G7" s="10"/>
      <c r="H7" s="10"/>
      <c r="I7" s="10"/>
      <c r="J7" s="10">
        <v>5412.8211248600001</v>
      </c>
      <c r="K7" s="10">
        <v>5171.2543159399993</v>
      </c>
      <c r="L7" s="10">
        <v>5434.9950723299999</v>
      </c>
      <c r="M7" s="10">
        <v>3948.6730739899999</v>
      </c>
      <c r="O7" s="89"/>
      <c r="P7" s="93"/>
      <c r="Q7" s="93"/>
      <c r="R7" s="93"/>
      <c r="S7" s="93"/>
      <c r="T7" s="93"/>
      <c r="U7" s="93"/>
      <c r="V7" s="93"/>
      <c r="W7" s="93"/>
      <c r="X7" s="93"/>
      <c r="Y7" s="93"/>
      <c r="Z7" s="94"/>
    </row>
    <row r="8" spans="2:26" x14ac:dyDescent="0.25">
      <c r="B8" s="9" t="s">
        <v>4</v>
      </c>
      <c r="C8" s="10"/>
      <c r="D8" s="10"/>
      <c r="E8" s="10"/>
      <c r="F8" s="10"/>
      <c r="G8" s="10"/>
      <c r="H8" s="10"/>
      <c r="I8" s="10"/>
      <c r="J8" s="10">
        <v>183.12612378</v>
      </c>
      <c r="K8" s="10">
        <v>188.25190314</v>
      </c>
      <c r="L8" s="10">
        <v>192.80633112000001</v>
      </c>
      <c r="M8" s="10">
        <v>190.4382501</v>
      </c>
      <c r="O8" s="89" t="s">
        <v>196</v>
      </c>
      <c r="P8" s="93"/>
      <c r="Q8" s="93"/>
      <c r="R8" s="93"/>
      <c r="S8" s="93"/>
      <c r="T8" s="93"/>
      <c r="U8" s="93"/>
      <c r="V8" s="93"/>
      <c r="W8" s="93"/>
      <c r="X8" s="93"/>
      <c r="Y8" s="93"/>
      <c r="Z8" s="94"/>
    </row>
    <row r="9" spans="2:26" x14ac:dyDescent="0.25">
      <c r="B9" s="9" t="s">
        <v>5</v>
      </c>
      <c r="C9" s="10"/>
      <c r="D9" s="10"/>
      <c r="E9" s="10"/>
      <c r="F9" s="10"/>
      <c r="G9" s="10"/>
      <c r="H9" s="10"/>
      <c r="I9" s="10"/>
      <c r="J9" s="10">
        <v>60.833101210000002</v>
      </c>
      <c r="K9" s="10">
        <v>44.04297613</v>
      </c>
      <c r="L9" s="10">
        <v>52.261307600000002</v>
      </c>
      <c r="M9" s="10">
        <v>35.975598609999999</v>
      </c>
      <c r="O9" s="89" t="s">
        <v>344</v>
      </c>
      <c r="P9" s="93"/>
      <c r="Q9" s="93"/>
      <c r="R9" s="93"/>
      <c r="S9" s="93"/>
      <c r="T9" s="93"/>
      <c r="U9" s="93"/>
      <c r="V9" s="93"/>
      <c r="W9" s="93"/>
      <c r="X9" s="93"/>
      <c r="Y9" s="93"/>
      <c r="Z9" s="94"/>
    </row>
    <row r="10" spans="2:26" x14ac:dyDescent="0.25">
      <c r="B10" s="9" t="s">
        <v>6</v>
      </c>
      <c r="C10" s="10"/>
      <c r="D10" s="10"/>
      <c r="E10" s="10"/>
      <c r="F10" s="10"/>
      <c r="G10" s="10"/>
      <c r="H10" s="10"/>
      <c r="I10" s="10"/>
      <c r="J10" s="10">
        <v>590.21246767999992</v>
      </c>
      <c r="K10" s="10">
        <v>588.04892937</v>
      </c>
      <c r="L10" s="10">
        <v>613.60272124999995</v>
      </c>
      <c r="M10" s="10">
        <v>403.87544500999996</v>
      </c>
      <c r="O10" s="89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4"/>
    </row>
    <row r="11" spans="2:26" x14ac:dyDescent="0.25">
      <c r="B11" s="9" t="s">
        <v>7</v>
      </c>
      <c r="C11" s="10"/>
      <c r="D11" s="10"/>
      <c r="E11" s="10"/>
      <c r="F11" s="10"/>
      <c r="G11" s="10"/>
      <c r="H11" s="10"/>
      <c r="I11" s="10"/>
      <c r="J11" s="10">
        <v>564.01255053000114</v>
      </c>
      <c r="K11" s="10">
        <v>574.85668132000046</v>
      </c>
      <c r="L11" s="10">
        <v>630.67841435999981</v>
      </c>
      <c r="M11" s="10">
        <v>458.81797234000169</v>
      </c>
      <c r="O11" s="89" t="s">
        <v>197</v>
      </c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4"/>
    </row>
    <row r="12" spans="2:26" x14ac:dyDescent="0.25">
      <c r="B12" s="11" t="s">
        <v>8</v>
      </c>
      <c r="C12" s="8">
        <v>1864.4719450499999</v>
      </c>
      <c r="D12" s="8">
        <v>2163.3702242300001</v>
      </c>
      <c r="E12" s="8">
        <v>2544.41654892</v>
      </c>
      <c r="F12" s="8">
        <v>3100.3499303899998</v>
      </c>
      <c r="G12" s="8">
        <v>3544.6602580500003</v>
      </c>
      <c r="H12" s="8">
        <v>3666.1602944899996</v>
      </c>
      <c r="I12" s="8">
        <v>4358.7924775200008</v>
      </c>
      <c r="J12" s="8">
        <v>4053.29045778</v>
      </c>
      <c r="K12" s="8">
        <v>4042.0672863899999</v>
      </c>
      <c r="L12" s="8">
        <v>4173.6340242899996</v>
      </c>
      <c r="M12" s="8">
        <v>3294.0746767600003</v>
      </c>
      <c r="O12" s="89" t="s">
        <v>198</v>
      </c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4"/>
    </row>
    <row r="13" spans="2:26" x14ac:dyDescent="0.25">
      <c r="B13" s="9" t="s">
        <v>9</v>
      </c>
      <c r="C13" s="10"/>
      <c r="D13" s="10"/>
      <c r="E13" s="10"/>
      <c r="F13" s="10"/>
      <c r="G13" s="10"/>
      <c r="H13" s="10"/>
      <c r="I13" s="10"/>
      <c r="J13" s="10">
        <v>916.58546791999993</v>
      </c>
      <c r="K13" s="10">
        <v>1095.46175756</v>
      </c>
      <c r="L13" s="10">
        <v>1025.65977006</v>
      </c>
      <c r="M13" s="10">
        <v>761.51557656</v>
      </c>
      <c r="O13" s="24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4"/>
    </row>
    <row r="14" spans="2:26" x14ac:dyDescent="0.25">
      <c r="B14" s="9" t="s">
        <v>10</v>
      </c>
      <c r="C14" s="10"/>
      <c r="D14" s="10"/>
      <c r="E14" s="10"/>
      <c r="F14" s="10"/>
      <c r="G14" s="10"/>
      <c r="H14" s="10"/>
      <c r="I14" s="10"/>
      <c r="J14" s="10">
        <v>3136.7049898599998</v>
      </c>
      <c r="K14" s="10">
        <v>2946.6055288299999</v>
      </c>
      <c r="L14" s="10">
        <v>3147.9742542299996</v>
      </c>
      <c r="M14" s="10">
        <v>2532.5591002000001</v>
      </c>
      <c r="O14" s="89" t="s">
        <v>345</v>
      </c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4"/>
    </row>
    <row r="15" spans="2:26" x14ac:dyDescent="0.25">
      <c r="B15" s="11" t="s">
        <v>11</v>
      </c>
      <c r="C15" s="8">
        <v>1029.4419546500001</v>
      </c>
      <c r="D15" s="8">
        <v>922.6306745299994</v>
      </c>
      <c r="E15" s="8">
        <v>779.20269065000093</v>
      </c>
      <c r="F15" s="8">
        <v>906.65421227000024</v>
      </c>
      <c r="G15" s="8">
        <v>981.0394724100006</v>
      </c>
      <c r="H15" s="8">
        <v>954.21694561999993</v>
      </c>
      <c r="I15" s="8">
        <v>1248.6211514199995</v>
      </c>
      <c r="J15" s="8">
        <v>2906.3793046600013</v>
      </c>
      <c r="K15" s="8">
        <v>3085.2082256599997</v>
      </c>
      <c r="L15" s="8">
        <v>3185.4375740300011</v>
      </c>
      <c r="M15" s="8">
        <v>515.02326743999947</v>
      </c>
      <c r="O15" s="89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4"/>
    </row>
    <row r="16" spans="2:26" x14ac:dyDescent="0.25">
      <c r="B16" s="12" t="s">
        <v>12</v>
      </c>
      <c r="C16" s="6">
        <v>219.62185423</v>
      </c>
      <c r="D16" s="6">
        <v>149.93373518999999</v>
      </c>
      <c r="E16" s="6">
        <v>116.21412755</v>
      </c>
      <c r="F16" s="6">
        <v>161.31710662</v>
      </c>
      <c r="G16" s="6">
        <v>173.31037888</v>
      </c>
      <c r="H16" s="6">
        <v>102.32708407999999</v>
      </c>
      <c r="I16" s="6">
        <v>117.79675583</v>
      </c>
      <c r="J16" s="6">
        <v>77.923783299999997</v>
      </c>
      <c r="K16" s="6">
        <v>59.632839440000005</v>
      </c>
      <c r="L16" s="6">
        <v>98.982493190000014</v>
      </c>
      <c r="M16" s="6">
        <v>39.289653610000002</v>
      </c>
      <c r="O16" s="89" t="s">
        <v>346</v>
      </c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4"/>
    </row>
    <row r="17" spans="2:26" x14ac:dyDescent="0.25">
      <c r="B17" s="13" t="s">
        <v>13</v>
      </c>
      <c r="C17" s="14">
        <v>8860.8729424600006</v>
      </c>
      <c r="D17" s="14">
        <v>9373.5595735900006</v>
      </c>
      <c r="E17" s="14">
        <v>10973.8838707</v>
      </c>
      <c r="F17" s="14">
        <v>12021.25147689</v>
      </c>
      <c r="G17" s="14">
        <v>10436.30426178</v>
      </c>
      <c r="H17" s="14">
        <v>11261.79248435</v>
      </c>
      <c r="I17" s="14">
        <v>12760.23193733</v>
      </c>
      <c r="J17" s="14">
        <v>13344.682463399999</v>
      </c>
      <c r="K17" s="14">
        <v>13198.858041050002</v>
      </c>
      <c r="L17" s="14">
        <v>13517.70252429</v>
      </c>
      <c r="M17" s="14">
        <v>7626.6948307399998</v>
      </c>
      <c r="O17" s="89" t="s">
        <v>347</v>
      </c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4"/>
    </row>
    <row r="18" spans="2:26" x14ac:dyDescent="0.25">
      <c r="B18" s="15" t="s">
        <v>14</v>
      </c>
      <c r="C18" s="16">
        <v>6761.3135513300003</v>
      </c>
      <c r="D18" s="16">
        <v>7190.7783200200001</v>
      </c>
      <c r="E18" s="16">
        <v>8432.2767375799995</v>
      </c>
      <c r="F18" s="16">
        <v>9424.6386871800005</v>
      </c>
      <c r="G18" s="16">
        <v>7962.6106736700003</v>
      </c>
      <c r="H18" s="16">
        <v>9045.9786773600008</v>
      </c>
      <c r="I18" s="16">
        <v>10450.24704439</v>
      </c>
      <c r="J18" s="16">
        <v>12285.277035839999</v>
      </c>
      <c r="K18" s="16">
        <v>12298.656943420001</v>
      </c>
      <c r="L18" s="16">
        <v>12655.30982567</v>
      </c>
      <c r="M18" s="16">
        <v>7045.4326833999994</v>
      </c>
      <c r="O18" s="24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4"/>
    </row>
    <row r="19" spans="2:26" x14ac:dyDescent="0.25">
      <c r="B19" s="7" t="s">
        <v>15</v>
      </c>
      <c r="C19" s="8">
        <v>2272.0602583300001</v>
      </c>
      <c r="D19" s="8">
        <v>2488.0220816700003</v>
      </c>
      <c r="E19" s="8">
        <v>3048.0224949699996</v>
      </c>
      <c r="F19" s="8">
        <v>4646.9306755100006</v>
      </c>
      <c r="G19" s="8">
        <v>5192.64480456</v>
      </c>
      <c r="H19" s="8">
        <v>5886.4725909499994</v>
      </c>
      <c r="I19" s="8">
        <v>6682.5303845799999</v>
      </c>
      <c r="J19" s="8">
        <v>8734.5269323199991</v>
      </c>
      <c r="K19" s="8">
        <v>8857.6487838100002</v>
      </c>
      <c r="L19" s="8">
        <v>9028.5196708600015</v>
      </c>
      <c r="M19" s="8">
        <v>4581.9810314399992</v>
      </c>
      <c r="O19" s="89" t="s">
        <v>199</v>
      </c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4"/>
    </row>
    <row r="20" spans="2:26" x14ac:dyDescent="0.25">
      <c r="B20" s="9" t="s">
        <v>16</v>
      </c>
      <c r="C20" s="10"/>
      <c r="D20" s="10"/>
      <c r="E20" s="10"/>
      <c r="F20" s="10"/>
      <c r="G20" s="10"/>
      <c r="H20" s="10"/>
      <c r="I20" s="10"/>
      <c r="J20" s="10">
        <v>6531.6251230399994</v>
      </c>
      <c r="K20" s="10">
        <v>6519.3935068400006</v>
      </c>
      <c r="L20" s="10">
        <v>6447.5617395400013</v>
      </c>
      <c r="M20" s="10">
        <v>2798.4868387199995</v>
      </c>
      <c r="O20" s="89" t="s">
        <v>200</v>
      </c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4"/>
    </row>
    <row r="21" spans="2:26" x14ac:dyDescent="0.25">
      <c r="B21" s="9" t="s">
        <v>17</v>
      </c>
      <c r="C21" s="10"/>
      <c r="D21" s="10"/>
      <c r="E21" s="10"/>
      <c r="F21" s="10"/>
      <c r="G21" s="10"/>
      <c r="H21" s="10"/>
      <c r="I21" s="10"/>
      <c r="J21" s="10">
        <v>2202.9018092800002</v>
      </c>
      <c r="K21" s="10">
        <v>2338.2552769700001</v>
      </c>
      <c r="L21" s="10">
        <v>2580.9579313200002</v>
      </c>
      <c r="M21" s="10">
        <v>1783.4941927199998</v>
      </c>
      <c r="O21" s="89" t="s">
        <v>348</v>
      </c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4"/>
    </row>
    <row r="22" spans="2:26" x14ac:dyDescent="0.25">
      <c r="B22" s="1" t="s">
        <v>18</v>
      </c>
      <c r="C22" s="10"/>
      <c r="D22" s="10"/>
      <c r="E22" s="10"/>
      <c r="F22" s="10"/>
      <c r="G22" s="10"/>
      <c r="H22" s="10"/>
      <c r="I22" s="10"/>
      <c r="J22" s="10">
        <v>1351.53424814</v>
      </c>
      <c r="K22" s="10">
        <v>1465.78128077</v>
      </c>
      <c r="L22" s="10">
        <v>1603.2486158600002</v>
      </c>
      <c r="M22" s="10">
        <v>1141.40302664</v>
      </c>
      <c r="O22" s="24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4"/>
    </row>
    <row r="23" spans="2:26" x14ac:dyDescent="0.25">
      <c r="B23" s="1" t="s">
        <v>19</v>
      </c>
      <c r="C23" s="10"/>
      <c r="D23" s="10"/>
      <c r="E23" s="10"/>
      <c r="F23" s="10"/>
      <c r="G23" s="10"/>
      <c r="H23" s="10"/>
      <c r="I23" s="10"/>
      <c r="J23" s="10">
        <v>381.97863321</v>
      </c>
      <c r="K23" s="10">
        <v>410.87318904</v>
      </c>
      <c r="L23" s="10">
        <v>454.22363571</v>
      </c>
      <c r="M23" s="10">
        <v>333.46655509000004</v>
      </c>
      <c r="O23" s="89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4"/>
    </row>
    <row r="24" spans="2:26" x14ac:dyDescent="0.25">
      <c r="B24" s="1" t="s">
        <v>20</v>
      </c>
      <c r="C24" s="10"/>
      <c r="D24" s="10"/>
      <c r="E24" s="10"/>
      <c r="F24" s="10"/>
      <c r="G24" s="10"/>
      <c r="H24" s="10"/>
      <c r="I24" s="10"/>
      <c r="J24" s="10">
        <v>409.62787985</v>
      </c>
      <c r="K24" s="10">
        <v>420.23997213999996</v>
      </c>
      <c r="L24" s="10">
        <v>427.14861149000001</v>
      </c>
      <c r="M24" s="10">
        <v>293.58488983000001</v>
      </c>
      <c r="O24" s="89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4"/>
    </row>
    <row r="25" spans="2:26" x14ac:dyDescent="0.25">
      <c r="B25" s="1" t="s">
        <v>21</v>
      </c>
      <c r="C25" s="10"/>
      <c r="D25" s="10"/>
      <c r="E25" s="10"/>
      <c r="F25" s="10"/>
      <c r="G25" s="10"/>
      <c r="H25" s="10"/>
      <c r="I25" s="10"/>
      <c r="J25" s="10">
        <v>59.76104807999991</v>
      </c>
      <c r="K25" s="10">
        <v>41.360835020000195</v>
      </c>
      <c r="L25" s="10">
        <v>96.337068260000251</v>
      </c>
      <c r="M25" s="10">
        <v>15.039721159999772</v>
      </c>
      <c r="O25" s="89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4"/>
    </row>
    <row r="26" spans="2:26" x14ac:dyDescent="0.25">
      <c r="B26" s="17" t="s">
        <v>22</v>
      </c>
      <c r="C26" s="18"/>
      <c r="D26" s="18"/>
      <c r="E26" s="18"/>
      <c r="F26" s="18"/>
      <c r="G26" s="18"/>
      <c r="H26" s="18"/>
      <c r="I26" s="18"/>
      <c r="J26" s="18">
        <v>1643.76183449</v>
      </c>
      <c r="K26" s="18">
        <v>1804.8653471099999</v>
      </c>
      <c r="L26" s="18">
        <v>1962.8828663699999</v>
      </c>
      <c r="M26" s="18">
        <v>1363.08606635</v>
      </c>
      <c r="O26" s="89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4"/>
    </row>
    <row r="27" spans="2:26" x14ac:dyDescent="0.25">
      <c r="B27" s="17" t="s">
        <v>23</v>
      </c>
      <c r="C27" s="18"/>
      <c r="D27" s="18"/>
      <c r="E27" s="18"/>
      <c r="F27" s="18"/>
      <c r="G27" s="18"/>
      <c r="H27" s="18"/>
      <c r="I27" s="18"/>
      <c r="J27" s="18">
        <v>499.37892670999997</v>
      </c>
      <c r="K27" s="18">
        <v>533.04283076000002</v>
      </c>
      <c r="L27" s="18">
        <v>580.55243687999996</v>
      </c>
      <c r="M27" s="18">
        <v>419.93633323</v>
      </c>
      <c r="O27" s="89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4"/>
    </row>
    <row r="28" spans="2:26" x14ac:dyDescent="0.25">
      <c r="B28" s="7" t="s">
        <v>326</v>
      </c>
      <c r="C28" s="8">
        <v>4344.7155755799995</v>
      </c>
      <c r="D28" s="8">
        <v>4563.4895165899998</v>
      </c>
      <c r="E28" s="8">
        <v>5244.7566348100008</v>
      </c>
      <c r="F28" s="8">
        <v>4627.5429138999998</v>
      </c>
      <c r="G28" s="8">
        <v>2612.53254487</v>
      </c>
      <c r="H28" s="8">
        <v>2966.5529834200001</v>
      </c>
      <c r="I28" s="8">
        <v>3517.1794088699999</v>
      </c>
      <c r="J28" s="8">
        <v>3550.7501035200003</v>
      </c>
      <c r="K28" s="8">
        <v>3441.0081596100008</v>
      </c>
      <c r="L28" s="8">
        <v>3626.7901548099981</v>
      </c>
      <c r="M28" s="8">
        <v>2463.4516519600002</v>
      </c>
      <c r="O28" s="89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4"/>
    </row>
    <row r="29" spans="2:26" x14ac:dyDescent="0.25">
      <c r="B29" s="1" t="s">
        <v>24</v>
      </c>
      <c r="C29" s="19">
        <v>1959.1824200799999</v>
      </c>
      <c r="D29" s="19">
        <v>1869.2838698099999</v>
      </c>
      <c r="E29" s="19">
        <v>2066.47990837</v>
      </c>
      <c r="F29" s="19">
        <v>2462.5522504699998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O29" s="92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100"/>
    </row>
    <row r="30" spans="2:26" x14ac:dyDescent="0.25">
      <c r="B30" s="1" t="s">
        <v>25</v>
      </c>
      <c r="C30" s="10">
        <v>2385.5331554999993</v>
      </c>
      <c r="D30" s="10">
        <v>2694.2056467799998</v>
      </c>
      <c r="E30" s="10">
        <v>3178.2767264400009</v>
      </c>
      <c r="F30" s="10">
        <v>2164.99066343</v>
      </c>
      <c r="G30" s="10">
        <v>2612.53254487</v>
      </c>
      <c r="H30" s="10">
        <v>2966.5529834200001</v>
      </c>
      <c r="I30" s="10">
        <v>3517.1794088699999</v>
      </c>
      <c r="J30" s="10">
        <v>3550.7501035200003</v>
      </c>
      <c r="K30" s="10">
        <v>3441.0081596100008</v>
      </c>
      <c r="L30" s="10">
        <v>3626.7901548099981</v>
      </c>
      <c r="M30" s="10">
        <v>2463.4516519600002</v>
      </c>
    </row>
    <row r="31" spans="2:26" x14ac:dyDescent="0.25">
      <c r="B31" s="15" t="s">
        <v>26</v>
      </c>
      <c r="C31" s="16">
        <v>2099.5593911300002</v>
      </c>
      <c r="D31" s="16">
        <v>2182.78125357</v>
      </c>
      <c r="E31" s="16">
        <v>2541.6071331200001</v>
      </c>
      <c r="F31" s="16">
        <v>2596.61278971</v>
      </c>
      <c r="G31" s="16">
        <v>2473.6935881099998</v>
      </c>
      <c r="H31" s="16">
        <v>2215.8138069900001</v>
      </c>
      <c r="I31" s="16">
        <v>2309.98489294</v>
      </c>
      <c r="J31" s="16">
        <v>1059.4054275599999</v>
      </c>
      <c r="K31" s="16">
        <v>900.20109763000005</v>
      </c>
      <c r="L31" s="16">
        <v>862.39269862000003</v>
      </c>
      <c r="M31" s="16">
        <v>581.26214734000007</v>
      </c>
    </row>
    <row r="32" spans="2:26" x14ac:dyDescent="0.25">
      <c r="B32" s="1" t="s">
        <v>27</v>
      </c>
      <c r="C32" s="10">
        <v>680.44921524999995</v>
      </c>
      <c r="D32" s="10">
        <v>807.93086604999996</v>
      </c>
      <c r="E32" s="10">
        <v>1295.0430380999999</v>
      </c>
      <c r="F32" s="10">
        <v>981.53860635000001</v>
      </c>
      <c r="G32" s="10">
        <v>901.11700561999999</v>
      </c>
      <c r="H32" s="10">
        <v>1085.03304819</v>
      </c>
      <c r="I32" s="10">
        <v>1745.0048006300001</v>
      </c>
      <c r="J32" s="10">
        <v>511.5046226</v>
      </c>
      <c r="K32" s="10">
        <v>472.73327906000003</v>
      </c>
      <c r="L32" s="10">
        <v>483.14523819999999</v>
      </c>
      <c r="M32" s="10">
        <v>321.83812382000002</v>
      </c>
    </row>
    <row r="33" spans="2:13" x14ac:dyDescent="0.25">
      <c r="B33" s="1" t="s">
        <v>28</v>
      </c>
      <c r="C33" s="10">
        <v>1419.11017588</v>
      </c>
      <c r="D33" s="10">
        <v>1374.8503875199999</v>
      </c>
      <c r="E33" s="10">
        <v>1246.56409502</v>
      </c>
      <c r="F33" s="10">
        <v>1615.07418336</v>
      </c>
      <c r="G33" s="10">
        <v>1572.57658249</v>
      </c>
      <c r="H33" s="10">
        <v>1130.7807588000001</v>
      </c>
      <c r="I33" s="10">
        <v>564.98009230999992</v>
      </c>
      <c r="J33" s="10">
        <v>547.90080495999996</v>
      </c>
      <c r="K33" s="10">
        <v>427.46781857000002</v>
      </c>
      <c r="L33" s="10">
        <v>379.24746042000004</v>
      </c>
      <c r="M33" s="10">
        <v>259.42402352000005</v>
      </c>
    </row>
    <row r="34" spans="2:13" x14ac:dyDescent="0.25">
      <c r="B34" s="3" t="s">
        <v>29</v>
      </c>
      <c r="C34" s="20">
        <v>1258.5774327099989</v>
      </c>
      <c r="D34" s="20">
        <v>327.85502684999847</v>
      </c>
      <c r="E34" s="20">
        <v>-330.52576769999905</v>
      </c>
      <c r="F34" s="20">
        <v>624.02246915999967</v>
      </c>
      <c r="G34" s="20">
        <v>924.15930703000049</v>
      </c>
      <c r="H34" s="20">
        <v>-290.78439768000135</v>
      </c>
      <c r="I34" s="20">
        <v>-489.27812675999849</v>
      </c>
      <c r="J34" s="20">
        <v>503.91645040000367</v>
      </c>
      <c r="K34" s="20">
        <v>554.50511633999849</v>
      </c>
      <c r="L34" s="20">
        <v>864.69541388000107</v>
      </c>
      <c r="M34" s="20">
        <v>1259.4731071200003</v>
      </c>
    </row>
    <row r="35" spans="2:13" x14ac:dyDescent="0.25">
      <c r="B35" s="21"/>
      <c r="C35" s="21"/>
      <c r="D35" s="21"/>
      <c r="E35" s="21"/>
      <c r="F35" s="21"/>
      <c r="G35" s="21"/>
      <c r="H35" s="21"/>
      <c r="I35" s="21"/>
      <c r="J35" s="21"/>
    </row>
    <row r="36" spans="2:13" x14ac:dyDescent="0.25">
      <c r="B36" s="22" t="s">
        <v>31</v>
      </c>
      <c r="C36" s="23">
        <f t="shared" ref="C36:L36" si="0">(C6+C15)/C4*100</f>
        <v>79.405069227932373</v>
      </c>
      <c r="D36" s="23">
        <f t="shared" si="0"/>
        <v>76.154983013352691</v>
      </c>
      <c r="E36" s="23">
        <f t="shared" si="0"/>
        <v>75.001962249864931</v>
      </c>
      <c r="F36" s="23">
        <f t="shared" si="0"/>
        <v>74.206434349104441</v>
      </c>
      <c r="G36" s="23">
        <f t="shared" si="0"/>
        <v>67.272720744093235</v>
      </c>
      <c r="H36" s="23">
        <f t="shared" si="0"/>
        <v>65.650491287589247</v>
      </c>
      <c r="I36" s="23">
        <f t="shared" si="0"/>
        <v>63.518816039435009</v>
      </c>
      <c r="J36" s="23">
        <f t="shared" si="0"/>
        <v>70.168720555815327</v>
      </c>
      <c r="K36" s="23">
        <f t="shared" si="0"/>
        <v>70.176748196850582</v>
      </c>
      <c r="L36" s="23">
        <f t="shared" si="0"/>
        <v>70.292738833621485</v>
      </c>
      <c r="M36" s="37">
        <f>(M6+M15)/M4*100</f>
        <v>62.488168649525292</v>
      </c>
    </row>
    <row r="37" spans="2:13" x14ac:dyDescent="0.25">
      <c r="B37" s="24" t="s">
        <v>32</v>
      </c>
      <c r="C37" s="25">
        <f t="shared" ref="C37:L37" si="1">C12/C4*100</f>
        <v>18.424636476550518</v>
      </c>
      <c r="D37" s="25">
        <f t="shared" si="1"/>
        <v>22.299533762136939</v>
      </c>
      <c r="E37" s="25">
        <f t="shared" si="1"/>
        <v>23.906144323029171</v>
      </c>
      <c r="F37" s="25">
        <f t="shared" si="1"/>
        <v>24.517854999562548</v>
      </c>
      <c r="G37" s="25">
        <f t="shared" si="1"/>
        <v>31.20172197710151</v>
      </c>
      <c r="H37" s="25">
        <f t="shared" si="1"/>
        <v>33.4168042310028</v>
      </c>
      <c r="I37" s="25">
        <f t="shared" si="1"/>
        <v>35.521219823722319</v>
      </c>
      <c r="J37" s="25">
        <f t="shared" si="1"/>
        <v>29.26859592807568</v>
      </c>
      <c r="K37" s="25">
        <f t="shared" si="1"/>
        <v>29.389664477943374</v>
      </c>
      <c r="L37" s="25">
        <f t="shared" si="1"/>
        <v>29.019041485519125</v>
      </c>
      <c r="M37" s="38">
        <f>M12/M4*100</f>
        <v>37.069687404009287</v>
      </c>
    </row>
    <row r="38" spans="2:13" x14ac:dyDescent="0.25">
      <c r="B38" s="24" t="s">
        <v>33</v>
      </c>
      <c r="C38" s="25">
        <f t="shared" ref="C38:L38" si="2">C16/C4*100</f>
        <v>2.1702942955171172</v>
      </c>
      <c r="D38" s="25">
        <f t="shared" si="2"/>
        <v>1.5454832245103707</v>
      </c>
      <c r="E38" s="25">
        <f t="shared" si="2"/>
        <v>1.091893427105898</v>
      </c>
      <c r="F38" s="25">
        <f t="shared" si="2"/>
        <v>1.275710651333027</v>
      </c>
      <c r="G38" s="25">
        <f t="shared" si="2"/>
        <v>1.5255572788052532</v>
      </c>
      <c r="H38" s="25">
        <f t="shared" si="2"/>
        <v>0.93270448140795292</v>
      </c>
      <c r="I38" s="25">
        <f t="shared" si="2"/>
        <v>0.95996413684266146</v>
      </c>
      <c r="J38" s="25">
        <f t="shared" si="2"/>
        <v>0.56268351610898093</v>
      </c>
      <c r="K38" s="25">
        <f t="shared" si="2"/>
        <v>0.4335873252060381</v>
      </c>
      <c r="L38" s="25">
        <f t="shared" si="2"/>
        <v>0.68821968085938268</v>
      </c>
      <c r="M38" s="38">
        <f>M16/M4*100</f>
        <v>0.44214394646543093</v>
      </c>
    </row>
    <row r="39" spans="2:13" x14ac:dyDescent="0.25">
      <c r="B39" s="26" t="s">
        <v>34</v>
      </c>
      <c r="C39" s="23">
        <f t="shared" ref="C39:L39" si="3">C19/C17*100</f>
        <v>25.6414946144033</v>
      </c>
      <c r="D39" s="23">
        <f t="shared" si="3"/>
        <v>26.542980413545365</v>
      </c>
      <c r="E39" s="23">
        <f t="shared" si="3"/>
        <v>27.775239203215417</v>
      </c>
      <c r="F39" s="23">
        <f t="shared" si="3"/>
        <v>38.655964268307621</v>
      </c>
      <c r="G39" s="23">
        <f t="shared" si="3"/>
        <v>49.755590430384309</v>
      </c>
      <c r="H39" s="23">
        <f t="shared" si="3"/>
        <v>52.269410923084948</v>
      </c>
      <c r="I39" s="23">
        <f t="shared" si="3"/>
        <v>52.369975854673044</v>
      </c>
      <c r="J39" s="23">
        <f t="shared" si="3"/>
        <v>65.453239193033525</v>
      </c>
      <c r="K39" s="23">
        <f t="shared" si="3"/>
        <v>67.109205631742313</v>
      </c>
      <c r="L39" s="23">
        <f t="shared" si="3"/>
        <v>66.790341440319665</v>
      </c>
      <c r="M39" s="37">
        <f>M19/M17*100</f>
        <v>60.078200755744945</v>
      </c>
    </row>
    <row r="40" spans="2:13" x14ac:dyDescent="0.25">
      <c r="B40" s="27" t="s">
        <v>35</v>
      </c>
      <c r="C40" s="28">
        <f t="shared" ref="C40:L40" si="4">C19/(C17-C29)*100</f>
        <v>32.920343949970331</v>
      </c>
      <c r="D40" s="28">
        <f t="shared" si="4"/>
        <v>33.154726450372173</v>
      </c>
      <c r="E40" s="28">
        <f t="shared" si="4"/>
        <v>34.218976795711612</v>
      </c>
      <c r="F40" s="28">
        <f t="shared" si="4"/>
        <v>48.614676175457042</v>
      </c>
      <c r="G40" s="28">
        <f t="shared" si="4"/>
        <v>49.755590430384309</v>
      </c>
      <c r="H40" s="28">
        <f t="shared" si="4"/>
        <v>52.269410923084948</v>
      </c>
      <c r="I40" s="28">
        <f t="shared" si="4"/>
        <v>52.369975854673044</v>
      </c>
      <c r="J40" s="28">
        <f t="shared" si="4"/>
        <v>65.453239193033525</v>
      </c>
      <c r="K40" s="28">
        <f t="shared" si="4"/>
        <v>67.109205631742313</v>
      </c>
      <c r="L40" s="28">
        <f t="shared" si="4"/>
        <v>66.790341440319665</v>
      </c>
      <c r="M40" s="39">
        <f>M19/(M17-M29)*100</f>
        <v>60.078200755744945</v>
      </c>
    </row>
    <row r="41" spans="2:13" x14ac:dyDescent="0.25">
      <c r="B41" s="29" t="s">
        <v>36</v>
      </c>
      <c r="C41" s="25">
        <f>IFERROR(C20/C19*100,"-")</f>
        <v>0</v>
      </c>
      <c r="D41" s="25">
        <f t="shared" ref="D41:M41" si="5">IFERROR(D20/D19*100,"-")</f>
        <v>0</v>
      </c>
      <c r="E41" s="25">
        <f t="shared" si="5"/>
        <v>0</v>
      </c>
      <c r="F41" s="25">
        <f t="shared" si="5"/>
        <v>0</v>
      </c>
      <c r="G41" s="25">
        <f t="shared" si="5"/>
        <v>0</v>
      </c>
      <c r="H41" s="25">
        <f t="shared" si="5"/>
        <v>0</v>
      </c>
      <c r="I41" s="25">
        <f t="shared" si="5"/>
        <v>0</v>
      </c>
      <c r="J41" s="25">
        <f t="shared" si="5"/>
        <v>74.779380424958148</v>
      </c>
      <c r="K41" s="25">
        <f t="shared" si="5"/>
        <v>73.601851529224547</v>
      </c>
      <c r="L41" s="25">
        <f t="shared" si="5"/>
        <v>71.413276756208759</v>
      </c>
      <c r="M41" s="38">
        <f t="shared" si="5"/>
        <v>61.075914970353054</v>
      </c>
    </row>
    <row r="42" spans="2:13" x14ac:dyDescent="0.25">
      <c r="B42" s="29" t="s">
        <v>37</v>
      </c>
      <c r="C42" s="25">
        <f>IFERROR(C21/C19*100,"-")</f>
        <v>0</v>
      </c>
      <c r="D42" s="25">
        <f t="shared" ref="D42:M42" si="6">IFERROR(D21/D19*100,"-")</f>
        <v>0</v>
      </c>
      <c r="E42" s="25">
        <f t="shared" si="6"/>
        <v>0</v>
      </c>
      <c r="F42" s="25">
        <f t="shared" si="6"/>
        <v>0</v>
      </c>
      <c r="G42" s="25">
        <f t="shared" si="6"/>
        <v>0</v>
      </c>
      <c r="H42" s="25">
        <f t="shared" si="6"/>
        <v>0</v>
      </c>
      <c r="I42" s="25">
        <f t="shared" si="6"/>
        <v>0</v>
      </c>
      <c r="J42" s="25">
        <f t="shared" si="6"/>
        <v>25.220619575041852</v>
      </c>
      <c r="K42" s="25">
        <f t="shared" si="6"/>
        <v>26.39814847077545</v>
      </c>
      <c r="L42" s="25">
        <f t="shared" si="6"/>
        <v>28.586723243791241</v>
      </c>
      <c r="M42" s="38">
        <f t="shared" si="6"/>
        <v>38.924085029646953</v>
      </c>
    </row>
    <row r="43" spans="2:13" x14ac:dyDescent="0.25">
      <c r="B43" s="30" t="s">
        <v>38</v>
      </c>
      <c r="C43" s="25" t="str">
        <f t="shared" ref="C43:C48" si="7">IFERROR(C22/C$21*100,"-")</f>
        <v>-</v>
      </c>
      <c r="D43" s="25" t="str">
        <f t="shared" ref="D43:M48" si="8">IFERROR(D22/D$21*100,"-")</f>
        <v>-</v>
      </c>
      <c r="E43" s="25" t="str">
        <f t="shared" si="8"/>
        <v>-</v>
      </c>
      <c r="F43" s="25" t="str">
        <f t="shared" si="8"/>
        <v>-</v>
      </c>
      <c r="G43" s="25" t="str">
        <f t="shared" si="8"/>
        <v>-</v>
      </c>
      <c r="H43" s="25" t="str">
        <f t="shared" si="8"/>
        <v>-</v>
      </c>
      <c r="I43" s="25" t="str">
        <f t="shared" si="8"/>
        <v>-</v>
      </c>
      <c r="J43" s="25">
        <f t="shared" si="8"/>
        <v>61.352450774087728</v>
      </c>
      <c r="K43" s="25">
        <f t="shared" si="8"/>
        <v>62.686965585272404</v>
      </c>
      <c r="L43" s="25">
        <f t="shared" si="8"/>
        <v>62.118355220150292</v>
      </c>
      <c r="M43" s="38">
        <f t="shared" si="8"/>
        <v>63.998135306471106</v>
      </c>
    </row>
    <row r="44" spans="2:13" x14ac:dyDescent="0.25">
      <c r="B44" s="30" t="s">
        <v>39</v>
      </c>
      <c r="C44" s="25" t="str">
        <f t="shared" si="7"/>
        <v>-</v>
      </c>
      <c r="D44" s="25" t="str">
        <f t="shared" si="8"/>
        <v>-</v>
      </c>
      <c r="E44" s="25" t="str">
        <f t="shared" si="8"/>
        <v>-</v>
      </c>
      <c r="F44" s="25" t="str">
        <f t="shared" si="8"/>
        <v>-</v>
      </c>
      <c r="G44" s="25" t="str">
        <f t="shared" si="8"/>
        <v>-</v>
      </c>
      <c r="H44" s="25" t="str">
        <f t="shared" si="8"/>
        <v>-</v>
      </c>
      <c r="I44" s="25" t="str">
        <f t="shared" si="8"/>
        <v>-</v>
      </c>
      <c r="J44" s="25">
        <f t="shared" si="8"/>
        <v>17.339793884632858</v>
      </c>
      <c r="K44" s="25">
        <f t="shared" si="8"/>
        <v>17.571784958074598</v>
      </c>
      <c r="L44" s="25">
        <f t="shared" si="8"/>
        <v>17.599032909369921</v>
      </c>
      <c r="M44" s="38">
        <f t="shared" si="8"/>
        <v>18.697372632395933</v>
      </c>
    </row>
    <row r="45" spans="2:13" x14ac:dyDescent="0.25">
      <c r="B45" s="30" t="s">
        <v>40</v>
      </c>
      <c r="C45" s="25" t="str">
        <f t="shared" si="7"/>
        <v>-</v>
      </c>
      <c r="D45" s="25" t="str">
        <f t="shared" si="8"/>
        <v>-</v>
      </c>
      <c r="E45" s="25" t="str">
        <f t="shared" si="8"/>
        <v>-</v>
      </c>
      <c r="F45" s="25" t="str">
        <f t="shared" si="8"/>
        <v>-</v>
      </c>
      <c r="G45" s="25" t="str">
        <f t="shared" si="8"/>
        <v>-</v>
      </c>
      <c r="H45" s="25" t="str">
        <f t="shared" si="8"/>
        <v>-</v>
      </c>
      <c r="I45" s="25" t="str">
        <f t="shared" si="8"/>
        <v>-</v>
      </c>
      <c r="J45" s="25">
        <f t="shared" si="8"/>
        <v>18.594922303136308</v>
      </c>
      <c r="K45" s="25">
        <f t="shared" si="8"/>
        <v>17.972373516229712</v>
      </c>
      <c r="L45" s="25">
        <f t="shared" si="8"/>
        <v>16.550002861594105</v>
      </c>
      <c r="M45" s="38">
        <f t="shared" si="8"/>
        <v>16.461219275530965</v>
      </c>
    </row>
    <row r="46" spans="2:13" x14ac:dyDescent="0.25">
      <c r="B46" s="31" t="s">
        <v>41</v>
      </c>
      <c r="C46" s="28" t="str">
        <f t="shared" si="7"/>
        <v>-</v>
      </c>
      <c r="D46" s="28" t="str">
        <f t="shared" si="8"/>
        <v>-</v>
      </c>
      <c r="E46" s="28" t="str">
        <f t="shared" si="8"/>
        <v>-</v>
      </c>
      <c r="F46" s="28" t="str">
        <f t="shared" si="8"/>
        <v>-</v>
      </c>
      <c r="G46" s="28" t="str">
        <f t="shared" si="8"/>
        <v>-</v>
      </c>
      <c r="H46" s="28" t="str">
        <f t="shared" si="8"/>
        <v>-</v>
      </c>
      <c r="I46" s="28" t="str">
        <f t="shared" si="8"/>
        <v>-</v>
      </c>
      <c r="J46" s="28">
        <f t="shared" si="8"/>
        <v>2.7128330381430983</v>
      </c>
      <c r="K46" s="28">
        <f t="shared" si="8"/>
        <v>1.7688759404232857</v>
      </c>
      <c r="L46" s="28">
        <f t="shared" si="8"/>
        <v>3.7326090088856971</v>
      </c>
      <c r="M46" s="39">
        <f t="shared" si="8"/>
        <v>0.84327278560199592</v>
      </c>
    </row>
    <row r="47" spans="2:13" x14ac:dyDescent="0.25">
      <c r="B47" s="29" t="s">
        <v>42</v>
      </c>
      <c r="C47" s="25" t="str">
        <f t="shared" si="7"/>
        <v>-</v>
      </c>
      <c r="D47" s="25" t="str">
        <f t="shared" si="8"/>
        <v>-</v>
      </c>
      <c r="E47" s="25" t="str">
        <f t="shared" si="8"/>
        <v>-</v>
      </c>
      <c r="F47" s="25" t="str">
        <f t="shared" si="8"/>
        <v>-</v>
      </c>
      <c r="G47" s="25" t="str">
        <f t="shared" si="8"/>
        <v>-</v>
      </c>
      <c r="H47" s="25" t="str">
        <f t="shared" si="8"/>
        <v>-</v>
      </c>
      <c r="I47" s="25" t="str">
        <f t="shared" si="8"/>
        <v>-</v>
      </c>
      <c r="J47" s="25">
        <f t="shared" si="8"/>
        <v>74.618025531843827</v>
      </c>
      <c r="K47" s="25">
        <f t="shared" si="8"/>
        <v>77.188550150470007</v>
      </c>
      <c r="L47" s="25">
        <f t="shared" si="8"/>
        <v>76.052493632319951</v>
      </c>
      <c r="M47" s="38">
        <f t="shared" si="8"/>
        <v>76.427838784894661</v>
      </c>
    </row>
    <row r="48" spans="2:13" x14ac:dyDescent="0.25">
      <c r="B48" s="27" t="s">
        <v>43</v>
      </c>
      <c r="C48" s="28" t="str">
        <f t="shared" si="7"/>
        <v>-</v>
      </c>
      <c r="D48" s="28" t="str">
        <f t="shared" si="8"/>
        <v>-</v>
      </c>
      <c r="E48" s="28" t="str">
        <f t="shared" si="8"/>
        <v>-</v>
      </c>
      <c r="F48" s="28" t="str">
        <f t="shared" si="8"/>
        <v>-</v>
      </c>
      <c r="G48" s="28" t="str">
        <f t="shared" si="8"/>
        <v>-</v>
      </c>
      <c r="H48" s="28" t="str">
        <f t="shared" si="8"/>
        <v>-</v>
      </c>
      <c r="I48" s="28" t="str">
        <f t="shared" si="8"/>
        <v>-</v>
      </c>
      <c r="J48" s="28">
        <f t="shared" si="8"/>
        <v>22.669141430013067</v>
      </c>
      <c r="K48" s="28">
        <f t="shared" si="8"/>
        <v>22.796605486580454</v>
      </c>
      <c r="L48" s="28">
        <f t="shared" si="8"/>
        <v>22.493680731288919</v>
      </c>
      <c r="M48" s="39">
        <f t="shared" si="8"/>
        <v>23.545707911140255</v>
      </c>
    </row>
    <row r="49" spans="2:13" ht="30" x14ac:dyDescent="0.25">
      <c r="B49" s="123" t="s">
        <v>389</v>
      </c>
      <c r="C49" s="120"/>
      <c r="D49" s="120"/>
      <c r="E49" s="120"/>
      <c r="F49" s="120"/>
      <c r="G49" s="120"/>
      <c r="H49" s="120"/>
      <c r="I49" s="120"/>
      <c r="J49" s="124">
        <v>-1020.9118728200001</v>
      </c>
      <c r="K49" s="124">
        <v>-1036.0379589300001</v>
      </c>
      <c r="L49" s="124">
        <v>-1312.18932705</v>
      </c>
      <c r="M49" s="125">
        <v>-1117.74928034</v>
      </c>
    </row>
    <row r="50" spans="2:13" x14ac:dyDescent="0.25">
      <c r="B50" s="32" t="s">
        <v>44</v>
      </c>
      <c r="C50" s="33">
        <f t="shared" ref="C50:M50" si="9">C49/(C5-C12)*100</f>
        <v>0</v>
      </c>
      <c r="D50" s="33">
        <f t="shared" si="9"/>
        <v>0</v>
      </c>
      <c r="E50" s="33">
        <f t="shared" si="9"/>
        <v>0</v>
      </c>
      <c r="F50" s="33">
        <f t="shared" si="9"/>
        <v>0</v>
      </c>
      <c r="G50" s="33">
        <f t="shared" si="9"/>
        <v>0</v>
      </c>
      <c r="H50" s="33">
        <f t="shared" si="9"/>
        <v>0</v>
      </c>
      <c r="I50" s="33">
        <f t="shared" si="9"/>
        <v>0</v>
      </c>
      <c r="J50" s="34">
        <f t="shared" si="9"/>
        <v>-10.506035391251377</v>
      </c>
      <c r="K50" s="34">
        <f t="shared" si="9"/>
        <v>-10.734294758760814</v>
      </c>
      <c r="L50" s="34">
        <f t="shared" si="9"/>
        <v>-12.979403534527082</v>
      </c>
      <c r="M50" s="40">
        <f t="shared" si="9"/>
        <v>-20.129458186352991</v>
      </c>
    </row>
    <row r="51" spans="2:13" x14ac:dyDescent="0.25">
      <c r="B51" s="35" t="s">
        <v>45</v>
      </c>
      <c r="C51" s="36">
        <f t="shared" ref="C51:M51" si="10">C31/(C5-C12)*100</f>
        <v>26.129013333766732</v>
      </c>
      <c r="D51" s="36">
        <f t="shared" si="10"/>
        <v>29.544512252575661</v>
      </c>
      <c r="E51" s="36">
        <f t="shared" si="10"/>
        <v>31.838831483499714</v>
      </c>
      <c r="F51" s="36">
        <f t="shared" si="10"/>
        <v>27.671798434016555</v>
      </c>
      <c r="G51" s="36">
        <f t="shared" si="10"/>
        <v>32.367626769940479</v>
      </c>
      <c r="H51" s="36">
        <f t="shared" si="10"/>
        <v>30.764421190737878</v>
      </c>
      <c r="I51" s="36">
        <f t="shared" si="10"/>
        <v>29.636603087456525</v>
      </c>
      <c r="J51" s="36">
        <f t="shared" si="10"/>
        <v>10.902166202539153</v>
      </c>
      <c r="K51" s="36">
        <f t="shared" si="10"/>
        <v>9.3269014333222149</v>
      </c>
      <c r="L51" s="36">
        <f t="shared" si="10"/>
        <v>8.5302803565573146</v>
      </c>
      <c r="M51" s="41">
        <f t="shared" si="10"/>
        <v>10.46790393515726</v>
      </c>
    </row>
    <row r="52" spans="2:13" x14ac:dyDescent="0.25">
      <c r="B52" s="104" t="s">
        <v>178</v>
      </c>
      <c r="C52" s="36">
        <f t="shared" ref="C52:L52" si="11">C34/(C5-C12)*100</f>
        <v>15.662994178582526</v>
      </c>
      <c r="D52" s="36">
        <f t="shared" si="11"/>
        <v>4.437603100171426</v>
      </c>
      <c r="E52" s="36">
        <f t="shared" si="11"/>
        <v>-4.1405117579427966</v>
      </c>
      <c r="F52" s="36">
        <f t="shared" si="11"/>
        <v>6.6501343801904937</v>
      </c>
      <c r="G52" s="36">
        <f t="shared" si="11"/>
        <v>12.092380264755622</v>
      </c>
      <c r="H52" s="36">
        <f t="shared" si="11"/>
        <v>-4.0372587523835008</v>
      </c>
      <c r="I52" s="36">
        <f t="shared" si="11"/>
        <v>-6.2773318070080366</v>
      </c>
      <c r="J52" s="36">
        <f t="shared" si="11"/>
        <v>5.185720925658817</v>
      </c>
      <c r="K52" s="36">
        <f t="shared" si="11"/>
        <v>5.7451769143495861</v>
      </c>
      <c r="L52" s="36">
        <f t="shared" si="11"/>
        <v>8.5530574588919741</v>
      </c>
      <c r="M52" s="41">
        <f>M34/(M5-M12)*100</f>
        <v>22.681751348474439</v>
      </c>
    </row>
    <row r="53" spans="2:13" x14ac:dyDescent="0.25"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</row>
    <row r="54" spans="2:13" x14ac:dyDescent="0.25"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</row>
  </sheetData>
  <mergeCells count="1">
    <mergeCell ref="O2:Z3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54"/>
  <sheetViews>
    <sheetView showGridLines="0" zoomScale="75" zoomScaleNormal="75" workbookViewId="0">
      <pane xSplit="2" ySplit="3" topLeftCell="C4" activePane="bottomRight" state="frozen"/>
      <selection activeCell="B28" sqref="B28"/>
      <selection pane="topRight" activeCell="B28" sqref="B28"/>
      <selection pane="bottomLeft" activeCell="B28" sqref="B28"/>
      <selection pane="bottomRight"/>
    </sheetView>
  </sheetViews>
  <sheetFormatPr defaultRowHeight="15" x14ac:dyDescent="0.25"/>
  <cols>
    <col min="1" max="1" width="9.140625" style="1"/>
    <col min="2" max="2" width="39.28515625" style="1" bestFit="1" customWidth="1"/>
    <col min="3" max="14" width="9.140625" style="1"/>
    <col min="15" max="26" width="9.7109375" style="1" customWidth="1"/>
    <col min="27" max="16384" width="9.140625" style="1"/>
  </cols>
  <sheetData>
    <row r="2" spans="2:26" x14ac:dyDescent="0.25">
      <c r="B2" s="118" t="s">
        <v>385</v>
      </c>
      <c r="I2" s="57"/>
      <c r="J2" s="57"/>
      <c r="K2" s="57"/>
      <c r="L2" s="57"/>
      <c r="O2" s="132" t="s">
        <v>88</v>
      </c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4"/>
    </row>
    <row r="3" spans="2:26" x14ac:dyDescent="0.25">
      <c r="B3" s="58" t="s">
        <v>80</v>
      </c>
      <c r="C3" s="2">
        <v>2008</v>
      </c>
      <c r="D3" s="2">
        <v>2009</v>
      </c>
      <c r="E3" s="2">
        <v>2010</v>
      </c>
      <c r="F3" s="2">
        <v>2011</v>
      </c>
      <c r="G3" s="2">
        <v>2012</v>
      </c>
      <c r="H3" s="2">
        <v>2013</v>
      </c>
      <c r="I3" s="2">
        <v>2014</v>
      </c>
      <c r="J3" s="2">
        <v>2015</v>
      </c>
      <c r="K3" s="2">
        <v>2016</v>
      </c>
      <c r="L3" s="2">
        <v>2017</v>
      </c>
      <c r="M3" s="2"/>
      <c r="O3" s="135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7"/>
    </row>
    <row r="4" spans="2:26" x14ac:dyDescent="0.25">
      <c r="B4" s="3" t="s">
        <v>0</v>
      </c>
      <c r="C4" s="4">
        <v>22341.756523759999</v>
      </c>
      <c r="D4" s="4">
        <v>23630.740989080001</v>
      </c>
      <c r="E4" s="4">
        <v>27795.999090000001</v>
      </c>
      <c r="F4" s="4">
        <v>29318.954527490001</v>
      </c>
      <c r="G4" s="4">
        <v>31585.395804040003</v>
      </c>
      <c r="H4" s="4">
        <v>35619.528730129998</v>
      </c>
      <c r="I4" s="4">
        <v>39085.191085699997</v>
      </c>
      <c r="J4" s="4">
        <v>49594.767704559999</v>
      </c>
      <c r="K4" s="4">
        <v>56582.23148912</v>
      </c>
      <c r="L4" s="4">
        <v>59789.687230759992</v>
      </c>
      <c r="O4" s="96"/>
      <c r="P4" s="97"/>
      <c r="Q4" s="97"/>
      <c r="R4" s="97"/>
      <c r="S4" s="97"/>
      <c r="T4" s="97"/>
      <c r="U4" s="97"/>
      <c r="V4" s="97"/>
      <c r="W4" s="97"/>
      <c r="X4" s="97"/>
      <c r="Y4" s="97"/>
      <c r="Z4" s="98"/>
    </row>
    <row r="5" spans="2:26" x14ac:dyDescent="0.25">
      <c r="B5" s="5" t="s">
        <v>1</v>
      </c>
      <c r="C5" s="6">
        <v>22253.75906307</v>
      </c>
      <c r="D5" s="6">
        <v>23439.407633639999</v>
      </c>
      <c r="E5" s="6">
        <v>27582.43648325</v>
      </c>
      <c r="F5" s="6">
        <v>29234.68623177</v>
      </c>
      <c r="G5" s="6">
        <v>31488.637195340001</v>
      </c>
      <c r="H5" s="6">
        <v>35425.585379849996</v>
      </c>
      <c r="I5" s="6">
        <v>38891.246694839996</v>
      </c>
      <c r="J5" s="6">
        <v>49555.450655169996</v>
      </c>
      <c r="K5" s="6">
        <v>56486.781351669997</v>
      </c>
      <c r="L5" s="6">
        <v>59701.366833839995</v>
      </c>
      <c r="O5" s="89" t="s">
        <v>201</v>
      </c>
      <c r="P5" s="93"/>
      <c r="Q5" s="93"/>
      <c r="R5" s="93"/>
      <c r="S5" s="93"/>
      <c r="T5" s="93"/>
      <c r="U5" s="93"/>
      <c r="V5" s="93"/>
      <c r="W5" s="93"/>
      <c r="X5" s="93"/>
      <c r="Y5" s="93"/>
      <c r="Z5" s="94"/>
    </row>
    <row r="6" spans="2:26" x14ac:dyDescent="0.25">
      <c r="B6" s="7" t="s">
        <v>2</v>
      </c>
      <c r="C6" s="8">
        <v>15024.5903088</v>
      </c>
      <c r="D6" s="8">
        <v>15491.26366083</v>
      </c>
      <c r="E6" s="8">
        <v>18633.487018689997</v>
      </c>
      <c r="F6" s="8">
        <v>19731.951194380003</v>
      </c>
      <c r="G6" s="8">
        <v>21575.365893130001</v>
      </c>
      <c r="H6" s="8">
        <v>24799.351223379999</v>
      </c>
      <c r="I6" s="8">
        <v>26767.347637110001</v>
      </c>
      <c r="J6" s="8">
        <v>27914.698735509999</v>
      </c>
      <c r="K6" s="8">
        <v>31394.79461442</v>
      </c>
      <c r="L6" s="8">
        <v>33417.80641628</v>
      </c>
      <c r="O6" s="89" t="s">
        <v>349</v>
      </c>
      <c r="P6" s="93"/>
      <c r="Q6" s="93"/>
      <c r="R6" s="93"/>
      <c r="S6" s="93"/>
      <c r="T6" s="93"/>
      <c r="U6" s="93"/>
      <c r="V6" s="93"/>
      <c r="W6" s="93"/>
      <c r="X6" s="93"/>
      <c r="Y6" s="93"/>
      <c r="Z6" s="94"/>
    </row>
    <row r="7" spans="2:26" x14ac:dyDescent="0.25">
      <c r="B7" s="9" t="s">
        <v>3</v>
      </c>
      <c r="C7" s="10"/>
      <c r="D7" s="10"/>
      <c r="E7" s="10"/>
      <c r="F7" s="10"/>
      <c r="G7" s="10"/>
      <c r="H7" s="10"/>
      <c r="I7" s="10"/>
      <c r="J7" s="10">
        <v>22243.490113709999</v>
      </c>
      <c r="K7" s="10">
        <v>25198.532865150002</v>
      </c>
      <c r="L7" s="10">
        <v>26572.064996560002</v>
      </c>
      <c r="O7" s="89" t="s">
        <v>202</v>
      </c>
      <c r="P7" s="93"/>
      <c r="Q7" s="93"/>
      <c r="R7" s="93"/>
      <c r="S7" s="93"/>
      <c r="T7" s="93"/>
      <c r="U7" s="93"/>
      <c r="V7" s="93"/>
      <c r="W7" s="93"/>
      <c r="X7" s="93"/>
      <c r="Y7" s="93"/>
      <c r="Z7" s="94"/>
    </row>
    <row r="8" spans="2:26" x14ac:dyDescent="0.25">
      <c r="B8" s="9" t="s">
        <v>4</v>
      </c>
      <c r="C8" s="10"/>
      <c r="D8" s="10"/>
      <c r="E8" s="10"/>
      <c r="F8" s="10"/>
      <c r="G8" s="10"/>
      <c r="H8" s="10"/>
      <c r="I8" s="10"/>
      <c r="J8" s="10">
        <v>2098.92848233</v>
      </c>
      <c r="K8" s="10">
        <v>2107.77444569</v>
      </c>
      <c r="L8" s="10">
        <v>2094.5515450299999</v>
      </c>
      <c r="O8" s="24"/>
      <c r="P8" s="93"/>
      <c r="Q8" s="93"/>
      <c r="R8" s="93"/>
      <c r="S8" s="93"/>
      <c r="T8" s="93"/>
      <c r="U8" s="93"/>
      <c r="V8" s="93"/>
      <c r="W8" s="93"/>
      <c r="X8" s="93"/>
      <c r="Y8" s="93"/>
      <c r="Z8" s="94"/>
    </row>
    <row r="9" spans="2:26" x14ac:dyDescent="0.25">
      <c r="B9" s="9" t="s">
        <v>5</v>
      </c>
      <c r="C9" s="10"/>
      <c r="D9" s="10"/>
      <c r="E9" s="10"/>
      <c r="F9" s="10"/>
      <c r="G9" s="10"/>
      <c r="H9" s="10"/>
      <c r="I9" s="10"/>
      <c r="J9" s="10">
        <v>496.33338667000004</v>
      </c>
      <c r="K9" s="10">
        <v>338.36745829</v>
      </c>
      <c r="L9" s="10">
        <v>389.60712576999998</v>
      </c>
      <c r="O9" s="89" t="s">
        <v>203</v>
      </c>
      <c r="P9" s="93"/>
      <c r="Q9" s="93"/>
      <c r="R9" s="93"/>
      <c r="S9" s="93"/>
      <c r="T9" s="93"/>
      <c r="U9" s="93"/>
      <c r="V9" s="93"/>
      <c r="W9" s="93"/>
      <c r="X9" s="93"/>
      <c r="Y9" s="93"/>
      <c r="Z9" s="94"/>
    </row>
    <row r="10" spans="2:26" x14ac:dyDescent="0.25">
      <c r="B10" s="9" t="s">
        <v>6</v>
      </c>
      <c r="C10" s="10"/>
      <c r="D10" s="10"/>
      <c r="E10" s="10"/>
      <c r="F10" s="10"/>
      <c r="G10" s="10"/>
      <c r="H10" s="10"/>
      <c r="I10" s="10"/>
      <c r="J10" s="10">
        <v>1724.39943593</v>
      </c>
      <c r="K10" s="10">
        <v>2234.3784195399999</v>
      </c>
      <c r="L10" s="10">
        <v>2635.0526815300004</v>
      </c>
      <c r="O10" s="89" t="s">
        <v>204</v>
      </c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4"/>
    </row>
    <row r="11" spans="2:26" x14ac:dyDescent="0.25">
      <c r="B11" s="9" t="s">
        <v>7</v>
      </c>
      <c r="C11" s="10"/>
      <c r="D11" s="10"/>
      <c r="E11" s="10"/>
      <c r="F11" s="10"/>
      <c r="G11" s="10"/>
      <c r="H11" s="10"/>
      <c r="I11" s="10"/>
      <c r="J11" s="10">
        <v>1351.5473168699973</v>
      </c>
      <c r="K11" s="10">
        <v>1515.7414257499986</v>
      </c>
      <c r="L11" s="10">
        <v>1726.5300673899983</v>
      </c>
      <c r="O11" s="89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4"/>
    </row>
    <row r="12" spans="2:26" x14ac:dyDescent="0.25">
      <c r="B12" s="11" t="s">
        <v>8</v>
      </c>
      <c r="C12" s="8">
        <v>4764.4826754200003</v>
      </c>
      <c r="D12" s="8">
        <v>4990.1183400399996</v>
      </c>
      <c r="E12" s="8">
        <v>5646.7277962099997</v>
      </c>
      <c r="F12" s="8">
        <v>6060.0853226499994</v>
      </c>
      <c r="G12" s="8">
        <v>6194.6602682799994</v>
      </c>
      <c r="H12" s="8">
        <v>6487.3294433500005</v>
      </c>
      <c r="I12" s="8">
        <v>7199.55818172</v>
      </c>
      <c r="J12" s="8">
        <v>7481.1866680499998</v>
      </c>
      <c r="K12" s="8">
        <v>7904.1341794099999</v>
      </c>
      <c r="L12" s="8">
        <v>7826.2629128999997</v>
      </c>
      <c r="O12" s="89" t="s">
        <v>205</v>
      </c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4"/>
    </row>
    <row r="13" spans="2:26" x14ac:dyDescent="0.25">
      <c r="B13" s="9" t="s">
        <v>9</v>
      </c>
      <c r="C13" s="10"/>
      <c r="D13" s="10"/>
      <c r="E13" s="10"/>
      <c r="F13" s="10"/>
      <c r="G13" s="10"/>
      <c r="H13" s="10"/>
      <c r="I13" s="10"/>
      <c r="J13" s="10">
        <v>1438.91697299</v>
      </c>
      <c r="K13" s="10">
        <v>1579.2937393499999</v>
      </c>
      <c r="L13" s="10">
        <v>1534.29583144</v>
      </c>
      <c r="O13" s="89" t="s">
        <v>206</v>
      </c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4"/>
    </row>
    <row r="14" spans="2:26" x14ac:dyDescent="0.25">
      <c r="B14" s="9" t="s">
        <v>10</v>
      </c>
      <c r="C14" s="10"/>
      <c r="D14" s="10"/>
      <c r="E14" s="10"/>
      <c r="F14" s="10"/>
      <c r="G14" s="10"/>
      <c r="H14" s="10"/>
      <c r="I14" s="10"/>
      <c r="J14" s="10">
        <v>6042.2696950600002</v>
      </c>
      <c r="K14" s="10">
        <v>6324.8404400600002</v>
      </c>
      <c r="L14" s="10">
        <v>6291.9670814599995</v>
      </c>
      <c r="O14" s="89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4"/>
    </row>
    <row r="15" spans="2:26" x14ac:dyDescent="0.25">
      <c r="B15" s="11" t="s">
        <v>11</v>
      </c>
      <c r="C15" s="8">
        <v>2464.6860788499998</v>
      </c>
      <c r="D15" s="8">
        <v>2958.0256327699999</v>
      </c>
      <c r="E15" s="8">
        <v>3302.2216683500028</v>
      </c>
      <c r="F15" s="8">
        <v>3442.6497147399978</v>
      </c>
      <c r="G15" s="8">
        <v>3718.6110339300003</v>
      </c>
      <c r="H15" s="8">
        <v>4138.9047131199959</v>
      </c>
      <c r="I15" s="8">
        <v>4924.3408760099956</v>
      </c>
      <c r="J15" s="8">
        <v>14159.565251609998</v>
      </c>
      <c r="K15" s="8">
        <v>17187.852557839997</v>
      </c>
      <c r="L15" s="8">
        <v>18457.297504659997</v>
      </c>
      <c r="O15" s="89" t="s">
        <v>207</v>
      </c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4"/>
    </row>
    <row r="16" spans="2:26" x14ac:dyDescent="0.25">
      <c r="B16" s="12" t="s">
        <v>12</v>
      </c>
      <c r="C16" s="6">
        <v>87.997460689999997</v>
      </c>
      <c r="D16" s="6">
        <v>191.33335543999999</v>
      </c>
      <c r="E16" s="6">
        <v>213.56260674999999</v>
      </c>
      <c r="F16" s="6">
        <v>84.268295719999998</v>
      </c>
      <c r="G16" s="6">
        <v>96.758608699999982</v>
      </c>
      <c r="H16" s="6">
        <v>193.94335028</v>
      </c>
      <c r="I16" s="6">
        <v>193.94439086000003</v>
      </c>
      <c r="J16" s="6">
        <v>39.317049390000001</v>
      </c>
      <c r="K16" s="6">
        <v>95.450137449999986</v>
      </c>
      <c r="L16" s="6">
        <v>88.320396920000007</v>
      </c>
      <c r="O16" s="89" t="s">
        <v>208</v>
      </c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4"/>
    </row>
    <row r="17" spans="2:26" x14ac:dyDescent="0.25">
      <c r="B17" s="13" t="s">
        <v>13</v>
      </c>
      <c r="C17" s="14">
        <v>19751.184648620001</v>
      </c>
      <c r="D17" s="14">
        <v>21436.30428755</v>
      </c>
      <c r="E17" s="14">
        <v>25488.592541219998</v>
      </c>
      <c r="F17" s="14">
        <v>27261.120547939998</v>
      </c>
      <c r="G17" s="14">
        <v>31549.591603319997</v>
      </c>
      <c r="H17" s="14">
        <v>35761.936610229997</v>
      </c>
      <c r="I17" s="14">
        <v>40340.104959340002</v>
      </c>
      <c r="J17" s="14">
        <v>50806.614842460003</v>
      </c>
      <c r="K17" s="14">
        <v>54840.409034049997</v>
      </c>
      <c r="L17" s="14">
        <v>59381.280516570005</v>
      </c>
      <c r="O17" s="89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4"/>
    </row>
    <row r="18" spans="2:26" x14ac:dyDescent="0.25">
      <c r="B18" s="15" t="s">
        <v>14</v>
      </c>
      <c r="C18" s="16">
        <v>19379.728645790001</v>
      </c>
      <c r="D18" s="16">
        <v>20930.837367439999</v>
      </c>
      <c r="E18" s="16">
        <v>23825.180124619998</v>
      </c>
      <c r="F18" s="16">
        <v>26378.852562159998</v>
      </c>
      <c r="G18" s="16">
        <v>30584.854166869998</v>
      </c>
      <c r="H18" s="16">
        <v>34708.028252780001</v>
      </c>
      <c r="I18" s="16">
        <v>39028.033340510003</v>
      </c>
      <c r="J18" s="16">
        <v>50296.23002689</v>
      </c>
      <c r="K18" s="16">
        <v>54190.972476699993</v>
      </c>
      <c r="L18" s="16">
        <v>58658.926532620004</v>
      </c>
      <c r="O18" s="89" t="s">
        <v>350</v>
      </c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4"/>
    </row>
    <row r="19" spans="2:26" x14ac:dyDescent="0.25">
      <c r="B19" s="7" t="s">
        <v>15</v>
      </c>
      <c r="C19" s="8">
        <v>10988.355323080001</v>
      </c>
      <c r="D19" s="8">
        <v>6706.3172168800002</v>
      </c>
      <c r="E19" s="8">
        <v>7515.7701618599995</v>
      </c>
      <c r="F19" s="8">
        <v>8300.5157935099996</v>
      </c>
      <c r="G19" s="8">
        <v>16584.414362340001</v>
      </c>
      <c r="H19" s="8">
        <v>18916.493968089999</v>
      </c>
      <c r="I19" s="8">
        <v>21602.25026665</v>
      </c>
      <c r="J19" s="8">
        <v>33543.942680890003</v>
      </c>
      <c r="K19" s="8">
        <v>35660.06550081</v>
      </c>
      <c r="L19" s="8">
        <v>39321.564036440002</v>
      </c>
      <c r="O19" s="89" t="s">
        <v>209</v>
      </c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4"/>
    </row>
    <row r="20" spans="2:26" x14ac:dyDescent="0.25">
      <c r="B20" s="9" t="s">
        <v>16</v>
      </c>
      <c r="C20" s="10"/>
      <c r="D20" s="10"/>
      <c r="E20" s="10"/>
      <c r="F20" s="10"/>
      <c r="G20" s="10"/>
      <c r="H20" s="10"/>
      <c r="I20" s="10"/>
      <c r="J20" s="10">
        <v>21305.564095070004</v>
      </c>
      <c r="K20" s="10">
        <v>21952.399911560002</v>
      </c>
      <c r="L20" s="10">
        <v>24391.384967800004</v>
      </c>
      <c r="O20" s="89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4"/>
    </row>
    <row r="21" spans="2:26" x14ac:dyDescent="0.25">
      <c r="B21" s="9" t="s">
        <v>17</v>
      </c>
      <c r="C21" s="10"/>
      <c r="D21" s="10"/>
      <c r="E21" s="10"/>
      <c r="F21" s="10"/>
      <c r="G21" s="10"/>
      <c r="H21" s="10"/>
      <c r="I21" s="10"/>
      <c r="J21" s="10">
        <v>12238.378585819999</v>
      </c>
      <c r="K21" s="10">
        <v>13707.66558925</v>
      </c>
      <c r="L21" s="10">
        <v>14930.17906864</v>
      </c>
      <c r="O21" s="89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4"/>
    </row>
    <row r="22" spans="2:26" x14ac:dyDescent="0.25">
      <c r="B22" s="1" t="s">
        <v>18</v>
      </c>
      <c r="C22" s="10"/>
      <c r="D22" s="10"/>
      <c r="E22" s="10"/>
      <c r="F22" s="10"/>
      <c r="G22" s="10"/>
      <c r="H22" s="10"/>
      <c r="I22" s="10"/>
      <c r="J22" s="10">
        <v>7675.7863929300001</v>
      </c>
      <c r="K22" s="10">
        <v>8241.2058112300001</v>
      </c>
      <c r="L22" s="10">
        <v>8601.6149551899998</v>
      </c>
      <c r="O22" s="89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4"/>
    </row>
    <row r="23" spans="2:26" x14ac:dyDescent="0.25">
      <c r="B23" s="1" t="s">
        <v>19</v>
      </c>
      <c r="C23" s="10"/>
      <c r="D23" s="10"/>
      <c r="E23" s="10"/>
      <c r="F23" s="10"/>
      <c r="G23" s="10"/>
      <c r="H23" s="10"/>
      <c r="I23" s="10"/>
      <c r="J23" s="10">
        <v>1875.4003956099998</v>
      </c>
      <c r="K23" s="10">
        <v>2412.2710072399996</v>
      </c>
      <c r="L23" s="10">
        <v>2993.3530615700001</v>
      </c>
      <c r="O23" s="89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4"/>
    </row>
    <row r="24" spans="2:26" x14ac:dyDescent="0.25">
      <c r="B24" s="1" t="s">
        <v>20</v>
      </c>
      <c r="C24" s="10"/>
      <c r="D24" s="10"/>
      <c r="E24" s="10"/>
      <c r="F24" s="10"/>
      <c r="G24" s="10"/>
      <c r="H24" s="10"/>
      <c r="I24" s="10"/>
      <c r="J24" s="10">
        <v>2415.3653006100003</v>
      </c>
      <c r="K24" s="10">
        <v>2634.2837465600001</v>
      </c>
      <c r="L24" s="10">
        <v>2853.3832334700001</v>
      </c>
      <c r="O24" s="89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4"/>
    </row>
    <row r="25" spans="2:26" x14ac:dyDescent="0.25">
      <c r="B25" s="1" t="s">
        <v>21</v>
      </c>
      <c r="C25" s="10"/>
      <c r="D25" s="10"/>
      <c r="E25" s="10"/>
      <c r="F25" s="10"/>
      <c r="G25" s="10"/>
      <c r="H25" s="10"/>
      <c r="I25" s="10"/>
      <c r="J25" s="10">
        <v>271.82649666999714</v>
      </c>
      <c r="K25" s="10">
        <v>419.90502421999918</v>
      </c>
      <c r="L25" s="10">
        <v>481.82781840999996</v>
      </c>
      <c r="O25" s="89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4"/>
    </row>
    <row r="26" spans="2:26" x14ac:dyDescent="0.25">
      <c r="B26" s="17" t="s">
        <v>22</v>
      </c>
      <c r="C26" s="18"/>
      <c r="D26" s="18"/>
      <c r="E26" s="18"/>
      <c r="F26" s="18"/>
      <c r="G26" s="18"/>
      <c r="H26" s="18"/>
      <c r="I26" s="18"/>
      <c r="J26" s="18">
        <v>10033.33858643</v>
      </c>
      <c r="K26" s="18">
        <v>10875.3688485</v>
      </c>
      <c r="L26" s="18">
        <v>10824.93135459</v>
      </c>
      <c r="O26" s="89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4"/>
    </row>
    <row r="27" spans="2:26" x14ac:dyDescent="0.25">
      <c r="B27" s="17" t="s">
        <v>23</v>
      </c>
      <c r="C27" s="18"/>
      <c r="D27" s="18"/>
      <c r="E27" s="18"/>
      <c r="F27" s="18"/>
      <c r="G27" s="18"/>
      <c r="H27" s="18"/>
      <c r="I27" s="18"/>
      <c r="J27" s="18">
        <v>1933.21350272</v>
      </c>
      <c r="K27" s="18">
        <v>2412.3917165300004</v>
      </c>
      <c r="L27" s="18">
        <v>3623.41989564</v>
      </c>
      <c r="O27" s="89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4"/>
    </row>
    <row r="28" spans="2:26" x14ac:dyDescent="0.25">
      <c r="B28" s="7" t="s">
        <v>326</v>
      </c>
      <c r="C28" s="8">
        <v>8125.1829107299991</v>
      </c>
      <c r="D28" s="8">
        <v>14021.5977994</v>
      </c>
      <c r="E28" s="8">
        <v>16145.15390677</v>
      </c>
      <c r="F28" s="8">
        <v>17953.745687040002</v>
      </c>
      <c r="G28" s="8">
        <v>12514.928688620001</v>
      </c>
      <c r="H28" s="8">
        <v>14262.28278078</v>
      </c>
      <c r="I28" s="8">
        <v>15865.48623167</v>
      </c>
      <c r="J28" s="8">
        <v>16752.287345999997</v>
      </c>
      <c r="K28" s="8">
        <v>18530.906975889993</v>
      </c>
      <c r="L28" s="8">
        <v>19337.362496180001</v>
      </c>
      <c r="O28" s="89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4"/>
    </row>
    <row r="29" spans="2:26" x14ac:dyDescent="0.25">
      <c r="B29" s="1" t="s">
        <v>24</v>
      </c>
      <c r="C29" s="19">
        <v>4519.5558790600007</v>
      </c>
      <c r="D29" s="19">
        <v>4781.3106575699994</v>
      </c>
      <c r="E29" s="19">
        <v>5613.2606754500002</v>
      </c>
      <c r="F29" s="19">
        <v>6173.4354657100002</v>
      </c>
      <c r="G29" s="19">
        <v>6848.8149024499999</v>
      </c>
      <c r="H29" s="19">
        <v>7247.4226340200003</v>
      </c>
      <c r="I29" s="19">
        <v>8620.4674547900013</v>
      </c>
      <c r="J29" s="10">
        <v>8169.8707468699995</v>
      </c>
      <c r="K29" s="10">
        <v>8920.605726329999</v>
      </c>
      <c r="L29" s="10">
        <v>9326.8220856900007</v>
      </c>
      <c r="O29" s="89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4"/>
    </row>
    <row r="30" spans="2:26" x14ac:dyDescent="0.25">
      <c r="B30" s="1" t="s">
        <v>25</v>
      </c>
      <c r="C30" s="10">
        <v>3605.6270316699984</v>
      </c>
      <c r="D30" s="10">
        <v>9240.2871418300019</v>
      </c>
      <c r="E30" s="10">
        <v>10531.893231319998</v>
      </c>
      <c r="F30" s="10">
        <v>11780.310221330001</v>
      </c>
      <c r="G30" s="10">
        <v>5666.1137861700008</v>
      </c>
      <c r="H30" s="10">
        <v>7014.8601467600001</v>
      </c>
      <c r="I30" s="10">
        <v>7245.0187768799988</v>
      </c>
      <c r="J30" s="10">
        <v>8582.4165991299978</v>
      </c>
      <c r="K30" s="10">
        <v>9610.3012495599942</v>
      </c>
      <c r="L30" s="10">
        <v>10010.540410490001</v>
      </c>
      <c r="O30" s="89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4"/>
    </row>
    <row r="31" spans="2:26" x14ac:dyDescent="0.25">
      <c r="B31" s="15" t="s">
        <v>26</v>
      </c>
      <c r="C31" s="16">
        <v>371.45600283000005</v>
      </c>
      <c r="D31" s="16">
        <v>505.46692011000005</v>
      </c>
      <c r="E31" s="16">
        <v>1663.4124165999999</v>
      </c>
      <c r="F31" s="16">
        <v>882.26798577999989</v>
      </c>
      <c r="G31" s="16">
        <v>964.7374364499999</v>
      </c>
      <c r="H31" s="16">
        <v>1053.90835745</v>
      </c>
      <c r="I31" s="16">
        <v>1312.07161883</v>
      </c>
      <c r="J31" s="16">
        <v>510.38481557</v>
      </c>
      <c r="K31" s="16">
        <v>649.43655735000004</v>
      </c>
      <c r="L31" s="16">
        <v>722.35398395000004</v>
      </c>
      <c r="O31" s="92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100"/>
    </row>
    <row r="32" spans="2:26" x14ac:dyDescent="0.25">
      <c r="B32" s="1" t="s">
        <v>27</v>
      </c>
      <c r="C32" s="10">
        <v>305.94656891000005</v>
      </c>
      <c r="D32" s="10">
        <v>442.25376212000003</v>
      </c>
      <c r="E32" s="10">
        <v>1591.0073295999998</v>
      </c>
      <c r="F32" s="10">
        <v>659.85140710999997</v>
      </c>
      <c r="G32" s="10">
        <v>722.2628225599999</v>
      </c>
      <c r="H32" s="10">
        <v>958.42314461000001</v>
      </c>
      <c r="I32" s="10">
        <v>989.38112019000005</v>
      </c>
      <c r="J32" s="10">
        <v>403.39177555999999</v>
      </c>
      <c r="K32" s="10">
        <v>609.30012328999999</v>
      </c>
      <c r="L32" s="10">
        <v>666.61544672000002</v>
      </c>
    </row>
    <row r="33" spans="2:16" x14ac:dyDescent="0.25">
      <c r="B33" s="1" t="s">
        <v>28</v>
      </c>
      <c r="C33" s="10">
        <v>65.509433920000006</v>
      </c>
      <c r="D33" s="10">
        <v>63.213157989999999</v>
      </c>
      <c r="E33" s="10">
        <v>72.405086999999995</v>
      </c>
      <c r="F33" s="10">
        <v>222.41657866999998</v>
      </c>
      <c r="G33" s="10">
        <v>242.47461388999997</v>
      </c>
      <c r="H33" s="10">
        <v>95.485212840000003</v>
      </c>
      <c r="I33" s="10">
        <v>322.69049863999999</v>
      </c>
      <c r="J33" s="10">
        <v>106.99304001000002</v>
      </c>
      <c r="K33" s="10">
        <v>40.136434060000056</v>
      </c>
      <c r="L33" s="10">
        <v>55.73853723000002</v>
      </c>
    </row>
    <row r="34" spans="2:16" x14ac:dyDescent="0.25">
      <c r="B34" s="3" t="s">
        <v>29</v>
      </c>
      <c r="C34" s="20">
        <v>2590.5718751399982</v>
      </c>
      <c r="D34" s="20">
        <v>2194.4367015300013</v>
      </c>
      <c r="E34" s="20">
        <v>2307.4065487800035</v>
      </c>
      <c r="F34" s="20">
        <v>2057.8339795500033</v>
      </c>
      <c r="G34" s="20">
        <v>35.80420072000561</v>
      </c>
      <c r="H34" s="20">
        <v>-142.4078800999996</v>
      </c>
      <c r="I34" s="20">
        <v>-1254.9138736400055</v>
      </c>
      <c r="J34" s="20">
        <v>-1211.8471379000039</v>
      </c>
      <c r="K34" s="20">
        <v>1741.8224550700033</v>
      </c>
      <c r="L34" s="20">
        <v>408.40671418998681</v>
      </c>
    </row>
    <row r="36" spans="2:16" x14ac:dyDescent="0.25">
      <c r="B36" s="22" t="s">
        <v>31</v>
      </c>
      <c r="C36" s="23">
        <f t="shared" ref="C36:L36" si="0">(C6+C15)/C4*100</f>
        <v>78.280668617306404</v>
      </c>
      <c r="D36" s="23">
        <f t="shared" si="0"/>
        <v>78.073257635575615</v>
      </c>
      <c r="E36" s="23">
        <f t="shared" si="0"/>
        <v>78.916784448059929</v>
      </c>
      <c r="F36" s="23">
        <f t="shared" si="0"/>
        <v>79.043067130484005</v>
      </c>
      <c r="G36" s="23">
        <f t="shared" si="0"/>
        <v>80.081240976010548</v>
      </c>
      <c r="H36" s="23">
        <f t="shared" si="0"/>
        <v>81.24266931140383</v>
      </c>
      <c r="I36" s="23">
        <f t="shared" si="0"/>
        <v>81.083621783072104</v>
      </c>
      <c r="J36" s="23">
        <f t="shared" si="0"/>
        <v>84.836094480288224</v>
      </c>
      <c r="K36" s="23">
        <f t="shared" si="0"/>
        <v>85.862020450009609</v>
      </c>
      <c r="L36" s="37">
        <f t="shared" si="0"/>
        <v>86.76262801095875</v>
      </c>
      <c r="M36" s="25"/>
      <c r="N36" s="59"/>
      <c r="P36" s="103"/>
    </row>
    <row r="37" spans="2:16" x14ac:dyDescent="0.25">
      <c r="B37" s="24" t="s">
        <v>32</v>
      </c>
      <c r="C37" s="25">
        <f t="shared" ref="C37:L37" si="1">C12/C4*100</f>
        <v>21.32546145310048</v>
      </c>
      <c r="D37" s="25">
        <f t="shared" si="1"/>
        <v>21.117062483762073</v>
      </c>
      <c r="E37" s="25">
        <f t="shared" si="1"/>
        <v>20.314894161302117</v>
      </c>
      <c r="F37" s="25">
        <f t="shared" si="1"/>
        <v>20.669513699637378</v>
      </c>
      <c r="G37" s="25">
        <f t="shared" si="1"/>
        <v>19.612419317815409</v>
      </c>
      <c r="H37" s="25">
        <f t="shared" si="1"/>
        <v>18.21284467995353</v>
      </c>
      <c r="I37" s="25">
        <f t="shared" si="1"/>
        <v>18.420168820292872</v>
      </c>
      <c r="J37" s="25">
        <f t="shared" si="1"/>
        <v>15.084628912098202</v>
      </c>
      <c r="K37" s="25">
        <f t="shared" si="1"/>
        <v>13.969286773233499</v>
      </c>
      <c r="L37" s="38">
        <f t="shared" si="1"/>
        <v>13.089653542916718</v>
      </c>
      <c r="M37" s="25"/>
    </row>
    <row r="38" spans="2:16" x14ac:dyDescent="0.25">
      <c r="B38" s="24" t="s">
        <v>33</v>
      </c>
      <c r="C38" s="25">
        <f t="shared" ref="C38:L38" si="2">C16/C4*100</f>
        <v>0.39386992959312089</v>
      </c>
      <c r="D38" s="25">
        <f t="shared" si="2"/>
        <v>0.80967988066229934</v>
      </c>
      <c r="E38" s="25">
        <f t="shared" si="2"/>
        <v>0.76832139063795024</v>
      </c>
      <c r="F38" s="25">
        <f t="shared" si="2"/>
        <v>0.28741916987861371</v>
      </c>
      <c r="G38" s="25">
        <f t="shared" si="2"/>
        <v>0.30633970617402817</v>
      </c>
      <c r="H38" s="25">
        <f t="shared" si="2"/>
        <v>0.54448600864263086</v>
      </c>
      <c r="I38" s="25">
        <f t="shared" si="2"/>
        <v>0.49620939663502878</v>
      </c>
      <c r="J38" s="25">
        <f t="shared" si="2"/>
        <v>7.9276607613558772E-2</v>
      </c>
      <c r="K38" s="25">
        <f t="shared" si="2"/>
        <v>0.168692776756876</v>
      </c>
      <c r="L38" s="38">
        <f t="shared" si="2"/>
        <v>0.14771844612453805</v>
      </c>
      <c r="M38" s="25"/>
      <c r="N38" s="59"/>
    </row>
    <row r="39" spans="2:16" x14ac:dyDescent="0.25">
      <c r="B39" s="26" t="s">
        <v>34</v>
      </c>
      <c r="C39" s="23">
        <f t="shared" ref="C39:L39" si="3">C19/C17*100</f>
        <v>55.633905097675992</v>
      </c>
      <c r="D39" s="23">
        <f t="shared" si="3"/>
        <v>31.28485734723856</v>
      </c>
      <c r="E39" s="23">
        <f t="shared" si="3"/>
        <v>29.486799436671685</v>
      </c>
      <c r="F39" s="23">
        <f t="shared" si="3"/>
        <v>30.44818271102665</v>
      </c>
      <c r="G39" s="23">
        <f t="shared" si="3"/>
        <v>52.566177625560151</v>
      </c>
      <c r="H39" s="23">
        <f t="shared" si="3"/>
        <v>52.895608462878322</v>
      </c>
      <c r="I39" s="23">
        <f t="shared" si="3"/>
        <v>53.550307537433419</v>
      </c>
      <c r="J39" s="23">
        <f t="shared" si="3"/>
        <v>66.022786176371511</v>
      </c>
      <c r="K39" s="23">
        <f t="shared" si="3"/>
        <v>65.025163248999348</v>
      </c>
      <c r="L39" s="37">
        <f t="shared" si="3"/>
        <v>66.218787628649309</v>
      </c>
      <c r="M39" s="25"/>
      <c r="N39" s="59"/>
    </row>
    <row r="40" spans="2:16" x14ac:dyDescent="0.25">
      <c r="B40" s="27" t="s">
        <v>35</v>
      </c>
      <c r="C40" s="28">
        <f t="shared" ref="C40:L40" si="4">C19/(C17-C29)*100</f>
        <v>72.141696001939934</v>
      </c>
      <c r="D40" s="28">
        <f t="shared" si="4"/>
        <v>40.266104964508799</v>
      </c>
      <c r="E40" s="28">
        <f t="shared" si="4"/>
        <v>37.814564368627856</v>
      </c>
      <c r="F40" s="28">
        <f t="shared" si="4"/>
        <v>39.361910807861086</v>
      </c>
      <c r="G40" s="28">
        <f t="shared" si="4"/>
        <v>67.141266702580552</v>
      </c>
      <c r="H40" s="28">
        <f t="shared" si="4"/>
        <v>66.339878645212963</v>
      </c>
      <c r="I40" s="28">
        <f t="shared" si="4"/>
        <v>68.103711032483517</v>
      </c>
      <c r="J40" s="28">
        <f t="shared" si="4"/>
        <v>78.67379039470211</v>
      </c>
      <c r="K40" s="28">
        <f t="shared" si="4"/>
        <v>77.657269700924132</v>
      </c>
      <c r="L40" s="39">
        <f t="shared" si="4"/>
        <v>78.557565637712344</v>
      </c>
      <c r="M40" s="25"/>
      <c r="N40" s="59"/>
    </row>
    <row r="41" spans="2:16" x14ac:dyDescent="0.25">
      <c r="B41" s="29" t="s">
        <v>36</v>
      </c>
      <c r="C41" s="25">
        <f>IFERROR(C20/C19*100,"-")</f>
        <v>0</v>
      </c>
      <c r="D41" s="25">
        <f t="shared" ref="D41:L41" si="5">IFERROR(D20/D19*100,"-")</f>
        <v>0</v>
      </c>
      <c r="E41" s="25">
        <f t="shared" si="5"/>
        <v>0</v>
      </c>
      <c r="F41" s="25">
        <f t="shared" si="5"/>
        <v>0</v>
      </c>
      <c r="G41" s="25">
        <f t="shared" si="5"/>
        <v>0</v>
      </c>
      <c r="H41" s="25">
        <f t="shared" si="5"/>
        <v>0</v>
      </c>
      <c r="I41" s="25">
        <f t="shared" si="5"/>
        <v>0</v>
      </c>
      <c r="J41" s="25">
        <f t="shared" si="5"/>
        <v>63.515384275944974</v>
      </c>
      <c r="K41" s="25">
        <f t="shared" si="5"/>
        <v>61.56017832065217</v>
      </c>
      <c r="L41" s="38">
        <f t="shared" si="5"/>
        <v>62.030556427501381</v>
      </c>
      <c r="M41" s="25"/>
      <c r="N41" s="59"/>
    </row>
    <row r="42" spans="2:16" x14ac:dyDescent="0.25">
      <c r="B42" s="29" t="s">
        <v>37</v>
      </c>
      <c r="C42" s="25">
        <f>IFERROR(C21/C19*100,"-")</f>
        <v>0</v>
      </c>
      <c r="D42" s="25">
        <f t="shared" ref="D42:L42" si="6">IFERROR(D21/D19*100,"-")</f>
        <v>0</v>
      </c>
      <c r="E42" s="25">
        <f t="shared" si="6"/>
        <v>0</v>
      </c>
      <c r="F42" s="25">
        <f t="shared" si="6"/>
        <v>0</v>
      </c>
      <c r="G42" s="25">
        <f t="shared" si="6"/>
        <v>0</v>
      </c>
      <c r="H42" s="25">
        <f t="shared" si="6"/>
        <v>0</v>
      </c>
      <c r="I42" s="25">
        <f t="shared" si="6"/>
        <v>0</v>
      </c>
      <c r="J42" s="25">
        <f t="shared" si="6"/>
        <v>36.484615724055026</v>
      </c>
      <c r="K42" s="25">
        <f t="shared" si="6"/>
        <v>38.439821679347837</v>
      </c>
      <c r="L42" s="38">
        <f t="shared" si="6"/>
        <v>37.969443572498626</v>
      </c>
      <c r="M42" s="25"/>
      <c r="N42" s="59"/>
    </row>
    <row r="43" spans="2:16" x14ac:dyDescent="0.25">
      <c r="B43" s="30" t="s">
        <v>38</v>
      </c>
      <c r="C43" s="25" t="str">
        <f t="shared" ref="C43:C48" si="7">IFERROR(C22/C$21*100,"-")</f>
        <v>-</v>
      </c>
      <c r="D43" s="25" t="str">
        <f t="shared" ref="D43:L48" si="8">IFERROR(D22/D$21*100,"-")</f>
        <v>-</v>
      </c>
      <c r="E43" s="25" t="str">
        <f t="shared" si="8"/>
        <v>-</v>
      </c>
      <c r="F43" s="25" t="str">
        <f t="shared" si="8"/>
        <v>-</v>
      </c>
      <c r="G43" s="25" t="str">
        <f t="shared" si="8"/>
        <v>-</v>
      </c>
      <c r="H43" s="25" t="str">
        <f t="shared" si="8"/>
        <v>-</v>
      </c>
      <c r="I43" s="25" t="str">
        <f t="shared" si="8"/>
        <v>-</v>
      </c>
      <c r="J43" s="25">
        <f t="shared" si="8"/>
        <v>62.718981432912621</v>
      </c>
      <c r="K43" s="25">
        <f t="shared" si="8"/>
        <v>60.121147233800507</v>
      </c>
      <c r="L43" s="38">
        <f t="shared" si="8"/>
        <v>57.612269187428623</v>
      </c>
      <c r="M43" s="25"/>
      <c r="N43" s="59"/>
    </row>
    <row r="44" spans="2:16" x14ac:dyDescent="0.25">
      <c r="B44" s="30" t="s">
        <v>39</v>
      </c>
      <c r="C44" s="25" t="str">
        <f t="shared" si="7"/>
        <v>-</v>
      </c>
      <c r="D44" s="25" t="str">
        <f t="shared" si="8"/>
        <v>-</v>
      </c>
      <c r="E44" s="25" t="str">
        <f t="shared" si="8"/>
        <v>-</v>
      </c>
      <c r="F44" s="25" t="str">
        <f t="shared" si="8"/>
        <v>-</v>
      </c>
      <c r="G44" s="25" t="str">
        <f t="shared" si="8"/>
        <v>-</v>
      </c>
      <c r="H44" s="25" t="str">
        <f t="shared" si="8"/>
        <v>-</v>
      </c>
      <c r="I44" s="25" t="str">
        <f t="shared" si="8"/>
        <v>-</v>
      </c>
      <c r="J44" s="25">
        <f t="shared" si="8"/>
        <v>15.32392859445395</v>
      </c>
      <c r="K44" s="25">
        <f t="shared" si="8"/>
        <v>17.597970942125851</v>
      </c>
      <c r="L44" s="38">
        <f t="shared" si="8"/>
        <v>20.049009779510076</v>
      </c>
      <c r="M44" s="25"/>
      <c r="N44" s="59"/>
    </row>
    <row r="45" spans="2:16" x14ac:dyDescent="0.25">
      <c r="B45" s="30" t="s">
        <v>40</v>
      </c>
      <c r="C45" s="25" t="str">
        <f t="shared" si="7"/>
        <v>-</v>
      </c>
      <c r="D45" s="25" t="str">
        <f t="shared" si="8"/>
        <v>-</v>
      </c>
      <c r="E45" s="25" t="str">
        <f t="shared" si="8"/>
        <v>-</v>
      </c>
      <c r="F45" s="25" t="str">
        <f t="shared" si="8"/>
        <v>-</v>
      </c>
      <c r="G45" s="25" t="str">
        <f t="shared" si="8"/>
        <v>-</v>
      </c>
      <c r="H45" s="25" t="str">
        <f t="shared" si="8"/>
        <v>-</v>
      </c>
      <c r="I45" s="25" t="str">
        <f t="shared" si="8"/>
        <v>-</v>
      </c>
      <c r="J45" s="25">
        <f t="shared" si="8"/>
        <v>19.735991035679874</v>
      </c>
      <c r="K45" s="25">
        <f t="shared" si="8"/>
        <v>19.217595654112625</v>
      </c>
      <c r="L45" s="38">
        <f t="shared" si="8"/>
        <v>19.111513802693572</v>
      </c>
      <c r="M45" s="25"/>
      <c r="N45" s="59"/>
    </row>
    <row r="46" spans="2:16" x14ac:dyDescent="0.25">
      <c r="B46" s="31" t="s">
        <v>41</v>
      </c>
      <c r="C46" s="28" t="str">
        <f t="shared" si="7"/>
        <v>-</v>
      </c>
      <c r="D46" s="28" t="str">
        <f t="shared" si="8"/>
        <v>-</v>
      </c>
      <c r="E46" s="28" t="str">
        <f t="shared" si="8"/>
        <v>-</v>
      </c>
      <c r="F46" s="28" t="str">
        <f t="shared" si="8"/>
        <v>-</v>
      </c>
      <c r="G46" s="28" t="str">
        <f t="shared" si="8"/>
        <v>-</v>
      </c>
      <c r="H46" s="28" t="str">
        <f t="shared" si="8"/>
        <v>-</v>
      </c>
      <c r="I46" s="28" t="str">
        <f t="shared" si="8"/>
        <v>-</v>
      </c>
      <c r="J46" s="28">
        <f t="shared" si="8"/>
        <v>2.2210989369535357</v>
      </c>
      <c r="K46" s="28">
        <f t="shared" si="8"/>
        <v>3.0632861699610063</v>
      </c>
      <c r="L46" s="39">
        <f t="shared" si="8"/>
        <v>3.2272072303677333</v>
      </c>
      <c r="M46" s="25"/>
      <c r="N46" s="59"/>
    </row>
    <row r="47" spans="2:16" x14ac:dyDescent="0.25">
      <c r="B47" s="29" t="s">
        <v>42</v>
      </c>
      <c r="C47" s="25" t="str">
        <f t="shared" si="7"/>
        <v>-</v>
      </c>
      <c r="D47" s="25" t="str">
        <f t="shared" si="8"/>
        <v>-</v>
      </c>
      <c r="E47" s="25" t="str">
        <f t="shared" si="8"/>
        <v>-</v>
      </c>
      <c r="F47" s="25" t="str">
        <f t="shared" si="8"/>
        <v>-</v>
      </c>
      <c r="G47" s="25" t="str">
        <f t="shared" si="8"/>
        <v>-</v>
      </c>
      <c r="H47" s="25" t="str">
        <f t="shared" si="8"/>
        <v>-</v>
      </c>
      <c r="I47" s="25" t="str">
        <f t="shared" si="8"/>
        <v>-</v>
      </c>
      <c r="J47" s="25">
        <f t="shared" si="8"/>
        <v>81.98258058510406</v>
      </c>
      <c r="K47" s="25">
        <f t="shared" si="8"/>
        <v>79.337862290927347</v>
      </c>
      <c r="L47" s="38">
        <f t="shared" si="8"/>
        <v>72.503694060355642</v>
      </c>
      <c r="M47" s="25"/>
      <c r="N47" s="59"/>
    </row>
    <row r="48" spans="2:16" x14ac:dyDescent="0.25">
      <c r="B48" s="27" t="s">
        <v>43</v>
      </c>
      <c r="C48" s="28" t="str">
        <f t="shared" si="7"/>
        <v>-</v>
      </c>
      <c r="D48" s="28" t="str">
        <f t="shared" si="8"/>
        <v>-</v>
      </c>
      <c r="E48" s="28" t="str">
        <f t="shared" si="8"/>
        <v>-</v>
      </c>
      <c r="F48" s="28" t="str">
        <f t="shared" si="8"/>
        <v>-</v>
      </c>
      <c r="G48" s="28" t="str">
        <f t="shared" si="8"/>
        <v>-</v>
      </c>
      <c r="H48" s="28" t="str">
        <f t="shared" si="8"/>
        <v>-</v>
      </c>
      <c r="I48" s="28" t="str">
        <f t="shared" si="8"/>
        <v>-</v>
      </c>
      <c r="J48" s="28">
        <f t="shared" si="8"/>
        <v>15.796320477942382</v>
      </c>
      <c r="K48" s="28">
        <f t="shared" si="8"/>
        <v>17.598851539111639</v>
      </c>
      <c r="L48" s="39">
        <f t="shared" si="8"/>
        <v>24.269098709276633</v>
      </c>
      <c r="M48" s="25"/>
      <c r="N48" s="59"/>
    </row>
    <row r="49" spans="2:14" ht="30" x14ac:dyDescent="0.25">
      <c r="B49" s="123" t="s">
        <v>389</v>
      </c>
      <c r="C49" s="120"/>
      <c r="D49" s="120"/>
      <c r="E49" s="120"/>
      <c r="F49" s="120"/>
      <c r="G49" s="120"/>
      <c r="H49" s="120"/>
      <c r="I49" s="120"/>
      <c r="J49" s="124">
        <v>-8472.7448944999996</v>
      </c>
      <c r="K49" s="124">
        <v>-8568.8332478699995</v>
      </c>
      <c r="L49" s="125">
        <v>-10111.635984</v>
      </c>
      <c r="M49" s="101"/>
      <c r="N49" s="59"/>
    </row>
    <row r="50" spans="2:14" x14ac:dyDescent="0.25">
      <c r="B50" s="32" t="s">
        <v>44</v>
      </c>
      <c r="C50" s="33">
        <f t="shared" ref="C50:L50" si="9">C49/(C5-C12)*100</f>
        <v>0</v>
      </c>
      <c r="D50" s="33">
        <f t="shared" si="9"/>
        <v>0</v>
      </c>
      <c r="E50" s="33">
        <f t="shared" si="9"/>
        <v>0</v>
      </c>
      <c r="F50" s="33">
        <f t="shared" si="9"/>
        <v>0</v>
      </c>
      <c r="G50" s="33">
        <f t="shared" si="9"/>
        <v>0</v>
      </c>
      <c r="H50" s="33">
        <f t="shared" si="9"/>
        <v>0</v>
      </c>
      <c r="I50" s="33">
        <f t="shared" si="9"/>
        <v>0</v>
      </c>
      <c r="J50" s="34">
        <f t="shared" si="9"/>
        <v>-20.137595032188141</v>
      </c>
      <c r="K50" s="34">
        <f t="shared" si="9"/>
        <v>-17.637641723159707</v>
      </c>
      <c r="L50" s="40">
        <f t="shared" si="9"/>
        <v>-19.492271281828351</v>
      </c>
      <c r="M50" s="102"/>
      <c r="N50" s="59"/>
    </row>
    <row r="51" spans="2:14" x14ac:dyDescent="0.25">
      <c r="B51" s="35" t="s">
        <v>45</v>
      </c>
      <c r="C51" s="36">
        <f t="shared" ref="C51:L51" si="10">C31/(C5-C12)*100</f>
        <v>2.1239072137501505</v>
      </c>
      <c r="D51" s="36">
        <f t="shared" si="10"/>
        <v>2.7397636411140507</v>
      </c>
      <c r="E51" s="36">
        <f t="shared" si="10"/>
        <v>7.5831259446966168</v>
      </c>
      <c r="F51" s="36">
        <f t="shared" si="10"/>
        <v>3.8070471601208773</v>
      </c>
      <c r="G51" s="36">
        <f t="shared" si="10"/>
        <v>3.8140994562935044</v>
      </c>
      <c r="H51" s="36">
        <f t="shared" si="10"/>
        <v>3.6419207839014902</v>
      </c>
      <c r="I51" s="36">
        <f t="shared" si="10"/>
        <v>4.1401126932281231</v>
      </c>
      <c r="J51" s="36">
        <f t="shared" si="10"/>
        <v>1.2130570263243152</v>
      </c>
      <c r="K51" s="36">
        <f t="shared" si="10"/>
        <v>1.3367665105758566</v>
      </c>
      <c r="L51" s="41">
        <f t="shared" si="10"/>
        <v>1.3924868180522589</v>
      </c>
      <c r="M51" s="25"/>
      <c r="N51" s="59"/>
    </row>
    <row r="52" spans="2:14" x14ac:dyDescent="0.25">
      <c r="B52" s="104" t="s">
        <v>178</v>
      </c>
      <c r="C52" s="36">
        <f t="shared" ref="C52:L52" si="11">C34/(C5-C12)*100</f>
        <v>14.812344534559033</v>
      </c>
      <c r="D52" s="36">
        <f t="shared" si="11"/>
        <v>11.894424043159454</v>
      </c>
      <c r="E52" s="36">
        <f t="shared" si="11"/>
        <v>10.518951458100187</v>
      </c>
      <c r="F52" s="36">
        <f t="shared" si="11"/>
        <v>8.8796954373448358</v>
      </c>
      <c r="G52" s="36">
        <f t="shared" si="11"/>
        <v>0.14155227872332549</v>
      </c>
      <c r="H52" s="36">
        <f t="shared" si="11"/>
        <v>-0.49210940843321421</v>
      </c>
      <c r="I52" s="36">
        <f t="shared" si="11"/>
        <v>-3.9597570609735282</v>
      </c>
      <c r="J52" s="36">
        <f t="shared" si="11"/>
        <v>-2.8802574853620286</v>
      </c>
      <c r="K52" s="36">
        <f t="shared" si="11"/>
        <v>3.5852769588573579</v>
      </c>
      <c r="L52" s="41">
        <f t="shared" si="11"/>
        <v>0.78728847427933268</v>
      </c>
      <c r="M52" s="25"/>
    </row>
    <row r="53" spans="2:14" x14ac:dyDescent="0.25"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25"/>
    </row>
    <row r="54" spans="2:14" x14ac:dyDescent="0.25"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25"/>
    </row>
  </sheetData>
  <mergeCells count="1">
    <mergeCell ref="O2:Z3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54"/>
  <sheetViews>
    <sheetView showGridLines="0" zoomScale="75" zoomScaleNormal="75" workbookViewId="0">
      <pane xSplit="2" ySplit="3" topLeftCell="C4" activePane="bottomRight" state="frozen"/>
      <selection activeCell="B28" sqref="B28"/>
      <selection pane="topRight" activeCell="B28" sqref="B28"/>
      <selection pane="bottomLeft" activeCell="B28" sqref="B28"/>
      <selection pane="bottomRight"/>
    </sheetView>
  </sheetViews>
  <sheetFormatPr defaultRowHeight="15" x14ac:dyDescent="0.25"/>
  <cols>
    <col min="1" max="1" width="9.140625" style="1"/>
    <col min="2" max="2" width="39.28515625" style="1" bestFit="1" customWidth="1"/>
    <col min="3" max="12" width="9.140625" style="1"/>
    <col min="13" max="13" width="10.28515625" style="1" bestFit="1" customWidth="1"/>
    <col min="14" max="14" width="9.140625" style="1"/>
    <col min="15" max="15" width="9.28515625" style="1" customWidth="1"/>
    <col min="16" max="16" width="9.7109375" style="1" customWidth="1"/>
    <col min="17" max="19" width="9.28515625" style="1" customWidth="1"/>
    <col min="20" max="20" width="10" style="1" customWidth="1"/>
    <col min="21" max="22" width="9.28515625" style="1" customWidth="1"/>
    <col min="23" max="23" width="9.7109375" style="1" customWidth="1"/>
    <col min="24" max="24" width="9.85546875" style="1" customWidth="1"/>
    <col min="25" max="27" width="9.28515625" style="1" customWidth="1"/>
    <col min="28" max="16384" width="9.140625" style="1"/>
  </cols>
  <sheetData>
    <row r="2" spans="2:26" x14ac:dyDescent="0.25">
      <c r="B2" s="118" t="s">
        <v>385</v>
      </c>
      <c r="K2" s="57"/>
      <c r="L2" s="57"/>
      <c r="M2" s="57"/>
      <c r="N2" s="57"/>
      <c r="O2" s="132" t="s">
        <v>88</v>
      </c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4"/>
    </row>
    <row r="3" spans="2:26" x14ac:dyDescent="0.25">
      <c r="B3" s="58" t="s">
        <v>79</v>
      </c>
      <c r="C3" s="2">
        <v>2008</v>
      </c>
      <c r="D3" s="2">
        <v>2009</v>
      </c>
      <c r="E3" s="2">
        <v>2010</v>
      </c>
      <c r="F3" s="2">
        <v>2011</v>
      </c>
      <c r="G3" s="2">
        <v>2012</v>
      </c>
      <c r="H3" s="2">
        <v>2013</v>
      </c>
      <c r="I3" s="2">
        <v>2014</v>
      </c>
      <c r="J3" s="2">
        <v>2015</v>
      </c>
      <c r="K3" s="2">
        <v>2016</v>
      </c>
      <c r="L3" s="2">
        <v>2017</v>
      </c>
      <c r="M3" s="2" t="s">
        <v>46</v>
      </c>
      <c r="O3" s="135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7"/>
    </row>
    <row r="4" spans="2:26" x14ac:dyDescent="0.25">
      <c r="B4" s="3" t="s">
        <v>0</v>
      </c>
      <c r="C4" s="4">
        <v>10742.45118794</v>
      </c>
      <c r="D4" s="4">
        <v>10762.777247059999</v>
      </c>
      <c r="E4" s="4">
        <v>12284.314144350001</v>
      </c>
      <c r="F4" s="4">
        <v>14253.892382550001</v>
      </c>
      <c r="G4" s="4">
        <v>15070.13564404</v>
      </c>
      <c r="H4" s="4">
        <v>16543.533369240002</v>
      </c>
      <c r="I4" s="4">
        <v>18614.675853299999</v>
      </c>
      <c r="J4" s="4">
        <v>20846.522464149999</v>
      </c>
      <c r="K4" s="4">
        <v>22117.43060199</v>
      </c>
      <c r="L4" s="4">
        <v>23142.653804250003</v>
      </c>
      <c r="M4" s="4">
        <v>14881.340184010001</v>
      </c>
      <c r="O4" s="96"/>
      <c r="P4" s="97"/>
      <c r="Q4" s="97"/>
      <c r="R4" s="97"/>
      <c r="S4" s="97"/>
      <c r="T4" s="97"/>
      <c r="U4" s="97"/>
      <c r="V4" s="97"/>
      <c r="W4" s="97"/>
      <c r="X4" s="97"/>
      <c r="Y4" s="97"/>
      <c r="Z4" s="98"/>
    </row>
    <row r="5" spans="2:26" x14ac:dyDescent="0.25">
      <c r="B5" s="5" t="s">
        <v>1</v>
      </c>
      <c r="C5" s="6">
        <v>10729.901373069999</v>
      </c>
      <c r="D5" s="6">
        <v>10748.44426047</v>
      </c>
      <c r="E5" s="6">
        <v>12272.767483610001</v>
      </c>
      <c r="F5" s="6">
        <v>14249.549917620001</v>
      </c>
      <c r="G5" s="6">
        <v>15050.09369218</v>
      </c>
      <c r="H5" s="6">
        <v>16453.799819920001</v>
      </c>
      <c r="I5" s="6">
        <v>18489.401473819999</v>
      </c>
      <c r="J5" s="6">
        <v>20736.02085868</v>
      </c>
      <c r="K5" s="6">
        <v>22026.48710016</v>
      </c>
      <c r="L5" s="6">
        <v>23101.653091940003</v>
      </c>
      <c r="M5" s="6">
        <v>14857.056902620001</v>
      </c>
      <c r="O5" s="89" t="s">
        <v>210</v>
      </c>
      <c r="P5" s="93"/>
      <c r="Q5" s="93"/>
      <c r="R5" s="93"/>
      <c r="S5" s="93"/>
      <c r="T5" s="93"/>
      <c r="U5" s="93"/>
      <c r="V5" s="93"/>
      <c r="W5" s="93"/>
      <c r="X5" s="93"/>
      <c r="Y5" s="93"/>
      <c r="Z5" s="94"/>
    </row>
    <row r="6" spans="2:26" x14ac:dyDescent="0.25">
      <c r="B6" s="7" t="s">
        <v>2</v>
      </c>
      <c r="C6" s="8">
        <v>5795.5564538500003</v>
      </c>
      <c r="D6" s="8">
        <v>6059.6337217199998</v>
      </c>
      <c r="E6" s="8">
        <v>7355.9238695100003</v>
      </c>
      <c r="F6" s="8">
        <v>8447.4985868100011</v>
      </c>
      <c r="G6" s="8">
        <v>9284.1775234500001</v>
      </c>
      <c r="H6" s="8">
        <v>10243.16493416</v>
      </c>
      <c r="I6" s="8">
        <v>11612.599796040002</v>
      </c>
      <c r="J6" s="8">
        <v>12030.8625476</v>
      </c>
      <c r="K6" s="8">
        <v>13263.42541016</v>
      </c>
      <c r="L6" s="8">
        <v>14359.938891420001</v>
      </c>
      <c r="M6" s="8">
        <v>10399.53634241</v>
      </c>
      <c r="O6" s="89" t="s">
        <v>211</v>
      </c>
      <c r="P6" s="93"/>
      <c r="Q6" s="93"/>
      <c r="R6" s="93"/>
      <c r="S6" s="93"/>
      <c r="T6" s="93"/>
      <c r="U6" s="93"/>
      <c r="V6" s="93"/>
      <c r="W6" s="93"/>
      <c r="X6" s="93"/>
      <c r="Y6" s="93"/>
      <c r="Z6" s="94"/>
    </row>
    <row r="7" spans="2:26" x14ac:dyDescent="0.25">
      <c r="B7" s="9" t="s">
        <v>3</v>
      </c>
      <c r="C7" s="10"/>
      <c r="D7" s="10"/>
      <c r="E7" s="10"/>
      <c r="F7" s="10"/>
      <c r="G7" s="10"/>
      <c r="H7" s="10"/>
      <c r="I7" s="10"/>
      <c r="J7" s="10">
        <v>9511.2082928300006</v>
      </c>
      <c r="K7" s="10">
        <v>10455.76730865</v>
      </c>
      <c r="L7" s="10">
        <v>11374.233091760001</v>
      </c>
      <c r="M7" s="10">
        <v>8034.5862965400001</v>
      </c>
      <c r="O7" s="89"/>
      <c r="P7" s="93"/>
      <c r="Q7" s="93"/>
      <c r="R7" s="93"/>
      <c r="S7" s="93"/>
      <c r="T7" s="93"/>
      <c r="U7" s="93"/>
      <c r="V7" s="93"/>
      <c r="W7" s="93"/>
      <c r="X7" s="93"/>
      <c r="Y7" s="93"/>
      <c r="Z7" s="94"/>
    </row>
    <row r="8" spans="2:26" x14ac:dyDescent="0.25">
      <c r="B8" s="9" t="s">
        <v>4</v>
      </c>
      <c r="C8" s="10"/>
      <c r="D8" s="10"/>
      <c r="E8" s="10"/>
      <c r="F8" s="10"/>
      <c r="G8" s="10"/>
      <c r="H8" s="10"/>
      <c r="I8" s="10"/>
      <c r="J8" s="10">
        <v>572.99863012000003</v>
      </c>
      <c r="K8" s="10">
        <v>591.79132296</v>
      </c>
      <c r="L8" s="10">
        <v>620.55261637000001</v>
      </c>
      <c r="M8" s="10">
        <v>501.41646331999999</v>
      </c>
      <c r="O8" s="89" t="s">
        <v>217</v>
      </c>
      <c r="P8" s="93"/>
      <c r="Q8" s="93"/>
      <c r="R8" s="93"/>
      <c r="S8" s="93"/>
      <c r="T8" s="93"/>
      <c r="U8" s="93"/>
      <c r="V8" s="93"/>
      <c r="W8" s="93"/>
      <c r="X8" s="93"/>
      <c r="Y8" s="93"/>
      <c r="Z8" s="94"/>
    </row>
    <row r="9" spans="2:26" x14ac:dyDescent="0.25">
      <c r="B9" s="9" t="s">
        <v>5</v>
      </c>
      <c r="C9" s="10"/>
      <c r="D9" s="10"/>
      <c r="E9" s="10"/>
      <c r="F9" s="10"/>
      <c r="G9" s="10"/>
      <c r="H9" s="10"/>
      <c r="I9" s="10"/>
      <c r="J9" s="10">
        <v>153.97195708000001</v>
      </c>
      <c r="K9" s="10">
        <v>199.08321516999999</v>
      </c>
      <c r="L9" s="10">
        <v>204.25468831000001</v>
      </c>
      <c r="M9" s="10">
        <v>146.77963713999998</v>
      </c>
      <c r="O9" s="89" t="s">
        <v>212</v>
      </c>
      <c r="P9" s="93"/>
      <c r="Q9" s="93"/>
      <c r="R9" s="93"/>
      <c r="S9" s="93"/>
      <c r="T9" s="93"/>
      <c r="U9" s="93"/>
      <c r="V9" s="93"/>
      <c r="W9" s="93"/>
      <c r="X9" s="93"/>
      <c r="Y9" s="93"/>
      <c r="Z9" s="94"/>
    </row>
    <row r="10" spans="2:26" x14ac:dyDescent="0.25">
      <c r="B10" s="9" t="s">
        <v>6</v>
      </c>
      <c r="C10" s="10"/>
      <c r="D10" s="10"/>
      <c r="E10" s="10"/>
      <c r="F10" s="10"/>
      <c r="G10" s="10"/>
      <c r="H10" s="10"/>
      <c r="I10" s="10"/>
      <c r="J10" s="10">
        <v>1241.3772495799999</v>
      </c>
      <c r="K10" s="10">
        <v>1414.34614268</v>
      </c>
      <c r="L10" s="10">
        <v>1479.6759736600002</v>
      </c>
      <c r="M10" s="10">
        <v>944.20701702999997</v>
      </c>
      <c r="O10" s="89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4"/>
    </row>
    <row r="11" spans="2:26" x14ac:dyDescent="0.25">
      <c r="B11" s="9" t="s">
        <v>7</v>
      </c>
      <c r="C11" s="10"/>
      <c r="D11" s="10"/>
      <c r="E11" s="10"/>
      <c r="F11" s="10"/>
      <c r="G11" s="10"/>
      <c r="H11" s="10"/>
      <c r="I11" s="10"/>
      <c r="J11" s="10">
        <v>551.3064179899975</v>
      </c>
      <c r="K11" s="10">
        <v>602.43742070000008</v>
      </c>
      <c r="L11" s="10">
        <v>681.22252131999994</v>
      </c>
      <c r="M11" s="10">
        <v>772.54692837999937</v>
      </c>
      <c r="O11" s="89" t="s">
        <v>213</v>
      </c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4"/>
    </row>
    <row r="12" spans="2:26" x14ac:dyDescent="0.25">
      <c r="B12" s="11" t="s">
        <v>8</v>
      </c>
      <c r="C12" s="8">
        <v>3126.1480418000001</v>
      </c>
      <c r="D12" s="8">
        <v>3565.29945404</v>
      </c>
      <c r="E12" s="8">
        <v>3653.2620937900001</v>
      </c>
      <c r="F12" s="8">
        <v>4059.2971516999996</v>
      </c>
      <c r="G12" s="8">
        <v>4155.9244139000002</v>
      </c>
      <c r="H12" s="8">
        <v>4278.2312631200002</v>
      </c>
      <c r="I12" s="8">
        <v>4615.2677163400003</v>
      </c>
      <c r="J12" s="8">
        <v>5435.4860273300001</v>
      </c>
      <c r="K12" s="8">
        <v>5016.9199267600006</v>
      </c>
      <c r="L12" s="8">
        <v>4597.7999219799995</v>
      </c>
      <c r="M12" s="8">
        <v>3127.72113016</v>
      </c>
      <c r="O12" s="89" t="s">
        <v>214</v>
      </c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4"/>
    </row>
    <row r="13" spans="2:26" x14ac:dyDescent="0.25">
      <c r="B13" s="9" t="s">
        <v>9</v>
      </c>
      <c r="C13" s="10"/>
      <c r="D13" s="10"/>
      <c r="E13" s="10"/>
      <c r="F13" s="10"/>
      <c r="G13" s="10"/>
      <c r="H13" s="10"/>
      <c r="I13" s="10"/>
      <c r="J13" s="10">
        <v>782.03072127999997</v>
      </c>
      <c r="K13" s="10">
        <v>912.32924527</v>
      </c>
      <c r="L13" s="10">
        <v>851.49518442999999</v>
      </c>
      <c r="M13" s="10">
        <v>632.25585476999993</v>
      </c>
      <c r="O13" s="89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4"/>
    </row>
    <row r="14" spans="2:26" x14ac:dyDescent="0.25">
      <c r="B14" s="9" t="s">
        <v>10</v>
      </c>
      <c r="C14" s="10"/>
      <c r="D14" s="10"/>
      <c r="E14" s="10"/>
      <c r="F14" s="10"/>
      <c r="G14" s="10"/>
      <c r="H14" s="10"/>
      <c r="I14" s="10"/>
      <c r="J14" s="10">
        <v>4653.4553060500002</v>
      </c>
      <c r="K14" s="10">
        <v>4104.5906814900009</v>
      </c>
      <c r="L14" s="10">
        <v>3746.3047375499996</v>
      </c>
      <c r="M14" s="10">
        <v>2495.46527539</v>
      </c>
      <c r="O14" s="89" t="s">
        <v>351</v>
      </c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4"/>
    </row>
    <row r="15" spans="2:26" x14ac:dyDescent="0.25">
      <c r="B15" s="11" t="s">
        <v>11</v>
      </c>
      <c r="C15" s="8">
        <v>1808.1968774199986</v>
      </c>
      <c r="D15" s="8">
        <v>1123.51108471</v>
      </c>
      <c r="E15" s="8">
        <v>1263.581520310001</v>
      </c>
      <c r="F15" s="8">
        <v>1742.7541791100002</v>
      </c>
      <c r="G15" s="8">
        <v>1609.99175483</v>
      </c>
      <c r="H15" s="8">
        <v>1932.4036226400003</v>
      </c>
      <c r="I15" s="8">
        <v>2261.5339614399963</v>
      </c>
      <c r="J15" s="8">
        <v>3269.6722837500001</v>
      </c>
      <c r="K15" s="8">
        <v>3746.1417632399998</v>
      </c>
      <c r="L15" s="8">
        <v>4143.9142785400027</v>
      </c>
      <c r="M15" s="8">
        <v>1329.7994300500013</v>
      </c>
      <c r="O15" s="89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4"/>
    </row>
    <row r="16" spans="2:26" x14ac:dyDescent="0.25">
      <c r="B16" s="12" t="s">
        <v>12</v>
      </c>
      <c r="C16" s="6">
        <v>12.549814869999999</v>
      </c>
      <c r="D16" s="6">
        <v>14.332986589999999</v>
      </c>
      <c r="E16" s="6">
        <v>11.54666074</v>
      </c>
      <c r="F16" s="6">
        <v>4.3424649299999993</v>
      </c>
      <c r="G16" s="6">
        <v>20.041951860000001</v>
      </c>
      <c r="H16" s="6">
        <v>89.733549319999995</v>
      </c>
      <c r="I16" s="6">
        <v>125.27437948000001</v>
      </c>
      <c r="J16" s="6">
        <v>110.50160547</v>
      </c>
      <c r="K16" s="6">
        <v>90.943501830000002</v>
      </c>
      <c r="L16" s="6">
        <v>41.000712309999997</v>
      </c>
      <c r="M16" s="6">
        <v>24.283281389999999</v>
      </c>
      <c r="O16" s="89" t="s">
        <v>352</v>
      </c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4"/>
    </row>
    <row r="17" spans="2:26" x14ac:dyDescent="0.25">
      <c r="B17" s="13" t="s">
        <v>13</v>
      </c>
      <c r="C17" s="14">
        <v>9366.0963794200015</v>
      </c>
      <c r="D17" s="14">
        <v>10492.116538670001</v>
      </c>
      <c r="E17" s="14">
        <v>11721.243388249999</v>
      </c>
      <c r="F17" s="14">
        <v>13216.077558930001</v>
      </c>
      <c r="G17" s="14">
        <v>15223.85264805</v>
      </c>
      <c r="H17" s="14">
        <v>16067.668864399999</v>
      </c>
      <c r="I17" s="14">
        <v>19016.95041351</v>
      </c>
      <c r="J17" s="14">
        <v>20721.525898779997</v>
      </c>
      <c r="K17" s="14">
        <v>22344.928267359999</v>
      </c>
      <c r="L17" s="14">
        <v>23601.269363650004</v>
      </c>
      <c r="M17" s="14">
        <v>14427.12816989</v>
      </c>
      <c r="O17" s="89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4"/>
    </row>
    <row r="18" spans="2:26" x14ac:dyDescent="0.25">
      <c r="B18" s="15" t="s">
        <v>14</v>
      </c>
      <c r="C18" s="16">
        <v>8437.3634297900007</v>
      </c>
      <c r="D18" s="16">
        <v>9479.936722030001</v>
      </c>
      <c r="E18" s="16">
        <v>10678.227910489999</v>
      </c>
      <c r="F18" s="16">
        <v>12321.574332780001</v>
      </c>
      <c r="G18" s="16">
        <v>14267.46477081</v>
      </c>
      <c r="H18" s="16">
        <v>14789.768566569999</v>
      </c>
      <c r="I18" s="16">
        <v>16937.539246349999</v>
      </c>
      <c r="J18" s="16">
        <v>18935.531953259997</v>
      </c>
      <c r="K18" s="16">
        <v>20668.671467550001</v>
      </c>
      <c r="L18" s="16">
        <v>21858.796500490003</v>
      </c>
      <c r="M18" s="16">
        <v>13630.22514676</v>
      </c>
      <c r="O18" s="89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4"/>
    </row>
    <row r="19" spans="2:26" x14ac:dyDescent="0.25">
      <c r="B19" s="7" t="s">
        <v>15</v>
      </c>
      <c r="C19" s="8">
        <v>3430.2239915700002</v>
      </c>
      <c r="D19" s="8">
        <v>3720.8155446300002</v>
      </c>
      <c r="E19" s="8">
        <v>4313.5939114499997</v>
      </c>
      <c r="F19" s="8">
        <v>7830.7818062899996</v>
      </c>
      <c r="G19" s="8">
        <v>8859.5167228700011</v>
      </c>
      <c r="H19" s="8">
        <v>9742.8612932900014</v>
      </c>
      <c r="I19" s="8">
        <v>11320.167148009999</v>
      </c>
      <c r="J19" s="8">
        <v>13460.936317670001</v>
      </c>
      <c r="K19" s="8">
        <v>14693.819964780001</v>
      </c>
      <c r="L19" s="8">
        <v>15580.333276249999</v>
      </c>
      <c r="M19" s="8">
        <v>9636.9574540699996</v>
      </c>
      <c r="O19" s="89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4"/>
    </row>
    <row r="20" spans="2:26" x14ac:dyDescent="0.25">
      <c r="B20" s="9" t="s">
        <v>16</v>
      </c>
      <c r="C20" s="10"/>
      <c r="D20" s="10"/>
      <c r="E20" s="10"/>
      <c r="F20" s="10"/>
      <c r="G20" s="10"/>
      <c r="H20" s="10"/>
      <c r="I20" s="10"/>
      <c r="J20" s="10">
        <v>8493.8490265300006</v>
      </c>
      <c r="K20" s="10">
        <v>9018.2327202100023</v>
      </c>
      <c r="L20" s="10">
        <v>9522.5898196599992</v>
      </c>
      <c r="M20" s="10">
        <v>5424.5616676499994</v>
      </c>
      <c r="O20" s="89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4"/>
    </row>
    <row r="21" spans="2:26" x14ac:dyDescent="0.25">
      <c r="B21" s="9" t="s">
        <v>17</v>
      </c>
      <c r="C21" s="10"/>
      <c r="D21" s="10"/>
      <c r="E21" s="10"/>
      <c r="F21" s="10"/>
      <c r="G21" s="10"/>
      <c r="H21" s="10"/>
      <c r="I21" s="10"/>
      <c r="J21" s="10">
        <v>4967.0872911400002</v>
      </c>
      <c r="K21" s="10">
        <v>5675.5872445699997</v>
      </c>
      <c r="L21" s="10">
        <v>6057.7434565900003</v>
      </c>
      <c r="M21" s="10">
        <v>4212.3957864200001</v>
      </c>
      <c r="O21" s="89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4"/>
    </row>
    <row r="22" spans="2:26" x14ac:dyDescent="0.25">
      <c r="B22" s="1" t="s">
        <v>18</v>
      </c>
      <c r="C22" s="10"/>
      <c r="D22" s="10"/>
      <c r="E22" s="10"/>
      <c r="F22" s="10"/>
      <c r="G22" s="10"/>
      <c r="H22" s="10"/>
      <c r="I22" s="10"/>
      <c r="J22" s="10">
        <v>3181.78805465</v>
      </c>
      <c r="K22" s="10">
        <v>3536.5529583000002</v>
      </c>
      <c r="L22" s="10">
        <v>3820.8313641199998</v>
      </c>
      <c r="M22" s="10">
        <v>2694.9367314199999</v>
      </c>
      <c r="O22" s="89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4"/>
    </row>
    <row r="23" spans="2:26" x14ac:dyDescent="0.25">
      <c r="B23" s="1" t="s">
        <v>19</v>
      </c>
      <c r="C23" s="10"/>
      <c r="D23" s="10"/>
      <c r="E23" s="10"/>
      <c r="F23" s="10"/>
      <c r="G23" s="10"/>
      <c r="H23" s="10"/>
      <c r="I23" s="10"/>
      <c r="J23" s="10">
        <v>871.77976694000006</v>
      </c>
      <c r="K23" s="10">
        <v>1085.5359641500002</v>
      </c>
      <c r="L23" s="10">
        <v>1151.17740667</v>
      </c>
      <c r="M23" s="10">
        <v>789.25680105999993</v>
      </c>
      <c r="O23" s="89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4"/>
    </row>
    <row r="24" spans="2:26" x14ac:dyDescent="0.25">
      <c r="B24" s="1" t="s">
        <v>20</v>
      </c>
      <c r="C24" s="10"/>
      <c r="D24" s="10"/>
      <c r="E24" s="10"/>
      <c r="F24" s="10"/>
      <c r="G24" s="10"/>
      <c r="H24" s="10"/>
      <c r="I24" s="10"/>
      <c r="J24" s="10">
        <v>838.57312526999999</v>
      </c>
      <c r="K24" s="10">
        <v>960.44173011999999</v>
      </c>
      <c r="L24" s="10">
        <v>993.32328717999997</v>
      </c>
      <c r="M24" s="10">
        <v>670.29514924</v>
      </c>
      <c r="O24" s="89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4"/>
    </row>
    <row r="25" spans="2:26" x14ac:dyDescent="0.25">
      <c r="B25" s="1" t="s">
        <v>21</v>
      </c>
      <c r="C25" s="10"/>
      <c r="D25" s="10"/>
      <c r="E25" s="10"/>
      <c r="F25" s="10"/>
      <c r="G25" s="10"/>
      <c r="H25" s="10"/>
      <c r="I25" s="10"/>
      <c r="J25" s="10">
        <v>74.946344279999721</v>
      </c>
      <c r="K25" s="10">
        <v>93.056591999999</v>
      </c>
      <c r="L25" s="10">
        <v>92.41139862</v>
      </c>
      <c r="M25" s="10">
        <v>57.907104700000673</v>
      </c>
      <c r="O25" s="89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4"/>
    </row>
    <row r="26" spans="2:26" x14ac:dyDescent="0.25">
      <c r="B26" s="17" t="s">
        <v>22</v>
      </c>
      <c r="C26" s="18"/>
      <c r="D26" s="18"/>
      <c r="E26" s="18"/>
      <c r="F26" s="18"/>
      <c r="G26" s="18"/>
      <c r="H26" s="18"/>
      <c r="I26" s="18"/>
      <c r="J26" s="18">
        <v>3851.5042293800002</v>
      </c>
      <c r="K26" s="18">
        <v>4295.4858393100003</v>
      </c>
      <c r="L26" s="18">
        <v>4609.6591209099997</v>
      </c>
      <c r="M26" s="18">
        <v>3227.9045977600003</v>
      </c>
      <c r="O26" s="89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4"/>
    </row>
    <row r="27" spans="2:26" x14ac:dyDescent="0.25">
      <c r="B27" s="17" t="s">
        <v>23</v>
      </c>
      <c r="C27" s="18"/>
      <c r="D27" s="18"/>
      <c r="E27" s="18"/>
      <c r="F27" s="18"/>
      <c r="G27" s="18"/>
      <c r="H27" s="18"/>
      <c r="I27" s="18"/>
      <c r="J27" s="18">
        <v>1040.63671748</v>
      </c>
      <c r="K27" s="18">
        <v>1287.04481326</v>
      </c>
      <c r="L27" s="18">
        <v>1355.6729370599999</v>
      </c>
      <c r="M27" s="18">
        <v>926.58408396000004</v>
      </c>
      <c r="O27" s="89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4"/>
    </row>
    <row r="28" spans="2:26" x14ac:dyDescent="0.25">
      <c r="B28" s="7" t="s">
        <v>326</v>
      </c>
      <c r="C28" s="8">
        <v>4340.4696491000004</v>
      </c>
      <c r="D28" s="8">
        <v>4993.8043161400001</v>
      </c>
      <c r="E28" s="8">
        <v>5550.39712504</v>
      </c>
      <c r="F28" s="8">
        <v>3492.5555269299998</v>
      </c>
      <c r="G28" s="8">
        <v>3765.1079567500001</v>
      </c>
      <c r="H28" s="8">
        <v>4378.5938150000002</v>
      </c>
      <c r="I28" s="8">
        <v>4806.4842317000002</v>
      </c>
      <c r="J28" s="8">
        <v>5474.5956355899962</v>
      </c>
      <c r="K28" s="8">
        <v>5974.8515027699996</v>
      </c>
      <c r="L28" s="8">
        <v>6278.4632242400039</v>
      </c>
      <c r="M28" s="8">
        <v>3993.2676926900003</v>
      </c>
      <c r="O28" s="89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4"/>
    </row>
    <row r="29" spans="2:26" x14ac:dyDescent="0.25">
      <c r="B29" s="1" t="s">
        <v>24</v>
      </c>
      <c r="C29" s="19">
        <v>0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O29" s="89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4"/>
    </row>
    <row r="30" spans="2:26" x14ac:dyDescent="0.25">
      <c r="B30" s="1" t="s">
        <v>25</v>
      </c>
      <c r="C30" s="10">
        <v>4340.4696491000004</v>
      </c>
      <c r="D30" s="10">
        <v>4993.8043161400001</v>
      </c>
      <c r="E30" s="10">
        <v>5550.39712504</v>
      </c>
      <c r="F30" s="10">
        <v>3492.5555269299998</v>
      </c>
      <c r="G30" s="10">
        <v>3765.1079567500001</v>
      </c>
      <c r="H30" s="10">
        <v>4378.5938150000002</v>
      </c>
      <c r="I30" s="10">
        <v>4806.4842317000002</v>
      </c>
      <c r="J30" s="10">
        <v>5474.5956355899962</v>
      </c>
      <c r="K30" s="10">
        <v>5974.8515027699996</v>
      </c>
      <c r="L30" s="10">
        <v>6278.4632242400039</v>
      </c>
      <c r="M30" s="10">
        <v>3993.2676926900003</v>
      </c>
      <c r="O30" s="89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4"/>
    </row>
    <row r="31" spans="2:26" x14ac:dyDescent="0.25">
      <c r="B31" s="15" t="s">
        <v>26</v>
      </c>
      <c r="C31" s="16">
        <v>928.73294963000012</v>
      </c>
      <c r="D31" s="16">
        <v>1012.17981664</v>
      </c>
      <c r="E31" s="16">
        <v>1043.0154777600001</v>
      </c>
      <c r="F31" s="16">
        <v>894.50322615000005</v>
      </c>
      <c r="G31" s="16">
        <v>956.38787723999997</v>
      </c>
      <c r="H31" s="16">
        <v>1277.90029783</v>
      </c>
      <c r="I31" s="16">
        <v>2079.4111671599999</v>
      </c>
      <c r="J31" s="16">
        <v>1785.9939455199999</v>
      </c>
      <c r="K31" s="16">
        <v>1676.2567998099998</v>
      </c>
      <c r="L31" s="16">
        <v>1742.4728631600001</v>
      </c>
      <c r="M31" s="16">
        <v>796.90302312999995</v>
      </c>
      <c r="O31" s="92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100"/>
    </row>
    <row r="32" spans="2:26" x14ac:dyDescent="0.25">
      <c r="B32" s="1" t="s">
        <v>27</v>
      </c>
      <c r="C32" s="10">
        <v>725.18511836000005</v>
      </c>
      <c r="D32" s="10">
        <v>992.72736594000003</v>
      </c>
      <c r="E32" s="10">
        <v>1026.0809778400001</v>
      </c>
      <c r="F32" s="10">
        <v>853.78727855</v>
      </c>
      <c r="G32" s="10">
        <v>923.47661087999995</v>
      </c>
      <c r="H32" s="10">
        <v>1033.6629080499999</v>
      </c>
      <c r="I32" s="10">
        <v>2004.47469647</v>
      </c>
      <c r="J32" s="10">
        <v>1674.6179024200001</v>
      </c>
      <c r="K32" s="10">
        <v>1634.0787449500001</v>
      </c>
      <c r="L32" s="10">
        <v>1686.6259665699999</v>
      </c>
      <c r="M32" s="10">
        <v>747.84363547999999</v>
      </c>
    </row>
    <row r="33" spans="2:13" x14ac:dyDescent="0.25">
      <c r="B33" s="1" t="s">
        <v>28</v>
      </c>
      <c r="C33" s="10">
        <v>203.54783127000002</v>
      </c>
      <c r="D33" s="10">
        <v>19.4524507</v>
      </c>
      <c r="E33" s="10">
        <v>16.93449992</v>
      </c>
      <c r="F33" s="10">
        <v>40.7159476</v>
      </c>
      <c r="G33" s="10">
        <v>32.911266359999999</v>
      </c>
      <c r="H33" s="10">
        <v>244.23738978</v>
      </c>
      <c r="I33" s="10">
        <v>74.936470689999993</v>
      </c>
      <c r="J33" s="10">
        <v>111.37604309999983</v>
      </c>
      <c r="K33" s="10">
        <v>42.178054859999747</v>
      </c>
      <c r="L33" s="10">
        <v>55.846896590000142</v>
      </c>
      <c r="M33" s="10">
        <v>49.059387649999962</v>
      </c>
    </row>
    <row r="34" spans="2:13" x14ac:dyDescent="0.25">
      <c r="B34" s="3" t="s">
        <v>29</v>
      </c>
      <c r="C34" s="20">
        <v>1376.3548085199982</v>
      </c>
      <c r="D34" s="20">
        <v>270.66070838999804</v>
      </c>
      <c r="E34" s="20">
        <v>563.07075610000174</v>
      </c>
      <c r="F34" s="20">
        <v>1037.8148236199995</v>
      </c>
      <c r="G34" s="20">
        <v>-153.71700401000089</v>
      </c>
      <c r="H34" s="20">
        <v>475.86450484000306</v>
      </c>
      <c r="I34" s="20">
        <v>-402.27456021000035</v>
      </c>
      <c r="J34" s="20">
        <v>124.99656537000192</v>
      </c>
      <c r="K34" s="20">
        <v>-227.49766536999959</v>
      </c>
      <c r="L34" s="20">
        <v>-458.61555940000108</v>
      </c>
      <c r="M34" s="20">
        <v>454.21201412000119</v>
      </c>
    </row>
    <row r="35" spans="2:13" x14ac:dyDescent="0.25">
      <c r="B35" s="21"/>
      <c r="C35" s="21"/>
      <c r="D35" s="21"/>
      <c r="E35" s="21"/>
      <c r="F35" s="21"/>
      <c r="G35" s="21"/>
      <c r="H35" s="21"/>
      <c r="I35" s="21"/>
      <c r="J35" s="21"/>
    </row>
    <row r="36" spans="2:13" x14ac:dyDescent="0.25">
      <c r="B36" s="22" t="s">
        <v>31</v>
      </c>
      <c r="C36" s="23">
        <f t="shared" ref="C36:L36" si="0">(C6+C15)/C4*100</f>
        <v>70.782293521671704</v>
      </c>
      <c r="D36" s="23">
        <f t="shared" si="0"/>
        <v>66.740625040736347</v>
      </c>
      <c r="E36" s="23">
        <f t="shared" si="0"/>
        <v>70.1667613554512</v>
      </c>
      <c r="F36" s="23">
        <f t="shared" si="0"/>
        <v>71.491017979027148</v>
      </c>
      <c r="G36" s="23">
        <f t="shared" si="0"/>
        <v>72.289789127335908</v>
      </c>
      <c r="H36" s="23">
        <f t="shared" si="0"/>
        <v>73.597146903565843</v>
      </c>
      <c r="I36" s="23">
        <f t="shared" si="0"/>
        <v>74.533308378939083</v>
      </c>
      <c r="J36" s="23">
        <f t="shared" si="0"/>
        <v>73.396101712707733</v>
      </c>
      <c r="K36" s="23">
        <f t="shared" si="0"/>
        <v>76.905710611202622</v>
      </c>
      <c r="L36" s="23">
        <f t="shared" si="0"/>
        <v>79.95562361375292</v>
      </c>
      <c r="M36" s="37">
        <f>(M6+M15)/M4*100</f>
        <v>78.81908233683933</v>
      </c>
    </row>
    <row r="37" spans="2:13" x14ac:dyDescent="0.25">
      <c r="B37" s="24" t="s">
        <v>32</v>
      </c>
      <c r="C37" s="25">
        <f t="shared" ref="C37:L37" si="1">C12/C4*100</f>
        <v>29.100881978496368</v>
      </c>
      <c r="D37" s="25">
        <f t="shared" si="1"/>
        <v>33.126203136963653</v>
      </c>
      <c r="E37" s="25">
        <f t="shared" si="1"/>
        <v>29.739243484507167</v>
      </c>
      <c r="F37" s="25">
        <f t="shared" si="1"/>
        <v>28.478516904403605</v>
      </c>
      <c r="G37" s="25">
        <f t="shared" si="1"/>
        <v>27.577219688421334</v>
      </c>
      <c r="H37" s="25">
        <f t="shared" si="1"/>
        <v>25.860444486875288</v>
      </c>
      <c r="I37" s="25">
        <f t="shared" si="1"/>
        <v>24.793704455088903</v>
      </c>
      <c r="J37" s="25">
        <f t="shared" si="1"/>
        <v>26.073826158187618</v>
      </c>
      <c r="K37" s="25">
        <f t="shared" si="1"/>
        <v>22.683104638332662</v>
      </c>
      <c r="L37" s="25">
        <f t="shared" si="1"/>
        <v>19.867211257922555</v>
      </c>
      <c r="M37" s="38">
        <f>M12/M4*100</f>
        <v>21.017738264734625</v>
      </c>
    </row>
    <row r="38" spans="2:13" x14ac:dyDescent="0.25">
      <c r="B38" s="24" t="s">
        <v>33</v>
      </c>
      <c r="C38" s="25">
        <f t="shared" ref="C38:L38" si="2">C16/C4*100</f>
        <v>0.1168244998319288</v>
      </c>
      <c r="D38" s="25">
        <f t="shared" si="2"/>
        <v>0.13317182230000393</v>
      </c>
      <c r="E38" s="25">
        <f t="shared" si="2"/>
        <v>9.3995160041643239E-2</v>
      </c>
      <c r="F38" s="25">
        <f t="shared" si="2"/>
        <v>3.046511656925488E-2</v>
      </c>
      <c r="G38" s="25">
        <f t="shared" si="2"/>
        <v>0.1329911842427661</v>
      </c>
      <c r="H38" s="25">
        <f t="shared" si="2"/>
        <v>0.54240860955885561</v>
      </c>
      <c r="I38" s="25">
        <f t="shared" si="2"/>
        <v>0.67298716597201147</v>
      </c>
      <c r="J38" s="25">
        <f t="shared" si="2"/>
        <v>0.53007212910465462</v>
      </c>
      <c r="K38" s="25">
        <f t="shared" si="2"/>
        <v>0.41118475046471914</v>
      </c>
      <c r="L38" s="25">
        <f t="shared" si="2"/>
        <v>0.17716512832452463</v>
      </c>
      <c r="M38" s="38">
        <f>M16/M4*100</f>
        <v>0.16317939842603948</v>
      </c>
    </row>
    <row r="39" spans="2:13" x14ac:dyDescent="0.25">
      <c r="B39" s="26" t="s">
        <v>34</v>
      </c>
      <c r="C39" s="23">
        <f t="shared" ref="C39:L39" si="3">C19/C17*100</f>
        <v>36.623838284508643</v>
      </c>
      <c r="D39" s="23">
        <f t="shared" si="3"/>
        <v>35.462964321035429</v>
      </c>
      <c r="E39" s="23">
        <f t="shared" si="3"/>
        <v>36.801504486923093</v>
      </c>
      <c r="F39" s="23">
        <f t="shared" si="3"/>
        <v>59.251935919510416</v>
      </c>
      <c r="G39" s="23">
        <f t="shared" si="3"/>
        <v>58.194971586281106</v>
      </c>
      <c r="H39" s="23">
        <f t="shared" si="3"/>
        <v>60.636433172185747</v>
      </c>
      <c r="I39" s="23">
        <f t="shared" si="3"/>
        <v>59.526721697543785</v>
      </c>
      <c r="J39" s="23">
        <f t="shared" si="3"/>
        <v>64.961124887344951</v>
      </c>
      <c r="K39" s="23">
        <f t="shared" si="3"/>
        <v>65.759083175235631</v>
      </c>
      <c r="L39" s="23">
        <f t="shared" si="3"/>
        <v>66.014810628136729</v>
      </c>
      <c r="M39" s="37">
        <f>M19/M17*100</f>
        <v>66.797475842647046</v>
      </c>
    </row>
    <row r="40" spans="2:13" x14ac:dyDescent="0.25">
      <c r="B40" s="27" t="s">
        <v>35</v>
      </c>
      <c r="C40" s="28">
        <f t="shared" ref="C40:L40" si="4">C19/(C17-C29)*100</f>
        <v>36.623838284508643</v>
      </c>
      <c r="D40" s="28">
        <f t="shared" si="4"/>
        <v>35.462964321035429</v>
      </c>
      <c r="E40" s="28">
        <f t="shared" si="4"/>
        <v>36.801504486923093</v>
      </c>
      <c r="F40" s="28">
        <f t="shared" si="4"/>
        <v>59.251935919510416</v>
      </c>
      <c r="G40" s="28">
        <f t="shared" si="4"/>
        <v>58.194971586281106</v>
      </c>
      <c r="H40" s="28">
        <f t="shared" si="4"/>
        <v>60.636433172185747</v>
      </c>
      <c r="I40" s="28">
        <f t="shared" si="4"/>
        <v>59.526721697543785</v>
      </c>
      <c r="J40" s="28">
        <f t="shared" si="4"/>
        <v>64.961124887344951</v>
      </c>
      <c r="K40" s="28">
        <f t="shared" si="4"/>
        <v>65.759083175235631</v>
      </c>
      <c r="L40" s="28">
        <f t="shared" si="4"/>
        <v>66.014810628136729</v>
      </c>
      <c r="M40" s="39">
        <f>M19/(M17-M29)*100</f>
        <v>66.797475842647046</v>
      </c>
    </row>
    <row r="41" spans="2:13" x14ac:dyDescent="0.25">
      <c r="B41" s="29" t="s">
        <v>36</v>
      </c>
      <c r="C41" s="25">
        <f>IFERROR(C20/C19*100,"-")</f>
        <v>0</v>
      </c>
      <c r="D41" s="25">
        <f t="shared" ref="D41:M41" si="5">IFERROR(D20/D19*100,"-")</f>
        <v>0</v>
      </c>
      <c r="E41" s="25">
        <f t="shared" si="5"/>
        <v>0</v>
      </c>
      <c r="F41" s="25">
        <f t="shared" si="5"/>
        <v>0</v>
      </c>
      <c r="G41" s="25">
        <f t="shared" si="5"/>
        <v>0</v>
      </c>
      <c r="H41" s="25">
        <f t="shared" si="5"/>
        <v>0</v>
      </c>
      <c r="I41" s="25">
        <f t="shared" si="5"/>
        <v>0</v>
      </c>
      <c r="J41" s="25">
        <f t="shared" si="5"/>
        <v>63.099986702858345</v>
      </c>
      <c r="K41" s="25">
        <f t="shared" si="5"/>
        <v>61.374324320197459</v>
      </c>
      <c r="L41" s="25">
        <f t="shared" si="5"/>
        <v>61.119294759732981</v>
      </c>
      <c r="M41" s="38">
        <f t="shared" si="5"/>
        <v>56.289152395905106</v>
      </c>
    </row>
    <row r="42" spans="2:13" x14ac:dyDescent="0.25">
      <c r="B42" s="29" t="s">
        <v>37</v>
      </c>
      <c r="C42" s="25">
        <f>IFERROR(C21/C19*100,"-")</f>
        <v>0</v>
      </c>
      <c r="D42" s="25">
        <f t="shared" ref="D42:M42" si="6">IFERROR(D21/D19*100,"-")</f>
        <v>0</v>
      </c>
      <c r="E42" s="25">
        <f t="shared" si="6"/>
        <v>0</v>
      </c>
      <c r="F42" s="25">
        <f t="shared" si="6"/>
        <v>0</v>
      </c>
      <c r="G42" s="25">
        <f t="shared" si="6"/>
        <v>0</v>
      </c>
      <c r="H42" s="25">
        <f t="shared" si="6"/>
        <v>0</v>
      </c>
      <c r="I42" s="25">
        <f t="shared" si="6"/>
        <v>0</v>
      </c>
      <c r="J42" s="25">
        <f t="shared" si="6"/>
        <v>36.900013297141655</v>
      </c>
      <c r="K42" s="25">
        <f t="shared" si="6"/>
        <v>38.625675679802548</v>
      </c>
      <c r="L42" s="25">
        <f t="shared" si="6"/>
        <v>38.880705240267019</v>
      </c>
      <c r="M42" s="38">
        <f t="shared" si="6"/>
        <v>43.710847604094887</v>
      </c>
    </row>
    <row r="43" spans="2:13" x14ac:dyDescent="0.25">
      <c r="B43" s="30" t="s">
        <v>38</v>
      </c>
      <c r="C43" s="25" t="str">
        <f t="shared" ref="C43:C48" si="7">IFERROR(C22/C$21*100,"-")</f>
        <v>-</v>
      </c>
      <c r="D43" s="25" t="str">
        <f t="shared" ref="D43:M48" si="8">IFERROR(D22/D$21*100,"-")</f>
        <v>-</v>
      </c>
      <c r="E43" s="25" t="str">
        <f t="shared" si="8"/>
        <v>-</v>
      </c>
      <c r="F43" s="25" t="str">
        <f t="shared" si="8"/>
        <v>-</v>
      </c>
      <c r="G43" s="25" t="str">
        <f t="shared" si="8"/>
        <v>-</v>
      </c>
      <c r="H43" s="25" t="str">
        <f t="shared" si="8"/>
        <v>-</v>
      </c>
      <c r="I43" s="25" t="str">
        <f t="shared" si="8"/>
        <v>-</v>
      </c>
      <c r="J43" s="25">
        <f t="shared" si="8"/>
        <v>64.057421747459273</v>
      </c>
      <c r="K43" s="25">
        <f t="shared" si="8"/>
        <v>62.311665840103572</v>
      </c>
      <c r="L43" s="25">
        <f t="shared" si="8"/>
        <v>63.073508997206794</v>
      </c>
      <c r="M43" s="38">
        <f t="shared" si="8"/>
        <v>63.976341921810551</v>
      </c>
    </row>
    <row r="44" spans="2:13" x14ac:dyDescent="0.25">
      <c r="B44" s="30" t="s">
        <v>39</v>
      </c>
      <c r="C44" s="25" t="str">
        <f t="shared" si="7"/>
        <v>-</v>
      </c>
      <c r="D44" s="25" t="str">
        <f t="shared" si="8"/>
        <v>-</v>
      </c>
      <c r="E44" s="25" t="str">
        <f t="shared" si="8"/>
        <v>-</v>
      </c>
      <c r="F44" s="25" t="str">
        <f t="shared" si="8"/>
        <v>-</v>
      </c>
      <c r="G44" s="25" t="str">
        <f t="shared" si="8"/>
        <v>-</v>
      </c>
      <c r="H44" s="25" t="str">
        <f t="shared" si="8"/>
        <v>-</v>
      </c>
      <c r="I44" s="25" t="str">
        <f t="shared" si="8"/>
        <v>-</v>
      </c>
      <c r="J44" s="25">
        <f t="shared" si="8"/>
        <v>17.551126361218373</v>
      </c>
      <c r="K44" s="25">
        <f t="shared" si="8"/>
        <v>19.126407847726494</v>
      </c>
      <c r="L44" s="25">
        <f t="shared" si="8"/>
        <v>19.00340308102146</v>
      </c>
      <c r="M44" s="38">
        <f t="shared" si="8"/>
        <v>18.736530019435037</v>
      </c>
    </row>
    <row r="45" spans="2:13" x14ac:dyDescent="0.25">
      <c r="B45" s="30" t="s">
        <v>40</v>
      </c>
      <c r="C45" s="25" t="str">
        <f t="shared" si="7"/>
        <v>-</v>
      </c>
      <c r="D45" s="25" t="str">
        <f t="shared" si="8"/>
        <v>-</v>
      </c>
      <c r="E45" s="25" t="str">
        <f t="shared" si="8"/>
        <v>-</v>
      </c>
      <c r="F45" s="25" t="str">
        <f t="shared" si="8"/>
        <v>-</v>
      </c>
      <c r="G45" s="25" t="str">
        <f t="shared" si="8"/>
        <v>-</v>
      </c>
      <c r="H45" s="25" t="str">
        <f t="shared" si="8"/>
        <v>-</v>
      </c>
      <c r="I45" s="25" t="str">
        <f t="shared" si="8"/>
        <v>-</v>
      </c>
      <c r="J45" s="25">
        <f t="shared" si="8"/>
        <v>16.882592878240686</v>
      </c>
      <c r="K45" s="25">
        <f t="shared" si="8"/>
        <v>16.922332240401776</v>
      </c>
      <c r="L45" s="25">
        <f t="shared" si="8"/>
        <v>16.397579301569788</v>
      </c>
      <c r="M45" s="38">
        <f t="shared" si="8"/>
        <v>15.912444680552335</v>
      </c>
    </row>
    <row r="46" spans="2:13" x14ac:dyDescent="0.25">
      <c r="B46" s="31" t="s">
        <v>41</v>
      </c>
      <c r="C46" s="28" t="str">
        <f t="shared" si="7"/>
        <v>-</v>
      </c>
      <c r="D46" s="28" t="str">
        <f t="shared" si="8"/>
        <v>-</v>
      </c>
      <c r="E46" s="28" t="str">
        <f t="shared" si="8"/>
        <v>-</v>
      </c>
      <c r="F46" s="28" t="str">
        <f t="shared" si="8"/>
        <v>-</v>
      </c>
      <c r="G46" s="28" t="str">
        <f t="shared" si="8"/>
        <v>-</v>
      </c>
      <c r="H46" s="28" t="str">
        <f t="shared" si="8"/>
        <v>-</v>
      </c>
      <c r="I46" s="28" t="str">
        <f t="shared" si="8"/>
        <v>-</v>
      </c>
      <c r="J46" s="28">
        <f t="shared" si="8"/>
        <v>1.508859013081663</v>
      </c>
      <c r="K46" s="28">
        <f t="shared" si="8"/>
        <v>1.6395940717681499</v>
      </c>
      <c r="L46" s="28">
        <f t="shared" si="8"/>
        <v>1.5255086202019497</v>
      </c>
      <c r="M46" s="39">
        <f t="shared" si="8"/>
        <v>1.3746833782020833</v>
      </c>
    </row>
    <row r="47" spans="2:13" x14ac:dyDescent="0.25">
      <c r="B47" s="29" t="s">
        <v>42</v>
      </c>
      <c r="C47" s="25" t="str">
        <f t="shared" si="7"/>
        <v>-</v>
      </c>
      <c r="D47" s="25" t="str">
        <f t="shared" si="8"/>
        <v>-</v>
      </c>
      <c r="E47" s="25" t="str">
        <f t="shared" si="8"/>
        <v>-</v>
      </c>
      <c r="F47" s="25" t="str">
        <f t="shared" si="8"/>
        <v>-</v>
      </c>
      <c r="G47" s="25" t="str">
        <f t="shared" si="8"/>
        <v>-</v>
      </c>
      <c r="H47" s="25" t="str">
        <f t="shared" si="8"/>
        <v>-</v>
      </c>
      <c r="I47" s="25" t="str">
        <f t="shared" si="8"/>
        <v>-</v>
      </c>
      <c r="J47" s="25">
        <f t="shared" si="8"/>
        <v>77.540498155731797</v>
      </c>
      <c r="K47" s="25">
        <f t="shared" si="8"/>
        <v>75.683548753824851</v>
      </c>
      <c r="L47" s="25">
        <f t="shared" si="8"/>
        <v>76.095317570692401</v>
      </c>
      <c r="M47" s="38">
        <f t="shared" si="8"/>
        <v>76.628711104644523</v>
      </c>
    </row>
    <row r="48" spans="2:13" x14ac:dyDescent="0.25">
      <c r="B48" s="27" t="s">
        <v>43</v>
      </c>
      <c r="C48" s="28" t="str">
        <f t="shared" si="7"/>
        <v>-</v>
      </c>
      <c r="D48" s="28" t="str">
        <f t="shared" si="8"/>
        <v>-</v>
      </c>
      <c r="E48" s="28" t="str">
        <f t="shared" si="8"/>
        <v>-</v>
      </c>
      <c r="F48" s="28" t="str">
        <f t="shared" si="8"/>
        <v>-</v>
      </c>
      <c r="G48" s="28" t="str">
        <f t="shared" si="8"/>
        <v>-</v>
      </c>
      <c r="H48" s="28" t="str">
        <f t="shared" si="8"/>
        <v>-</v>
      </c>
      <c r="I48" s="28" t="str">
        <f t="shared" si="8"/>
        <v>-</v>
      </c>
      <c r="J48" s="28">
        <f t="shared" si="8"/>
        <v>20.950642831186535</v>
      </c>
      <c r="K48" s="28">
        <f t="shared" si="8"/>
        <v>22.67685717440699</v>
      </c>
      <c r="L48" s="28">
        <f t="shared" si="8"/>
        <v>22.379173809105637</v>
      </c>
      <c r="M48" s="39">
        <f t="shared" si="8"/>
        <v>21.996605517153423</v>
      </c>
    </row>
    <row r="49" spans="2:13" ht="30" x14ac:dyDescent="0.25">
      <c r="B49" s="123" t="s">
        <v>389</v>
      </c>
      <c r="C49" s="120"/>
      <c r="D49" s="120"/>
      <c r="E49" s="120"/>
      <c r="F49" s="120"/>
      <c r="G49" s="120"/>
      <c r="H49" s="120"/>
      <c r="I49" s="120"/>
      <c r="J49" s="124">
        <v>-3127.7507684000002</v>
      </c>
      <c r="K49" s="124">
        <v>-3505.49619007</v>
      </c>
      <c r="L49" s="121">
        <v>-3644.2855596100003</v>
      </c>
      <c r="M49" s="122">
        <v>-2609.69873671</v>
      </c>
    </row>
    <row r="50" spans="2:13" x14ac:dyDescent="0.25">
      <c r="B50" s="32" t="s">
        <v>44</v>
      </c>
      <c r="C50" s="33">
        <f t="shared" ref="C50:M50" si="9">C49/(C5-C12)*100</f>
        <v>0</v>
      </c>
      <c r="D50" s="33">
        <f t="shared" si="9"/>
        <v>0</v>
      </c>
      <c r="E50" s="33">
        <f t="shared" si="9"/>
        <v>0</v>
      </c>
      <c r="F50" s="33">
        <f t="shared" si="9"/>
        <v>0</v>
      </c>
      <c r="G50" s="33">
        <f t="shared" si="9"/>
        <v>0</v>
      </c>
      <c r="H50" s="33">
        <f t="shared" si="9"/>
        <v>0</v>
      </c>
      <c r="I50" s="33">
        <f t="shared" si="9"/>
        <v>0</v>
      </c>
      <c r="J50" s="34">
        <f t="shared" si="9"/>
        <v>-20.442100899580332</v>
      </c>
      <c r="K50" s="34">
        <f t="shared" si="9"/>
        <v>-20.608967614131799</v>
      </c>
      <c r="L50" s="34">
        <f t="shared" si="9"/>
        <v>-19.694738853236789</v>
      </c>
      <c r="M50" s="40">
        <f t="shared" si="9"/>
        <v>-22.24933097096142</v>
      </c>
    </row>
    <row r="51" spans="2:13" x14ac:dyDescent="0.25">
      <c r="B51" s="35" t="s">
        <v>45</v>
      </c>
      <c r="C51" s="36">
        <f t="shared" ref="C51:M51" si="10">C31/(C5-C12)*100</f>
        <v>12.214138323117863</v>
      </c>
      <c r="D51" s="36">
        <f t="shared" si="10"/>
        <v>14.091040121228604</v>
      </c>
      <c r="E51" s="36">
        <f t="shared" si="10"/>
        <v>12.100641865040714</v>
      </c>
      <c r="F51" s="36">
        <f t="shared" si="10"/>
        <v>8.778027853651988</v>
      </c>
      <c r="G51" s="36">
        <f t="shared" si="10"/>
        <v>8.7788967915780081</v>
      </c>
      <c r="H51" s="36">
        <f t="shared" si="10"/>
        <v>10.495610877377043</v>
      </c>
      <c r="I51" s="36">
        <f t="shared" si="10"/>
        <v>14.987682860120341</v>
      </c>
      <c r="J51" s="36">
        <f t="shared" si="10"/>
        <v>11.672755006319068</v>
      </c>
      <c r="K51" s="36">
        <f t="shared" si="10"/>
        <v>9.8547880890900821</v>
      </c>
      <c r="L51" s="36">
        <f t="shared" si="10"/>
        <v>9.4168109050325235</v>
      </c>
      <c r="M51" s="41">
        <f t="shared" si="10"/>
        <v>6.7941018876882655</v>
      </c>
    </row>
    <row r="52" spans="2:13" x14ac:dyDescent="0.25">
      <c r="B52" s="104" t="s">
        <v>178</v>
      </c>
      <c r="C52" s="36">
        <f t="shared" ref="C52:L52" si="11">C34/(C5-C12)*100</f>
        <v>18.100992346237984</v>
      </c>
      <c r="D52" s="36">
        <f t="shared" si="11"/>
        <v>3.7679973839273821</v>
      </c>
      <c r="E52" s="36">
        <f t="shared" si="11"/>
        <v>6.5325181740127674</v>
      </c>
      <c r="F52" s="36">
        <f t="shared" si="11"/>
        <v>10.184387448080175</v>
      </c>
      <c r="G52" s="36">
        <f t="shared" si="11"/>
        <v>-1.4110025288157642</v>
      </c>
      <c r="H52" s="36">
        <f t="shared" si="11"/>
        <v>3.9083555122707994</v>
      </c>
      <c r="I52" s="36">
        <f t="shared" si="11"/>
        <v>-2.8994571282197779</v>
      </c>
      <c r="J52" s="36">
        <f t="shared" si="11"/>
        <v>0.81694245820669253</v>
      </c>
      <c r="K52" s="36">
        <f t="shared" si="11"/>
        <v>-1.3374688670842036</v>
      </c>
      <c r="L52" s="36">
        <f t="shared" si="11"/>
        <v>-2.4784868058969387</v>
      </c>
      <c r="M52" s="41">
        <f>M34/(M5-M12)*100</f>
        <v>3.8724444668595162</v>
      </c>
    </row>
    <row r="53" spans="2:13" x14ac:dyDescent="0.25"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</row>
    <row r="54" spans="2:13" x14ac:dyDescent="0.25"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</row>
  </sheetData>
  <mergeCells count="1">
    <mergeCell ref="O2:Z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32</vt:i4>
      </vt:variant>
    </vt:vector>
  </HeadingPairs>
  <TitlesOfParts>
    <vt:vector size="32" baseType="lpstr">
      <vt:lpstr>Info</vt:lpstr>
      <vt:lpstr>TOTAL</vt:lpstr>
      <vt:lpstr>Demografia_Estadual</vt:lpstr>
      <vt:lpstr>RJ</vt:lpstr>
      <vt:lpstr>SP</vt:lpstr>
      <vt:lpstr>MG</vt:lpstr>
      <vt:lpstr>ES</vt:lpstr>
      <vt:lpstr>RS</vt:lpstr>
      <vt:lpstr>SC</vt:lpstr>
      <vt:lpstr>PR</vt:lpstr>
      <vt:lpstr>MS</vt:lpstr>
      <vt:lpstr>MT</vt:lpstr>
      <vt:lpstr>GO</vt:lpstr>
      <vt:lpstr>DF</vt:lpstr>
      <vt:lpstr>TO</vt:lpstr>
      <vt:lpstr>PA</vt:lpstr>
      <vt:lpstr>AP</vt:lpstr>
      <vt:lpstr>RR</vt:lpstr>
      <vt:lpstr>RO</vt:lpstr>
      <vt:lpstr>AM</vt:lpstr>
      <vt:lpstr>AC</vt:lpstr>
      <vt:lpstr>BA</vt:lpstr>
      <vt:lpstr>RN</vt:lpstr>
      <vt:lpstr>AL</vt:lpstr>
      <vt:lpstr>PB</vt:lpstr>
      <vt:lpstr>CE</vt:lpstr>
      <vt:lpstr>PE</vt:lpstr>
      <vt:lpstr>PI</vt:lpstr>
      <vt:lpstr>MA</vt:lpstr>
      <vt:lpstr>SE</vt:lpstr>
      <vt:lpstr>DTP</vt:lpstr>
      <vt:lpstr>Endividamento</vt:lpstr>
    </vt:vector>
  </TitlesOfParts>
  <Company>Senado Federal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Leal de Barros</dc:creator>
  <cp:lastModifiedBy>Alessandro Ribeiro de Carvalho Casalecchi</cp:lastModifiedBy>
  <cp:lastPrinted>2018-12-19T14:23:43Z</cp:lastPrinted>
  <dcterms:created xsi:type="dcterms:W3CDTF">2018-12-13T12:44:48Z</dcterms:created>
  <dcterms:modified xsi:type="dcterms:W3CDTF">2019-01-22T21:49:32Z</dcterms:modified>
</cp:coreProperties>
</file>