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un\Documents\Code\RTmocapFB\analysis\"/>
    </mc:Choice>
  </mc:AlternateContent>
  <xr:revisionPtr revIDLastSave="0" documentId="13_ncr:1_{2D279872-C13E-4E53-8E1D-75707310C6F1}" xr6:coauthVersionLast="47" xr6:coauthVersionMax="47" xr10:uidLastSave="{00000000-0000-0000-0000-000000000000}"/>
  <bookViews>
    <workbookView xWindow="-120" yWindow="-120" windowWidth="38640" windowHeight="21120" activeTab="5" xr2:uid="{5184CD76-0F71-4C54-9199-95839C9F3B68}"/>
  </bookViews>
  <sheets>
    <sheet name="April" sheetId="1" r:id="rId1"/>
    <sheet name="May" sheetId="2" r:id="rId2"/>
    <sheet name="June" sheetId="3" r:id="rId3"/>
    <sheet name="July" sheetId="5" r:id="rId4"/>
    <sheet name="Demographics" sheetId="4" r:id="rId5"/>
    <sheet name="EmpaticaData" sheetId="6" r:id="rId6"/>
  </sheets>
  <definedNames>
    <definedName name="_xlnm._FilterDatabase" localSheetId="4" hidden="1">Demographics!$A$1:$O$37</definedName>
    <definedName name="_xlnm._FilterDatabase" localSheetId="5" hidden="1">EmpaticaData!$A$1:$S$37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3" i="4" l="1"/>
  <c r="W13" i="4"/>
  <c r="W12" i="4"/>
  <c r="W11" i="4"/>
  <c r="V12" i="4"/>
  <c r="V11" i="4"/>
  <c r="V18" i="4"/>
  <c r="V19" i="4"/>
  <c r="W17" i="4" a="1"/>
  <c r="W17" i="4" s="1"/>
  <c r="W18" i="4" a="1"/>
  <c r="W18" i="4" s="1"/>
  <c r="W19" i="4" a="1"/>
  <c r="W19" i="4" s="1"/>
  <c r="X18" i="4"/>
  <c r="X19" i="4"/>
  <c r="V17" i="4"/>
  <c r="V8" i="4"/>
  <c r="V9" i="4"/>
  <c r="V10" i="4"/>
  <c r="W8" i="4"/>
  <c r="W9" i="4"/>
  <c r="X17" i="4"/>
  <c r="W1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<sst xmlns="http://schemas.openxmlformats.org/spreadsheetml/2006/main" count="543" uniqueCount="150">
  <si>
    <t>Tues</t>
  </si>
  <si>
    <t>Wed</t>
  </si>
  <si>
    <t>Thur</t>
  </si>
  <si>
    <t>Sun</t>
  </si>
  <si>
    <t>Mon</t>
  </si>
  <si>
    <t>Days in April</t>
  </si>
  <si>
    <t>Time slots</t>
  </si>
  <si>
    <t>Sat</t>
  </si>
  <si>
    <t>Days in May</t>
  </si>
  <si>
    <t>Fri</t>
  </si>
  <si>
    <t>Thurs</t>
  </si>
  <si>
    <t>Days in June</t>
  </si>
  <si>
    <t>immovable commitment</t>
  </si>
  <si>
    <t>subject scheduled day 1</t>
  </si>
  <si>
    <t>subject scheduled day 2</t>
  </si>
  <si>
    <t>flexible commitment (NR)</t>
  </si>
  <si>
    <t>flexible commitment (VHS)</t>
  </si>
  <si>
    <t xml:space="preserve"> </t>
  </si>
  <si>
    <t>#51344D</t>
  </si>
  <si>
    <t>#4D798D</t>
  </si>
  <si>
    <t>#7BA551</t>
  </si>
  <si>
    <t>#A1C181</t>
  </si>
  <si>
    <t>#A6A6A6</t>
  </si>
  <si>
    <t>#FFCC66</t>
  </si>
  <si>
    <t>holiday</t>
  </si>
  <si>
    <t>Pre-KJK meeting</t>
  </si>
  <si>
    <t>S01</t>
  </si>
  <si>
    <t>S02</t>
  </si>
  <si>
    <t>*</t>
  </si>
  <si>
    <t xml:space="preserve">* = </t>
  </si>
  <si>
    <t xml:space="preserve">NR moving days; I can pop out for a bit (i.e. 1 subject, maybe 2 if b2b) </t>
  </si>
  <si>
    <t>NR leaves; absolute last day if no holiday</t>
  </si>
  <si>
    <t>S03</t>
  </si>
  <si>
    <t>S04</t>
  </si>
  <si>
    <t>S05</t>
  </si>
  <si>
    <t>S06</t>
  </si>
  <si>
    <t>Subject</t>
  </si>
  <si>
    <t>Sex</t>
  </si>
  <si>
    <t>Feedback group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</si>
  <si>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</si>
  <si>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</si>
  <si>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</si>
  <si>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</si>
  <si>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</si>
  <si>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</si>
  <si>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</si>
  <si>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</si>
  <si>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</si>
  <si>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</si>
  <si>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</si>
  <si>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</si>
  <si>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</si>
  <si>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</si>
  <si>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</si>
  <si>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</si>
  <si>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</si>
  <si>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</si>
  <si>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</si>
  <si>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</si>
  <si>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</si>
  <si>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</si>
  <si>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</si>
  <si>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</si>
  <si>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</si>
  <si>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</si>
  <si>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</si>
  <si>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</si>
  <si>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</si>
  <si>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</si>
  <si>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F</t>
  </si>
  <si>
    <t>M</t>
  </si>
  <si>
    <t>SF</t>
  </si>
  <si>
    <t xml:space="preserve">SF </t>
  </si>
  <si>
    <t>Scaled Feedback</t>
  </si>
  <si>
    <t>TF</t>
  </si>
  <si>
    <t>Trinary/ Constant Feedback</t>
  </si>
  <si>
    <t xml:space="preserve">NF </t>
  </si>
  <si>
    <t>No Feedback</t>
  </si>
  <si>
    <t>NF</t>
  </si>
  <si>
    <t>MPI?</t>
  </si>
  <si>
    <t>Y</t>
  </si>
  <si>
    <t>N</t>
  </si>
  <si>
    <t>MPI</t>
  </si>
  <si>
    <t>Counts</t>
  </si>
  <si>
    <t>#F19D69</t>
  </si>
  <si>
    <t>#993366</t>
  </si>
  <si>
    <t>Tested?</t>
  </si>
  <si>
    <t>TOTAL TESTED</t>
  </si>
  <si>
    <t>VHS commitment</t>
  </si>
  <si>
    <t>NR commitment</t>
  </si>
  <si>
    <t>NME commitment</t>
  </si>
  <si>
    <t>Testing day 1 order</t>
  </si>
  <si>
    <t>Not MPI</t>
  </si>
  <si>
    <t>Days in July</t>
  </si>
  <si>
    <t>NF Accuracy</t>
  </si>
  <si>
    <t>Group</t>
  </si>
  <si>
    <t>Average Acuracy</t>
  </si>
  <si>
    <t>Stdev</t>
  </si>
  <si>
    <t># Tested</t>
  </si>
  <si>
    <t>First Switch Condition</t>
  </si>
  <si>
    <t>Notes for Day 1</t>
  </si>
  <si>
    <t>Notes for Day 2</t>
  </si>
  <si>
    <t>S32 was very sweaty so the markers kept falling off… during trial 4, the thigh and foot markers popped off halfway through the trial… had to restart</t>
  </si>
  <si>
    <t>Needed to switch empatica watches during day 2 (2DD to 3W3)… participant said they woke up at 6:30am</t>
  </si>
  <si>
    <t>Day 2 ROM</t>
  </si>
  <si>
    <t>Day 2 Baseline</t>
  </si>
  <si>
    <t>Day 2 TI 1</t>
  </si>
  <si>
    <t>Day 2 TI 2</t>
  </si>
  <si>
    <t>Day 2 TI 3</t>
  </si>
  <si>
    <t>Day 2 TI 4</t>
  </si>
  <si>
    <t>Day 2 Retention</t>
  </si>
  <si>
    <t>forgot to tag proprio test (day 1 tag 2)</t>
  </si>
  <si>
    <t>LPSIS fell off during first no feedback, RTHI fell during toe in 4, LTHI fell during retention… none super important, so kept going with the trial/ did not stop and placed markers back on after each trial ended</t>
  </si>
  <si>
    <t>marker fell during baseline, but not important so kept going… RTOE fell during trial 3, had to rerun the trial</t>
  </si>
  <si>
    <t>shirt occluded PSIS markers during first NFB, had to restart</t>
  </si>
  <si>
    <t>forgot to tag baseline</t>
  </si>
  <si>
    <t>had to recalibrate space after retention because markers were noisy</t>
  </si>
  <si>
    <t>switch trial was long in VICON because marker fell off in-between the conditions</t>
  </si>
  <si>
    <t xml:space="preserve">recheck the ROM in VICON… the avg angle for toe-out looks werid. For first no feedback, the correct vicon data starts about 3 mins in. </t>
  </si>
  <si>
    <t>had to end trial 4 slightly early because toe marker was coming off</t>
  </si>
  <si>
    <t>clicked twice for 58, but fixed this mistake in the file</t>
  </si>
  <si>
    <t>first switch glitched (paused), switch 01 in vicon is the first trial</t>
  </si>
  <si>
    <t>first NFB forgot to tag watch</t>
  </si>
  <si>
    <t>restarted toein 4 because vicon glitched, LTOE marker fell off for retention , ran this trial again. LTOE marker fell off at 2 mins in for switch trial.</t>
  </si>
  <si>
    <t>needed to recalibrate after baseline, RHEE was mislabeled so needed to rerun first NFB in vicon. Static trial retaken to deal with VICON issues.</t>
  </si>
  <si>
    <t>first trial of switch had too many occulsions (vicon is swtich01)</t>
  </si>
  <si>
    <t>recalibrated after toe-in 2</t>
  </si>
  <si>
    <t>asked if device was broken during first switch trial</t>
  </si>
  <si>
    <t>did not record ROM vicon, trial 1 RASI marker drop out</t>
  </si>
  <si>
    <t>GG disconnected 48 trials in</t>
  </si>
  <si>
    <t>band was set to 3 deg for switch trial only</t>
  </si>
  <si>
    <t>Height (cm)</t>
  </si>
  <si>
    <t>Weight (kg)</t>
  </si>
  <si>
    <t>Walking speed (km/h)</t>
  </si>
  <si>
    <t>Day 2 First NFB</t>
  </si>
  <si>
    <t>Day 2 Switch</t>
  </si>
  <si>
    <t>Day 2 End</t>
  </si>
  <si>
    <t>Day 2 Start</t>
  </si>
  <si>
    <t>Day 1 End</t>
  </si>
  <si>
    <t>Day 1 Tag 2</t>
  </si>
  <si>
    <t>Day 1 Tag 1</t>
  </si>
  <si>
    <t>Day 1 Start</t>
  </si>
  <si>
    <t>?</t>
  </si>
  <si>
    <t>VB Acc (#/60)</t>
  </si>
  <si>
    <t>GG 40% Place (cm)</t>
  </si>
  <si>
    <t>Two static trials: one is missing the left ASIS and the other is missing right medial knee, so look at both static trials that were exported</t>
  </si>
  <si>
    <t>static missing right medial knee marker :(</t>
  </si>
  <si>
    <t>use static ACS for joint center calcs</t>
  </si>
  <si>
    <t>Day 1 Date</t>
  </si>
  <si>
    <t>Day 2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</si>
</sst>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51344D"/>
        <bgColor indexed="64"/>
      </patternFill>
    </fill>
    <fill>
      <patternFill patternType="solid">
        <fgColor rgb="FF4D798D"/>
        <bgColor indexed="64"/>
      </patternFill>
    </fill>
    <fill>
      <patternFill patternType="solid">
        <fgColor rgb="FFA1C181"/>
        <bgColor indexed="64"/>
      </patternFill>
    </fill>
    <fill>
      <patternFill patternType="solid">
        <fgColor rgb="FF7BA55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F19D69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  <xf numFmtId="16" fontId="0" fillId="0" borderId="0" xfId="0" quotePrefix="1" applyNumberFormat="1" applyAlignment="1">
      <alignment vertical="center"/>
    </xf>
    <xf numFmtId="0" fontId="0" fillId="0" borderId="0" xfId="0" quotePrefix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7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0" fillId="0" borderId="4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5" fillId="11" borderId="10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12" borderId="20" xfId="0" applyFill="1" applyBorder="1" applyAlignment="1">
      <alignment horizontal="center" vertical="center"/>
    </xf>
    <xf numFmtId="0" fontId="0" fillId="12" borderId="2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0" fontId="1" fillId="0" borderId="0" xfId="1" applyNumberFormat="1" applyFont="1" applyAlignment="1">
      <alignment horizontal="center" vertical="center" wrapText="1"/>
    </xf>
    <xf numFmtId="10" fontId="0" fillId="0" borderId="0" xfId="1" applyNumberFormat="1" applyFont="1" applyFill="1" applyAlignment="1">
      <alignment horizontal="center" vertical="center"/>
    </xf>
    <xf numFmtId="10" fontId="8" fillId="0" borderId="0" xfId="1" applyNumberFormat="1" applyFont="1" applyFill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Border="1" applyAlignment="1">
      <alignment horizontal="center" vertical="center"/>
    </xf>
    <xf numFmtId="10" fontId="0" fillId="0" borderId="1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20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" fillId="9" borderId="0" xfId="0" applyFont="1" applyFill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51344D"/>
      <color rgb="FFA6A6A6"/>
      <color rgb="FFF19D69"/>
      <color rgb="FF993366"/>
      <color rgb="FF4D798D"/>
      <color rgb="FF808080"/>
      <color rgb="FFA1C181"/>
      <color rgb="FF7BA551"/>
      <color rgb="FFFFCC66"/>
      <color rgb="FF561F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7AAA8-E193-4D46-8BAF-AD2FD93161CB}">
  <dimension ref="A1:P27"/>
  <sheetViews>
    <sheetView workbookViewId="0">
      <selection activeCell="X26" sqref="X26"/>
    </sheetView>
  </sheetViews>
  <sheetFormatPr defaultColWidth="8.85546875" defaultRowHeight="15" x14ac:dyDescent="0.25"/>
  <cols>
    <col min="1" max="1" width="8.140625" style="2" customWidth="1"/>
    <col min="2" max="2" width="5.7109375" style="3" customWidth="1"/>
    <col min="3" max="14" width="5.7109375" style="1" customWidth="1"/>
    <col min="15" max="15" width="8.85546875" style="1"/>
    <col min="16" max="16" width="25" style="1" bestFit="1" customWidth="1"/>
    <col min="17" max="16384" width="8.85546875" style="1"/>
  </cols>
  <sheetData>
    <row r="1" spans="1:16" ht="19.5" thickBot="1" x14ac:dyDescent="0.3">
      <c r="A1" s="100"/>
      <c r="B1" s="101"/>
      <c r="C1" s="98" t="s">
        <v>5</v>
      </c>
      <c r="D1" s="98"/>
      <c r="E1" s="98"/>
      <c r="F1" s="98"/>
      <c r="G1" s="98"/>
      <c r="H1" s="98"/>
      <c r="I1" s="98"/>
      <c r="J1" s="98"/>
      <c r="K1" s="98"/>
      <c r="L1" s="99"/>
    </row>
    <row r="2" spans="1:16" x14ac:dyDescent="0.25">
      <c r="A2" s="102"/>
      <c r="B2" s="103"/>
      <c r="C2" s="12" t="s">
        <v>3</v>
      </c>
      <c r="D2" s="12" t="s">
        <v>4</v>
      </c>
      <c r="E2" s="12" t="s">
        <v>0</v>
      </c>
      <c r="F2" s="12" t="s">
        <v>1</v>
      </c>
      <c r="G2" s="12" t="s">
        <v>2</v>
      </c>
      <c r="H2" s="12" t="s">
        <v>9</v>
      </c>
      <c r="I2" s="12" t="s">
        <v>7</v>
      </c>
      <c r="J2" s="12" t="s">
        <v>3</v>
      </c>
      <c r="K2" s="12" t="s">
        <v>4</v>
      </c>
      <c r="L2" s="13" t="s">
        <v>0</v>
      </c>
      <c r="O2" s="27" t="s">
        <v>23</v>
      </c>
      <c r="P2" s="6" t="s">
        <v>24</v>
      </c>
    </row>
    <row r="3" spans="1:16" x14ac:dyDescent="0.25">
      <c r="A3" s="104" t="s">
        <v>6</v>
      </c>
      <c r="B3" s="9"/>
      <c r="C3" s="2">
        <v>21</v>
      </c>
      <c r="D3" s="2">
        <v>22</v>
      </c>
      <c r="E3" s="2">
        <v>23</v>
      </c>
      <c r="F3" s="2">
        <v>24</v>
      </c>
      <c r="G3" s="2">
        <v>25</v>
      </c>
      <c r="H3" s="2">
        <v>26</v>
      </c>
      <c r="I3" s="2">
        <v>27</v>
      </c>
      <c r="J3" s="2">
        <v>28</v>
      </c>
      <c r="K3" s="2">
        <v>29</v>
      </c>
      <c r="L3" s="14">
        <v>30</v>
      </c>
      <c r="O3" s="21" t="s">
        <v>22</v>
      </c>
      <c r="P3" s="7" t="s">
        <v>12</v>
      </c>
    </row>
    <row r="4" spans="1:16" x14ac:dyDescent="0.25">
      <c r="A4" s="104"/>
      <c r="B4" s="9">
        <v>0.33333333333333331</v>
      </c>
      <c r="C4" s="106" t="s">
        <v>25</v>
      </c>
      <c r="D4" s="106"/>
      <c r="E4" s="106"/>
      <c r="F4" s="2"/>
      <c r="G4" s="2"/>
      <c r="H4" s="2"/>
      <c r="I4" s="2"/>
      <c r="J4" s="2"/>
      <c r="K4" s="2"/>
      <c r="L4" s="14"/>
      <c r="O4" s="22" t="s">
        <v>18</v>
      </c>
      <c r="P4" s="7" t="s">
        <v>16</v>
      </c>
    </row>
    <row r="5" spans="1:16" x14ac:dyDescent="0.25">
      <c r="A5" s="104"/>
      <c r="B5" s="9">
        <v>0.35416666666666669</v>
      </c>
      <c r="C5" s="106"/>
      <c r="D5" s="106"/>
      <c r="E5" s="106"/>
      <c r="F5" s="2"/>
      <c r="G5" s="2"/>
      <c r="H5" s="2"/>
      <c r="I5" s="2"/>
      <c r="J5" s="2"/>
      <c r="K5" s="2"/>
      <c r="L5" s="14"/>
      <c r="N5" s="4"/>
      <c r="O5" s="23" t="s">
        <v>19</v>
      </c>
      <c r="P5" s="7" t="s">
        <v>15</v>
      </c>
    </row>
    <row r="6" spans="1:16" x14ac:dyDescent="0.25">
      <c r="A6" s="104"/>
      <c r="B6" s="9">
        <v>0.375</v>
      </c>
      <c r="C6" s="106"/>
      <c r="D6" s="106"/>
      <c r="E6" s="106"/>
      <c r="F6" s="2"/>
      <c r="G6" s="2"/>
      <c r="H6" s="2"/>
      <c r="I6" s="2"/>
      <c r="J6" s="2"/>
      <c r="K6" s="2"/>
      <c r="L6" s="14"/>
      <c r="N6" s="5"/>
      <c r="O6" s="24" t="s">
        <v>20</v>
      </c>
      <c r="P6" s="7" t="s">
        <v>13</v>
      </c>
    </row>
    <row r="7" spans="1:16" ht="15.75" thickBot="1" x14ac:dyDescent="0.3">
      <c r="A7" s="104"/>
      <c r="B7" s="9">
        <v>0.39583333333333298</v>
      </c>
      <c r="C7" s="106"/>
      <c r="D7" s="106"/>
      <c r="E7" s="106"/>
      <c r="F7" s="2"/>
      <c r="G7" s="2"/>
      <c r="H7" s="2"/>
      <c r="I7" s="2"/>
      <c r="J7" s="2"/>
      <c r="K7" s="2"/>
      <c r="L7" s="14"/>
      <c r="O7" s="25" t="s">
        <v>21</v>
      </c>
      <c r="P7" s="8" t="s">
        <v>14</v>
      </c>
    </row>
    <row r="8" spans="1:16" x14ac:dyDescent="0.25">
      <c r="A8" s="104"/>
      <c r="B8" s="9">
        <v>0.41666666666666702</v>
      </c>
      <c r="C8" s="106"/>
      <c r="D8" s="106"/>
      <c r="E8" s="106"/>
      <c r="F8" s="15"/>
      <c r="G8" s="2"/>
      <c r="H8" s="2"/>
      <c r="I8" s="2"/>
      <c r="J8" s="2"/>
      <c r="K8" s="2"/>
      <c r="L8" s="14"/>
    </row>
    <row r="9" spans="1:16" x14ac:dyDescent="0.25">
      <c r="A9" s="104"/>
      <c r="B9" s="9">
        <v>0.4375</v>
      </c>
      <c r="C9" s="106"/>
      <c r="D9" s="106"/>
      <c r="E9" s="106"/>
      <c r="F9" s="15"/>
      <c r="G9" s="2"/>
      <c r="H9" s="2"/>
      <c r="I9" s="2"/>
      <c r="J9" s="2"/>
      <c r="K9" s="2"/>
      <c r="L9" s="14"/>
    </row>
    <row r="10" spans="1:16" x14ac:dyDescent="0.25">
      <c r="A10" s="104"/>
      <c r="B10" s="9">
        <v>0.45833333333333298</v>
      </c>
      <c r="C10" s="106"/>
      <c r="D10" s="106"/>
      <c r="E10" s="106"/>
      <c r="F10" s="15"/>
      <c r="G10" s="2"/>
      <c r="H10" s="2"/>
      <c r="I10" s="2"/>
      <c r="J10" s="2"/>
      <c r="K10" s="2"/>
      <c r="L10" s="14"/>
    </row>
    <row r="11" spans="1:16" x14ac:dyDescent="0.25">
      <c r="A11" s="104"/>
      <c r="B11" s="9">
        <v>0.47916666666666702</v>
      </c>
      <c r="C11" s="106"/>
      <c r="D11" s="106"/>
      <c r="E11" s="106"/>
      <c r="F11" s="15"/>
      <c r="G11" s="2"/>
      <c r="H11" s="2"/>
      <c r="I11" s="2"/>
      <c r="J11" s="2"/>
      <c r="K11" s="2"/>
      <c r="L11" s="14"/>
    </row>
    <row r="12" spans="1:16" x14ac:dyDescent="0.25">
      <c r="A12" s="104"/>
      <c r="B12" s="9">
        <v>0.5</v>
      </c>
      <c r="C12" s="106"/>
      <c r="D12" s="106"/>
      <c r="E12" s="106"/>
      <c r="F12" s="15"/>
      <c r="G12" s="2"/>
      <c r="H12" s="2"/>
      <c r="I12" s="2"/>
      <c r="J12" s="2"/>
      <c r="K12" s="2"/>
      <c r="L12" s="14"/>
    </row>
    <row r="13" spans="1:16" x14ac:dyDescent="0.25">
      <c r="A13" s="104"/>
      <c r="B13" s="9">
        <v>0.52083333333333304</v>
      </c>
      <c r="C13" s="106"/>
      <c r="D13" s="106"/>
      <c r="E13" s="106"/>
      <c r="F13" s="2"/>
      <c r="G13" s="2"/>
      <c r="H13" s="2"/>
      <c r="I13" s="2"/>
      <c r="J13" s="2"/>
      <c r="K13" s="2"/>
      <c r="L13" s="14"/>
    </row>
    <row r="14" spans="1:16" x14ac:dyDescent="0.25">
      <c r="A14" s="104"/>
      <c r="B14" s="9">
        <v>0.54166666666666696</v>
      </c>
      <c r="C14" s="106"/>
      <c r="D14" s="106"/>
      <c r="E14" s="106"/>
      <c r="F14" s="2"/>
      <c r="G14" s="2"/>
      <c r="H14" s="2"/>
      <c r="I14" s="2"/>
      <c r="J14" s="2"/>
      <c r="K14" s="2"/>
      <c r="L14" s="14"/>
    </row>
    <row r="15" spans="1:16" x14ac:dyDescent="0.25">
      <c r="A15" s="104"/>
      <c r="B15" s="9">
        <v>0.5625</v>
      </c>
      <c r="C15" s="106"/>
      <c r="D15" s="106"/>
      <c r="E15" s="106"/>
      <c r="F15" s="2"/>
      <c r="G15" s="2"/>
      <c r="H15" s="2"/>
      <c r="I15" s="2"/>
      <c r="J15" s="2"/>
      <c r="K15" s="2"/>
      <c r="L15" s="14"/>
    </row>
    <row r="16" spans="1:16" x14ac:dyDescent="0.25">
      <c r="A16" s="104"/>
      <c r="B16" s="9">
        <v>0.58333333333333304</v>
      </c>
      <c r="C16" s="106"/>
      <c r="D16" s="106"/>
      <c r="E16" s="106"/>
      <c r="F16" s="2"/>
      <c r="G16" s="2"/>
      <c r="H16" s="2"/>
      <c r="I16" s="2"/>
      <c r="J16" s="2"/>
      <c r="K16" s="2"/>
      <c r="L16" s="14"/>
    </row>
    <row r="17" spans="1:14" x14ac:dyDescent="0.25">
      <c r="A17" s="104"/>
      <c r="B17" s="9">
        <v>0.60416666666666696</v>
      </c>
      <c r="C17" s="106"/>
      <c r="D17" s="106"/>
      <c r="E17" s="106"/>
      <c r="F17" s="2"/>
      <c r="G17" s="2"/>
      <c r="H17" s="2"/>
      <c r="I17" s="2"/>
      <c r="J17" s="2"/>
      <c r="K17" s="2"/>
      <c r="L17" s="14"/>
    </row>
    <row r="18" spans="1:14" x14ac:dyDescent="0.25">
      <c r="A18" s="104"/>
      <c r="B18" s="9">
        <v>0.625</v>
      </c>
      <c r="C18" s="106"/>
      <c r="D18" s="106"/>
      <c r="E18" s="106"/>
      <c r="F18" s="2"/>
      <c r="G18" s="2"/>
      <c r="H18" s="2"/>
      <c r="I18" s="2"/>
      <c r="J18" s="2"/>
      <c r="K18" s="2"/>
      <c r="L18" s="14"/>
    </row>
    <row r="19" spans="1:14" x14ac:dyDescent="0.25">
      <c r="A19" s="104"/>
      <c r="B19" s="9">
        <v>0.64583333333333404</v>
      </c>
      <c r="C19" s="106"/>
      <c r="D19" s="106"/>
      <c r="E19" s="106"/>
      <c r="F19" s="2"/>
      <c r="G19" s="2"/>
      <c r="H19" s="2"/>
      <c r="I19" s="2"/>
      <c r="J19" s="2"/>
      <c r="K19" s="2"/>
      <c r="L19" s="14"/>
    </row>
    <row r="20" spans="1:14" x14ac:dyDescent="0.25">
      <c r="A20" s="104"/>
      <c r="B20" s="9">
        <v>0.66666666666666696</v>
      </c>
      <c r="C20" s="106"/>
      <c r="D20" s="106"/>
      <c r="E20" s="106"/>
      <c r="F20" s="16"/>
      <c r="G20" s="2"/>
      <c r="H20" s="2"/>
      <c r="I20" s="2"/>
      <c r="J20" s="2"/>
      <c r="K20" s="16"/>
      <c r="L20" s="14"/>
    </row>
    <row r="21" spans="1:14" x14ac:dyDescent="0.25">
      <c r="A21" s="104"/>
      <c r="B21" s="9">
        <v>0.6875</v>
      </c>
      <c r="C21" s="106"/>
      <c r="D21" s="106"/>
      <c r="E21" s="106"/>
      <c r="F21" s="16"/>
      <c r="G21" s="2"/>
      <c r="H21" s="2"/>
      <c r="I21" s="2"/>
      <c r="J21" s="2"/>
      <c r="K21" s="16"/>
      <c r="L21" s="17"/>
    </row>
    <row r="22" spans="1:14" x14ac:dyDescent="0.25">
      <c r="A22" s="104"/>
      <c r="B22" s="9">
        <v>0.70833333333333404</v>
      </c>
      <c r="C22" s="106"/>
      <c r="D22" s="106"/>
      <c r="E22" s="106"/>
      <c r="F22" s="16"/>
      <c r="G22" s="2"/>
      <c r="H22" s="2"/>
      <c r="I22" s="2"/>
      <c r="J22" s="2"/>
      <c r="K22" s="16"/>
      <c r="L22" s="17"/>
      <c r="N22" s="1" t="s">
        <v>17</v>
      </c>
    </row>
    <row r="23" spans="1:14" x14ac:dyDescent="0.25">
      <c r="A23" s="104"/>
      <c r="B23" s="9">
        <v>0.72916666666666696</v>
      </c>
      <c r="C23" s="106"/>
      <c r="D23" s="106"/>
      <c r="E23" s="106"/>
      <c r="F23" s="2"/>
      <c r="G23" s="2"/>
      <c r="H23" s="2"/>
      <c r="I23" s="2"/>
      <c r="J23" s="2"/>
      <c r="K23" s="2"/>
      <c r="L23" s="14"/>
    </row>
    <row r="24" spans="1:14" x14ac:dyDescent="0.25">
      <c r="A24" s="104"/>
      <c r="B24" s="9">
        <v>0.75</v>
      </c>
      <c r="C24" s="106"/>
      <c r="D24" s="106"/>
      <c r="E24" s="106"/>
      <c r="F24" s="2"/>
      <c r="G24" s="2"/>
      <c r="H24" s="2"/>
      <c r="I24" s="2"/>
      <c r="J24" s="2"/>
      <c r="K24" s="2"/>
      <c r="L24" s="14"/>
    </row>
    <row r="25" spans="1:14" x14ac:dyDescent="0.25">
      <c r="A25" s="104"/>
      <c r="B25" s="9">
        <v>0.77083333333333404</v>
      </c>
      <c r="C25" s="106"/>
      <c r="D25" s="106"/>
      <c r="E25" s="106"/>
      <c r="F25" s="2"/>
      <c r="G25" s="2"/>
      <c r="H25" s="2"/>
      <c r="I25" s="2"/>
      <c r="J25" s="2"/>
      <c r="K25" s="2"/>
      <c r="L25" s="14"/>
    </row>
    <row r="26" spans="1:14" x14ac:dyDescent="0.25">
      <c r="A26" s="104"/>
      <c r="B26" s="9">
        <v>0.79166666666666696</v>
      </c>
      <c r="C26" s="106"/>
      <c r="D26" s="106"/>
      <c r="E26" s="106"/>
      <c r="F26" s="2"/>
      <c r="G26" s="2"/>
      <c r="H26" s="2"/>
      <c r="I26" s="2"/>
      <c r="J26" s="2"/>
      <c r="K26" s="2"/>
      <c r="L26" s="14"/>
    </row>
    <row r="27" spans="1:14" ht="15.75" thickBot="1" x14ac:dyDescent="0.3">
      <c r="A27" s="105"/>
      <c r="B27" s="18">
        <v>0.812500000000001</v>
      </c>
      <c r="C27" s="107"/>
      <c r="D27" s="107"/>
      <c r="E27" s="107"/>
      <c r="F27" s="19"/>
      <c r="G27" s="19"/>
      <c r="H27" s="19"/>
      <c r="I27" s="19"/>
      <c r="J27" s="19"/>
      <c r="K27" s="19"/>
      <c r="L27" s="20"/>
    </row>
  </sheetData>
  <mergeCells count="4">
    <mergeCell ref="C1:L1"/>
    <mergeCell ref="A1:B2"/>
    <mergeCell ref="A3:A27"/>
    <mergeCell ref="C4:E2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723D1-1CA7-4007-BB2D-59A6C7BAA073}">
  <dimension ref="A1:AO29"/>
  <sheetViews>
    <sheetView zoomScale="52" zoomScaleNormal="184" workbookViewId="0">
      <selection activeCell="AE14" sqref="AE14:AE16"/>
    </sheetView>
  </sheetViews>
  <sheetFormatPr defaultRowHeight="15" x14ac:dyDescent="0.25"/>
  <cols>
    <col min="1" max="1" width="7.42578125" style="11" customWidth="1"/>
    <col min="2" max="2" width="7.28515625" bestFit="1" customWidth="1"/>
    <col min="3" max="35" width="5.5703125" customWidth="1"/>
    <col min="37" max="37" width="26.28515625" bestFit="1" customWidth="1"/>
  </cols>
  <sheetData>
    <row r="1" spans="1:41" ht="19.5" thickBot="1" x14ac:dyDescent="0.3">
      <c r="A1" s="111"/>
      <c r="B1" s="112"/>
      <c r="C1" s="98" t="s">
        <v>8</v>
      </c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9"/>
    </row>
    <row r="2" spans="1:41" x14ac:dyDescent="0.25">
      <c r="A2" s="113"/>
      <c r="B2" s="114"/>
      <c r="C2" s="12" t="s">
        <v>1</v>
      </c>
      <c r="D2" s="12" t="s">
        <v>10</v>
      </c>
      <c r="E2" s="12" t="s">
        <v>9</v>
      </c>
      <c r="F2" s="40" t="s">
        <v>7</v>
      </c>
      <c r="G2" s="43" t="s">
        <v>3</v>
      </c>
      <c r="H2" s="12" t="s">
        <v>4</v>
      </c>
      <c r="I2" s="12" t="s">
        <v>0</v>
      </c>
      <c r="J2" s="12" t="s">
        <v>1</v>
      </c>
      <c r="K2" s="12" t="s">
        <v>10</v>
      </c>
      <c r="L2" s="12" t="s">
        <v>9</v>
      </c>
      <c r="M2" s="40" t="s">
        <v>7</v>
      </c>
      <c r="N2" s="12" t="s">
        <v>3</v>
      </c>
      <c r="O2" s="12" t="s">
        <v>4</v>
      </c>
      <c r="P2" s="12" t="s">
        <v>0</v>
      </c>
      <c r="Q2" s="12" t="s">
        <v>1</v>
      </c>
      <c r="R2" s="12" t="s">
        <v>10</v>
      </c>
      <c r="S2" s="12" t="s">
        <v>9</v>
      </c>
      <c r="T2" s="40" t="s">
        <v>7</v>
      </c>
      <c r="U2" s="12" t="s">
        <v>3</v>
      </c>
      <c r="V2" s="12" t="s">
        <v>4</v>
      </c>
      <c r="W2" s="12" t="s">
        <v>0</v>
      </c>
      <c r="X2" s="12" t="s">
        <v>1</v>
      </c>
      <c r="Y2" s="12" t="s">
        <v>10</v>
      </c>
      <c r="Z2" s="12" t="s">
        <v>9</v>
      </c>
      <c r="AA2" s="40" t="s">
        <v>7</v>
      </c>
      <c r="AB2" s="12" t="s">
        <v>3</v>
      </c>
      <c r="AC2" s="12" t="s">
        <v>4</v>
      </c>
      <c r="AD2" s="12" t="s">
        <v>0</v>
      </c>
      <c r="AE2" s="12" t="s">
        <v>1</v>
      </c>
      <c r="AF2" s="12" t="s">
        <v>10</v>
      </c>
      <c r="AG2" s="13" t="s">
        <v>9</v>
      </c>
      <c r="AH2" s="1"/>
      <c r="AI2" s="1"/>
      <c r="AJ2" s="27" t="s">
        <v>23</v>
      </c>
      <c r="AK2" s="6" t="s">
        <v>24</v>
      </c>
      <c r="AL2" s="1"/>
      <c r="AM2" s="1"/>
      <c r="AN2" s="1"/>
      <c r="AO2" s="1"/>
    </row>
    <row r="3" spans="1:41" ht="14.45" customHeight="1" x14ac:dyDescent="0.25">
      <c r="A3" s="104" t="s">
        <v>6</v>
      </c>
      <c r="B3" s="9"/>
      <c r="C3" s="2">
        <v>1</v>
      </c>
      <c r="D3" s="2">
        <v>2</v>
      </c>
      <c r="E3" s="2">
        <v>3</v>
      </c>
      <c r="F3" s="41">
        <v>4</v>
      </c>
      <c r="G3" s="44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41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41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s="2">
        <v>24</v>
      </c>
      <c r="AA3" s="41">
        <v>25</v>
      </c>
      <c r="AB3" s="2">
        <v>26</v>
      </c>
      <c r="AC3" s="2">
        <v>27</v>
      </c>
      <c r="AD3" s="2">
        <v>28</v>
      </c>
      <c r="AE3" s="2">
        <v>29</v>
      </c>
      <c r="AF3" s="2">
        <v>30</v>
      </c>
      <c r="AG3" s="14">
        <v>31</v>
      </c>
      <c r="AH3" s="1"/>
      <c r="AJ3" s="21" t="s">
        <v>22</v>
      </c>
      <c r="AK3" s="7" t="s">
        <v>12</v>
      </c>
    </row>
    <row r="4" spans="1:41" ht="14.45" customHeight="1" x14ac:dyDescent="0.25">
      <c r="A4" s="104"/>
      <c r="B4" s="9">
        <v>0.33333333333333331</v>
      </c>
      <c r="C4" s="28"/>
      <c r="D4" s="2"/>
      <c r="E4" s="2"/>
      <c r="F4" s="41"/>
      <c r="G4" s="44"/>
      <c r="H4" s="2"/>
      <c r="I4" s="2"/>
      <c r="J4" s="2"/>
      <c r="K4" s="28"/>
      <c r="L4" s="2"/>
      <c r="M4" s="45"/>
      <c r="N4" s="33"/>
      <c r="O4" s="33"/>
      <c r="P4" s="33"/>
      <c r="Q4" s="33"/>
      <c r="R4" s="33"/>
      <c r="S4" s="33"/>
      <c r="T4" s="45"/>
      <c r="U4" s="33"/>
      <c r="V4" s="28"/>
      <c r="W4" s="33"/>
      <c r="X4" s="31"/>
      <c r="Y4" s="2"/>
      <c r="Z4" s="2"/>
      <c r="AA4" s="41"/>
      <c r="AB4" s="2"/>
      <c r="AC4" s="2"/>
      <c r="AD4" s="2"/>
      <c r="AE4" s="31"/>
      <c r="AF4" s="28"/>
      <c r="AG4" s="14"/>
      <c r="AJ4" s="22" t="s">
        <v>18</v>
      </c>
      <c r="AK4" s="7" t="s">
        <v>88</v>
      </c>
    </row>
    <row r="5" spans="1:41" ht="14.45" customHeight="1" x14ac:dyDescent="0.25">
      <c r="A5" s="104"/>
      <c r="B5" s="9">
        <v>0.35416666666666669</v>
      </c>
      <c r="C5" s="28"/>
      <c r="D5" s="2"/>
      <c r="E5" s="2"/>
      <c r="F5" s="41"/>
      <c r="G5" s="44"/>
      <c r="H5" s="2"/>
      <c r="I5" s="2"/>
      <c r="J5" s="2"/>
      <c r="K5" s="28"/>
      <c r="L5" s="2"/>
      <c r="M5" s="45"/>
      <c r="N5" s="33"/>
      <c r="O5" s="33"/>
      <c r="P5" s="33"/>
      <c r="Q5" s="33"/>
      <c r="R5" s="33"/>
      <c r="S5" s="33"/>
      <c r="T5" s="45"/>
      <c r="U5" s="33"/>
      <c r="V5" s="28"/>
      <c r="W5" s="33"/>
      <c r="X5" s="31"/>
      <c r="Y5" s="2"/>
      <c r="Z5" s="2"/>
      <c r="AA5" s="41"/>
      <c r="AB5" s="2"/>
      <c r="AC5" s="2"/>
      <c r="AD5" s="2"/>
      <c r="AE5" s="31"/>
      <c r="AF5" s="28"/>
      <c r="AG5" s="14"/>
      <c r="AJ5" s="23" t="s">
        <v>19</v>
      </c>
      <c r="AK5" s="7" t="s">
        <v>89</v>
      </c>
    </row>
    <row r="6" spans="1:41" ht="14.45" customHeight="1" x14ac:dyDescent="0.25">
      <c r="A6" s="104"/>
      <c r="B6" s="9">
        <v>0.375</v>
      </c>
      <c r="C6" s="28"/>
      <c r="D6" s="2"/>
      <c r="E6" s="2"/>
      <c r="F6" s="41"/>
      <c r="G6" s="44"/>
      <c r="H6" s="2"/>
      <c r="I6" s="2"/>
      <c r="J6" s="2"/>
      <c r="K6" s="28"/>
      <c r="L6" s="2"/>
      <c r="M6" s="45"/>
      <c r="N6" s="33"/>
      <c r="O6" s="33"/>
      <c r="P6" s="33"/>
      <c r="Q6" s="33"/>
      <c r="R6" s="33"/>
      <c r="S6" s="33"/>
      <c r="T6" s="45"/>
      <c r="U6" s="33"/>
      <c r="V6" s="28"/>
      <c r="W6" s="33"/>
      <c r="X6" s="31"/>
      <c r="Y6" s="2"/>
      <c r="Z6" s="110" t="s">
        <v>32</v>
      </c>
      <c r="AA6" s="41"/>
      <c r="AB6" s="2"/>
      <c r="AC6" s="2"/>
      <c r="AD6" s="2"/>
      <c r="AE6" s="31"/>
      <c r="AF6" s="108" t="s">
        <v>40</v>
      </c>
      <c r="AG6" s="109" t="s">
        <v>40</v>
      </c>
      <c r="AJ6" s="39" t="s">
        <v>84</v>
      </c>
      <c r="AK6" s="7" t="s">
        <v>90</v>
      </c>
    </row>
    <row r="7" spans="1:41" ht="15" customHeight="1" x14ac:dyDescent="0.25">
      <c r="A7" s="104"/>
      <c r="B7" s="9">
        <v>0.39583333333333298</v>
      </c>
      <c r="C7" s="28"/>
      <c r="D7" s="2"/>
      <c r="E7" s="2"/>
      <c r="F7" s="41"/>
      <c r="G7" s="44"/>
      <c r="H7" s="2"/>
      <c r="I7" s="108" t="s">
        <v>26</v>
      </c>
      <c r="J7" s="2"/>
      <c r="K7" s="28"/>
      <c r="L7" s="2"/>
      <c r="M7" s="45"/>
      <c r="N7" s="33"/>
      <c r="O7" s="33"/>
      <c r="P7" s="33"/>
      <c r="Q7" s="33"/>
      <c r="R7" s="33"/>
      <c r="S7" s="33"/>
      <c r="T7" s="45"/>
      <c r="U7" s="33"/>
      <c r="V7" s="28"/>
      <c r="W7" s="33"/>
      <c r="X7" s="31"/>
      <c r="Y7" s="2"/>
      <c r="Z7" s="110"/>
      <c r="AA7" s="41"/>
      <c r="AB7" s="2"/>
      <c r="AC7" s="2"/>
      <c r="AD7" s="110" t="s">
        <v>35</v>
      </c>
      <c r="AE7" s="31"/>
      <c r="AF7" s="108"/>
      <c r="AG7" s="109"/>
      <c r="AJ7" s="24" t="s">
        <v>20</v>
      </c>
      <c r="AK7" s="7" t="s">
        <v>13</v>
      </c>
    </row>
    <row r="8" spans="1:41" ht="14.45" customHeight="1" thickBot="1" x14ac:dyDescent="0.3">
      <c r="A8" s="104"/>
      <c r="B8" s="9">
        <v>0.41666666666666702</v>
      </c>
      <c r="C8" s="28"/>
      <c r="D8" s="2"/>
      <c r="E8" s="2"/>
      <c r="F8" s="41"/>
      <c r="G8" s="44"/>
      <c r="H8" s="2"/>
      <c r="I8" s="108"/>
      <c r="J8" s="110" t="s">
        <v>26</v>
      </c>
      <c r="K8" s="28"/>
      <c r="L8" s="2"/>
      <c r="M8" s="45"/>
      <c r="N8" s="33"/>
      <c r="O8" s="33"/>
      <c r="P8" s="33"/>
      <c r="Q8" s="33"/>
      <c r="R8" s="33"/>
      <c r="S8" s="33"/>
      <c r="T8" s="45"/>
      <c r="U8" s="33"/>
      <c r="V8" s="28"/>
      <c r="W8" s="33"/>
      <c r="X8" s="31"/>
      <c r="Y8" s="2"/>
      <c r="Z8" s="110"/>
      <c r="AA8" s="41"/>
      <c r="AB8" s="2"/>
      <c r="AD8" s="110"/>
      <c r="AE8" s="31"/>
      <c r="AF8" s="28"/>
      <c r="AG8" s="109"/>
      <c r="AJ8" s="25" t="s">
        <v>21</v>
      </c>
      <c r="AK8" s="8" t="s">
        <v>14</v>
      </c>
    </row>
    <row r="9" spans="1:41" ht="14.45" customHeight="1" x14ac:dyDescent="0.25">
      <c r="A9" s="104"/>
      <c r="B9" s="9">
        <v>0.4375</v>
      </c>
      <c r="C9" s="28"/>
      <c r="D9" s="2"/>
      <c r="E9" s="2"/>
      <c r="F9" s="41"/>
      <c r="G9" s="44"/>
      <c r="H9" s="16"/>
      <c r="I9" s="2"/>
      <c r="J9" s="110"/>
      <c r="K9" s="28"/>
      <c r="L9" s="2"/>
      <c r="M9" s="45"/>
      <c r="N9" s="33"/>
      <c r="O9" s="33"/>
      <c r="P9" s="33"/>
      <c r="Q9" s="33"/>
      <c r="R9" s="33"/>
      <c r="S9" s="33"/>
      <c r="T9" s="45"/>
      <c r="U9" s="33"/>
      <c r="V9" s="28"/>
      <c r="W9" s="33"/>
      <c r="X9" s="31"/>
      <c r="Y9" s="2"/>
      <c r="Z9" s="2"/>
      <c r="AA9" s="41"/>
      <c r="AB9" s="2"/>
      <c r="AD9" s="110"/>
      <c r="AE9" s="31"/>
      <c r="AF9" s="108" t="s">
        <v>45</v>
      </c>
      <c r="AG9" s="14"/>
    </row>
    <row r="10" spans="1:41" ht="14.45" customHeight="1" x14ac:dyDescent="0.25">
      <c r="A10" s="104"/>
      <c r="B10" s="9">
        <v>0.45833333333333298</v>
      </c>
      <c r="C10" s="28"/>
      <c r="D10" s="16"/>
      <c r="E10" s="2"/>
      <c r="F10" s="41"/>
      <c r="G10" s="44"/>
      <c r="H10" s="16"/>
      <c r="I10" s="108" t="s">
        <v>27</v>
      </c>
      <c r="J10" s="110"/>
      <c r="K10" s="28"/>
      <c r="L10" s="2"/>
      <c r="M10" s="45"/>
      <c r="N10" s="33"/>
      <c r="O10" s="33"/>
      <c r="P10" s="33"/>
      <c r="Q10" s="33"/>
      <c r="R10" s="33"/>
      <c r="S10" s="33"/>
      <c r="T10" s="45"/>
      <c r="U10" s="33"/>
      <c r="V10" s="28"/>
      <c r="W10" s="33"/>
      <c r="X10" s="31"/>
      <c r="Z10" s="2"/>
      <c r="AA10" s="41"/>
      <c r="AB10" s="2"/>
      <c r="AC10" s="2"/>
      <c r="AD10" s="31"/>
      <c r="AE10" s="31"/>
      <c r="AF10" s="108"/>
      <c r="AG10" s="109" t="s">
        <v>45</v>
      </c>
    </row>
    <row r="11" spans="1:41" ht="14.45" customHeight="1" x14ac:dyDescent="0.25">
      <c r="A11" s="104"/>
      <c r="B11" s="9">
        <v>0.47916666666666702</v>
      </c>
      <c r="C11" s="28"/>
      <c r="D11" s="16"/>
      <c r="E11" s="2"/>
      <c r="F11" s="41"/>
      <c r="G11" s="44"/>
      <c r="H11" s="2"/>
      <c r="I11" s="108"/>
      <c r="J11" s="2"/>
      <c r="K11" s="28"/>
      <c r="L11" s="2"/>
      <c r="M11" s="45"/>
      <c r="N11" s="33"/>
      <c r="O11" s="33"/>
      <c r="P11" s="33"/>
      <c r="Q11" s="33"/>
      <c r="R11" s="33"/>
      <c r="S11" s="33"/>
      <c r="T11" s="45"/>
      <c r="U11" s="33"/>
      <c r="V11" s="28"/>
      <c r="W11" s="33"/>
      <c r="X11" s="31"/>
      <c r="Z11" s="2"/>
      <c r="AA11" s="41"/>
      <c r="AB11" s="2"/>
      <c r="AD11" s="31"/>
      <c r="AE11" s="31"/>
      <c r="AF11" s="28"/>
      <c r="AG11" s="109"/>
    </row>
    <row r="12" spans="1:41" ht="14.45" customHeight="1" x14ac:dyDescent="0.25">
      <c r="A12" s="104"/>
      <c r="B12" s="9">
        <v>0.5</v>
      </c>
      <c r="C12" s="28"/>
      <c r="D12" s="16"/>
      <c r="E12" s="2"/>
      <c r="F12" s="41"/>
      <c r="G12" s="44"/>
      <c r="H12" s="2"/>
      <c r="I12" s="2"/>
      <c r="J12" s="2"/>
      <c r="K12" s="28"/>
      <c r="L12" s="2"/>
      <c r="M12" s="45"/>
      <c r="N12" s="33"/>
      <c r="O12" s="33"/>
      <c r="P12" s="33"/>
      <c r="Q12" s="33"/>
      <c r="R12" s="33"/>
      <c r="S12" s="33"/>
      <c r="T12" s="45"/>
      <c r="U12" s="33"/>
      <c r="V12" s="28"/>
      <c r="W12" s="33"/>
      <c r="X12" s="31"/>
      <c r="Y12" s="108" t="s">
        <v>32</v>
      </c>
      <c r="Z12" s="2"/>
      <c r="AA12" s="41"/>
      <c r="AB12" s="2"/>
      <c r="AD12" s="2"/>
      <c r="AE12" s="31"/>
      <c r="AF12" s="28"/>
      <c r="AG12" s="109"/>
    </row>
    <row r="13" spans="1:41" ht="14.45" customHeight="1" x14ac:dyDescent="0.25">
      <c r="A13" s="104"/>
      <c r="B13" s="9">
        <v>0.52083333333333304</v>
      </c>
      <c r="C13" s="28"/>
      <c r="D13" s="16"/>
      <c r="E13" s="2"/>
      <c r="F13" s="41"/>
      <c r="G13" s="44"/>
      <c r="H13" s="2"/>
      <c r="I13" s="2"/>
      <c r="J13" s="2"/>
      <c r="K13" s="28"/>
      <c r="L13" s="2"/>
      <c r="M13" s="45"/>
      <c r="N13" s="33"/>
      <c r="O13" s="33"/>
      <c r="P13" s="33"/>
      <c r="Q13" s="33"/>
      <c r="R13" s="33"/>
      <c r="S13" s="33"/>
      <c r="T13" s="45"/>
      <c r="U13" s="33"/>
      <c r="V13" s="28"/>
      <c r="W13" s="33"/>
      <c r="X13" s="31"/>
      <c r="Y13" s="108"/>
      <c r="Z13" s="2"/>
      <c r="AA13" s="41"/>
      <c r="AB13" s="2"/>
      <c r="AC13" s="2"/>
      <c r="AD13" s="2"/>
      <c r="AE13" s="31"/>
      <c r="AF13" s="28"/>
      <c r="AG13" s="14"/>
    </row>
    <row r="14" spans="1:41" ht="14.45" customHeight="1" x14ac:dyDescent="0.25">
      <c r="A14" s="104"/>
      <c r="B14" s="9">
        <v>0.54166666666666663</v>
      </c>
      <c r="C14" s="28"/>
      <c r="D14" s="16"/>
      <c r="E14" s="2"/>
      <c r="F14" s="41"/>
      <c r="G14" s="44"/>
      <c r="H14" s="2"/>
      <c r="I14" s="2"/>
      <c r="J14" s="2"/>
      <c r="K14" s="28"/>
      <c r="L14" s="2"/>
      <c r="M14" s="45"/>
      <c r="N14" s="33"/>
      <c r="O14" s="33"/>
      <c r="P14" s="33"/>
      <c r="Q14" s="33"/>
      <c r="R14" s="33"/>
      <c r="S14" s="33"/>
      <c r="T14" s="45"/>
      <c r="U14" s="33"/>
      <c r="V14" s="28"/>
      <c r="W14" s="33"/>
      <c r="X14" s="31"/>
      <c r="Y14" s="108" t="s">
        <v>33</v>
      </c>
      <c r="Z14" s="110" t="s">
        <v>33</v>
      </c>
      <c r="AA14" s="41"/>
      <c r="AB14" s="2"/>
      <c r="AC14" s="2"/>
      <c r="AD14" s="110" t="s">
        <v>34</v>
      </c>
      <c r="AE14" s="110" t="s">
        <v>39</v>
      </c>
      <c r="AF14" s="28"/>
      <c r="AG14" s="14"/>
    </row>
    <row r="15" spans="1:41" ht="14.45" customHeight="1" x14ac:dyDescent="0.25">
      <c r="A15" s="104"/>
      <c r="B15" s="9">
        <v>0.5625</v>
      </c>
      <c r="C15" s="28"/>
      <c r="D15" s="16"/>
      <c r="E15" s="2"/>
      <c r="F15" s="41"/>
      <c r="G15" s="44"/>
      <c r="H15" s="15"/>
      <c r="I15" s="2"/>
      <c r="J15" s="2"/>
      <c r="K15" s="28"/>
      <c r="L15" s="2"/>
      <c r="M15" s="45"/>
      <c r="N15" s="33"/>
      <c r="O15" s="33"/>
      <c r="P15" s="33"/>
      <c r="Q15" s="33"/>
      <c r="R15" s="33"/>
      <c r="S15" s="33"/>
      <c r="T15" s="45"/>
      <c r="U15" s="33"/>
      <c r="V15" s="28"/>
      <c r="W15" s="33"/>
      <c r="X15" s="31"/>
      <c r="Y15" s="108"/>
      <c r="Z15" s="110"/>
      <c r="AA15" s="41"/>
      <c r="AB15" s="2"/>
      <c r="AC15" s="2"/>
      <c r="AD15" s="110"/>
      <c r="AE15" s="110"/>
      <c r="AF15" s="28"/>
      <c r="AG15" s="14"/>
    </row>
    <row r="16" spans="1:41" ht="14.45" customHeight="1" x14ac:dyDescent="0.25">
      <c r="A16" s="104"/>
      <c r="B16" s="9">
        <v>0.58333333333333304</v>
      </c>
      <c r="C16" s="28"/>
      <c r="D16" s="16"/>
      <c r="E16" s="2"/>
      <c r="F16" s="41"/>
      <c r="G16" s="44"/>
      <c r="H16" s="15"/>
      <c r="I16" s="2"/>
      <c r="J16" s="2"/>
      <c r="K16" s="28"/>
      <c r="L16" s="2"/>
      <c r="M16" s="45"/>
      <c r="N16" s="33"/>
      <c r="O16" s="33"/>
      <c r="P16" s="33"/>
      <c r="Q16" s="33"/>
      <c r="R16" s="33"/>
      <c r="S16" s="33"/>
      <c r="T16" s="45"/>
      <c r="U16" s="33"/>
      <c r="V16" s="28"/>
      <c r="W16" s="33"/>
      <c r="X16" s="31"/>
      <c r="Y16" s="2"/>
      <c r="Z16" s="110"/>
      <c r="AA16" s="41"/>
      <c r="AB16" s="2"/>
      <c r="AC16" s="33"/>
      <c r="AD16" s="110"/>
      <c r="AE16" s="110"/>
      <c r="AF16" s="110" t="s">
        <v>41</v>
      </c>
      <c r="AG16" s="60"/>
    </row>
    <row r="17" spans="1:37" ht="14.45" customHeight="1" x14ac:dyDescent="0.25">
      <c r="A17" s="104"/>
      <c r="B17" s="9">
        <v>0.60416666666666696</v>
      </c>
      <c r="C17" s="28"/>
      <c r="D17" s="16"/>
      <c r="E17" s="2"/>
      <c r="F17" s="41"/>
      <c r="G17" s="44"/>
      <c r="H17" s="15"/>
      <c r="I17" s="2"/>
      <c r="J17" s="110" t="s">
        <v>27</v>
      </c>
      <c r="K17" s="28"/>
      <c r="L17" s="2"/>
      <c r="M17" s="45"/>
      <c r="N17" s="33"/>
      <c r="O17" s="33"/>
      <c r="P17" s="33"/>
      <c r="Q17" s="33"/>
      <c r="R17" s="33"/>
      <c r="S17" s="33"/>
      <c r="T17" s="45"/>
      <c r="U17" s="33"/>
      <c r="V17" s="28"/>
      <c r="W17" s="33"/>
      <c r="X17" s="33"/>
      <c r="Y17" s="2"/>
      <c r="Z17" s="2"/>
      <c r="AA17" s="41"/>
      <c r="AB17" s="2"/>
      <c r="AC17" s="33"/>
      <c r="AD17" s="2"/>
      <c r="AE17" s="31"/>
      <c r="AF17" s="110"/>
      <c r="AG17" s="60"/>
    </row>
    <row r="18" spans="1:37" ht="14.45" customHeight="1" x14ac:dyDescent="0.25">
      <c r="A18" s="104"/>
      <c r="B18" s="9">
        <v>0.625</v>
      </c>
      <c r="C18" s="28"/>
      <c r="D18" s="16"/>
      <c r="E18" s="2"/>
      <c r="F18" s="41"/>
      <c r="G18" s="44"/>
      <c r="H18" s="2"/>
      <c r="I18" s="2"/>
      <c r="J18" s="110"/>
      <c r="K18" s="28"/>
      <c r="L18" s="2"/>
      <c r="M18" s="45"/>
      <c r="N18" s="33"/>
      <c r="O18" s="33"/>
      <c r="P18" s="33"/>
      <c r="Q18" s="33"/>
      <c r="R18" s="33"/>
      <c r="S18" s="33"/>
      <c r="T18" s="45"/>
      <c r="U18" s="33"/>
      <c r="V18" s="28"/>
      <c r="W18" s="33"/>
      <c r="X18" s="33"/>
      <c r="Y18" s="2"/>
      <c r="Z18" s="2"/>
      <c r="AA18" s="41"/>
      <c r="AB18" s="2"/>
      <c r="AC18" s="33"/>
      <c r="AD18" s="108" t="s">
        <v>39</v>
      </c>
      <c r="AE18" s="31"/>
      <c r="AF18" s="110"/>
      <c r="AG18" s="16"/>
    </row>
    <row r="19" spans="1:37" ht="14.45" customHeight="1" x14ac:dyDescent="0.25">
      <c r="A19" s="104"/>
      <c r="B19" s="9">
        <v>0.64583333333333404</v>
      </c>
      <c r="C19" s="28"/>
      <c r="D19" s="16"/>
      <c r="E19" s="2"/>
      <c r="F19" s="41"/>
      <c r="G19" s="44"/>
      <c r="H19" s="2"/>
      <c r="I19" s="2"/>
      <c r="J19" s="110"/>
      <c r="K19" s="28"/>
      <c r="L19" s="2"/>
      <c r="M19" s="45"/>
      <c r="N19" s="33"/>
      <c r="O19" s="33"/>
      <c r="P19" s="33"/>
      <c r="Q19" s="33"/>
      <c r="R19" s="33"/>
      <c r="S19" s="33"/>
      <c r="T19" s="45"/>
      <c r="U19" s="33"/>
      <c r="V19" s="28"/>
      <c r="W19" s="33"/>
      <c r="X19" s="33"/>
      <c r="Y19" s="2"/>
      <c r="Z19" s="2"/>
      <c r="AA19" s="41"/>
      <c r="AB19" s="2"/>
      <c r="AC19" s="2"/>
      <c r="AD19" s="108"/>
      <c r="AE19" s="108" t="s">
        <v>41</v>
      </c>
      <c r="AF19" s="28"/>
      <c r="AG19" s="16"/>
    </row>
    <row r="20" spans="1:37" ht="14.45" customHeight="1" x14ac:dyDescent="0.25">
      <c r="A20" s="104"/>
      <c r="B20" s="9">
        <v>0.66666666666666696</v>
      </c>
      <c r="C20" s="28"/>
      <c r="D20" s="16"/>
      <c r="E20" s="2"/>
      <c r="F20" s="41"/>
      <c r="G20" s="44"/>
      <c r="H20" s="16"/>
      <c r="I20" s="2"/>
      <c r="J20" s="16"/>
      <c r="K20" s="28"/>
      <c r="L20" s="2"/>
      <c r="M20" s="45"/>
      <c r="N20" s="33"/>
      <c r="O20" s="33"/>
      <c r="P20" s="33"/>
      <c r="Q20" s="33"/>
      <c r="R20" s="33"/>
      <c r="S20" s="33"/>
      <c r="T20" s="45"/>
      <c r="U20" s="33"/>
      <c r="V20" s="28"/>
      <c r="W20" s="33"/>
      <c r="X20" s="16"/>
      <c r="Y20" s="2"/>
      <c r="Z20" s="2"/>
      <c r="AA20" s="41"/>
      <c r="AB20" s="2"/>
      <c r="AC20" s="108" t="s">
        <v>34</v>
      </c>
      <c r="AD20" s="2"/>
      <c r="AE20" s="108"/>
      <c r="AF20" s="28"/>
      <c r="AG20" s="16"/>
    </row>
    <row r="21" spans="1:37" ht="14.45" customHeight="1" x14ac:dyDescent="0.25">
      <c r="A21" s="104"/>
      <c r="B21" s="9">
        <v>0.6875</v>
      </c>
      <c r="C21" s="28"/>
      <c r="D21" s="16"/>
      <c r="E21" s="2"/>
      <c r="F21" s="41"/>
      <c r="G21" s="44"/>
      <c r="H21" s="16"/>
      <c r="I21" s="2"/>
      <c r="J21" s="16"/>
      <c r="K21" s="28"/>
      <c r="L21" s="2"/>
      <c r="M21" s="45"/>
      <c r="N21" s="33"/>
      <c r="O21" s="33"/>
      <c r="P21" s="33"/>
      <c r="Q21" s="33"/>
      <c r="R21" s="33"/>
      <c r="S21" s="33"/>
      <c r="T21" s="45"/>
      <c r="U21" s="33"/>
      <c r="V21" s="28"/>
      <c r="W21" s="33"/>
      <c r="X21" s="16"/>
      <c r="Y21" s="2"/>
      <c r="Z21" s="2"/>
      <c r="AA21" s="41"/>
      <c r="AB21" s="2"/>
      <c r="AC21" s="108"/>
      <c r="AD21" s="2"/>
      <c r="AE21" s="31"/>
      <c r="AF21" s="28"/>
      <c r="AG21" s="14"/>
    </row>
    <row r="22" spans="1:37" ht="14.45" customHeight="1" x14ac:dyDescent="0.25">
      <c r="A22" s="104"/>
      <c r="B22" s="9">
        <v>0.70833333333333404</v>
      </c>
      <c r="C22" s="28"/>
      <c r="D22" s="16"/>
      <c r="E22" s="2"/>
      <c r="F22" s="41"/>
      <c r="G22" s="44"/>
      <c r="H22" s="16"/>
      <c r="I22" s="2"/>
      <c r="J22" s="16"/>
      <c r="K22" s="28"/>
      <c r="L22" s="2"/>
      <c r="M22" s="45"/>
      <c r="N22" s="33"/>
      <c r="O22" s="33"/>
      <c r="P22" s="33"/>
      <c r="Q22" s="33"/>
      <c r="R22" s="33"/>
      <c r="S22" s="33"/>
      <c r="T22" s="45"/>
      <c r="U22" s="33"/>
      <c r="V22" s="28"/>
      <c r="W22" s="33"/>
      <c r="X22" s="16"/>
      <c r="Y22" s="2"/>
      <c r="Z22" s="2"/>
      <c r="AA22" s="41"/>
      <c r="AB22" s="2"/>
      <c r="AC22" s="108" t="s">
        <v>35</v>
      </c>
      <c r="AD22" s="2"/>
      <c r="AE22" s="31"/>
      <c r="AF22" s="28"/>
      <c r="AG22" s="14"/>
    </row>
    <row r="23" spans="1:37" ht="14.45" customHeight="1" x14ac:dyDescent="0.25">
      <c r="A23" s="104"/>
      <c r="B23" s="9">
        <v>0.72916666666666696</v>
      </c>
      <c r="C23" s="28"/>
      <c r="D23" s="2"/>
      <c r="E23" s="2"/>
      <c r="F23" s="41"/>
      <c r="G23" s="44"/>
      <c r="H23" s="2"/>
      <c r="I23" s="2"/>
      <c r="J23" s="15"/>
      <c r="K23" s="28"/>
      <c r="L23" s="2"/>
      <c r="M23" s="45"/>
      <c r="N23" s="33"/>
      <c r="O23" s="33"/>
      <c r="P23" s="33"/>
      <c r="Q23" s="33"/>
      <c r="R23" s="33"/>
      <c r="S23" s="33"/>
      <c r="T23" s="45"/>
      <c r="U23" s="33"/>
      <c r="V23" s="28"/>
      <c r="W23" s="33"/>
      <c r="X23" s="31"/>
      <c r="Y23" s="2"/>
      <c r="Z23" s="2"/>
      <c r="AA23" s="41"/>
      <c r="AB23" s="2"/>
      <c r="AC23" s="108"/>
      <c r="AD23" s="2"/>
      <c r="AE23" s="31"/>
      <c r="AF23" s="28"/>
      <c r="AG23" s="14"/>
    </row>
    <row r="24" spans="1:37" ht="14.45" customHeight="1" x14ac:dyDescent="0.25">
      <c r="A24" s="104"/>
      <c r="B24" s="9">
        <v>0.75</v>
      </c>
      <c r="C24" s="28"/>
      <c r="D24" s="2"/>
      <c r="E24" s="2"/>
      <c r="F24" s="41"/>
      <c r="G24" s="44"/>
      <c r="H24" s="2"/>
      <c r="I24" s="2"/>
      <c r="J24" s="15"/>
      <c r="K24" s="28"/>
      <c r="L24" s="2"/>
      <c r="M24" s="45"/>
      <c r="N24" s="33"/>
      <c r="O24" s="33"/>
      <c r="P24" s="33"/>
      <c r="Q24" s="33"/>
      <c r="R24" s="33"/>
      <c r="S24" s="33"/>
      <c r="T24" s="45"/>
      <c r="U24" s="33"/>
      <c r="V24" s="28"/>
      <c r="W24" s="33"/>
      <c r="X24" s="31"/>
      <c r="Y24" s="2"/>
      <c r="Z24" s="2"/>
      <c r="AA24" s="41"/>
      <c r="AB24" s="2"/>
      <c r="AC24" s="2"/>
      <c r="AD24" s="2"/>
      <c r="AE24" s="31"/>
      <c r="AF24" s="28"/>
      <c r="AG24" s="14"/>
    </row>
    <row r="25" spans="1:37" ht="14.45" customHeight="1" x14ac:dyDescent="0.25">
      <c r="A25" s="104"/>
      <c r="B25" s="9">
        <v>0.77083333333333404</v>
      </c>
      <c r="C25" s="28"/>
      <c r="D25" s="2"/>
      <c r="E25" s="2"/>
      <c r="F25" s="41"/>
      <c r="G25" s="44"/>
      <c r="H25" s="2"/>
      <c r="I25" s="2"/>
      <c r="J25" s="15"/>
      <c r="K25" s="28"/>
      <c r="L25" s="2"/>
      <c r="M25" s="45"/>
      <c r="N25" s="33"/>
      <c r="O25" s="33"/>
      <c r="P25" s="33"/>
      <c r="Q25" s="33"/>
      <c r="R25" s="33"/>
      <c r="S25" s="33"/>
      <c r="T25" s="45"/>
      <c r="U25" s="33"/>
      <c r="V25" s="28"/>
      <c r="W25" s="33"/>
      <c r="X25" s="31"/>
      <c r="Y25" s="2"/>
      <c r="Z25" s="2"/>
      <c r="AA25" s="41"/>
      <c r="AB25" s="2"/>
      <c r="AC25" s="2"/>
      <c r="AD25" s="2"/>
      <c r="AE25" s="31"/>
      <c r="AF25" s="28"/>
      <c r="AG25" s="14"/>
    </row>
    <row r="26" spans="1:37" ht="14.45" customHeight="1" x14ac:dyDescent="0.25">
      <c r="A26" s="104"/>
      <c r="B26" s="9">
        <v>0.79166666666666696</v>
      </c>
      <c r="C26" s="28"/>
      <c r="D26" s="2"/>
      <c r="E26" s="2"/>
      <c r="F26" s="41"/>
      <c r="G26" s="44"/>
      <c r="H26" s="2"/>
      <c r="I26" s="2"/>
      <c r="J26" s="15"/>
      <c r="K26" s="28"/>
      <c r="L26" s="2"/>
      <c r="M26" s="45"/>
      <c r="N26" s="33"/>
      <c r="O26" s="33"/>
      <c r="P26" s="33"/>
      <c r="Q26" s="33"/>
      <c r="R26" s="33"/>
      <c r="S26" s="33"/>
      <c r="T26" s="45"/>
      <c r="U26" s="33"/>
      <c r="V26" s="28"/>
      <c r="W26" s="33"/>
      <c r="X26" s="31"/>
      <c r="Y26" s="2"/>
      <c r="Z26" s="2"/>
      <c r="AA26" s="41"/>
      <c r="AB26" s="2"/>
      <c r="AC26" s="2"/>
      <c r="AD26" s="2"/>
      <c r="AE26" s="31"/>
      <c r="AF26" s="28"/>
      <c r="AG26" s="14"/>
    </row>
    <row r="27" spans="1:37" ht="15.75" thickBot="1" x14ac:dyDescent="0.3">
      <c r="A27" s="105"/>
      <c r="B27" s="18">
        <v>0.812500000000001</v>
      </c>
      <c r="C27" s="29"/>
      <c r="D27" s="19"/>
      <c r="E27" s="19"/>
      <c r="F27" s="42"/>
      <c r="G27" s="46"/>
      <c r="H27" s="19"/>
      <c r="I27" s="19"/>
      <c r="J27" s="26"/>
      <c r="K27" s="29"/>
      <c r="L27" s="19"/>
      <c r="M27" s="47"/>
      <c r="N27" s="34"/>
      <c r="O27" s="34"/>
      <c r="P27" s="34"/>
      <c r="Q27" s="34"/>
      <c r="R27" s="34"/>
      <c r="S27" s="34"/>
      <c r="T27" s="47"/>
      <c r="U27" s="34"/>
      <c r="V27" s="29"/>
      <c r="W27" s="34"/>
      <c r="X27" s="32"/>
      <c r="Y27" s="19"/>
      <c r="Z27" s="19"/>
      <c r="AA27" s="42"/>
      <c r="AB27" s="19"/>
      <c r="AC27" s="38"/>
      <c r="AD27" s="19"/>
      <c r="AE27" s="32"/>
      <c r="AF27" s="29"/>
      <c r="AG27" s="20"/>
    </row>
    <row r="28" spans="1:37" ht="51" customHeight="1" x14ac:dyDescent="0.25">
      <c r="X28" s="35" t="s">
        <v>28</v>
      </c>
      <c r="AE28" s="35" t="s">
        <v>28</v>
      </c>
    </row>
    <row r="29" spans="1:37" ht="47.25" x14ac:dyDescent="0.25">
      <c r="AJ29" s="35" t="s">
        <v>29</v>
      </c>
      <c r="AK29" s="36" t="s">
        <v>30</v>
      </c>
    </row>
  </sheetData>
  <mergeCells count="23">
    <mergeCell ref="C1:AG1"/>
    <mergeCell ref="A3:A27"/>
    <mergeCell ref="A1:B2"/>
    <mergeCell ref="I7:I8"/>
    <mergeCell ref="J8:J10"/>
    <mergeCell ref="J17:J19"/>
    <mergeCell ref="I10:I11"/>
    <mergeCell ref="Y12:Y13"/>
    <mergeCell ref="Y14:Y15"/>
    <mergeCell ref="Z6:Z8"/>
    <mergeCell ref="Z14:Z16"/>
    <mergeCell ref="AD7:AD9"/>
    <mergeCell ref="AC22:AC23"/>
    <mergeCell ref="AC20:AC21"/>
    <mergeCell ref="AE19:AE20"/>
    <mergeCell ref="AF16:AF18"/>
    <mergeCell ref="AF6:AF7"/>
    <mergeCell ref="AG6:AG8"/>
    <mergeCell ref="AD14:AD16"/>
    <mergeCell ref="AD18:AD19"/>
    <mergeCell ref="AE14:AE16"/>
    <mergeCell ref="AF9:AF10"/>
    <mergeCell ref="AG10:AG1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E789-2EB6-498C-97B9-5D85F5B47765}">
  <dimension ref="A1:AJ27"/>
  <sheetViews>
    <sheetView zoomScale="72" zoomScaleNormal="172" workbookViewId="0">
      <selection activeCell="AJ35" sqref="AJ35"/>
    </sheetView>
  </sheetViews>
  <sheetFormatPr defaultColWidth="8.85546875" defaultRowHeight="15" x14ac:dyDescent="0.25"/>
  <cols>
    <col min="1" max="1" width="8.85546875" style="10"/>
    <col min="2" max="34" width="5.85546875" style="2" customWidth="1"/>
    <col min="35" max="35" width="8.85546875" style="2"/>
    <col min="36" max="36" width="44.5703125" style="2" bestFit="1" customWidth="1"/>
    <col min="37" max="16384" width="8.85546875" style="2"/>
  </cols>
  <sheetData>
    <row r="1" spans="1:36" ht="19.5" thickBot="1" x14ac:dyDescent="0.3">
      <c r="A1" s="111"/>
      <c r="B1" s="112"/>
      <c r="C1" s="98" t="s">
        <v>11</v>
      </c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9"/>
    </row>
    <row r="2" spans="1:36" x14ac:dyDescent="0.25">
      <c r="A2" s="113"/>
      <c r="B2" s="114"/>
      <c r="C2" s="12" t="s">
        <v>7</v>
      </c>
      <c r="D2" s="43" t="s">
        <v>3</v>
      </c>
      <c r="E2" s="12" t="s">
        <v>4</v>
      </c>
      <c r="F2" s="12" t="s">
        <v>0</v>
      </c>
      <c r="G2" s="12" t="s">
        <v>1</v>
      </c>
      <c r="H2" s="12" t="s">
        <v>2</v>
      </c>
      <c r="I2" s="12" t="s">
        <v>9</v>
      </c>
      <c r="J2" s="12" t="s">
        <v>7</v>
      </c>
      <c r="K2" s="43" t="s">
        <v>3</v>
      </c>
      <c r="L2" s="12" t="s">
        <v>4</v>
      </c>
      <c r="M2" s="12" t="s">
        <v>0</v>
      </c>
      <c r="N2" s="12" t="s">
        <v>1</v>
      </c>
      <c r="O2" s="12" t="s">
        <v>10</v>
      </c>
      <c r="P2" s="12" t="s">
        <v>9</v>
      </c>
      <c r="Q2" s="12" t="s">
        <v>7</v>
      </c>
      <c r="R2" s="43" t="s">
        <v>3</v>
      </c>
      <c r="S2" s="12" t="s">
        <v>4</v>
      </c>
      <c r="T2" s="12" t="s">
        <v>0</v>
      </c>
      <c r="U2" s="12" t="s">
        <v>1</v>
      </c>
      <c r="V2" s="12" t="s">
        <v>10</v>
      </c>
      <c r="W2" s="12" t="s">
        <v>9</v>
      </c>
      <c r="X2" s="12" t="s">
        <v>7</v>
      </c>
      <c r="Y2" s="43" t="s">
        <v>3</v>
      </c>
      <c r="Z2" s="12" t="s">
        <v>4</v>
      </c>
      <c r="AA2" s="12" t="s">
        <v>0</v>
      </c>
      <c r="AB2" s="12" t="s">
        <v>1</v>
      </c>
      <c r="AC2" s="12" t="s">
        <v>10</v>
      </c>
      <c r="AD2" s="12" t="s">
        <v>9</v>
      </c>
      <c r="AE2" s="12" t="s">
        <v>7</v>
      </c>
      <c r="AF2" s="71" t="s">
        <v>3</v>
      </c>
      <c r="AI2" s="50" t="s">
        <v>23</v>
      </c>
      <c r="AJ2" s="6" t="s">
        <v>24</v>
      </c>
    </row>
    <row r="3" spans="1:36" ht="14.45" customHeight="1" x14ac:dyDescent="0.25">
      <c r="A3" s="104" t="s">
        <v>6</v>
      </c>
      <c r="B3" s="9"/>
      <c r="C3" s="2">
        <v>1</v>
      </c>
      <c r="D3" s="44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44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44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44">
        <v>23</v>
      </c>
      <c r="Z3" s="2">
        <v>24</v>
      </c>
      <c r="AA3" s="2">
        <v>25</v>
      </c>
      <c r="AB3" s="2">
        <v>26</v>
      </c>
      <c r="AC3" s="2">
        <v>27</v>
      </c>
      <c r="AD3" s="2">
        <v>28</v>
      </c>
      <c r="AE3" s="2">
        <v>29</v>
      </c>
      <c r="AF3" s="72">
        <v>30</v>
      </c>
      <c r="AI3" s="51" t="s">
        <v>22</v>
      </c>
      <c r="AJ3" s="7" t="s">
        <v>12</v>
      </c>
    </row>
    <row r="4" spans="1:36" ht="14.45" customHeight="1" x14ac:dyDescent="0.25">
      <c r="A4" s="104"/>
      <c r="B4" s="9">
        <v>0.33333333333333331</v>
      </c>
      <c r="C4" s="61"/>
      <c r="D4" s="63"/>
      <c r="I4" s="61"/>
      <c r="J4" s="61"/>
      <c r="K4" s="63"/>
      <c r="L4" s="61"/>
      <c r="P4" s="61"/>
      <c r="Q4" s="61"/>
      <c r="R4" s="63"/>
      <c r="W4" s="61"/>
      <c r="X4" s="61"/>
      <c r="Y4" s="48"/>
      <c r="AD4" s="110" t="s">
        <v>65</v>
      </c>
      <c r="AE4" s="61"/>
      <c r="AF4" s="73"/>
      <c r="AI4" s="52" t="s">
        <v>18</v>
      </c>
      <c r="AJ4" s="7" t="s">
        <v>88</v>
      </c>
    </row>
    <row r="5" spans="1:36" ht="14.45" customHeight="1" x14ac:dyDescent="0.25">
      <c r="A5" s="104"/>
      <c r="B5" s="9">
        <v>0.35416666666666669</v>
      </c>
      <c r="C5" s="61"/>
      <c r="D5" s="63"/>
      <c r="E5" s="108" t="s">
        <v>42</v>
      </c>
      <c r="F5" s="110" t="s">
        <v>42</v>
      </c>
      <c r="I5" s="61"/>
      <c r="J5" s="61"/>
      <c r="K5" s="63"/>
      <c r="L5" s="61"/>
      <c r="P5" s="61"/>
      <c r="Q5" s="61"/>
      <c r="R5" s="63"/>
      <c r="W5" s="61"/>
      <c r="X5" s="61"/>
      <c r="Y5" s="48"/>
      <c r="AD5" s="110"/>
      <c r="AE5" s="61"/>
      <c r="AF5" s="73"/>
      <c r="AI5" s="53" t="s">
        <v>19</v>
      </c>
      <c r="AJ5" s="7" t="s">
        <v>89</v>
      </c>
    </row>
    <row r="6" spans="1:36" ht="14.45" customHeight="1" x14ac:dyDescent="0.25">
      <c r="A6" s="104"/>
      <c r="B6" s="9">
        <v>0.375</v>
      </c>
      <c r="C6" s="61"/>
      <c r="D6" s="63"/>
      <c r="E6" s="108"/>
      <c r="F6" s="110"/>
      <c r="I6" s="110" t="s">
        <v>48</v>
      </c>
      <c r="J6" s="61"/>
      <c r="K6" s="63"/>
      <c r="L6" s="108" t="s">
        <v>51</v>
      </c>
      <c r="M6" s="108" t="s">
        <v>50</v>
      </c>
      <c r="N6" s="110" t="s">
        <v>50</v>
      </c>
      <c r="P6" s="61"/>
      <c r="Q6" s="61"/>
      <c r="R6" s="63"/>
      <c r="S6" s="108" t="s">
        <v>53</v>
      </c>
      <c r="T6" s="110" t="s">
        <v>53</v>
      </c>
      <c r="V6" s="108" t="s">
        <v>59</v>
      </c>
      <c r="W6" s="110" t="s">
        <v>59</v>
      </c>
      <c r="X6" s="61"/>
      <c r="Y6" s="48"/>
      <c r="Z6" s="108" t="s">
        <v>61</v>
      </c>
      <c r="AD6" s="110"/>
      <c r="AE6" s="61"/>
      <c r="AF6" s="73"/>
      <c r="AI6" s="54" t="s">
        <v>84</v>
      </c>
      <c r="AJ6" s="7" t="s">
        <v>90</v>
      </c>
    </row>
    <row r="7" spans="1:36" ht="15" customHeight="1" x14ac:dyDescent="0.25">
      <c r="A7" s="104"/>
      <c r="B7" s="9">
        <v>0.39583333333333298</v>
      </c>
      <c r="C7" s="61"/>
      <c r="D7" s="63"/>
      <c r="F7" s="110"/>
      <c r="G7" s="108" t="s">
        <v>44</v>
      </c>
      <c r="H7" s="110" t="s">
        <v>44</v>
      </c>
      <c r="I7" s="110"/>
      <c r="J7" s="61"/>
      <c r="K7" s="63"/>
      <c r="L7" s="108"/>
      <c r="M7" s="108"/>
      <c r="N7" s="110"/>
      <c r="P7" s="61"/>
      <c r="Q7" s="61"/>
      <c r="R7" s="63"/>
      <c r="S7" s="108"/>
      <c r="T7" s="110"/>
      <c r="V7" s="108"/>
      <c r="W7" s="110"/>
      <c r="X7" s="61"/>
      <c r="Y7" s="48"/>
      <c r="Z7" s="108"/>
      <c r="AD7" s="61"/>
      <c r="AE7" s="61"/>
      <c r="AF7" s="73"/>
      <c r="AI7" s="55" t="s">
        <v>20</v>
      </c>
      <c r="AJ7" s="7" t="s">
        <v>13</v>
      </c>
    </row>
    <row r="8" spans="1:36" ht="14.45" customHeight="1" x14ac:dyDescent="0.25">
      <c r="A8" s="104"/>
      <c r="B8" s="9">
        <v>0.41666666666666702</v>
      </c>
      <c r="C8" s="61"/>
      <c r="D8" s="63"/>
      <c r="G8" s="108"/>
      <c r="H8" s="110"/>
      <c r="I8" s="110"/>
      <c r="J8" s="61"/>
      <c r="K8" s="63"/>
      <c r="L8" s="61"/>
      <c r="N8" s="110"/>
      <c r="O8" s="108" t="s">
        <v>49</v>
      </c>
      <c r="P8" s="110" t="s">
        <v>49</v>
      </c>
      <c r="Q8" s="61"/>
      <c r="R8" s="63"/>
      <c r="T8" s="110"/>
      <c r="U8" s="110" t="s">
        <v>55</v>
      </c>
      <c r="W8" s="110"/>
      <c r="X8" s="61"/>
      <c r="Y8" s="48"/>
      <c r="AA8" s="16"/>
      <c r="AB8" s="108" t="s">
        <v>56</v>
      </c>
      <c r="AC8" s="110" t="s">
        <v>56</v>
      </c>
      <c r="AD8" s="61"/>
      <c r="AE8" s="61"/>
      <c r="AF8" s="73"/>
      <c r="AI8" s="56" t="s">
        <v>21</v>
      </c>
      <c r="AJ8" s="7" t="s">
        <v>14</v>
      </c>
    </row>
    <row r="9" spans="1:36" ht="14.45" customHeight="1" thickBot="1" x14ac:dyDescent="0.3">
      <c r="A9" s="104"/>
      <c r="B9" s="9">
        <v>0.4375</v>
      </c>
      <c r="C9" s="61"/>
      <c r="D9" s="63"/>
      <c r="E9" s="59"/>
      <c r="H9" s="110"/>
      <c r="I9" s="61"/>
      <c r="J9" s="61"/>
      <c r="K9" s="63"/>
      <c r="L9" s="61"/>
      <c r="M9" s="108" t="s">
        <v>52</v>
      </c>
      <c r="O9" s="108"/>
      <c r="P9" s="110"/>
      <c r="Q9" s="61"/>
      <c r="R9" s="63"/>
      <c r="S9" s="108" t="s">
        <v>54</v>
      </c>
      <c r="U9" s="110"/>
      <c r="V9" s="110" t="s">
        <v>60</v>
      </c>
      <c r="W9" s="61"/>
      <c r="X9" s="61"/>
      <c r="Y9" s="48"/>
      <c r="AA9" s="16"/>
      <c r="AB9" s="108"/>
      <c r="AC9" s="110"/>
      <c r="AD9" s="61"/>
      <c r="AE9" s="61"/>
      <c r="AF9" s="73"/>
      <c r="AI9" s="58" t="s">
        <v>85</v>
      </c>
      <c r="AJ9" s="57" t="s">
        <v>31</v>
      </c>
    </row>
    <row r="10" spans="1:36" ht="14.45" customHeight="1" x14ac:dyDescent="0.25">
      <c r="A10" s="104"/>
      <c r="B10" s="9">
        <v>0.45833333333333298</v>
      </c>
      <c r="C10" s="61"/>
      <c r="D10" s="63"/>
      <c r="E10" s="59"/>
      <c r="I10" s="61"/>
      <c r="J10" s="61"/>
      <c r="K10" s="63"/>
      <c r="L10" s="61"/>
      <c r="M10" s="108"/>
      <c r="N10" s="110" t="s">
        <v>52</v>
      </c>
      <c r="P10" s="110"/>
      <c r="Q10" s="61"/>
      <c r="R10" s="63"/>
      <c r="S10" s="108"/>
      <c r="T10" s="110" t="s">
        <v>54</v>
      </c>
      <c r="U10" s="110"/>
      <c r="V10" s="110"/>
      <c r="W10" s="61"/>
      <c r="X10" s="61"/>
      <c r="Y10" s="48"/>
      <c r="AA10" s="16"/>
      <c r="AC10" s="110"/>
      <c r="AD10" s="61"/>
      <c r="AE10" s="61"/>
      <c r="AF10" s="73"/>
    </row>
    <row r="11" spans="1:36" ht="14.45" customHeight="1" x14ac:dyDescent="0.25">
      <c r="A11" s="104"/>
      <c r="B11" s="9">
        <v>0.47916666666666702</v>
      </c>
      <c r="C11" s="61"/>
      <c r="D11" s="63"/>
      <c r="E11" s="59"/>
      <c r="H11" s="108" t="s">
        <v>47</v>
      </c>
      <c r="I11" s="110" t="s">
        <v>47</v>
      </c>
      <c r="J11" s="61"/>
      <c r="K11" s="63"/>
      <c r="L11" s="61"/>
      <c r="N11" s="110"/>
      <c r="P11" s="61"/>
      <c r="Q11" s="61"/>
      <c r="R11" s="63"/>
      <c r="T11" s="110"/>
      <c r="V11" s="110"/>
      <c r="W11" s="61"/>
      <c r="X11" s="61"/>
      <c r="Y11" s="48"/>
      <c r="AA11" s="16"/>
      <c r="AD11" s="61"/>
      <c r="AE11" s="61"/>
      <c r="AF11" s="73"/>
    </row>
    <row r="12" spans="1:36" ht="14.45" customHeight="1" x14ac:dyDescent="0.25">
      <c r="A12" s="104"/>
      <c r="B12" s="9">
        <v>0.5</v>
      </c>
      <c r="C12" s="61"/>
      <c r="D12" s="63"/>
      <c r="E12" s="59"/>
      <c r="H12" s="108"/>
      <c r="I12" s="110"/>
      <c r="J12" s="61"/>
      <c r="K12" s="63"/>
      <c r="L12" s="61"/>
      <c r="N12" s="110"/>
      <c r="P12" s="110" t="s">
        <v>66</v>
      </c>
      <c r="Q12" s="61"/>
      <c r="R12" s="63"/>
      <c r="T12" s="110"/>
      <c r="W12" s="61"/>
      <c r="X12" s="61"/>
      <c r="Y12" s="48"/>
      <c r="AA12" s="16"/>
      <c r="AD12" s="61"/>
      <c r="AE12" s="61"/>
      <c r="AF12" s="73"/>
    </row>
    <row r="13" spans="1:36" ht="14.45" customHeight="1" x14ac:dyDescent="0.25">
      <c r="A13" s="104"/>
      <c r="B13" s="9">
        <v>0.52083333333333304</v>
      </c>
      <c r="C13" s="61"/>
      <c r="D13" s="63"/>
      <c r="E13" s="59"/>
      <c r="I13" s="110"/>
      <c r="J13" s="61"/>
      <c r="K13" s="63"/>
      <c r="L13" s="61"/>
      <c r="P13" s="110"/>
      <c r="Q13" s="61"/>
      <c r="R13" s="63"/>
      <c r="U13" s="108" t="s">
        <v>60</v>
      </c>
      <c r="W13" s="61"/>
      <c r="X13" s="61"/>
      <c r="Y13" s="48"/>
      <c r="AD13" s="61"/>
      <c r="AE13" s="61"/>
      <c r="AF13" s="73"/>
    </row>
    <row r="14" spans="1:36" ht="14.45" customHeight="1" x14ac:dyDescent="0.25">
      <c r="A14" s="104"/>
      <c r="B14" s="9">
        <v>0.54166666666666696</v>
      </c>
      <c r="C14" s="61"/>
      <c r="D14" s="63"/>
      <c r="F14" s="110" t="s">
        <v>43</v>
      </c>
      <c r="H14" s="108" t="s">
        <v>48</v>
      </c>
      <c r="I14" s="61"/>
      <c r="J14" s="61"/>
      <c r="K14" s="63"/>
      <c r="L14" s="61"/>
      <c r="M14" s="110" t="s">
        <v>51</v>
      </c>
      <c r="N14" s="108" t="s">
        <v>46</v>
      </c>
      <c r="O14" s="110" t="s">
        <v>46</v>
      </c>
      <c r="P14" s="110"/>
      <c r="Q14" s="61"/>
      <c r="R14" s="63"/>
      <c r="U14" s="108"/>
      <c r="W14" s="61"/>
      <c r="X14" s="61"/>
      <c r="Y14" s="48"/>
      <c r="AD14" s="61"/>
      <c r="AE14" s="61"/>
      <c r="AF14" s="73"/>
    </row>
    <row r="15" spans="1:36" ht="14.45" customHeight="1" x14ac:dyDescent="0.25">
      <c r="A15" s="104"/>
      <c r="B15" s="9">
        <v>0.5625</v>
      </c>
      <c r="C15" s="61"/>
      <c r="D15" s="63"/>
      <c r="E15" s="108" t="s">
        <v>43</v>
      </c>
      <c r="F15" s="110"/>
      <c r="H15" s="108"/>
      <c r="I15" s="61"/>
      <c r="J15" s="61"/>
      <c r="K15" s="63"/>
      <c r="L15" s="61"/>
      <c r="M15" s="110"/>
      <c r="N15" s="108"/>
      <c r="O15" s="110"/>
      <c r="P15" s="61"/>
      <c r="Q15" s="61"/>
      <c r="R15" s="63"/>
      <c r="S15" s="30"/>
      <c r="W15" s="61"/>
      <c r="X15" s="61"/>
      <c r="Y15" s="48"/>
      <c r="AA15" s="110" t="s">
        <v>57</v>
      </c>
      <c r="AD15" s="61"/>
      <c r="AE15" s="61"/>
      <c r="AF15" s="73"/>
    </row>
    <row r="16" spans="1:36" ht="14.45" customHeight="1" x14ac:dyDescent="0.25">
      <c r="A16" s="104"/>
      <c r="B16" s="9">
        <v>0.58333333333333304</v>
      </c>
      <c r="C16" s="61"/>
      <c r="D16" s="63"/>
      <c r="E16" s="108"/>
      <c r="F16" s="110"/>
      <c r="I16" s="61"/>
      <c r="J16" s="61"/>
      <c r="K16" s="63"/>
      <c r="L16" s="61"/>
      <c r="M16" s="110"/>
      <c r="O16" s="110"/>
      <c r="P16" s="61"/>
      <c r="Q16" s="61"/>
      <c r="R16" s="63"/>
      <c r="S16" s="30"/>
      <c r="T16" s="108" t="s">
        <v>55</v>
      </c>
      <c r="U16" s="108" t="s">
        <v>58</v>
      </c>
      <c r="V16" s="110" t="s">
        <v>58</v>
      </c>
      <c r="W16" s="61"/>
      <c r="X16" s="61"/>
      <c r="Y16" s="48"/>
      <c r="AA16" s="110"/>
      <c r="AB16" s="108" t="s">
        <v>62</v>
      </c>
      <c r="AD16" s="61"/>
      <c r="AE16" s="61"/>
      <c r="AF16" s="73"/>
    </row>
    <row r="17" spans="1:32" ht="14.45" customHeight="1" x14ac:dyDescent="0.25">
      <c r="A17" s="104"/>
      <c r="B17" s="9">
        <v>0.60416666666666696</v>
      </c>
      <c r="C17" s="61"/>
      <c r="D17" s="63"/>
      <c r="F17" s="59"/>
      <c r="G17" s="30"/>
      <c r="I17" s="61"/>
      <c r="J17" s="61"/>
      <c r="K17" s="63"/>
      <c r="L17" s="61"/>
      <c r="P17" s="61"/>
      <c r="Q17" s="61"/>
      <c r="R17" s="63"/>
      <c r="S17" s="30"/>
      <c r="T17" s="108"/>
      <c r="U17" s="108"/>
      <c r="V17" s="110"/>
      <c r="W17" s="61"/>
      <c r="X17" s="61"/>
      <c r="Y17" s="48"/>
      <c r="AA17" s="110"/>
      <c r="AB17" s="108"/>
      <c r="AC17" s="110" t="s">
        <v>62</v>
      </c>
      <c r="AD17" s="61"/>
      <c r="AE17" s="61"/>
      <c r="AF17" s="73"/>
    </row>
    <row r="18" spans="1:32" ht="14.45" customHeight="1" x14ac:dyDescent="0.25">
      <c r="A18" s="104"/>
      <c r="B18" s="9">
        <v>0.625</v>
      </c>
      <c r="C18" s="61"/>
      <c r="D18" s="63"/>
      <c r="F18" s="59"/>
      <c r="G18" s="30"/>
      <c r="I18" s="61"/>
      <c r="J18" s="61"/>
      <c r="K18" s="63"/>
      <c r="L18" s="61"/>
      <c r="O18" s="30"/>
      <c r="P18" s="16"/>
      <c r="Q18" s="61"/>
      <c r="R18" s="63"/>
      <c r="V18" s="110"/>
      <c r="W18" s="61"/>
      <c r="X18" s="61"/>
      <c r="Y18" s="48"/>
      <c r="Z18" s="108" t="s">
        <v>57</v>
      </c>
      <c r="AC18" s="110"/>
      <c r="AD18" s="61"/>
      <c r="AE18" s="61"/>
      <c r="AF18" s="73"/>
    </row>
    <row r="19" spans="1:32" ht="14.45" customHeight="1" x14ac:dyDescent="0.25">
      <c r="A19" s="104"/>
      <c r="B19" s="9">
        <v>0.64583333333333404</v>
      </c>
      <c r="C19" s="61"/>
      <c r="D19" s="63"/>
      <c r="E19" s="59"/>
      <c r="F19" s="59"/>
      <c r="G19" s="30"/>
      <c r="I19" s="61"/>
      <c r="J19" s="61"/>
      <c r="K19" s="63"/>
      <c r="L19" s="61"/>
      <c r="O19" s="30"/>
      <c r="P19" s="16"/>
      <c r="Q19" s="61"/>
      <c r="R19" s="63"/>
      <c r="W19" s="61"/>
      <c r="X19" s="61"/>
      <c r="Y19" s="48"/>
      <c r="Z19" s="108"/>
      <c r="AC19" s="110"/>
      <c r="AD19" s="61"/>
      <c r="AE19" s="61"/>
      <c r="AF19" s="73"/>
    </row>
    <row r="20" spans="1:32" ht="14.45" customHeight="1" x14ac:dyDescent="0.25">
      <c r="A20" s="104"/>
      <c r="B20" s="9">
        <v>0.66666666666666696</v>
      </c>
      <c r="C20" s="61"/>
      <c r="D20" s="63"/>
      <c r="E20" s="16"/>
      <c r="F20" s="59"/>
      <c r="G20" s="30"/>
      <c r="I20" s="61"/>
      <c r="J20" s="61"/>
      <c r="K20" s="63"/>
      <c r="L20" s="16"/>
      <c r="O20" s="30"/>
      <c r="P20" s="16"/>
      <c r="Q20" s="61"/>
      <c r="R20" s="63"/>
      <c r="W20" s="61"/>
      <c r="X20" s="61"/>
      <c r="Y20" s="48"/>
      <c r="AA20" s="110" t="s">
        <v>61</v>
      </c>
      <c r="AD20" s="61"/>
      <c r="AE20" s="61"/>
      <c r="AF20" s="73"/>
    </row>
    <row r="21" spans="1:32" ht="14.45" customHeight="1" x14ac:dyDescent="0.25">
      <c r="A21" s="104"/>
      <c r="B21" s="9">
        <v>0.6875</v>
      </c>
      <c r="C21" s="61"/>
      <c r="D21" s="63"/>
      <c r="E21" s="16"/>
      <c r="F21" s="16"/>
      <c r="G21" s="30"/>
      <c r="I21" s="61"/>
      <c r="J21" s="61"/>
      <c r="K21" s="63"/>
      <c r="L21" s="16"/>
      <c r="O21" s="30"/>
      <c r="P21" s="16"/>
      <c r="Q21" s="61"/>
      <c r="R21" s="63"/>
      <c r="W21" s="61"/>
      <c r="X21" s="61"/>
      <c r="Y21" s="48"/>
      <c r="AA21" s="110"/>
      <c r="AC21" s="108" t="s">
        <v>65</v>
      </c>
      <c r="AD21" s="61"/>
      <c r="AE21" s="61"/>
      <c r="AF21" s="73"/>
    </row>
    <row r="22" spans="1:32" ht="14.45" customHeight="1" x14ac:dyDescent="0.25">
      <c r="A22" s="104"/>
      <c r="B22" s="9">
        <v>0.70833333333333404</v>
      </c>
      <c r="C22" s="61"/>
      <c r="D22" s="63"/>
      <c r="E22" s="16"/>
      <c r="F22" s="16"/>
      <c r="G22" s="30"/>
      <c r="I22" s="61"/>
      <c r="J22" s="61"/>
      <c r="K22" s="63"/>
      <c r="L22" s="16"/>
      <c r="O22" s="108" t="s">
        <v>66</v>
      </c>
      <c r="P22" s="16"/>
      <c r="Q22" s="61"/>
      <c r="R22" s="63"/>
      <c r="W22" s="61"/>
      <c r="X22" s="61"/>
      <c r="Y22" s="48"/>
      <c r="AA22" s="110"/>
      <c r="AC22" s="108"/>
      <c r="AD22" s="61"/>
      <c r="AE22" s="61"/>
      <c r="AF22" s="73"/>
    </row>
    <row r="23" spans="1:32" ht="14.45" customHeight="1" x14ac:dyDescent="0.25">
      <c r="A23" s="104"/>
      <c r="B23" s="9">
        <v>0.72916666666666696</v>
      </c>
      <c r="C23" s="61"/>
      <c r="D23" s="63"/>
      <c r="G23" s="61"/>
      <c r="H23" s="61"/>
      <c r="I23" s="61"/>
      <c r="J23" s="61"/>
      <c r="K23" s="63"/>
      <c r="L23" s="61"/>
      <c r="N23" s="61"/>
      <c r="O23" s="108"/>
      <c r="P23" s="16"/>
      <c r="Q23" s="61"/>
      <c r="R23" s="63"/>
      <c r="U23" s="61"/>
      <c r="V23" s="61"/>
      <c r="W23" s="61"/>
      <c r="X23" s="61"/>
      <c r="Y23" s="48"/>
      <c r="AB23" s="61"/>
      <c r="AC23" s="61"/>
      <c r="AD23" s="61"/>
      <c r="AE23" s="61"/>
      <c r="AF23" s="73"/>
    </row>
    <row r="24" spans="1:32" ht="14.45" customHeight="1" x14ac:dyDescent="0.25">
      <c r="A24" s="104"/>
      <c r="B24" s="9">
        <v>0.75</v>
      </c>
      <c r="C24" s="61"/>
      <c r="D24" s="63"/>
      <c r="G24" s="61"/>
      <c r="H24" s="61"/>
      <c r="I24" s="61"/>
      <c r="J24" s="61"/>
      <c r="K24" s="63"/>
      <c r="L24" s="61"/>
      <c r="N24" s="61"/>
      <c r="O24" s="61"/>
      <c r="P24" s="16"/>
      <c r="Q24" s="61"/>
      <c r="R24" s="63"/>
      <c r="U24" s="61"/>
      <c r="V24" s="61"/>
      <c r="W24" s="61"/>
      <c r="X24" s="61"/>
      <c r="Y24" s="48"/>
      <c r="AB24" s="61"/>
      <c r="AC24" s="61"/>
      <c r="AD24" s="61"/>
      <c r="AE24" s="61"/>
      <c r="AF24" s="73"/>
    </row>
    <row r="25" spans="1:32" ht="14.45" customHeight="1" x14ac:dyDescent="0.25">
      <c r="A25" s="104"/>
      <c r="B25" s="9">
        <v>0.77083333333333404</v>
      </c>
      <c r="C25" s="61"/>
      <c r="D25" s="63"/>
      <c r="G25" s="61"/>
      <c r="H25" s="61"/>
      <c r="I25" s="61"/>
      <c r="J25" s="61"/>
      <c r="K25" s="63"/>
      <c r="L25" s="61"/>
      <c r="N25" s="61"/>
      <c r="O25" s="61"/>
      <c r="P25" s="16"/>
      <c r="Q25" s="61"/>
      <c r="R25" s="63"/>
      <c r="U25" s="61"/>
      <c r="V25" s="61"/>
      <c r="W25" s="61"/>
      <c r="X25" s="61"/>
      <c r="Y25" s="48"/>
      <c r="AB25" s="61"/>
      <c r="AC25" s="61"/>
      <c r="AD25" s="61"/>
      <c r="AE25" s="61"/>
      <c r="AF25" s="73"/>
    </row>
    <row r="26" spans="1:32" ht="14.45" customHeight="1" x14ac:dyDescent="0.25">
      <c r="A26" s="104"/>
      <c r="B26" s="9">
        <v>0.79166666666666696</v>
      </c>
      <c r="C26" s="61"/>
      <c r="D26" s="63"/>
      <c r="G26" s="61"/>
      <c r="H26" s="61"/>
      <c r="I26" s="61"/>
      <c r="J26" s="61"/>
      <c r="K26" s="63"/>
      <c r="L26" s="61"/>
      <c r="N26" s="61"/>
      <c r="O26" s="61"/>
      <c r="P26" s="16"/>
      <c r="Q26" s="61"/>
      <c r="R26" s="63"/>
      <c r="U26" s="61"/>
      <c r="V26" s="61"/>
      <c r="W26" s="61"/>
      <c r="X26" s="61"/>
      <c r="Y26" s="48"/>
      <c r="AB26" s="61"/>
      <c r="AC26" s="61"/>
      <c r="AD26" s="61"/>
      <c r="AE26" s="61"/>
      <c r="AF26" s="73"/>
    </row>
    <row r="27" spans="1:32" ht="15.75" thickBot="1" x14ac:dyDescent="0.3">
      <c r="A27" s="105"/>
      <c r="B27" s="18">
        <v>0.812500000000001</v>
      </c>
      <c r="C27" s="62"/>
      <c r="D27" s="64"/>
      <c r="E27" s="19"/>
      <c r="F27" s="19"/>
      <c r="G27" s="62"/>
      <c r="H27" s="62"/>
      <c r="I27" s="62"/>
      <c r="J27" s="62"/>
      <c r="K27" s="64"/>
      <c r="L27" s="62"/>
      <c r="M27" s="19"/>
      <c r="N27" s="62"/>
      <c r="O27" s="62"/>
      <c r="P27" s="38"/>
      <c r="Q27" s="62"/>
      <c r="R27" s="64"/>
      <c r="S27" s="19"/>
      <c r="T27" s="19"/>
      <c r="U27" s="62"/>
      <c r="V27" s="62"/>
      <c r="W27" s="62"/>
      <c r="X27" s="62"/>
      <c r="Y27" s="49"/>
      <c r="Z27" s="19"/>
      <c r="AA27" s="19"/>
      <c r="AB27" s="62"/>
      <c r="AC27" s="62"/>
      <c r="AD27" s="62"/>
      <c r="AE27" s="62"/>
      <c r="AF27" s="74"/>
    </row>
  </sheetData>
  <mergeCells count="47">
    <mergeCell ref="AD4:AD6"/>
    <mergeCell ref="O22:O23"/>
    <mergeCell ref="P12:P14"/>
    <mergeCell ref="C1:AF1"/>
    <mergeCell ref="A3:A27"/>
    <mergeCell ref="A1:B2"/>
    <mergeCell ref="E5:E6"/>
    <mergeCell ref="F5:F7"/>
    <mergeCell ref="E15:E16"/>
    <mergeCell ref="F14:F16"/>
    <mergeCell ref="G7:G8"/>
    <mergeCell ref="H7:H9"/>
    <mergeCell ref="H11:H12"/>
    <mergeCell ref="H14:H15"/>
    <mergeCell ref="I11:I13"/>
    <mergeCell ref="I6:I8"/>
    <mergeCell ref="AB16:AB17"/>
    <mergeCell ref="AC17:AC19"/>
    <mergeCell ref="AC21:AC22"/>
    <mergeCell ref="T6:T8"/>
    <mergeCell ref="S9:S10"/>
    <mergeCell ref="T10:T12"/>
    <mergeCell ref="T16:T17"/>
    <mergeCell ref="AB8:AB9"/>
    <mergeCell ref="AC8:AC10"/>
    <mergeCell ref="Z18:Z19"/>
    <mergeCell ref="AA15:AA17"/>
    <mergeCell ref="U16:U17"/>
    <mergeCell ref="V16:V18"/>
    <mergeCell ref="AA20:AA22"/>
    <mergeCell ref="V6:V7"/>
    <mergeCell ref="W6:W8"/>
    <mergeCell ref="U13:U14"/>
    <mergeCell ref="V9:V11"/>
    <mergeCell ref="Z6:Z7"/>
    <mergeCell ref="U8:U10"/>
    <mergeCell ref="L6:L7"/>
    <mergeCell ref="M14:M16"/>
    <mergeCell ref="M9:M10"/>
    <mergeCell ref="N10:N12"/>
    <mergeCell ref="S6:S7"/>
    <mergeCell ref="N14:N15"/>
    <mergeCell ref="O14:O16"/>
    <mergeCell ref="O8:O9"/>
    <mergeCell ref="P8:P10"/>
    <mergeCell ref="M6:M7"/>
    <mergeCell ref="N6:N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F0B4-B087-442C-B657-831616EE10DD}">
  <dimension ref="A1:AK27"/>
  <sheetViews>
    <sheetView zoomScale="72" zoomScaleNormal="172" workbookViewId="0">
      <selection activeCell="D25" sqref="D25"/>
    </sheetView>
  </sheetViews>
  <sheetFormatPr defaultColWidth="8.85546875" defaultRowHeight="15" x14ac:dyDescent="0.25"/>
  <cols>
    <col min="1" max="1" width="8.85546875" style="10"/>
    <col min="2" max="35" width="5.85546875" style="2" customWidth="1"/>
    <col min="36" max="36" width="8.85546875" style="2"/>
    <col min="37" max="37" width="44.5703125" style="2" bestFit="1" customWidth="1"/>
    <col min="38" max="16384" width="8.85546875" style="2"/>
  </cols>
  <sheetData>
    <row r="1" spans="1:37" ht="19.5" thickBot="1" x14ac:dyDescent="0.3">
      <c r="A1" s="111"/>
      <c r="B1" s="112"/>
      <c r="C1" s="98" t="s">
        <v>93</v>
      </c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9"/>
    </row>
    <row r="2" spans="1:37" x14ac:dyDescent="0.25">
      <c r="A2" s="113"/>
      <c r="B2" s="114"/>
      <c r="C2" s="12" t="s">
        <v>4</v>
      </c>
      <c r="D2" s="12" t="s">
        <v>0</v>
      </c>
      <c r="E2" s="12" t="s">
        <v>1</v>
      </c>
      <c r="F2" s="12" t="s">
        <v>2</v>
      </c>
      <c r="G2" s="12" t="s">
        <v>9</v>
      </c>
      <c r="H2" s="12" t="s">
        <v>7</v>
      </c>
      <c r="I2" s="43" t="s">
        <v>3</v>
      </c>
      <c r="J2" s="12" t="s">
        <v>4</v>
      </c>
      <c r="K2" s="12" t="s">
        <v>0</v>
      </c>
      <c r="L2" s="12" t="s">
        <v>1</v>
      </c>
      <c r="M2" s="12" t="s">
        <v>10</v>
      </c>
      <c r="N2" s="12" t="s">
        <v>9</v>
      </c>
      <c r="O2" s="12" t="s">
        <v>7</v>
      </c>
      <c r="P2" s="43" t="s">
        <v>3</v>
      </c>
      <c r="Q2" s="12" t="s">
        <v>4</v>
      </c>
      <c r="R2" s="12" t="s">
        <v>0</v>
      </c>
      <c r="S2" s="12" t="s">
        <v>1</v>
      </c>
      <c r="T2" s="12" t="s">
        <v>10</v>
      </c>
      <c r="U2" s="12" t="s">
        <v>9</v>
      </c>
      <c r="V2" s="12" t="s">
        <v>7</v>
      </c>
      <c r="W2" s="12" t="s">
        <v>3</v>
      </c>
      <c r="X2" s="12" t="s">
        <v>4</v>
      </c>
      <c r="Y2" s="12" t="s">
        <v>0</v>
      </c>
      <c r="Z2" s="12" t="s">
        <v>1</v>
      </c>
      <c r="AA2" s="12" t="s">
        <v>10</v>
      </c>
      <c r="AB2" s="12" t="s">
        <v>9</v>
      </c>
      <c r="AC2" s="12" t="s">
        <v>7</v>
      </c>
      <c r="AD2" s="43" t="s">
        <v>3</v>
      </c>
      <c r="AE2" s="12" t="s">
        <v>4</v>
      </c>
      <c r="AF2" s="12" t="s">
        <v>0</v>
      </c>
      <c r="AG2" s="13" t="s">
        <v>1</v>
      </c>
      <c r="AJ2" s="50" t="s">
        <v>23</v>
      </c>
      <c r="AK2" s="6" t="s">
        <v>24</v>
      </c>
    </row>
    <row r="3" spans="1:37" ht="14.45" customHeight="1" x14ac:dyDescent="0.25">
      <c r="A3" s="104" t="s">
        <v>6</v>
      </c>
      <c r="B3" s="9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44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44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s="2">
        <v>24</v>
      </c>
      <c r="AA3" s="2">
        <v>25</v>
      </c>
      <c r="AB3" s="2">
        <v>26</v>
      </c>
      <c r="AC3" s="2">
        <v>27</v>
      </c>
      <c r="AD3" s="44">
        <v>28</v>
      </c>
      <c r="AE3" s="2">
        <v>29</v>
      </c>
      <c r="AF3" s="2">
        <v>30</v>
      </c>
      <c r="AG3" s="14">
        <v>31</v>
      </c>
      <c r="AJ3" s="51" t="s">
        <v>22</v>
      </c>
      <c r="AK3" s="7" t="s">
        <v>12</v>
      </c>
    </row>
    <row r="4" spans="1:37" ht="14.45" customHeight="1" x14ac:dyDescent="0.25">
      <c r="A4" s="104"/>
      <c r="B4" s="9">
        <v>0.33333333333333331</v>
      </c>
      <c r="C4" s="61"/>
      <c r="D4" s="61"/>
      <c r="I4" s="63"/>
      <c r="J4" s="61"/>
      <c r="K4" s="61"/>
      <c r="L4" s="61"/>
      <c r="P4" s="63"/>
      <c r="Q4" s="61"/>
      <c r="R4" s="61"/>
      <c r="W4" s="61"/>
      <c r="X4" s="61"/>
      <c r="AD4" s="63"/>
      <c r="AE4" s="61"/>
      <c r="AF4" s="61"/>
      <c r="AG4" s="14"/>
      <c r="AJ4" s="52" t="s">
        <v>18</v>
      </c>
      <c r="AK4" s="7" t="s">
        <v>88</v>
      </c>
    </row>
    <row r="5" spans="1:37" ht="14.45" customHeight="1" x14ac:dyDescent="0.25">
      <c r="A5" s="104"/>
      <c r="B5" s="9">
        <v>0.35416666666666669</v>
      </c>
      <c r="C5" s="61"/>
      <c r="D5" s="61"/>
      <c r="I5" s="63"/>
      <c r="J5" s="61"/>
      <c r="K5" s="61"/>
      <c r="L5" s="61"/>
      <c r="P5" s="63"/>
      <c r="Q5" s="61"/>
      <c r="R5" s="61"/>
      <c r="W5" s="61"/>
      <c r="X5" s="61"/>
      <c r="AD5" s="63"/>
      <c r="AE5" s="61"/>
      <c r="AF5" s="61"/>
      <c r="AG5" s="14"/>
      <c r="AJ5" s="54" t="s">
        <v>84</v>
      </c>
      <c r="AK5" s="7" t="s">
        <v>90</v>
      </c>
    </row>
    <row r="6" spans="1:37" ht="14.45" customHeight="1" x14ac:dyDescent="0.25">
      <c r="A6" s="104"/>
      <c r="B6" s="9">
        <v>0.375</v>
      </c>
      <c r="C6" s="61"/>
      <c r="D6" s="110" t="s">
        <v>63</v>
      </c>
      <c r="I6" s="63"/>
      <c r="J6" s="61"/>
      <c r="K6" s="61"/>
      <c r="L6" s="61"/>
      <c r="P6" s="63"/>
      <c r="Q6" s="61"/>
      <c r="R6" s="61"/>
      <c r="W6" s="61"/>
      <c r="X6" s="61"/>
      <c r="AD6" s="63"/>
      <c r="AE6" s="61"/>
      <c r="AF6" s="61"/>
      <c r="AG6" s="14"/>
      <c r="AJ6" s="55" t="s">
        <v>20</v>
      </c>
      <c r="AK6" s="7" t="s">
        <v>13</v>
      </c>
    </row>
    <row r="7" spans="1:37" ht="15" customHeight="1" thickBot="1" x14ac:dyDescent="0.3">
      <c r="A7" s="104"/>
      <c r="B7" s="9">
        <v>0.39583333333333298</v>
      </c>
      <c r="C7" s="61"/>
      <c r="D7" s="110"/>
      <c r="I7" s="63"/>
      <c r="J7" s="61"/>
      <c r="K7" s="61"/>
      <c r="L7" s="61"/>
      <c r="P7" s="63"/>
      <c r="Q7" s="61"/>
      <c r="R7" s="61"/>
      <c r="W7" s="61"/>
      <c r="X7" s="61"/>
      <c r="AD7" s="63"/>
      <c r="AE7" s="61"/>
      <c r="AF7" s="61"/>
      <c r="AG7" s="14"/>
      <c r="AJ7" s="69" t="s">
        <v>21</v>
      </c>
      <c r="AK7" s="8" t="s">
        <v>14</v>
      </c>
    </row>
    <row r="8" spans="1:37" ht="14.45" customHeight="1" x14ac:dyDescent="0.25">
      <c r="A8" s="104"/>
      <c r="B8" s="9">
        <v>0.41666666666666702</v>
      </c>
      <c r="C8" s="61"/>
      <c r="D8" s="110"/>
      <c r="F8" s="108" t="s">
        <v>67</v>
      </c>
      <c r="G8" s="110" t="s">
        <v>67</v>
      </c>
      <c r="I8" s="63"/>
      <c r="J8" s="61"/>
      <c r="K8" s="61"/>
      <c r="L8" s="61"/>
      <c r="P8" s="63"/>
      <c r="Q8" s="61"/>
      <c r="R8" s="61"/>
      <c r="W8" s="61"/>
      <c r="X8" s="61"/>
      <c r="AD8" s="63"/>
      <c r="AE8" s="61"/>
      <c r="AF8" s="61"/>
      <c r="AG8" s="14"/>
    </row>
    <row r="9" spans="1:37" ht="14.45" customHeight="1" x14ac:dyDescent="0.25">
      <c r="A9" s="104"/>
      <c r="B9" s="9">
        <v>0.4375</v>
      </c>
      <c r="C9" s="61"/>
      <c r="D9" s="61"/>
      <c r="F9" s="108"/>
      <c r="G9" s="110"/>
      <c r="I9" s="63"/>
      <c r="J9" s="61"/>
      <c r="K9" s="61"/>
      <c r="L9" s="61"/>
      <c r="P9" s="63"/>
      <c r="Q9" s="61"/>
      <c r="R9" s="61"/>
      <c r="W9" s="61"/>
      <c r="X9" s="61"/>
      <c r="AD9" s="63"/>
      <c r="AE9" s="61"/>
      <c r="AF9" s="61"/>
      <c r="AG9" s="14"/>
    </row>
    <row r="10" spans="1:37" ht="14.45" customHeight="1" x14ac:dyDescent="0.25">
      <c r="A10" s="104"/>
      <c r="B10" s="9">
        <v>0.45833333333333298</v>
      </c>
      <c r="C10" s="61"/>
      <c r="D10" s="61"/>
      <c r="G10" s="110"/>
      <c r="I10" s="63"/>
      <c r="J10" s="61"/>
      <c r="K10" s="61"/>
      <c r="L10" s="61"/>
      <c r="P10" s="63"/>
      <c r="Q10" s="61"/>
      <c r="R10" s="61"/>
      <c r="W10" s="61"/>
      <c r="X10" s="61"/>
      <c r="AD10" s="63"/>
      <c r="AE10" s="61"/>
      <c r="AF10" s="61"/>
      <c r="AG10" s="14"/>
    </row>
    <row r="11" spans="1:37" ht="14.45" customHeight="1" x14ac:dyDescent="0.25">
      <c r="A11" s="104"/>
      <c r="B11" s="9">
        <v>0.47916666666666702</v>
      </c>
      <c r="C11" s="61"/>
      <c r="D11" s="61"/>
      <c r="I11" s="63"/>
      <c r="J11" s="61"/>
      <c r="K11" s="61"/>
      <c r="L11" s="61"/>
      <c r="P11" s="63"/>
      <c r="Q11" s="61"/>
      <c r="R11" s="61"/>
      <c r="W11" s="61"/>
      <c r="X11" s="61"/>
      <c r="AD11" s="63"/>
      <c r="AE11" s="61"/>
      <c r="AF11" s="61"/>
      <c r="AG11" s="14"/>
    </row>
    <row r="12" spans="1:37" ht="14.45" customHeight="1" x14ac:dyDescent="0.25">
      <c r="A12" s="104"/>
      <c r="B12" s="9">
        <v>0.5</v>
      </c>
      <c r="C12" s="61"/>
      <c r="D12" s="61"/>
      <c r="I12" s="63"/>
      <c r="J12" s="61"/>
      <c r="K12" s="61"/>
      <c r="L12" s="61"/>
      <c r="P12" s="63"/>
      <c r="Q12" s="61"/>
      <c r="R12" s="61"/>
      <c r="W12" s="61"/>
      <c r="X12" s="61"/>
      <c r="AD12" s="63"/>
      <c r="AE12" s="61"/>
      <c r="AF12" s="61"/>
      <c r="AG12" s="14"/>
    </row>
    <row r="13" spans="1:37" ht="14.45" customHeight="1" x14ac:dyDescent="0.25">
      <c r="A13" s="104"/>
      <c r="B13" s="9">
        <v>0.52083333333333304</v>
      </c>
      <c r="C13" s="61"/>
      <c r="D13" s="61"/>
      <c r="I13" s="63"/>
      <c r="J13" s="61"/>
      <c r="K13" s="61"/>
      <c r="L13" s="61"/>
      <c r="P13" s="63"/>
      <c r="Q13" s="61"/>
      <c r="R13" s="61"/>
      <c r="W13" s="61"/>
      <c r="X13" s="61"/>
      <c r="AD13" s="63"/>
      <c r="AE13" s="61"/>
      <c r="AF13" s="61"/>
      <c r="AG13" s="14"/>
    </row>
    <row r="14" spans="1:37" ht="14.45" customHeight="1" x14ac:dyDescent="0.25">
      <c r="A14" s="104"/>
      <c r="B14" s="9">
        <v>0.54166666666666696</v>
      </c>
      <c r="C14" s="61"/>
      <c r="D14" s="61"/>
      <c r="I14" s="63"/>
      <c r="J14" s="61"/>
      <c r="K14" s="61"/>
      <c r="L14" s="61"/>
      <c r="P14" s="63"/>
      <c r="Q14" s="61"/>
      <c r="R14" s="61"/>
      <c r="W14" s="61"/>
      <c r="X14" s="61"/>
      <c r="AD14" s="63"/>
      <c r="AE14" s="61"/>
      <c r="AF14" s="61"/>
      <c r="AG14" s="14"/>
    </row>
    <row r="15" spans="1:37" ht="14.45" customHeight="1" x14ac:dyDescent="0.25">
      <c r="A15" s="104"/>
      <c r="B15" s="9">
        <v>0.5625</v>
      </c>
      <c r="C15" s="33"/>
      <c r="D15" s="108" t="s">
        <v>64</v>
      </c>
      <c r="E15" s="110" t="s">
        <v>64</v>
      </c>
      <c r="I15" s="63"/>
      <c r="J15" s="61"/>
      <c r="K15" s="61"/>
      <c r="L15" s="61"/>
      <c r="P15" s="63"/>
      <c r="Q15" s="61"/>
      <c r="R15" s="61"/>
      <c r="W15" s="61"/>
      <c r="X15" s="61"/>
      <c r="AD15" s="63"/>
      <c r="AE15" s="61"/>
      <c r="AF15" s="61"/>
      <c r="AG15" s="14"/>
    </row>
    <row r="16" spans="1:37" ht="14.45" customHeight="1" x14ac:dyDescent="0.25">
      <c r="A16" s="104"/>
      <c r="B16" s="9">
        <v>0.58333333333333304</v>
      </c>
      <c r="C16" s="33"/>
      <c r="D16" s="108"/>
      <c r="E16" s="110"/>
      <c r="I16" s="63"/>
      <c r="J16" s="61"/>
      <c r="K16" s="61"/>
      <c r="L16" s="61"/>
      <c r="P16" s="63"/>
      <c r="Q16" s="61"/>
      <c r="R16" s="61"/>
      <c r="W16" s="61"/>
      <c r="X16" s="61"/>
      <c r="AD16" s="63"/>
      <c r="AE16" s="61"/>
      <c r="AF16" s="61"/>
      <c r="AG16" s="14"/>
    </row>
    <row r="17" spans="1:33" ht="14.45" customHeight="1" x14ac:dyDescent="0.25">
      <c r="A17" s="104"/>
      <c r="B17" s="9">
        <v>0.60416666666666696</v>
      </c>
      <c r="C17" s="33"/>
      <c r="D17" s="61"/>
      <c r="E17" s="110"/>
      <c r="I17" s="63"/>
      <c r="J17" s="61"/>
      <c r="K17" s="61"/>
      <c r="L17" s="61"/>
      <c r="P17" s="63"/>
      <c r="Q17" s="61"/>
      <c r="R17" s="61"/>
      <c r="W17" s="61"/>
      <c r="X17" s="61"/>
      <c r="AD17" s="63"/>
      <c r="AE17" s="61"/>
      <c r="AF17" s="61"/>
      <c r="AG17" s="14"/>
    </row>
    <row r="18" spans="1:33" ht="14.45" customHeight="1" x14ac:dyDescent="0.25">
      <c r="A18" s="104"/>
      <c r="B18" s="9">
        <v>0.625</v>
      </c>
      <c r="C18" s="61"/>
      <c r="D18" s="61"/>
      <c r="I18" s="63"/>
      <c r="J18" s="61"/>
      <c r="K18" s="61"/>
      <c r="L18" s="61"/>
      <c r="P18" s="63"/>
      <c r="Q18" s="61"/>
      <c r="R18" s="61"/>
      <c r="W18" s="61"/>
      <c r="X18" s="61"/>
      <c r="AD18" s="63"/>
      <c r="AE18" s="61"/>
      <c r="AF18" s="61"/>
      <c r="AG18" s="14"/>
    </row>
    <row r="19" spans="1:33" ht="14.45" customHeight="1" x14ac:dyDescent="0.25">
      <c r="A19" s="104"/>
      <c r="B19" s="9">
        <v>0.64583333333333404</v>
      </c>
      <c r="C19" s="108" t="s">
        <v>63</v>
      </c>
      <c r="D19" s="61"/>
      <c r="I19" s="63"/>
      <c r="J19" s="61"/>
      <c r="K19" s="61"/>
      <c r="L19" s="61"/>
      <c r="P19" s="63"/>
      <c r="Q19" s="61"/>
      <c r="R19" s="61"/>
      <c r="W19" s="61"/>
      <c r="X19" s="61"/>
      <c r="AD19" s="63"/>
      <c r="AE19" s="61"/>
      <c r="AF19" s="61"/>
      <c r="AG19" s="14"/>
    </row>
    <row r="20" spans="1:33" ht="14.45" customHeight="1" x14ac:dyDescent="0.25">
      <c r="A20" s="104"/>
      <c r="B20" s="9">
        <v>0.66666666666666696</v>
      </c>
      <c r="C20" s="108"/>
      <c r="D20" s="61"/>
      <c r="E20" s="16"/>
      <c r="F20" s="16"/>
      <c r="G20" s="16"/>
      <c r="I20" s="63"/>
      <c r="J20" s="61"/>
      <c r="K20" s="61"/>
      <c r="L20" s="61"/>
      <c r="P20" s="63"/>
      <c r="Q20" s="61"/>
      <c r="R20" s="61"/>
      <c r="W20" s="61"/>
      <c r="X20" s="61"/>
      <c r="AD20" s="63"/>
      <c r="AE20" s="61"/>
      <c r="AF20" s="61"/>
      <c r="AG20" s="14"/>
    </row>
    <row r="21" spans="1:33" ht="14.45" customHeight="1" x14ac:dyDescent="0.25">
      <c r="A21" s="104"/>
      <c r="B21" s="9">
        <v>0.6875</v>
      </c>
      <c r="C21" s="61"/>
      <c r="D21" s="61"/>
      <c r="E21" s="16"/>
      <c r="F21" s="16"/>
      <c r="G21" s="16"/>
      <c r="I21" s="63"/>
      <c r="J21" s="61"/>
      <c r="K21" s="61"/>
      <c r="L21" s="61"/>
      <c r="P21" s="63"/>
      <c r="Q21" s="61"/>
      <c r="R21" s="61"/>
      <c r="W21" s="61"/>
      <c r="X21" s="61"/>
      <c r="AD21" s="63"/>
      <c r="AE21" s="61"/>
      <c r="AF21" s="61"/>
      <c r="AG21" s="14"/>
    </row>
    <row r="22" spans="1:33" ht="14.45" customHeight="1" x14ac:dyDescent="0.25">
      <c r="A22" s="104"/>
      <c r="B22" s="9">
        <v>0.70833333333333404</v>
      </c>
      <c r="C22" s="108" t="s">
        <v>68</v>
      </c>
      <c r="D22" s="110" t="s">
        <v>68</v>
      </c>
      <c r="E22" s="16"/>
      <c r="F22" s="16"/>
      <c r="G22" s="16"/>
      <c r="I22" s="63"/>
      <c r="J22" s="61"/>
      <c r="K22" s="61"/>
      <c r="L22" s="61"/>
      <c r="P22" s="63"/>
      <c r="Q22" s="61"/>
      <c r="R22" s="61"/>
      <c r="W22" s="61"/>
      <c r="X22" s="61"/>
      <c r="AD22" s="63"/>
      <c r="AE22" s="61"/>
      <c r="AF22" s="61"/>
      <c r="AG22" s="14"/>
    </row>
    <row r="23" spans="1:33" ht="14.45" customHeight="1" x14ac:dyDescent="0.25">
      <c r="A23" s="104"/>
      <c r="B23" s="9">
        <v>0.72916666666666696</v>
      </c>
      <c r="C23" s="108"/>
      <c r="D23" s="110"/>
      <c r="E23" s="16"/>
      <c r="F23" s="16"/>
      <c r="G23" s="16"/>
      <c r="H23" s="61"/>
      <c r="I23" s="63"/>
      <c r="J23" s="61"/>
      <c r="K23" s="61"/>
      <c r="L23" s="61"/>
      <c r="N23" s="61"/>
      <c r="O23" s="61"/>
      <c r="P23" s="63"/>
      <c r="Q23" s="61"/>
      <c r="R23" s="61"/>
      <c r="U23" s="61"/>
      <c r="V23" s="61"/>
      <c r="W23" s="61"/>
      <c r="X23" s="61"/>
      <c r="AB23" s="61"/>
      <c r="AC23" s="61"/>
      <c r="AD23" s="63"/>
      <c r="AE23" s="61"/>
      <c r="AF23" s="61"/>
      <c r="AG23" s="14"/>
    </row>
    <row r="24" spans="1:33" ht="14.45" customHeight="1" x14ac:dyDescent="0.25">
      <c r="A24" s="104"/>
      <c r="B24" s="9">
        <v>0.75</v>
      </c>
      <c r="C24" s="61"/>
      <c r="D24" s="110"/>
      <c r="E24" s="16"/>
      <c r="F24" s="16"/>
      <c r="G24" s="16"/>
      <c r="H24" s="61"/>
      <c r="I24" s="63"/>
      <c r="J24" s="61"/>
      <c r="K24" s="61"/>
      <c r="L24" s="61"/>
      <c r="N24" s="61"/>
      <c r="O24" s="61"/>
      <c r="P24" s="63"/>
      <c r="Q24" s="61"/>
      <c r="R24" s="61"/>
      <c r="U24" s="61"/>
      <c r="V24" s="61"/>
      <c r="W24" s="61"/>
      <c r="X24" s="61"/>
      <c r="AB24" s="61"/>
      <c r="AC24" s="61"/>
      <c r="AD24" s="63"/>
      <c r="AE24" s="61"/>
      <c r="AF24" s="61"/>
      <c r="AG24" s="14"/>
    </row>
    <row r="25" spans="1:33" ht="14.45" customHeight="1" x14ac:dyDescent="0.25">
      <c r="A25" s="104"/>
      <c r="B25" s="9">
        <v>0.77083333333333404</v>
      </c>
      <c r="C25" s="61"/>
      <c r="D25" s="61"/>
      <c r="E25" s="16"/>
      <c r="F25" s="16"/>
      <c r="G25" s="16"/>
      <c r="H25" s="61"/>
      <c r="I25" s="63"/>
      <c r="J25" s="61"/>
      <c r="K25" s="61"/>
      <c r="L25" s="61"/>
      <c r="N25" s="61"/>
      <c r="O25" s="61"/>
      <c r="P25" s="63"/>
      <c r="Q25" s="61"/>
      <c r="R25" s="61"/>
      <c r="U25" s="61"/>
      <c r="V25" s="61"/>
      <c r="W25" s="61"/>
      <c r="X25" s="61"/>
      <c r="AB25" s="61"/>
      <c r="AC25" s="61"/>
      <c r="AD25" s="63"/>
      <c r="AE25" s="61"/>
      <c r="AF25" s="61"/>
      <c r="AG25" s="14"/>
    </row>
    <row r="26" spans="1:33" ht="14.45" customHeight="1" x14ac:dyDescent="0.25">
      <c r="A26" s="104"/>
      <c r="B26" s="9">
        <v>0.79166666666666696</v>
      </c>
      <c r="C26" s="61"/>
      <c r="D26" s="61"/>
      <c r="E26" s="16"/>
      <c r="F26" s="16"/>
      <c r="G26" s="16"/>
      <c r="H26" s="61"/>
      <c r="I26" s="63"/>
      <c r="J26" s="61"/>
      <c r="K26" s="61"/>
      <c r="L26" s="61"/>
      <c r="N26" s="61"/>
      <c r="O26" s="61"/>
      <c r="P26" s="63"/>
      <c r="Q26" s="61"/>
      <c r="R26" s="61"/>
      <c r="U26" s="61"/>
      <c r="V26" s="61"/>
      <c r="W26" s="61"/>
      <c r="X26" s="61"/>
      <c r="AB26" s="61"/>
      <c r="AC26" s="61"/>
      <c r="AD26" s="63"/>
      <c r="AE26" s="61"/>
      <c r="AF26" s="61"/>
      <c r="AG26" s="14"/>
    </row>
    <row r="27" spans="1:33" ht="15.75" thickBot="1" x14ac:dyDescent="0.3">
      <c r="A27" s="105"/>
      <c r="B27" s="18">
        <v>0.812500000000001</v>
      </c>
      <c r="C27" s="62"/>
      <c r="D27" s="62"/>
      <c r="E27" s="38"/>
      <c r="F27" s="38"/>
      <c r="G27" s="38"/>
      <c r="H27" s="62"/>
      <c r="I27" s="64"/>
      <c r="J27" s="62"/>
      <c r="K27" s="62"/>
      <c r="L27" s="62"/>
      <c r="M27" s="19"/>
      <c r="N27" s="62"/>
      <c r="O27" s="62"/>
      <c r="P27" s="64"/>
      <c r="Q27" s="62"/>
      <c r="R27" s="62"/>
      <c r="S27" s="19"/>
      <c r="T27" s="19"/>
      <c r="U27" s="62"/>
      <c r="V27" s="62"/>
      <c r="W27" s="62"/>
      <c r="X27" s="62"/>
      <c r="Y27" s="19"/>
      <c r="Z27" s="19"/>
      <c r="AA27" s="19"/>
      <c r="AB27" s="62"/>
      <c r="AC27" s="62"/>
      <c r="AD27" s="64"/>
      <c r="AE27" s="62"/>
      <c r="AF27" s="62"/>
      <c r="AG27" s="20"/>
    </row>
  </sheetData>
  <mergeCells count="11">
    <mergeCell ref="A1:B2"/>
    <mergeCell ref="C1:AG1"/>
    <mergeCell ref="A3:A27"/>
    <mergeCell ref="C19:C20"/>
    <mergeCell ref="D6:D8"/>
    <mergeCell ref="D15:D16"/>
    <mergeCell ref="E15:E17"/>
    <mergeCell ref="F8:F9"/>
    <mergeCell ref="G8:G10"/>
    <mergeCell ref="C22:C23"/>
    <mergeCell ref="D22:D2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502B-B61F-4A2A-AA93-5E2021079CF0}">
  <dimension ref="A1:X37"/>
  <sheetViews>
    <sheetView workbookViewId="0">
      <selection activeCell="H27" sqref="H27"/>
    </sheetView>
  </sheetViews>
  <sheetFormatPr defaultColWidth="8.85546875" defaultRowHeight="15" x14ac:dyDescent="0.25"/>
  <cols>
    <col min="1" max="1" width="12.140625" style="2" bestFit="1" customWidth="1"/>
    <col min="2" max="2" width="13.140625" style="2" hidden="1" customWidth="1"/>
    <col min="3" max="3" width="8.7109375" style="2" hidden="1" customWidth="1"/>
    <col min="4" max="4" width="19.7109375" style="2" customWidth="1"/>
    <col min="5" max="5" width="10.140625" style="2" customWidth="1"/>
    <col min="6" max="6" width="12.5703125" style="2" customWidth="1"/>
    <col min="7" max="7" width="14.7109375" style="82" customWidth="1"/>
    <col min="8" max="8" width="11.42578125" style="2" customWidth="1"/>
    <col min="9" max="9" width="48.28515625" style="2" customWidth="1"/>
    <col min="10" max="10" width="185.85546875" style="2" customWidth="1"/>
    <col min="11" max="12" width="10.7109375" style="2" customWidth="1"/>
    <col min="13" max="15" width="12.140625" style="2" customWidth="1"/>
    <col min="16" max="16" width="8.140625" style="2" bestFit="1" customWidth="1"/>
    <col min="17" max="20" width="8.85546875" style="2"/>
    <col min="21" max="21" width="13.42578125" style="2" bestFit="1" customWidth="1"/>
    <col min="22" max="22" width="25.7109375" style="2" bestFit="1" customWidth="1"/>
    <col min="23" max="23" width="7.140625" style="2" bestFit="1" customWidth="1"/>
    <col min="24" max="24" width="8.7109375" style="2" bestFit="1" customWidth="1"/>
    <col min="25" max="16384" width="8.85546875" style="2"/>
  </cols>
  <sheetData>
    <row r="1" spans="1:24" s="76" customFormat="1" ht="45.75" thickBot="1" x14ac:dyDescent="0.3">
      <c r="A1" s="76" t="s">
        <v>36</v>
      </c>
      <c r="B1" s="76" t="s">
        <v>91</v>
      </c>
      <c r="C1" s="76" t="s">
        <v>37</v>
      </c>
      <c r="D1" s="76" t="s">
        <v>38</v>
      </c>
      <c r="E1" s="76" t="s">
        <v>79</v>
      </c>
      <c r="F1" s="76" t="s">
        <v>86</v>
      </c>
      <c r="G1" s="79" t="s">
        <v>94</v>
      </c>
      <c r="H1" s="76" t="s">
        <v>99</v>
      </c>
      <c r="I1" s="76" t="s">
        <v>100</v>
      </c>
      <c r="J1" s="76" t="s">
        <v>101</v>
      </c>
      <c r="K1" s="76" t="s">
        <v>144</v>
      </c>
      <c r="L1" s="76" t="s">
        <v>143</v>
      </c>
      <c r="M1" s="76" t="s">
        <v>133</v>
      </c>
      <c r="N1" s="76" t="s">
        <v>131</v>
      </c>
      <c r="O1" s="76" t="s">
        <v>132</v>
      </c>
    </row>
    <row r="2" spans="1:24" x14ac:dyDescent="0.25">
      <c r="A2" s="2" t="s">
        <v>26</v>
      </c>
      <c r="B2" s="2">
        <v>1</v>
      </c>
      <c r="C2" s="2" t="s">
        <v>69</v>
      </c>
      <c r="D2" s="2" t="s">
        <v>71</v>
      </c>
      <c r="E2" s="2" t="s">
        <v>80</v>
      </c>
      <c r="F2" s="2" t="s">
        <v>80</v>
      </c>
      <c r="G2" s="80">
        <v>0.45</v>
      </c>
      <c r="J2" s="2" t="s">
        <v>145</v>
      </c>
      <c r="K2" s="2">
        <v>17</v>
      </c>
      <c r="L2" s="2">
        <v>52</v>
      </c>
      <c r="M2" s="2">
        <v>3.2</v>
      </c>
      <c r="N2" s="2">
        <v>168</v>
      </c>
      <c r="O2" s="2">
        <v>56.1</v>
      </c>
      <c r="U2" s="66" t="s">
        <v>72</v>
      </c>
      <c r="V2" s="37" t="s">
        <v>73</v>
      </c>
    </row>
    <row r="3" spans="1:24" x14ac:dyDescent="0.25">
      <c r="A3" s="2" t="s">
        <v>27</v>
      </c>
      <c r="B3" s="2">
        <v>2</v>
      </c>
      <c r="C3" s="2" t="s">
        <v>70</v>
      </c>
      <c r="D3" s="2" t="s">
        <v>71</v>
      </c>
      <c r="E3" s="2" t="s">
        <v>80</v>
      </c>
      <c r="F3" s="2" t="s">
        <v>80</v>
      </c>
      <c r="G3" s="80">
        <v>0.71250000000000002</v>
      </c>
      <c r="J3" s="2" t="s">
        <v>130</v>
      </c>
      <c r="K3" s="2">
        <v>17</v>
      </c>
      <c r="L3" s="2">
        <v>52</v>
      </c>
      <c r="M3" s="2">
        <v>2.8</v>
      </c>
      <c r="N3" s="2">
        <v>183.5</v>
      </c>
      <c r="O3" s="2">
        <v>65.599999999999994</v>
      </c>
      <c r="U3" s="67" t="s">
        <v>74</v>
      </c>
      <c r="V3" s="14" t="s">
        <v>75</v>
      </c>
    </row>
    <row r="4" spans="1:24" ht="15.75" thickBot="1" x14ac:dyDescent="0.3">
      <c r="A4" s="2" t="s">
        <v>32</v>
      </c>
      <c r="B4" s="2">
        <v>3</v>
      </c>
      <c r="C4" s="2" t="s">
        <v>69</v>
      </c>
      <c r="D4" s="2" t="s">
        <v>74</v>
      </c>
      <c r="E4" s="2" t="s">
        <v>81</v>
      </c>
      <c r="F4" s="2" t="s">
        <v>80</v>
      </c>
      <c r="G4" s="80">
        <v>0.23749999999999999</v>
      </c>
      <c r="I4" s="2" t="s">
        <v>129</v>
      </c>
      <c r="J4" s="2" t="s">
        <v>128</v>
      </c>
      <c r="K4" s="2">
        <v>15</v>
      </c>
      <c r="L4" s="2" t="s">
        <v>142</v>
      </c>
      <c r="M4" s="2">
        <v>2.9</v>
      </c>
      <c r="N4" s="2">
        <v>159</v>
      </c>
      <c r="O4" s="2">
        <v>69.900000000000006</v>
      </c>
      <c r="U4" s="68" t="s">
        <v>76</v>
      </c>
      <c r="V4" s="20" t="s">
        <v>77</v>
      </c>
    </row>
    <row r="5" spans="1:24" ht="15.75" thickBot="1" x14ac:dyDescent="0.3">
      <c r="A5" s="2" t="s">
        <v>33</v>
      </c>
      <c r="B5" s="2">
        <v>4</v>
      </c>
      <c r="C5" s="2" t="s">
        <v>70</v>
      </c>
      <c r="D5" s="2" t="s">
        <v>74</v>
      </c>
      <c r="E5" s="2" t="s">
        <v>80</v>
      </c>
      <c r="F5" s="2" t="s">
        <v>80</v>
      </c>
      <c r="G5" s="80">
        <v>0</v>
      </c>
      <c r="J5" s="2" t="s">
        <v>127</v>
      </c>
      <c r="K5" s="2">
        <v>17</v>
      </c>
      <c r="L5" s="2" t="s">
        <v>142</v>
      </c>
      <c r="M5" s="2">
        <v>3</v>
      </c>
      <c r="N5" s="2">
        <v>190</v>
      </c>
      <c r="O5" s="2">
        <v>68.8</v>
      </c>
    </row>
    <row r="6" spans="1:24" ht="15.75" thickBot="1" x14ac:dyDescent="0.3">
      <c r="A6" s="2" t="s">
        <v>34</v>
      </c>
      <c r="B6" s="2">
        <v>5</v>
      </c>
      <c r="C6" s="2" t="s">
        <v>70</v>
      </c>
      <c r="D6" s="2" t="s">
        <v>78</v>
      </c>
      <c r="E6" s="2" t="s">
        <v>80</v>
      </c>
      <c r="F6" s="2" t="s">
        <v>80</v>
      </c>
      <c r="G6" s="80">
        <v>0</v>
      </c>
      <c r="H6" s="2">
        <v>2</v>
      </c>
      <c r="J6" s="2" t="s">
        <v>126</v>
      </c>
      <c r="K6" s="2">
        <v>15.4</v>
      </c>
      <c r="L6" s="2">
        <v>53</v>
      </c>
      <c r="M6" s="2">
        <v>2.7</v>
      </c>
      <c r="N6" s="2">
        <v>171</v>
      </c>
      <c r="O6" s="2">
        <v>77.3</v>
      </c>
      <c r="U6" s="115" t="s">
        <v>83</v>
      </c>
      <c r="V6" s="116"/>
      <c r="W6" s="117"/>
    </row>
    <row r="7" spans="1:24" ht="15.75" thickBot="1" x14ac:dyDescent="0.3">
      <c r="A7" s="2" t="s">
        <v>35</v>
      </c>
      <c r="B7" s="2">
        <v>6</v>
      </c>
      <c r="C7" s="2" t="s">
        <v>69</v>
      </c>
      <c r="D7" s="2" t="s">
        <v>78</v>
      </c>
      <c r="E7" s="2" t="s">
        <v>80</v>
      </c>
      <c r="F7" s="2" t="s">
        <v>80</v>
      </c>
      <c r="G7" s="80">
        <v>0.45</v>
      </c>
      <c r="H7" s="2">
        <v>1</v>
      </c>
      <c r="J7" s="2" t="s">
        <v>125</v>
      </c>
      <c r="K7" s="2">
        <v>16.399999999999999</v>
      </c>
      <c r="L7" s="2">
        <v>55</v>
      </c>
      <c r="M7" s="2">
        <v>2.6</v>
      </c>
      <c r="N7" s="2">
        <v>175</v>
      </c>
      <c r="O7" s="2">
        <v>69.900000000000006</v>
      </c>
      <c r="U7" s="75"/>
      <c r="V7" s="91" t="s">
        <v>70</v>
      </c>
      <c r="W7" s="13" t="s">
        <v>69</v>
      </c>
    </row>
    <row r="8" spans="1:24" x14ac:dyDescent="0.25">
      <c r="A8" s="2" t="s">
        <v>39</v>
      </c>
      <c r="B8" s="2">
        <v>7</v>
      </c>
      <c r="C8" s="2" t="s">
        <v>70</v>
      </c>
      <c r="D8" s="2" t="s">
        <v>71</v>
      </c>
      <c r="E8" s="2" t="s">
        <v>80</v>
      </c>
      <c r="F8" s="2" t="s">
        <v>80</v>
      </c>
      <c r="G8" s="80">
        <v>0.16250000000000001</v>
      </c>
      <c r="J8" s="2" t="s">
        <v>124</v>
      </c>
      <c r="K8" s="2">
        <v>16.399999999999999</v>
      </c>
      <c r="L8" s="2">
        <v>49</v>
      </c>
      <c r="M8" s="2">
        <v>2.7</v>
      </c>
      <c r="N8" s="2">
        <v>171</v>
      </c>
      <c r="O8" s="2">
        <v>65</v>
      </c>
      <c r="U8" s="85" t="s">
        <v>71</v>
      </c>
      <c r="V8" s="2">
        <f>COUNTIFS(D:D,"SF",C:C,"M")</f>
        <v>6</v>
      </c>
      <c r="W8" s="85">
        <f>COUNTIFS(D:D,"SF",C:C,"F")</f>
        <v>6</v>
      </c>
    </row>
    <row r="9" spans="1:24" x14ac:dyDescent="0.25">
      <c r="A9" s="2" t="s">
        <v>40</v>
      </c>
      <c r="B9" s="2">
        <v>8</v>
      </c>
      <c r="C9" s="2" t="s">
        <v>70</v>
      </c>
      <c r="D9" s="2" t="s">
        <v>74</v>
      </c>
      <c r="E9" s="2" t="s">
        <v>81</v>
      </c>
      <c r="F9" s="2" t="s">
        <v>80</v>
      </c>
      <c r="G9" s="80">
        <v>0.66249999999999998</v>
      </c>
      <c r="J9" s="2" t="s">
        <v>123</v>
      </c>
      <c r="K9" s="2">
        <v>17.2</v>
      </c>
      <c r="L9" s="2">
        <v>51</v>
      </c>
      <c r="M9" s="2">
        <v>2.6</v>
      </c>
      <c r="N9" s="2">
        <v>174</v>
      </c>
      <c r="O9" s="2">
        <v>76.099999999999994</v>
      </c>
      <c r="U9" s="86" t="s">
        <v>74</v>
      </c>
      <c r="V9" s="2">
        <f>COUNTIFS(D:D,"TF",C:C,"M")</f>
        <v>6</v>
      </c>
      <c r="W9" s="86">
        <f>COUNTIFS(D:D,"TF",C:C,"F")</f>
        <v>6</v>
      </c>
    </row>
    <row r="10" spans="1:24" ht="15.75" thickBot="1" x14ac:dyDescent="0.3">
      <c r="A10" s="2" t="s">
        <v>41</v>
      </c>
      <c r="B10" s="2">
        <v>9</v>
      </c>
      <c r="C10" s="2" t="s">
        <v>69</v>
      </c>
      <c r="D10" s="2" t="s">
        <v>71</v>
      </c>
      <c r="E10" s="2" t="s">
        <v>81</v>
      </c>
      <c r="F10" s="2" t="s">
        <v>80</v>
      </c>
      <c r="G10" s="80">
        <v>3.7499999999999999E-2</v>
      </c>
      <c r="J10" s="2" t="s">
        <v>122</v>
      </c>
      <c r="K10" s="2">
        <v>14.2</v>
      </c>
      <c r="L10" s="2">
        <v>51</v>
      </c>
      <c r="M10" s="2">
        <v>2.9</v>
      </c>
      <c r="N10" s="2">
        <v>158</v>
      </c>
      <c r="O10" s="2">
        <v>60.3</v>
      </c>
      <c r="U10" s="87" t="s">
        <v>78</v>
      </c>
      <c r="V10" s="2">
        <f>COUNTIFS(D:D,"NF",C:C,"M")</f>
        <v>6</v>
      </c>
      <c r="W10" s="87">
        <f>COUNTIFS(D:D,"NF",C:C,"F")</f>
        <v>6</v>
      </c>
    </row>
    <row r="11" spans="1:24" x14ac:dyDescent="0.25">
      <c r="A11" s="2" t="s">
        <v>45</v>
      </c>
      <c r="B11" s="2">
        <v>10</v>
      </c>
      <c r="C11" s="2" t="s">
        <v>69</v>
      </c>
      <c r="D11" s="2" t="s">
        <v>74</v>
      </c>
      <c r="E11" s="2" t="s">
        <v>81</v>
      </c>
      <c r="F11" s="2" t="s">
        <v>80</v>
      </c>
      <c r="G11" s="80">
        <v>0.1875</v>
      </c>
      <c r="J11" s="2" t="s">
        <v>121</v>
      </c>
      <c r="K11" s="2">
        <v>15</v>
      </c>
      <c r="L11" s="2">
        <v>53</v>
      </c>
      <c r="M11" s="2">
        <v>2.9</v>
      </c>
      <c r="N11" s="2">
        <v>168</v>
      </c>
      <c r="O11" s="2">
        <v>52.9</v>
      </c>
      <c r="U11" s="75" t="s">
        <v>82</v>
      </c>
      <c r="V11" s="85">
        <f>COUNTIFS(E:E, "Y",C:C,"M")</f>
        <v>7</v>
      </c>
      <c r="W11" s="14">
        <f>COUNTIFS(E:E, "Y",C:C,"F")</f>
        <v>7</v>
      </c>
    </row>
    <row r="12" spans="1:24" ht="15.75" thickBot="1" x14ac:dyDescent="0.3">
      <c r="A12" s="2" t="s">
        <v>42</v>
      </c>
      <c r="B12" s="2">
        <v>11</v>
      </c>
      <c r="C12" s="2" t="s">
        <v>70</v>
      </c>
      <c r="D12" s="2" t="s">
        <v>78</v>
      </c>
      <c r="E12" s="2" t="s">
        <v>81</v>
      </c>
      <c r="F12" s="2" t="s">
        <v>80</v>
      </c>
      <c r="G12" s="80">
        <v>0.1875</v>
      </c>
      <c r="H12" s="2">
        <v>1</v>
      </c>
      <c r="I12" s="2" t="s">
        <v>120</v>
      </c>
      <c r="K12" s="2">
        <v>16.8</v>
      </c>
      <c r="L12" s="2">
        <v>46</v>
      </c>
      <c r="M12" s="2">
        <v>2.8</v>
      </c>
      <c r="N12" s="2">
        <v>179</v>
      </c>
      <c r="O12" s="2">
        <v>77.5</v>
      </c>
      <c r="U12" s="88" t="s">
        <v>92</v>
      </c>
      <c r="V12" s="89">
        <f>COUNTIFS(E:E, "N",C:C,"M")</f>
        <v>11</v>
      </c>
      <c r="W12" s="65">
        <f>COUNTIFS(E:E, "N",C:C,"F")</f>
        <v>11</v>
      </c>
    </row>
    <row r="13" spans="1:24" ht="16.5" thickTop="1" thickBot="1" x14ac:dyDescent="0.3">
      <c r="A13" s="2" t="s">
        <v>43</v>
      </c>
      <c r="B13" s="2">
        <v>12</v>
      </c>
      <c r="C13" s="2" t="s">
        <v>69</v>
      </c>
      <c r="D13" s="2" t="s">
        <v>78</v>
      </c>
      <c r="E13" s="2" t="s">
        <v>80</v>
      </c>
      <c r="F13" s="2" t="s">
        <v>80</v>
      </c>
      <c r="G13" s="80">
        <v>0.36249999999999999</v>
      </c>
      <c r="H13" s="2">
        <v>2</v>
      </c>
      <c r="J13" s="2" t="s">
        <v>119</v>
      </c>
      <c r="K13" s="2">
        <v>16.600000000000001</v>
      </c>
      <c r="L13" s="2">
        <v>52</v>
      </c>
      <c r="M13" s="2">
        <v>2.4</v>
      </c>
      <c r="N13" s="2">
        <v>171</v>
      </c>
      <c r="O13" s="2">
        <v>75.400000000000006</v>
      </c>
      <c r="U13" s="90" t="s">
        <v>87</v>
      </c>
      <c r="V13" s="20">
        <f>COUNTIFS(F:F,"Y",C:C,"M")</f>
        <v>18</v>
      </c>
      <c r="W13" s="20">
        <f>COUNTIFS(F:F,"Y",C:C,"F")</f>
        <v>18</v>
      </c>
    </row>
    <row r="14" spans="1:24" ht="15.75" thickBot="1" x14ac:dyDescent="0.3">
      <c r="A14" s="2" t="s">
        <v>44</v>
      </c>
      <c r="B14" s="2">
        <v>13</v>
      </c>
      <c r="C14" s="2" t="s">
        <v>70</v>
      </c>
      <c r="D14" s="2" t="s">
        <v>71</v>
      </c>
      <c r="E14" s="2" t="s">
        <v>80</v>
      </c>
      <c r="F14" s="2" t="s">
        <v>80</v>
      </c>
      <c r="G14" s="80">
        <v>0.35</v>
      </c>
      <c r="K14" s="2">
        <v>17.600000000000001</v>
      </c>
      <c r="L14" s="2">
        <v>51</v>
      </c>
      <c r="M14" s="2">
        <v>3.1</v>
      </c>
      <c r="N14" s="2">
        <v>190</v>
      </c>
      <c r="O14" s="2">
        <v>81.099999999999994</v>
      </c>
    </row>
    <row r="15" spans="1:24" ht="15.75" thickBot="1" x14ac:dyDescent="0.3">
      <c r="A15" s="70" t="s">
        <v>47</v>
      </c>
      <c r="B15" s="70">
        <v>14</v>
      </c>
      <c r="C15" s="70" t="s">
        <v>69</v>
      </c>
      <c r="D15" s="70" t="s">
        <v>71</v>
      </c>
      <c r="E15" s="70" t="s">
        <v>81</v>
      </c>
      <c r="F15" s="70" t="s">
        <v>80</v>
      </c>
      <c r="G15" s="81">
        <v>0.21249999999999999</v>
      </c>
      <c r="J15" s="2" t="s">
        <v>146</v>
      </c>
      <c r="K15" s="2">
        <v>15.6</v>
      </c>
      <c r="L15" s="2">
        <v>51</v>
      </c>
      <c r="M15" s="2">
        <v>2.7</v>
      </c>
      <c r="N15" s="2">
        <v>161</v>
      </c>
      <c r="O15" s="2">
        <v>62.6</v>
      </c>
      <c r="U15" s="115" t="s">
        <v>94</v>
      </c>
      <c r="V15" s="116"/>
      <c r="W15" s="116"/>
      <c r="X15" s="117"/>
    </row>
    <row r="16" spans="1:24" x14ac:dyDescent="0.25">
      <c r="A16" s="70" t="s">
        <v>48</v>
      </c>
      <c r="B16" s="70">
        <v>15</v>
      </c>
      <c r="C16" s="70" t="s">
        <v>70</v>
      </c>
      <c r="D16" s="70" t="s">
        <v>74</v>
      </c>
      <c r="E16" s="70" t="s">
        <v>80</v>
      </c>
      <c r="F16" s="70" t="s">
        <v>80</v>
      </c>
      <c r="G16" s="81">
        <v>0.3</v>
      </c>
      <c r="J16" s="2" t="s">
        <v>118</v>
      </c>
      <c r="K16" s="2">
        <v>16</v>
      </c>
      <c r="L16" s="2">
        <v>50</v>
      </c>
      <c r="M16" s="2">
        <v>2.6</v>
      </c>
      <c r="N16" s="2">
        <v>172</v>
      </c>
      <c r="O16" s="2">
        <v>61.6</v>
      </c>
      <c r="U16" s="78" t="s">
        <v>95</v>
      </c>
      <c r="V16" s="12" t="s">
        <v>96</v>
      </c>
      <c r="W16" s="12" t="s">
        <v>97</v>
      </c>
      <c r="X16" s="13" t="s">
        <v>98</v>
      </c>
    </row>
    <row r="17" spans="1:24" x14ac:dyDescent="0.25">
      <c r="A17" s="2" t="s">
        <v>51</v>
      </c>
      <c r="B17" s="2">
        <v>16</v>
      </c>
      <c r="C17" s="2" t="s">
        <v>69</v>
      </c>
      <c r="D17" s="2" t="s">
        <v>71</v>
      </c>
      <c r="E17" s="2" t="s">
        <v>80</v>
      </c>
      <c r="F17" s="2" t="s">
        <v>80</v>
      </c>
      <c r="G17" s="82">
        <v>0.05</v>
      </c>
      <c r="K17" s="2">
        <v>14.8</v>
      </c>
      <c r="L17" s="2">
        <v>51</v>
      </c>
      <c r="M17" s="2">
        <v>2.8</v>
      </c>
      <c r="N17" s="2">
        <v>165</v>
      </c>
      <c r="O17" s="2">
        <v>56.6</v>
      </c>
      <c r="U17" s="75" t="s">
        <v>71</v>
      </c>
      <c r="V17" s="83">
        <f>AVERAGEIF(D:D, "SF",G:G)</f>
        <v>0.1708166666666667</v>
      </c>
      <c r="W17" s="83" cm="1">
        <f t="array" ref="W17">STDEV(IF(D:D = "SF",G:G))</f>
        <v>0.22549151599977943</v>
      </c>
      <c r="X17" s="14">
        <f>COUNTIFS(D:D, "SF",F:F,"Y")</f>
        <v>12</v>
      </c>
    </row>
    <row r="18" spans="1:24" x14ac:dyDescent="0.25">
      <c r="A18" s="2" t="s">
        <v>50</v>
      </c>
      <c r="B18" s="2">
        <v>17</v>
      </c>
      <c r="C18" s="2" t="s">
        <v>70</v>
      </c>
      <c r="D18" s="2" t="s">
        <v>78</v>
      </c>
      <c r="E18" s="2" t="s">
        <v>81</v>
      </c>
      <c r="F18" s="2" t="s">
        <v>80</v>
      </c>
      <c r="G18" s="82">
        <v>8.1250000000000003E-2</v>
      </c>
      <c r="H18" s="2">
        <v>1</v>
      </c>
      <c r="J18" s="2" t="s">
        <v>117</v>
      </c>
      <c r="K18" s="2">
        <v>16.8</v>
      </c>
      <c r="L18" s="2">
        <v>49</v>
      </c>
      <c r="M18" s="2">
        <v>2.9</v>
      </c>
      <c r="N18" s="2">
        <v>180</v>
      </c>
      <c r="O18" s="2">
        <v>74.900000000000006</v>
      </c>
      <c r="U18" s="75" t="s">
        <v>74</v>
      </c>
      <c r="V18" s="83">
        <f>AVERAGEIF(D:D, "TF",G:G)</f>
        <v>0.1775916666666667</v>
      </c>
      <c r="W18" s="83" cm="1">
        <f t="array" ref="W18">STDEV(IF(D:D = "TF",G:G))</f>
        <v>0.18413536378699691</v>
      </c>
      <c r="X18" s="14">
        <f>COUNTIFS(D:D, "TF",F:F,"Y")</f>
        <v>12</v>
      </c>
    </row>
    <row r="19" spans="1:24" ht="15.75" thickBot="1" x14ac:dyDescent="0.3">
      <c r="A19" s="2" t="s">
        <v>52</v>
      </c>
      <c r="B19" s="2">
        <v>18</v>
      </c>
      <c r="C19" s="2" t="s">
        <v>69</v>
      </c>
      <c r="D19" s="2" t="s">
        <v>74</v>
      </c>
      <c r="E19" s="2" t="s">
        <v>80</v>
      </c>
      <c r="F19" s="2" t="s">
        <v>80</v>
      </c>
      <c r="G19" s="82">
        <v>6.2500000000000003E-3</v>
      </c>
      <c r="K19" s="2">
        <v>16.2</v>
      </c>
      <c r="L19" s="2">
        <v>50</v>
      </c>
      <c r="M19" s="2">
        <v>2.5</v>
      </c>
      <c r="N19" s="2">
        <v>163</v>
      </c>
      <c r="O19" s="2">
        <v>77.3</v>
      </c>
      <c r="U19" s="77" t="s">
        <v>78</v>
      </c>
      <c r="V19" s="84">
        <f>AVERAGEIF(D:D, "NF",G:G)</f>
        <v>0.19895833333333332</v>
      </c>
      <c r="W19" s="84" cm="1">
        <f t="array" ref="W19">STDEV(IF(D:D = "NF",G:G))</f>
        <v>0.13728892200778847</v>
      </c>
      <c r="X19" s="20">
        <f>COUNTIFS(D:D, "NF",F:F,"Y")</f>
        <v>12</v>
      </c>
    </row>
    <row r="20" spans="1:24" x14ac:dyDescent="0.25">
      <c r="A20" s="2" t="s">
        <v>46</v>
      </c>
      <c r="B20" s="2">
        <v>19</v>
      </c>
      <c r="C20" s="2" t="s">
        <v>69</v>
      </c>
      <c r="D20" s="2" t="s">
        <v>78</v>
      </c>
      <c r="E20" s="2" t="s">
        <v>81</v>
      </c>
      <c r="F20" s="2" t="s">
        <v>80</v>
      </c>
      <c r="G20" s="82">
        <v>0</v>
      </c>
      <c r="H20" s="2">
        <v>2</v>
      </c>
      <c r="J20" s="2" t="s">
        <v>116</v>
      </c>
      <c r="K20" s="2">
        <v>15.2</v>
      </c>
      <c r="L20" s="2">
        <v>53</v>
      </c>
      <c r="M20" s="2">
        <v>2.7</v>
      </c>
      <c r="N20" s="2">
        <v>160.5</v>
      </c>
      <c r="O20" s="2">
        <v>41.5</v>
      </c>
    </row>
    <row r="21" spans="1:24" x14ac:dyDescent="0.25">
      <c r="A21" s="2" t="s">
        <v>49</v>
      </c>
      <c r="B21" s="2">
        <v>20</v>
      </c>
      <c r="C21" s="2" t="s">
        <v>70</v>
      </c>
      <c r="D21" s="2" t="s">
        <v>78</v>
      </c>
      <c r="E21" s="2" t="s">
        <v>81</v>
      </c>
      <c r="F21" s="2" t="s">
        <v>80</v>
      </c>
      <c r="G21" s="82">
        <v>0.28125</v>
      </c>
      <c r="H21" s="2">
        <v>1</v>
      </c>
      <c r="J21" s="2" t="s">
        <v>147</v>
      </c>
      <c r="K21" s="2">
        <v>19.2</v>
      </c>
      <c r="L21" s="2">
        <v>51</v>
      </c>
      <c r="M21" s="2">
        <v>3.2</v>
      </c>
      <c r="N21" s="2">
        <v>196</v>
      </c>
      <c r="O21" s="2">
        <v>82</v>
      </c>
    </row>
    <row r="22" spans="1:24" x14ac:dyDescent="0.25">
      <c r="A22" s="2" t="s">
        <v>66</v>
      </c>
      <c r="B22" s="2">
        <v>21</v>
      </c>
      <c r="C22" s="2" t="s">
        <v>69</v>
      </c>
      <c r="D22" s="2" t="s">
        <v>74</v>
      </c>
      <c r="E22" s="2" t="s">
        <v>81</v>
      </c>
      <c r="F22" s="2" t="s">
        <v>80</v>
      </c>
      <c r="G22" s="82">
        <v>0.27500000000000002</v>
      </c>
      <c r="J22" s="2" t="s">
        <v>147</v>
      </c>
      <c r="K22" s="2">
        <v>15.2</v>
      </c>
      <c r="L22" s="2">
        <v>49</v>
      </c>
      <c r="M22" s="2">
        <v>2.7</v>
      </c>
      <c r="N22" s="2">
        <v>161</v>
      </c>
      <c r="O22" s="2">
        <v>58.6</v>
      </c>
    </row>
    <row r="23" spans="1:24" x14ac:dyDescent="0.25">
      <c r="A23" s="2" t="s">
        <v>53</v>
      </c>
      <c r="B23" s="2">
        <v>22</v>
      </c>
      <c r="C23" s="2" t="s">
        <v>69</v>
      </c>
      <c r="D23" s="2" t="s">
        <v>71</v>
      </c>
      <c r="E23" s="2" t="s">
        <v>81</v>
      </c>
      <c r="F23" s="2" t="s">
        <v>80</v>
      </c>
      <c r="G23" s="82">
        <v>1.2500000000000001E-2</v>
      </c>
      <c r="K23" s="2">
        <v>16.399999999999999</v>
      </c>
      <c r="L23" s="2">
        <v>47</v>
      </c>
      <c r="M23" s="2">
        <v>2.6</v>
      </c>
      <c r="N23" s="2">
        <v>174</v>
      </c>
      <c r="O23" s="2">
        <v>71.2</v>
      </c>
    </row>
    <row r="24" spans="1:24" x14ac:dyDescent="0.25">
      <c r="A24" s="2" t="s">
        <v>54</v>
      </c>
      <c r="B24" s="2">
        <v>23</v>
      </c>
      <c r="C24" s="2" t="s">
        <v>69</v>
      </c>
      <c r="D24" s="2" t="s">
        <v>74</v>
      </c>
      <c r="E24" s="2" t="s">
        <v>80</v>
      </c>
      <c r="F24" s="2" t="s">
        <v>80</v>
      </c>
      <c r="G24" s="82">
        <v>1.8800000000000001E-2</v>
      </c>
      <c r="K24" s="2">
        <v>15.2</v>
      </c>
      <c r="L24" s="2">
        <v>49</v>
      </c>
      <c r="M24" s="2">
        <v>2.8</v>
      </c>
      <c r="N24" s="2">
        <v>155</v>
      </c>
      <c r="O24" s="2">
        <v>50.2</v>
      </c>
    </row>
    <row r="25" spans="1:24" x14ac:dyDescent="0.25">
      <c r="A25" s="2" t="s">
        <v>55</v>
      </c>
      <c r="B25" s="2">
        <v>24</v>
      </c>
      <c r="C25" s="2" t="s">
        <v>69</v>
      </c>
      <c r="D25" s="2" t="s">
        <v>71</v>
      </c>
      <c r="E25" s="2" t="s">
        <v>80</v>
      </c>
      <c r="F25" s="2" t="s">
        <v>80</v>
      </c>
      <c r="G25" s="82">
        <v>1.2500000000000001E-2</v>
      </c>
      <c r="J25" s="2" t="s">
        <v>115</v>
      </c>
      <c r="K25" s="2">
        <v>16.399999999999999</v>
      </c>
      <c r="L25" s="2">
        <v>51</v>
      </c>
      <c r="M25" s="2">
        <v>2.6</v>
      </c>
      <c r="N25" s="2">
        <v>173</v>
      </c>
      <c r="O25" s="2">
        <v>76.900000000000006</v>
      </c>
    </row>
    <row r="26" spans="1:24" x14ac:dyDescent="0.25">
      <c r="A26" s="2" t="s">
        <v>60</v>
      </c>
      <c r="B26" s="2">
        <v>25</v>
      </c>
      <c r="C26" s="2" t="s">
        <v>70</v>
      </c>
      <c r="D26" s="2" t="s">
        <v>78</v>
      </c>
      <c r="E26" s="2" t="s">
        <v>81</v>
      </c>
      <c r="F26" s="2" t="s">
        <v>80</v>
      </c>
      <c r="G26" s="82">
        <v>0.18124999999999999</v>
      </c>
      <c r="H26" s="2">
        <v>2</v>
      </c>
      <c r="J26" s="2" t="s">
        <v>114</v>
      </c>
      <c r="K26" s="2">
        <v>16.399999999999999</v>
      </c>
      <c r="L26" s="2">
        <v>46</v>
      </c>
      <c r="M26" s="2">
        <v>2.4</v>
      </c>
      <c r="N26" s="2">
        <v>168</v>
      </c>
      <c r="O26" s="2">
        <v>56.5</v>
      </c>
    </row>
    <row r="27" spans="1:24" x14ac:dyDescent="0.25">
      <c r="A27" s="2" t="s">
        <v>58</v>
      </c>
      <c r="B27" s="2">
        <v>26</v>
      </c>
      <c r="C27" s="2" t="s">
        <v>69</v>
      </c>
      <c r="D27" s="2" t="s">
        <v>78</v>
      </c>
      <c r="E27" s="2" t="s">
        <v>81</v>
      </c>
      <c r="F27" s="2" t="s">
        <v>80</v>
      </c>
      <c r="G27" s="82">
        <v>0.29375000000000001</v>
      </c>
      <c r="H27" s="2">
        <v>1</v>
      </c>
      <c r="J27" s="2" t="s">
        <v>113</v>
      </c>
      <c r="K27" s="2">
        <v>15.4</v>
      </c>
      <c r="L27" s="2">
        <v>47</v>
      </c>
      <c r="M27" s="2">
        <v>2.6</v>
      </c>
      <c r="N27" s="2">
        <v>162</v>
      </c>
      <c r="O27" s="2">
        <v>49.2</v>
      </c>
    </row>
    <row r="28" spans="1:24" x14ac:dyDescent="0.25">
      <c r="A28" s="2" t="s">
        <v>59</v>
      </c>
      <c r="B28" s="2">
        <v>27</v>
      </c>
      <c r="C28" s="2" t="s">
        <v>69</v>
      </c>
      <c r="D28" s="2" t="s">
        <v>78</v>
      </c>
      <c r="E28" s="2" t="s">
        <v>81</v>
      </c>
      <c r="F28" s="2" t="s">
        <v>80</v>
      </c>
      <c r="G28" s="82">
        <v>0.1125</v>
      </c>
      <c r="H28" s="2">
        <v>2</v>
      </c>
      <c r="J28" s="2" t="s">
        <v>112</v>
      </c>
      <c r="K28" s="2">
        <v>16</v>
      </c>
      <c r="L28" s="2">
        <v>47</v>
      </c>
      <c r="M28" s="2">
        <v>2.5</v>
      </c>
      <c r="N28" s="2">
        <v>173</v>
      </c>
      <c r="O28" s="2">
        <v>84.2</v>
      </c>
    </row>
    <row r="29" spans="1:24" x14ac:dyDescent="0.25">
      <c r="A29" s="2" t="s">
        <v>61</v>
      </c>
      <c r="B29" s="2">
        <v>28</v>
      </c>
      <c r="C29" s="2" t="s">
        <v>70</v>
      </c>
      <c r="D29" s="2" t="s">
        <v>71</v>
      </c>
      <c r="E29" s="2" t="s">
        <v>81</v>
      </c>
      <c r="F29" s="2" t="s">
        <v>80</v>
      </c>
      <c r="G29" s="82">
        <v>2.5000000000000001E-2</v>
      </c>
      <c r="K29" s="2">
        <v>16.399999999999999</v>
      </c>
      <c r="L29" s="2">
        <v>52</v>
      </c>
      <c r="M29" s="2">
        <v>3.1</v>
      </c>
      <c r="N29" s="2">
        <v>177</v>
      </c>
      <c r="O29" s="2">
        <v>66.5</v>
      </c>
    </row>
    <row r="30" spans="1:24" x14ac:dyDescent="0.25">
      <c r="A30" s="2" t="s">
        <v>57</v>
      </c>
      <c r="B30" s="2">
        <v>29</v>
      </c>
      <c r="C30" s="2" t="s">
        <v>70</v>
      </c>
      <c r="D30" s="2" t="s">
        <v>74</v>
      </c>
      <c r="E30" s="2" t="s">
        <v>81</v>
      </c>
      <c r="F30" s="2" t="s">
        <v>80</v>
      </c>
      <c r="G30" s="82">
        <v>0.16250000000000001</v>
      </c>
      <c r="K30" s="2">
        <v>16.8</v>
      </c>
      <c r="L30" s="2">
        <v>46</v>
      </c>
      <c r="M30" s="2">
        <v>3.1</v>
      </c>
      <c r="N30" s="2">
        <v>174</v>
      </c>
      <c r="O30" s="2">
        <v>60.2</v>
      </c>
    </row>
    <row r="31" spans="1:24" x14ac:dyDescent="0.25">
      <c r="A31" s="2" t="s">
        <v>56</v>
      </c>
      <c r="B31" s="2">
        <v>30</v>
      </c>
      <c r="C31" s="2" t="s">
        <v>70</v>
      </c>
      <c r="D31" s="2" t="s">
        <v>74</v>
      </c>
      <c r="E31" s="2" t="s">
        <v>81</v>
      </c>
      <c r="F31" s="2" t="s">
        <v>80</v>
      </c>
      <c r="G31" s="82">
        <v>0.10630000000000001</v>
      </c>
      <c r="I31" s="2" t="s">
        <v>111</v>
      </c>
      <c r="K31" s="2">
        <v>16.399999999999999</v>
      </c>
      <c r="L31" s="2">
        <v>50</v>
      </c>
      <c r="M31" s="2">
        <v>3</v>
      </c>
      <c r="N31" s="2">
        <v>181</v>
      </c>
      <c r="O31" s="2">
        <v>69</v>
      </c>
    </row>
    <row r="32" spans="1:24" x14ac:dyDescent="0.25">
      <c r="A32" s="2" t="s">
        <v>62</v>
      </c>
      <c r="B32" s="2">
        <v>31</v>
      </c>
      <c r="C32" s="2" t="s">
        <v>70</v>
      </c>
      <c r="D32" s="2" t="s">
        <v>78</v>
      </c>
      <c r="E32" s="2" t="s">
        <v>81</v>
      </c>
      <c r="F32" s="2" t="s">
        <v>80</v>
      </c>
      <c r="G32" s="82">
        <v>0.22500000000000001</v>
      </c>
      <c r="H32" s="2">
        <v>1</v>
      </c>
      <c r="K32" s="2">
        <v>16</v>
      </c>
      <c r="L32" s="2">
        <v>47</v>
      </c>
      <c r="M32" s="2">
        <v>2.9</v>
      </c>
      <c r="N32" s="2">
        <v>175</v>
      </c>
      <c r="O32" s="2">
        <v>69.400000000000006</v>
      </c>
    </row>
    <row r="33" spans="1:15" x14ac:dyDescent="0.25">
      <c r="A33" s="2" t="s">
        <v>65</v>
      </c>
      <c r="B33" s="2">
        <v>32</v>
      </c>
      <c r="C33" s="2" t="s">
        <v>69</v>
      </c>
      <c r="D33" s="2" t="s">
        <v>74</v>
      </c>
      <c r="E33" s="2" t="s">
        <v>81</v>
      </c>
      <c r="F33" s="2" t="s">
        <v>80</v>
      </c>
      <c r="G33" s="82">
        <v>0.11874999999999999</v>
      </c>
      <c r="K33" s="2">
        <v>16</v>
      </c>
      <c r="L33" s="2">
        <v>51</v>
      </c>
      <c r="M33" s="2">
        <v>2.5</v>
      </c>
      <c r="N33" s="2">
        <v>161</v>
      </c>
      <c r="O33" s="2">
        <v>58.2</v>
      </c>
    </row>
    <row r="34" spans="1:15" x14ac:dyDescent="0.25">
      <c r="A34" s="2" t="s">
        <v>63</v>
      </c>
      <c r="B34" s="2">
        <v>33</v>
      </c>
      <c r="C34" s="2" t="s">
        <v>70</v>
      </c>
      <c r="D34" s="2" t="s">
        <v>71</v>
      </c>
      <c r="E34" s="2" t="s">
        <v>81</v>
      </c>
      <c r="F34" s="2" t="s">
        <v>80</v>
      </c>
      <c r="G34" s="82">
        <v>1.8749999999999999E-2</v>
      </c>
      <c r="K34" s="2">
        <v>18.8</v>
      </c>
      <c r="L34" s="2">
        <v>48</v>
      </c>
      <c r="M34" s="2">
        <v>2.9</v>
      </c>
      <c r="N34" s="2">
        <v>181</v>
      </c>
      <c r="O34" s="2">
        <v>75.8</v>
      </c>
    </row>
    <row r="35" spans="1:15" x14ac:dyDescent="0.25">
      <c r="A35" s="2" t="s">
        <v>68</v>
      </c>
      <c r="B35" s="2">
        <v>34</v>
      </c>
      <c r="C35" s="2" t="s">
        <v>70</v>
      </c>
      <c r="D35" s="2" t="s">
        <v>74</v>
      </c>
      <c r="E35" s="2" t="s">
        <v>80</v>
      </c>
      <c r="F35" s="2" t="s">
        <v>80</v>
      </c>
      <c r="G35" s="82">
        <v>5.6000000000000001E-2</v>
      </c>
      <c r="J35" s="2" t="s">
        <v>103</v>
      </c>
      <c r="K35" s="2">
        <v>17.600000000000001</v>
      </c>
      <c r="L35" s="2">
        <v>54</v>
      </c>
      <c r="M35" s="2">
        <v>2.8</v>
      </c>
      <c r="N35" s="2">
        <v>180</v>
      </c>
      <c r="O35" s="2">
        <v>72.099999999999994</v>
      </c>
    </row>
    <row r="36" spans="1:15" x14ac:dyDescent="0.25">
      <c r="A36" s="2" t="s">
        <v>64</v>
      </c>
      <c r="B36" s="2">
        <v>35</v>
      </c>
      <c r="C36" s="2" t="s">
        <v>70</v>
      </c>
      <c r="D36" s="2" t="s">
        <v>71</v>
      </c>
      <c r="E36" s="2" t="s">
        <v>81</v>
      </c>
      <c r="F36" s="2" t="s">
        <v>80</v>
      </c>
      <c r="G36" s="82">
        <v>6.0499999999999998E-3</v>
      </c>
      <c r="J36" s="2" t="s">
        <v>102</v>
      </c>
      <c r="K36" s="2">
        <v>16.8</v>
      </c>
      <c r="L36" s="2">
        <v>45</v>
      </c>
      <c r="M36" s="2">
        <v>3</v>
      </c>
      <c r="N36" s="2">
        <v>171</v>
      </c>
      <c r="O36" s="2">
        <v>111.1</v>
      </c>
    </row>
    <row r="37" spans="1:15" x14ac:dyDescent="0.25">
      <c r="A37" s="2" t="s">
        <v>67</v>
      </c>
      <c r="B37" s="2">
        <v>36</v>
      </c>
      <c r="C37" s="2" t="s">
        <v>69</v>
      </c>
      <c r="D37" s="2" t="s">
        <v>78</v>
      </c>
      <c r="E37" s="2" t="s">
        <v>81</v>
      </c>
      <c r="F37" s="2" t="s">
        <v>80</v>
      </c>
      <c r="G37" s="82">
        <v>0.21249999999999999</v>
      </c>
      <c r="H37" s="2">
        <v>2</v>
      </c>
      <c r="K37" s="2">
        <v>15.6</v>
      </c>
      <c r="L37" s="2">
        <v>48</v>
      </c>
      <c r="M37" s="2">
        <v>2.8</v>
      </c>
      <c r="N37" s="2">
        <v>172</v>
      </c>
      <c r="O37" s="2">
        <v>67.3</v>
      </c>
    </row>
  </sheetData>
  <autoFilter ref="A1:O37" xr:uid="{ED77502B-B61F-4A2A-AA93-5E2021079CF0}"/>
  <mergeCells count="2">
    <mergeCell ref="U6:W6"/>
    <mergeCell ref="U15:X15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247D-4E00-4B4A-AEA2-655372E0F049}">
  <dimension ref="A1:S37"/>
  <sheetViews>
    <sheetView tabSelected="1" workbookViewId="0">
      <selection activeCell="W19" sqref="W19"/>
    </sheetView>
  </sheetViews>
  <sheetFormatPr defaultColWidth="13.7109375" defaultRowHeight="15" x14ac:dyDescent="0.25"/>
  <cols>
    <col min="2" max="3" width="13.7109375" style="2"/>
    <col min="4" max="7" width="13.7109375" style="93"/>
    <col min="8" max="8" width="13.7109375" style="94"/>
    <col min="9" max="18" width="13.7109375" style="93"/>
  </cols>
  <sheetData>
    <row r="1" spans="1:19" s="97" customFormat="1" ht="30" x14ac:dyDescent="0.25">
      <c r="A1" s="76" t="s">
        <v>36</v>
      </c>
      <c r="B1" s="76" t="s">
        <v>91</v>
      </c>
      <c r="C1" s="76" t="s">
        <v>148</v>
      </c>
      <c r="D1" s="95" t="s">
        <v>141</v>
      </c>
      <c r="E1" s="95" t="s">
        <v>140</v>
      </c>
      <c r="F1" s="95" t="s">
        <v>139</v>
      </c>
      <c r="G1" s="95" t="s">
        <v>138</v>
      </c>
      <c r="H1" s="96" t="s">
        <v>149</v>
      </c>
      <c r="I1" s="95" t="s">
        <v>137</v>
      </c>
      <c r="J1" s="95" t="s">
        <v>104</v>
      </c>
      <c r="K1" s="95" t="s">
        <v>105</v>
      </c>
      <c r="L1" s="95" t="s">
        <v>134</v>
      </c>
      <c r="M1" s="95" t="s">
        <v>106</v>
      </c>
      <c r="N1" s="95" t="s">
        <v>107</v>
      </c>
      <c r="O1" s="95" t="s">
        <v>108</v>
      </c>
      <c r="P1" s="95" t="s">
        <v>109</v>
      </c>
      <c r="Q1" s="95" t="s">
        <v>110</v>
      </c>
      <c r="R1" s="97" t="s">
        <v>135</v>
      </c>
      <c r="S1" s="95" t="s">
        <v>136</v>
      </c>
    </row>
    <row r="2" spans="1:19" x14ac:dyDescent="0.25">
      <c r="A2" s="2" t="s">
        <v>26</v>
      </c>
      <c r="B2" s="2">
        <v>1</v>
      </c>
      <c r="C2" s="94">
        <v>45419</v>
      </c>
      <c r="D2" s="93">
        <v>0.40277777777777779</v>
      </c>
      <c r="E2" s="93">
        <v>0.41111111111111109</v>
      </c>
      <c r="F2" s="93">
        <v>0.42777777777777776</v>
      </c>
      <c r="G2" s="93">
        <v>0.43611111111111112</v>
      </c>
      <c r="H2" s="94">
        <v>45420</v>
      </c>
      <c r="I2" s="93">
        <v>0.4152777777777778</v>
      </c>
      <c r="J2" s="93">
        <v>0.4284722222222222</v>
      </c>
      <c r="K2" s="93">
        <v>0.43611111111111112</v>
      </c>
      <c r="L2" s="93">
        <v>0.43888888888888888</v>
      </c>
      <c r="M2" s="93">
        <v>0.44305555555555554</v>
      </c>
      <c r="N2" s="93">
        <v>0.44930555555555557</v>
      </c>
      <c r="O2" s="93">
        <v>0.45416666666666666</v>
      </c>
      <c r="P2" s="93">
        <v>0.45902777777777776</v>
      </c>
      <c r="Q2" s="93">
        <v>0.46458333333333335</v>
      </c>
      <c r="R2" s="93">
        <v>0.47083333333333333</v>
      </c>
      <c r="S2" s="92">
        <v>0.4861111111111111</v>
      </c>
    </row>
    <row r="3" spans="1:19" x14ac:dyDescent="0.25">
      <c r="A3" s="2" t="s">
        <v>27</v>
      </c>
      <c r="B3" s="2">
        <v>2</v>
      </c>
      <c r="C3" s="94">
        <v>45419</v>
      </c>
      <c r="D3" s="92">
        <v>0.46250000000000002</v>
      </c>
      <c r="E3" s="93">
        <v>0.47013888888888888</v>
      </c>
      <c r="F3" s="93">
        <v>0.48749999999999999</v>
      </c>
      <c r="G3" s="93">
        <v>0.49305555555555558</v>
      </c>
      <c r="H3" s="94">
        <v>45420</v>
      </c>
      <c r="I3" s="93">
        <v>0.56111111111111112</v>
      </c>
      <c r="J3" s="93">
        <v>0.57291666666666663</v>
      </c>
      <c r="K3" s="93">
        <v>0.57499999999999996</v>
      </c>
      <c r="L3" s="93">
        <v>0.57847222222222228</v>
      </c>
      <c r="M3" s="93">
        <v>0.58125000000000004</v>
      </c>
      <c r="N3" s="93">
        <v>0.58680555555555558</v>
      </c>
      <c r="O3" s="93">
        <v>0.59166666666666667</v>
      </c>
      <c r="P3" s="93">
        <v>0.59652777777777777</v>
      </c>
      <c r="Q3" s="93">
        <v>0.60138888888888886</v>
      </c>
      <c r="R3" s="93">
        <v>0.6069444444444444</v>
      </c>
      <c r="S3" s="92">
        <v>0.61805555555555558</v>
      </c>
    </row>
    <row r="4" spans="1:19" x14ac:dyDescent="0.25">
      <c r="A4" s="2" t="s">
        <v>32</v>
      </c>
      <c r="B4" s="2">
        <v>3</v>
      </c>
      <c r="C4" s="94">
        <v>45435</v>
      </c>
      <c r="D4" s="93">
        <v>0.51041666666666663</v>
      </c>
      <c r="E4" s="93">
        <v>0.52500000000000002</v>
      </c>
      <c r="F4" s="93">
        <v>0.54513888888888884</v>
      </c>
      <c r="G4" s="93">
        <v>0.5625</v>
      </c>
      <c r="H4" s="94">
        <v>45436</v>
      </c>
      <c r="I4" s="93">
        <v>0.375</v>
      </c>
      <c r="J4" s="93">
        <v>0.39513888888888887</v>
      </c>
      <c r="K4" s="93">
        <v>0.3972222222222222</v>
      </c>
      <c r="L4" s="93">
        <v>0.40069444444444446</v>
      </c>
      <c r="M4" s="93">
        <v>0.40416666666666667</v>
      </c>
      <c r="N4" s="93">
        <v>0.40902777777777777</v>
      </c>
      <c r="O4" s="93">
        <v>0.41388888888888886</v>
      </c>
      <c r="P4" s="93">
        <v>0.41875000000000001</v>
      </c>
      <c r="Q4" s="93">
        <v>0.42430555555555555</v>
      </c>
      <c r="R4" s="93">
        <v>0.42986111111111114</v>
      </c>
      <c r="S4" s="92">
        <v>0.4375</v>
      </c>
    </row>
    <row r="5" spans="1:19" x14ac:dyDescent="0.25">
      <c r="A5" s="2" t="s">
        <v>33</v>
      </c>
      <c r="B5" s="2">
        <v>4</v>
      </c>
      <c r="C5" s="94">
        <v>45435</v>
      </c>
      <c r="D5" s="93">
        <v>0.5625</v>
      </c>
      <c r="E5" s="93">
        <v>0.57152777777777775</v>
      </c>
      <c r="F5" s="93">
        <v>0.59166666666666667</v>
      </c>
      <c r="G5" s="93">
        <v>0.6</v>
      </c>
      <c r="H5" s="94">
        <v>45436</v>
      </c>
      <c r="I5" s="93">
        <v>0.54166666666666663</v>
      </c>
      <c r="J5" s="93">
        <v>0.56111111111111112</v>
      </c>
      <c r="K5" s="93">
        <v>0.5625</v>
      </c>
      <c r="L5" s="93">
        <v>0.56666666666666665</v>
      </c>
      <c r="M5" s="93">
        <v>0.56944444444444442</v>
      </c>
      <c r="N5" s="93">
        <v>0.57430555555555551</v>
      </c>
      <c r="O5" s="93">
        <v>0.57916666666666672</v>
      </c>
      <c r="P5" s="93">
        <v>0.58402777777777781</v>
      </c>
      <c r="Q5" s="93">
        <v>0.58819444444444446</v>
      </c>
      <c r="R5" s="93">
        <v>0.59444444444444444</v>
      </c>
      <c r="S5" s="92">
        <v>0.60069444444444442</v>
      </c>
    </row>
    <row r="6" spans="1:19" x14ac:dyDescent="0.25">
      <c r="A6" s="2" t="s">
        <v>34</v>
      </c>
      <c r="B6" s="2">
        <v>5</v>
      </c>
      <c r="C6" s="94">
        <v>45439</v>
      </c>
      <c r="D6" s="93">
        <v>0.66666666666666663</v>
      </c>
      <c r="E6" s="93">
        <v>0.67361111111111116</v>
      </c>
      <c r="F6" s="93">
        <v>0.69166666666666665</v>
      </c>
      <c r="G6" s="93">
        <v>0.70138888888888884</v>
      </c>
      <c r="H6" s="94">
        <v>45440</v>
      </c>
      <c r="I6" s="93">
        <v>0.5395833333333333</v>
      </c>
      <c r="J6" s="93">
        <v>0.55347222222222225</v>
      </c>
      <c r="K6" s="93">
        <v>0.5541666666666667</v>
      </c>
      <c r="L6" s="93">
        <v>0.55763888888888891</v>
      </c>
      <c r="M6" s="93">
        <v>0.56111111111111112</v>
      </c>
      <c r="N6" s="93">
        <v>0.56597222222222221</v>
      </c>
      <c r="O6" s="93">
        <v>0.57291666666666663</v>
      </c>
      <c r="P6" s="93">
        <v>0.57777777777777772</v>
      </c>
      <c r="Q6" s="93">
        <v>0.58263888888888893</v>
      </c>
      <c r="R6" s="93">
        <v>0.58888888888888891</v>
      </c>
      <c r="S6" s="92">
        <v>0.59861111111111109</v>
      </c>
    </row>
    <row r="7" spans="1:19" x14ac:dyDescent="0.25">
      <c r="A7" s="2" t="s">
        <v>35</v>
      </c>
      <c r="B7" s="2">
        <v>6</v>
      </c>
      <c r="C7" s="94">
        <v>45439</v>
      </c>
      <c r="D7" s="93">
        <v>0.71875</v>
      </c>
      <c r="E7" s="93">
        <v>0.72916666666666663</v>
      </c>
      <c r="F7" s="93">
        <v>0.7416666666666667</v>
      </c>
      <c r="G7" s="93">
        <v>0.75</v>
      </c>
      <c r="H7" s="94">
        <v>45440</v>
      </c>
      <c r="I7" s="93">
        <v>0.40208333333333335</v>
      </c>
      <c r="J7" s="93">
        <v>0.41388888888888886</v>
      </c>
      <c r="K7" s="93">
        <v>0.4152777777777778</v>
      </c>
      <c r="L7" s="93">
        <v>0.41875000000000001</v>
      </c>
      <c r="M7" s="93">
        <v>0.42222222222222222</v>
      </c>
      <c r="N7" s="93">
        <v>0.42777777777777776</v>
      </c>
      <c r="O7" s="93">
        <v>0.43263888888888891</v>
      </c>
      <c r="P7" s="93">
        <v>0.43819444444444444</v>
      </c>
      <c r="Q7" s="93">
        <v>0.44374999999999998</v>
      </c>
      <c r="R7" s="93">
        <v>0.45624999999999999</v>
      </c>
      <c r="S7" s="92">
        <v>0.46875</v>
      </c>
    </row>
    <row r="8" spans="1:19" x14ac:dyDescent="0.25">
      <c r="A8" s="2" t="s">
        <v>39</v>
      </c>
      <c r="B8" s="2">
        <v>7</v>
      </c>
      <c r="C8" s="94">
        <v>45440</v>
      </c>
      <c r="D8" s="93">
        <v>0.64583333333333337</v>
      </c>
      <c r="E8" s="93">
        <v>0.64930555555555558</v>
      </c>
      <c r="F8" s="93">
        <v>0.66319444444444442</v>
      </c>
      <c r="G8" s="93">
        <v>0.67013888888888884</v>
      </c>
      <c r="H8" s="94">
        <v>45441</v>
      </c>
      <c r="I8" s="93">
        <v>0.54513888888888884</v>
      </c>
      <c r="J8" s="93">
        <v>0.56458333333333333</v>
      </c>
      <c r="K8" s="93">
        <v>0.56597222222222221</v>
      </c>
      <c r="L8" s="93">
        <v>0.57708333333333328</v>
      </c>
      <c r="M8" s="93">
        <v>0.58819444444444446</v>
      </c>
      <c r="N8" s="93">
        <v>0.59375</v>
      </c>
      <c r="O8" s="93">
        <v>0.59930555555555554</v>
      </c>
      <c r="P8" s="93">
        <v>0.60486111111111107</v>
      </c>
      <c r="Q8" s="93">
        <v>0.61041666666666672</v>
      </c>
      <c r="R8" s="93">
        <v>0.61736111111111114</v>
      </c>
      <c r="S8" s="92">
        <v>0.62152777777777779</v>
      </c>
    </row>
    <row r="9" spans="1:19" x14ac:dyDescent="0.25">
      <c r="A9" s="2" t="s">
        <v>40</v>
      </c>
      <c r="B9" s="2">
        <v>8</v>
      </c>
      <c r="C9" s="94">
        <v>45441</v>
      </c>
      <c r="D9" s="92">
        <v>0.3576388888888889</v>
      </c>
      <c r="E9" s="93">
        <v>0.36805555555555558</v>
      </c>
      <c r="F9" s="93">
        <v>0.39513888888888887</v>
      </c>
      <c r="G9" s="93">
        <v>0.40625</v>
      </c>
      <c r="H9" s="94">
        <v>45442</v>
      </c>
      <c r="I9" s="93">
        <v>0.375</v>
      </c>
      <c r="J9" s="93">
        <v>0.39583333333333331</v>
      </c>
      <c r="K9" s="93">
        <v>0.3972222222222222</v>
      </c>
      <c r="L9" s="93">
        <v>0.40069444444444446</v>
      </c>
      <c r="M9" s="93">
        <v>0.40416666666666667</v>
      </c>
      <c r="N9" s="93">
        <v>0.40972222222222221</v>
      </c>
      <c r="O9" s="93">
        <v>0.41597222222222224</v>
      </c>
      <c r="P9" s="93">
        <v>0.42152777777777778</v>
      </c>
      <c r="Q9" s="93">
        <v>0.42638888888888887</v>
      </c>
      <c r="R9" s="93">
        <v>0.43194444444444446</v>
      </c>
      <c r="S9" s="92">
        <v>0.4513888888888889</v>
      </c>
    </row>
    <row r="10" spans="1:19" x14ac:dyDescent="0.25">
      <c r="A10" s="2" t="s">
        <v>41</v>
      </c>
      <c r="B10" s="2">
        <v>9</v>
      </c>
      <c r="C10" s="94">
        <v>45442</v>
      </c>
      <c r="D10" s="93">
        <v>0.64583333333333337</v>
      </c>
      <c r="E10" s="93">
        <v>0.66111111111111109</v>
      </c>
      <c r="F10" s="93">
        <v>0.68472222222222223</v>
      </c>
      <c r="G10" s="93">
        <v>0.70138888888888884</v>
      </c>
      <c r="H10" s="94">
        <v>45443</v>
      </c>
      <c r="I10" s="93">
        <v>0.58333333333333337</v>
      </c>
      <c r="J10" s="93">
        <v>0.60416666666666663</v>
      </c>
      <c r="K10" s="93">
        <v>0.60555555555555551</v>
      </c>
      <c r="L10" s="93">
        <v>0.60902777777777772</v>
      </c>
      <c r="M10" s="93">
        <v>0.61250000000000004</v>
      </c>
      <c r="N10" s="92">
        <v>0.61736111111111114</v>
      </c>
      <c r="O10" s="93">
        <v>0.62291666666666667</v>
      </c>
      <c r="P10" s="93">
        <v>0.62986111111111109</v>
      </c>
      <c r="Q10" s="93">
        <v>0.63680555555555551</v>
      </c>
      <c r="R10" s="93">
        <v>0.6430555555555556</v>
      </c>
      <c r="S10" s="92">
        <v>0.65972222222222221</v>
      </c>
    </row>
    <row r="11" spans="1:19" x14ac:dyDescent="0.25">
      <c r="A11" s="2" t="s">
        <v>42</v>
      </c>
      <c r="B11" s="2">
        <v>11</v>
      </c>
      <c r="C11" s="94">
        <v>45446</v>
      </c>
      <c r="D11" s="93">
        <v>0.35416666666666669</v>
      </c>
      <c r="E11" s="93">
        <v>0.3611111111111111</v>
      </c>
      <c r="F11" s="93">
        <v>0.37152777777777779</v>
      </c>
      <c r="G11" s="93">
        <v>0.3888888888888889</v>
      </c>
      <c r="H11" s="94">
        <v>45447</v>
      </c>
      <c r="I11" s="93">
        <v>0.35416666666666669</v>
      </c>
      <c r="J11" s="93">
        <v>0.37013888888888891</v>
      </c>
      <c r="K11" s="93">
        <v>0.37152777777777779</v>
      </c>
      <c r="L11" s="93">
        <v>0.375</v>
      </c>
      <c r="M11" s="93">
        <v>0.37986111111111109</v>
      </c>
      <c r="N11" s="93">
        <v>0.38541666666666669</v>
      </c>
      <c r="O11" s="93">
        <v>0.39027777777777778</v>
      </c>
      <c r="P11" s="93">
        <v>0.39513888888888887</v>
      </c>
      <c r="Q11" s="93">
        <v>0.4</v>
      </c>
      <c r="R11" s="93">
        <v>0.40694444444444444</v>
      </c>
      <c r="S11" s="92">
        <v>0.41666666666666669</v>
      </c>
    </row>
    <row r="12" spans="1:19" x14ac:dyDescent="0.25">
      <c r="A12" s="2" t="s">
        <v>43</v>
      </c>
      <c r="B12" s="2">
        <v>12</v>
      </c>
      <c r="C12" s="94">
        <v>45446</v>
      </c>
      <c r="D12" s="93">
        <v>0.5625</v>
      </c>
      <c r="E12" s="93">
        <v>0.5708333333333333</v>
      </c>
      <c r="F12" s="93">
        <v>0.58194444444444449</v>
      </c>
      <c r="G12" s="93">
        <v>0.59027777777777779</v>
      </c>
      <c r="H12" s="94">
        <v>45447</v>
      </c>
      <c r="I12" s="93">
        <v>0.54166666666666663</v>
      </c>
      <c r="J12" s="93">
        <v>0.56180555555555556</v>
      </c>
      <c r="K12" s="93">
        <v>0.56319444444444444</v>
      </c>
      <c r="L12" s="93">
        <v>0.56666666666666665</v>
      </c>
      <c r="M12" s="93">
        <v>0.57013888888888886</v>
      </c>
      <c r="N12" s="93">
        <v>0.57638888888888884</v>
      </c>
      <c r="O12" s="93">
        <v>0.58263888888888893</v>
      </c>
      <c r="P12" s="93">
        <v>0.58819444444444446</v>
      </c>
      <c r="Q12" s="93">
        <v>0.59375</v>
      </c>
      <c r="R12" s="93">
        <v>0.60138888888888886</v>
      </c>
      <c r="S12" s="92">
        <v>0.60416666666666663</v>
      </c>
    </row>
    <row r="13" spans="1:19" x14ac:dyDescent="0.25">
      <c r="A13" s="2" t="s">
        <v>44</v>
      </c>
      <c r="B13" s="2">
        <v>13</v>
      </c>
      <c r="C13" s="94">
        <v>45448</v>
      </c>
      <c r="D13" s="93">
        <v>0.39583333333333331</v>
      </c>
      <c r="E13" s="93">
        <v>0.40277777777777779</v>
      </c>
      <c r="F13" s="93">
        <v>0.41458333333333336</v>
      </c>
      <c r="G13" s="93">
        <v>0.4236111111111111</v>
      </c>
      <c r="H13" s="94">
        <v>45449</v>
      </c>
      <c r="I13" s="93">
        <v>0.39374999999999999</v>
      </c>
      <c r="J13" s="93">
        <v>0.4152777777777778</v>
      </c>
      <c r="K13" s="93">
        <v>0.41597222222222224</v>
      </c>
      <c r="L13" s="93">
        <v>0.41944444444444445</v>
      </c>
      <c r="M13" s="93">
        <v>0.42291666666666666</v>
      </c>
      <c r="N13" s="93">
        <v>0.42777777777777776</v>
      </c>
      <c r="O13" s="93">
        <v>0.43194444444444446</v>
      </c>
      <c r="P13" s="93">
        <v>0.4375</v>
      </c>
      <c r="Q13" s="93">
        <v>0.44236111111111109</v>
      </c>
      <c r="R13" s="93">
        <v>0.44930555555555557</v>
      </c>
      <c r="S13" s="92">
        <v>0.45624999999999999</v>
      </c>
    </row>
    <row r="14" spans="1:19" x14ac:dyDescent="0.25">
      <c r="A14" s="2" t="s">
        <v>45</v>
      </c>
      <c r="B14" s="2">
        <v>10</v>
      </c>
      <c r="C14" s="94">
        <v>45442</v>
      </c>
      <c r="D14" s="93">
        <v>0.43055555555555558</v>
      </c>
      <c r="E14" s="93">
        <v>0.4375</v>
      </c>
      <c r="F14" s="93">
        <v>0.45069444444444445</v>
      </c>
      <c r="G14" s="93">
        <v>0.45833333333333331</v>
      </c>
      <c r="H14" s="94">
        <v>45443</v>
      </c>
      <c r="I14" s="93">
        <v>0.45833333333333331</v>
      </c>
      <c r="J14" s="93">
        <v>0.47083333333333333</v>
      </c>
      <c r="K14" s="93">
        <v>0.47291666666666665</v>
      </c>
      <c r="L14" s="93">
        <v>0.47708333333333336</v>
      </c>
      <c r="M14" s="93">
        <v>0.47986111111111113</v>
      </c>
      <c r="N14" s="93">
        <v>0.48472222222222222</v>
      </c>
      <c r="O14" s="93">
        <v>0.49027777777777776</v>
      </c>
      <c r="P14" s="93">
        <v>0.49513888888888891</v>
      </c>
      <c r="Q14" s="93">
        <v>0.5</v>
      </c>
      <c r="R14" s="93">
        <v>0.50624999999999998</v>
      </c>
      <c r="S14" s="92">
        <v>0.52083333333333337</v>
      </c>
    </row>
    <row r="15" spans="1:19" x14ac:dyDescent="0.25">
      <c r="A15" s="2" t="s">
        <v>46</v>
      </c>
      <c r="B15" s="2">
        <v>19</v>
      </c>
      <c r="C15" s="94">
        <v>45455</v>
      </c>
      <c r="D15" s="92">
        <v>0.54166666666666663</v>
      </c>
      <c r="E15" s="93">
        <v>0.55486111111111114</v>
      </c>
      <c r="F15" s="93">
        <v>0.57361111111111107</v>
      </c>
      <c r="G15" s="93">
        <v>0.58333333333333337</v>
      </c>
      <c r="H15" s="94">
        <v>45456</v>
      </c>
      <c r="I15" s="93">
        <v>0.54166666666666663</v>
      </c>
      <c r="J15" s="93">
        <v>0.55486111111111114</v>
      </c>
      <c r="K15" s="93">
        <v>0.55555555555555558</v>
      </c>
      <c r="L15" s="93">
        <v>0.55902777777777779</v>
      </c>
      <c r="M15" s="93">
        <v>0.5625</v>
      </c>
      <c r="N15" s="93">
        <v>0.56736111111111109</v>
      </c>
      <c r="O15" s="93">
        <v>0.57222222222222219</v>
      </c>
      <c r="P15" s="93">
        <v>0.57638888888888884</v>
      </c>
      <c r="Q15" s="93">
        <v>0.58194444444444449</v>
      </c>
      <c r="R15" s="93">
        <v>0.59027777777777779</v>
      </c>
      <c r="S15" s="92">
        <v>0.59722222222222221</v>
      </c>
    </row>
    <row r="16" spans="1:19" x14ac:dyDescent="0.25">
      <c r="A16" s="70" t="s">
        <v>47</v>
      </c>
      <c r="B16" s="70">
        <v>14</v>
      </c>
      <c r="C16" s="94">
        <v>45449</v>
      </c>
      <c r="D16" s="93">
        <v>0.48958333333333331</v>
      </c>
      <c r="E16" s="93">
        <v>0.49652777777777779</v>
      </c>
      <c r="F16" s="93">
        <v>0.50763888888888886</v>
      </c>
      <c r="G16" s="93">
        <v>0.51388888888888884</v>
      </c>
      <c r="H16" s="94">
        <v>45450</v>
      </c>
      <c r="I16" s="93">
        <v>0.48055555555555557</v>
      </c>
      <c r="J16" s="93">
        <v>0.4909722222222222</v>
      </c>
      <c r="K16" s="93">
        <v>0.49166666666666664</v>
      </c>
      <c r="L16" s="93">
        <v>0.49513888888888891</v>
      </c>
      <c r="M16" s="93">
        <v>0.49791666666666667</v>
      </c>
      <c r="N16" s="93">
        <v>0.50347222222222221</v>
      </c>
      <c r="O16" s="93">
        <v>0.5083333333333333</v>
      </c>
      <c r="P16" s="93">
        <v>0.51388888888888884</v>
      </c>
      <c r="Q16" s="93">
        <v>0.51875000000000004</v>
      </c>
      <c r="R16" s="93">
        <v>0.52430555555555558</v>
      </c>
      <c r="S16" s="92">
        <v>0.53263888888888888</v>
      </c>
    </row>
    <row r="17" spans="1:19" x14ac:dyDescent="0.25">
      <c r="A17" s="70" t="s">
        <v>48</v>
      </c>
      <c r="B17" s="70">
        <v>15</v>
      </c>
      <c r="C17" s="94">
        <v>45449</v>
      </c>
      <c r="D17" s="93">
        <v>0.5625</v>
      </c>
      <c r="E17" s="93">
        <v>0.56944444444444442</v>
      </c>
      <c r="F17" s="93">
        <v>0.58194444444444449</v>
      </c>
      <c r="G17" s="93">
        <v>0.58333333333333337</v>
      </c>
      <c r="H17" s="94">
        <v>45450</v>
      </c>
      <c r="I17" s="93">
        <v>0.375</v>
      </c>
      <c r="J17" s="93">
        <v>0.38680555555555557</v>
      </c>
      <c r="K17" s="93">
        <v>0.38819444444444445</v>
      </c>
      <c r="L17" s="93">
        <v>0.39097222222222222</v>
      </c>
      <c r="M17" s="93">
        <v>0.3972222222222222</v>
      </c>
      <c r="N17" s="93">
        <v>0.40208333333333335</v>
      </c>
      <c r="O17" s="93">
        <v>0.40694444444444444</v>
      </c>
      <c r="P17" s="93">
        <v>0.41249999999999998</v>
      </c>
      <c r="Q17" s="93">
        <v>0.41736111111111113</v>
      </c>
      <c r="R17" s="93">
        <v>0.42430555555555555</v>
      </c>
      <c r="S17" s="92">
        <v>0.43402777777777779</v>
      </c>
    </row>
    <row r="18" spans="1:19" x14ac:dyDescent="0.25">
      <c r="A18" s="2" t="s">
        <v>49</v>
      </c>
      <c r="B18" s="2">
        <v>20</v>
      </c>
      <c r="C18" s="94">
        <v>45456</v>
      </c>
      <c r="D18" s="93">
        <v>0.40972222222222221</v>
      </c>
      <c r="E18" s="93">
        <v>0.41805555555555557</v>
      </c>
      <c r="F18" s="93">
        <v>0.43055555555555558</v>
      </c>
      <c r="G18" s="93">
        <v>0.4375</v>
      </c>
      <c r="H18" s="94">
        <v>45457</v>
      </c>
      <c r="I18" s="93">
        <v>0.43402777777777779</v>
      </c>
      <c r="J18" s="93">
        <v>0.45208333333333334</v>
      </c>
      <c r="K18" s="93">
        <v>0.45347222222222222</v>
      </c>
      <c r="L18" s="93">
        <v>0.45624999999999999</v>
      </c>
      <c r="M18" s="93">
        <v>0.4597222222222222</v>
      </c>
      <c r="N18" s="93">
        <v>0.46597222222222223</v>
      </c>
      <c r="O18" s="93">
        <v>0.47083333333333333</v>
      </c>
      <c r="P18" s="93">
        <v>0.47638888888888886</v>
      </c>
      <c r="Q18" s="93">
        <v>0.48125000000000001</v>
      </c>
      <c r="R18" s="93">
        <v>0.48888888888888887</v>
      </c>
      <c r="S18" s="92">
        <v>0.5</v>
      </c>
    </row>
    <row r="19" spans="1:19" x14ac:dyDescent="0.25">
      <c r="A19" s="2" t="s">
        <v>50</v>
      </c>
      <c r="B19" s="2">
        <v>17</v>
      </c>
      <c r="C19" s="94">
        <v>45454</v>
      </c>
      <c r="D19" s="93">
        <v>0.375</v>
      </c>
      <c r="E19" s="93">
        <v>0.38333333333333336</v>
      </c>
      <c r="F19" s="93">
        <v>0.39583333333333331</v>
      </c>
      <c r="G19" s="93">
        <v>0.40625</v>
      </c>
      <c r="H19" s="94">
        <v>45455</v>
      </c>
      <c r="I19" s="93">
        <v>0.37152777777777779</v>
      </c>
      <c r="J19" s="93">
        <v>0.38958333333333334</v>
      </c>
      <c r="K19" s="93">
        <v>0.39097222222222222</v>
      </c>
      <c r="L19" s="93">
        <v>0.39444444444444443</v>
      </c>
      <c r="M19" s="93">
        <v>0.3972222222222222</v>
      </c>
      <c r="N19" s="93">
        <v>0.40208333333333335</v>
      </c>
      <c r="O19" s="93">
        <v>0.40694444444444444</v>
      </c>
      <c r="P19" s="93">
        <v>0.41180555555555554</v>
      </c>
      <c r="Q19" s="93">
        <v>0.41666666666666669</v>
      </c>
      <c r="R19" s="93">
        <v>0.42430555555555555</v>
      </c>
      <c r="S19" s="92">
        <v>0.4375</v>
      </c>
    </row>
    <row r="20" spans="1:19" x14ac:dyDescent="0.25">
      <c r="A20" s="2" t="s">
        <v>51</v>
      </c>
      <c r="B20" s="2">
        <v>16</v>
      </c>
      <c r="C20" s="94">
        <v>45453</v>
      </c>
      <c r="D20" s="93">
        <v>0.37708333333333333</v>
      </c>
      <c r="E20" s="93">
        <v>0.38611111111111113</v>
      </c>
      <c r="F20" s="93">
        <v>0.40208333333333335</v>
      </c>
      <c r="G20" s="93">
        <v>0.41111111111111109</v>
      </c>
      <c r="H20" s="94">
        <v>45454</v>
      </c>
      <c r="I20" s="93">
        <v>0.53819444444444442</v>
      </c>
      <c r="J20" s="93">
        <v>0.55833333333333335</v>
      </c>
      <c r="K20" s="93">
        <v>0.55902777777777779</v>
      </c>
      <c r="L20" s="93">
        <v>0.5625</v>
      </c>
      <c r="M20" s="93">
        <v>0.56666666666666665</v>
      </c>
      <c r="N20" s="93">
        <v>0.57152777777777775</v>
      </c>
      <c r="O20" s="93">
        <v>0.57638888888888884</v>
      </c>
      <c r="P20" s="93">
        <v>0.58125000000000004</v>
      </c>
      <c r="Q20" s="93">
        <v>0.58611111111111114</v>
      </c>
      <c r="R20" s="93">
        <v>0.59236111111111112</v>
      </c>
      <c r="S20" s="92">
        <v>0.60069444444444442</v>
      </c>
    </row>
    <row r="21" spans="1:19" x14ac:dyDescent="0.25">
      <c r="A21" s="2" t="s">
        <v>52</v>
      </c>
      <c r="B21" s="2">
        <v>18</v>
      </c>
      <c r="C21" s="94">
        <v>45454</v>
      </c>
      <c r="D21" s="93">
        <v>0.44305555555555554</v>
      </c>
      <c r="E21" s="93">
        <v>0.45</v>
      </c>
      <c r="F21" s="93">
        <v>0.46458333333333335</v>
      </c>
      <c r="G21" s="93">
        <v>0.47569444444444442</v>
      </c>
      <c r="H21" s="94">
        <v>45455</v>
      </c>
      <c r="I21" s="93">
        <v>0.47152777777777777</v>
      </c>
      <c r="J21" s="93">
        <v>0.4826388888888889</v>
      </c>
      <c r="K21" s="93">
        <v>0.48333333333333334</v>
      </c>
      <c r="L21" s="93">
        <v>0.48680555555555555</v>
      </c>
      <c r="M21" s="93">
        <v>0.49027777777777776</v>
      </c>
      <c r="N21" s="93">
        <v>0.49513888888888891</v>
      </c>
      <c r="O21" s="93">
        <v>0.5</v>
      </c>
      <c r="P21" s="93">
        <v>0.50486111111111109</v>
      </c>
      <c r="Q21" s="93">
        <v>0.50972222222222219</v>
      </c>
      <c r="R21" s="93">
        <v>0.51458333333333328</v>
      </c>
      <c r="S21" s="92">
        <v>0.52777777777777779</v>
      </c>
    </row>
    <row r="22" spans="1:19" x14ac:dyDescent="0.25">
      <c r="A22" s="2" t="s">
        <v>53</v>
      </c>
      <c r="B22" s="2">
        <v>22</v>
      </c>
      <c r="C22" s="94">
        <v>45460</v>
      </c>
      <c r="D22" s="93">
        <v>0.37361111111111112</v>
      </c>
      <c r="E22" s="93">
        <v>0.38194444444444442</v>
      </c>
      <c r="F22" s="93">
        <v>0.40069444444444446</v>
      </c>
      <c r="G22" s="93">
        <v>0.40763888888888888</v>
      </c>
      <c r="H22" s="94">
        <v>45461</v>
      </c>
      <c r="I22" s="93">
        <v>0.37777777777777777</v>
      </c>
      <c r="J22" s="93">
        <v>0.39166666666666666</v>
      </c>
      <c r="K22" s="93">
        <v>0.39374999999999999</v>
      </c>
      <c r="L22" s="93">
        <v>0.3972222222222222</v>
      </c>
      <c r="M22" s="93">
        <v>0.40069444444444446</v>
      </c>
      <c r="N22" s="93">
        <v>0.40694444444444444</v>
      </c>
      <c r="O22" s="93">
        <v>0.41249999999999998</v>
      </c>
      <c r="P22" s="93">
        <v>0.41805555555555557</v>
      </c>
      <c r="Q22" s="93">
        <v>0.4236111111111111</v>
      </c>
      <c r="R22" s="93">
        <v>0.43055555555555558</v>
      </c>
      <c r="S22" s="92">
        <v>0.4375</v>
      </c>
    </row>
    <row r="23" spans="1:19" x14ac:dyDescent="0.25">
      <c r="A23" s="2" t="s">
        <v>54</v>
      </c>
      <c r="B23" s="2">
        <v>23</v>
      </c>
      <c r="C23" s="94">
        <v>45460</v>
      </c>
      <c r="D23" s="93">
        <v>0.42083333333333334</v>
      </c>
      <c r="E23" s="93">
        <v>0.42986111111111114</v>
      </c>
      <c r="F23" s="93">
        <v>0.44583333333333336</v>
      </c>
      <c r="G23" s="93">
        <v>0.4513888888888889</v>
      </c>
      <c r="H23" s="94">
        <v>45461</v>
      </c>
      <c r="I23" s="93">
        <v>0.45833333333333331</v>
      </c>
      <c r="J23" s="93">
        <v>0.47152777777777777</v>
      </c>
      <c r="K23" s="93">
        <v>0.47361111111111109</v>
      </c>
      <c r="L23" s="93">
        <v>0.4777777777777778</v>
      </c>
      <c r="M23" s="93">
        <v>0.48125000000000001</v>
      </c>
      <c r="N23" s="93">
        <v>0.4861111111111111</v>
      </c>
      <c r="O23" s="92">
        <v>0.4909722222222222</v>
      </c>
      <c r="P23" s="93">
        <v>0.49652777777777779</v>
      </c>
      <c r="Q23" s="93">
        <v>0.50138888888888888</v>
      </c>
      <c r="R23" s="93">
        <v>0.5083333333333333</v>
      </c>
      <c r="S23" s="93">
        <v>0.51388888888888884</v>
      </c>
    </row>
    <row r="24" spans="1:19" x14ac:dyDescent="0.25">
      <c r="A24" s="2" t="s">
        <v>55</v>
      </c>
      <c r="B24" s="2">
        <v>24</v>
      </c>
      <c r="C24" s="94">
        <v>45461</v>
      </c>
      <c r="D24" s="93">
        <v>0.58680555555555558</v>
      </c>
      <c r="E24" s="93">
        <v>0.6020833333333333</v>
      </c>
      <c r="F24" s="93">
        <v>0.6118055555555556</v>
      </c>
      <c r="G24" s="93">
        <v>0.625</v>
      </c>
      <c r="H24" s="94">
        <v>45462</v>
      </c>
      <c r="I24" s="93">
        <v>0.41666666666666669</v>
      </c>
      <c r="J24" s="93">
        <v>0.43680555555555556</v>
      </c>
      <c r="K24" s="93">
        <v>0.43888888888888888</v>
      </c>
      <c r="L24" s="93">
        <v>0.44166666666666665</v>
      </c>
      <c r="M24" s="93">
        <v>0.44583333333333336</v>
      </c>
      <c r="N24" s="93">
        <v>0.4513888888888889</v>
      </c>
      <c r="O24" s="93">
        <v>0.45694444444444443</v>
      </c>
      <c r="P24" s="93">
        <v>0.46250000000000002</v>
      </c>
      <c r="Q24" s="93">
        <v>0.46805555555555556</v>
      </c>
      <c r="R24" s="93">
        <v>0.48125000000000001</v>
      </c>
      <c r="S24" s="92">
        <v>0.48819444444444443</v>
      </c>
    </row>
    <row r="25" spans="1:19" x14ac:dyDescent="0.25">
      <c r="A25" s="2" t="s">
        <v>56</v>
      </c>
      <c r="B25" s="2">
        <v>30</v>
      </c>
      <c r="C25" s="94">
        <v>45469</v>
      </c>
      <c r="D25" s="93">
        <v>0.41666666666666669</v>
      </c>
      <c r="E25" s="93">
        <v>0.43611111111111112</v>
      </c>
      <c r="F25" s="93">
        <v>0.4548611111111111</v>
      </c>
      <c r="G25" s="93">
        <v>0.45833333333333331</v>
      </c>
      <c r="H25" s="94">
        <v>45470</v>
      </c>
      <c r="I25" s="93">
        <v>0.41666666666666669</v>
      </c>
      <c r="J25" s="93">
        <v>0.44374999999999998</v>
      </c>
      <c r="K25" s="93">
        <v>0.44444444444444442</v>
      </c>
      <c r="L25" s="93">
        <v>0.44861111111111113</v>
      </c>
      <c r="M25" s="93">
        <v>0.45277777777777778</v>
      </c>
      <c r="N25" s="93">
        <v>0.45833333333333331</v>
      </c>
      <c r="O25" s="93">
        <v>0.46319444444444446</v>
      </c>
      <c r="P25" s="93">
        <v>0.46875</v>
      </c>
      <c r="Q25" s="93">
        <v>0.47430555555555554</v>
      </c>
      <c r="R25" s="93">
        <v>0.4826388888888889</v>
      </c>
      <c r="S25" s="92">
        <v>0.49652777777777779</v>
      </c>
    </row>
    <row r="26" spans="1:19" x14ac:dyDescent="0.25">
      <c r="A26" s="2" t="s">
        <v>57</v>
      </c>
      <c r="B26" s="2">
        <v>29</v>
      </c>
      <c r="C26" s="94">
        <v>45467</v>
      </c>
      <c r="D26" s="93">
        <v>0.61805555555555558</v>
      </c>
      <c r="E26" s="93">
        <v>0.62847222222222221</v>
      </c>
      <c r="F26" s="93">
        <v>0.64513888888888893</v>
      </c>
      <c r="G26" s="93">
        <v>0.65277777777777779</v>
      </c>
      <c r="H26" s="94">
        <v>45468</v>
      </c>
      <c r="I26" s="93">
        <v>0.5625</v>
      </c>
      <c r="J26" s="93">
        <v>0.57847222222222228</v>
      </c>
      <c r="K26" s="93">
        <v>0.57986111111111116</v>
      </c>
      <c r="L26" s="93">
        <v>0.58333333333333337</v>
      </c>
      <c r="M26" s="93">
        <v>0.58750000000000002</v>
      </c>
      <c r="N26" s="93">
        <v>0.59236111111111112</v>
      </c>
      <c r="O26" s="93">
        <v>0.59652777777777777</v>
      </c>
      <c r="P26" s="93">
        <v>0.6020833333333333</v>
      </c>
      <c r="Q26" s="93">
        <v>0.6069444444444444</v>
      </c>
      <c r="R26" s="93">
        <v>0.61458333333333337</v>
      </c>
      <c r="S26" s="92">
        <v>0.625</v>
      </c>
    </row>
    <row r="27" spans="1:19" x14ac:dyDescent="0.25">
      <c r="A27" s="2" t="s">
        <v>58</v>
      </c>
      <c r="B27" s="2">
        <v>26</v>
      </c>
      <c r="C27" s="94">
        <v>45462</v>
      </c>
      <c r="D27" s="93">
        <v>0.57638888888888884</v>
      </c>
      <c r="E27" s="93">
        <v>0.60347222222222219</v>
      </c>
      <c r="F27" s="93">
        <v>0.61319444444444449</v>
      </c>
      <c r="G27" s="93">
        <v>0.625</v>
      </c>
      <c r="H27" s="94">
        <v>45463</v>
      </c>
      <c r="I27" s="93">
        <v>0.58333333333333337</v>
      </c>
      <c r="J27" s="93">
        <v>0.6</v>
      </c>
      <c r="K27" s="93">
        <v>0.60069444444444442</v>
      </c>
      <c r="L27" s="93">
        <v>0.60486111111111107</v>
      </c>
      <c r="M27" s="93">
        <v>0.60902777777777772</v>
      </c>
      <c r="N27" s="93">
        <v>0.61458333333333337</v>
      </c>
      <c r="O27" s="93">
        <v>0.62430555555555556</v>
      </c>
      <c r="P27" s="93">
        <v>0.62986111111111109</v>
      </c>
      <c r="Q27" s="93">
        <v>0.63472222222222219</v>
      </c>
      <c r="R27" s="93">
        <v>0.64097222222222228</v>
      </c>
      <c r="S27" s="92">
        <v>0.64930555555555558</v>
      </c>
    </row>
    <row r="28" spans="1:19" x14ac:dyDescent="0.25">
      <c r="A28" s="2" t="s">
        <v>59</v>
      </c>
      <c r="B28" s="2">
        <v>27</v>
      </c>
      <c r="C28" s="94">
        <v>45463</v>
      </c>
      <c r="D28" s="93">
        <v>0.375</v>
      </c>
      <c r="E28" s="93">
        <v>0.38541666666666669</v>
      </c>
      <c r="F28" s="93">
        <v>0.40347222222222223</v>
      </c>
      <c r="G28" s="93">
        <v>0.41319444444444442</v>
      </c>
      <c r="H28" s="94">
        <v>45464</v>
      </c>
      <c r="I28" s="93">
        <v>0.54166666666666663</v>
      </c>
      <c r="J28" s="93">
        <v>0.55694444444444446</v>
      </c>
      <c r="K28" s="93">
        <v>0.55972222222222223</v>
      </c>
      <c r="L28" s="93">
        <v>0.56388888888888888</v>
      </c>
      <c r="M28" s="93">
        <v>0.56736111111111109</v>
      </c>
      <c r="N28" s="93">
        <v>0.57222222222222219</v>
      </c>
      <c r="O28" s="93">
        <v>0.57708333333333328</v>
      </c>
      <c r="P28" s="93">
        <v>0.58194444444444449</v>
      </c>
      <c r="Q28" s="93">
        <v>0.58750000000000002</v>
      </c>
      <c r="R28" s="93">
        <v>0.59444444444444444</v>
      </c>
      <c r="S28" s="92">
        <v>0.60416666666666663</v>
      </c>
    </row>
    <row r="29" spans="1:19" x14ac:dyDescent="0.25">
      <c r="A29" s="2" t="s">
        <v>60</v>
      </c>
      <c r="B29" s="2">
        <v>25</v>
      </c>
      <c r="C29" s="94">
        <v>45462</v>
      </c>
      <c r="D29" s="93">
        <v>0.51388888888888884</v>
      </c>
      <c r="E29" s="93">
        <v>0.53472222222222221</v>
      </c>
      <c r="F29" s="93">
        <v>0.55763888888888891</v>
      </c>
      <c r="G29" s="93">
        <v>0.56944444444444442</v>
      </c>
      <c r="H29" s="94">
        <v>45463</v>
      </c>
      <c r="I29" s="93">
        <v>0.4375</v>
      </c>
      <c r="J29" s="93">
        <v>0.45347222222222222</v>
      </c>
      <c r="K29" s="93">
        <v>0.4548611111111111</v>
      </c>
      <c r="L29" s="93">
        <v>0.4597222222222222</v>
      </c>
      <c r="M29" s="93">
        <v>0.46250000000000002</v>
      </c>
      <c r="N29" s="93">
        <v>0.46736111111111112</v>
      </c>
      <c r="O29" s="93">
        <v>0.47222222222222221</v>
      </c>
      <c r="P29" s="93">
        <v>0.47708333333333336</v>
      </c>
      <c r="Q29" s="93">
        <v>0.48194444444444445</v>
      </c>
      <c r="R29" s="93">
        <v>0.4909722222222222</v>
      </c>
      <c r="S29" s="92">
        <v>0.5</v>
      </c>
    </row>
    <row r="30" spans="1:19" x14ac:dyDescent="0.25">
      <c r="A30" s="2" t="s">
        <v>61</v>
      </c>
      <c r="B30" s="2">
        <v>28</v>
      </c>
      <c r="C30" s="94">
        <v>45467</v>
      </c>
      <c r="D30" s="93">
        <v>0.3888888888888889</v>
      </c>
      <c r="E30" s="93">
        <v>0.39583333333333331</v>
      </c>
      <c r="F30" s="93">
        <v>0.41666666666666669</v>
      </c>
      <c r="G30" s="93">
        <v>0.4236111111111111</v>
      </c>
      <c r="H30" s="94">
        <v>45468</v>
      </c>
      <c r="I30" s="93">
        <v>0.66666666666666663</v>
      </c>
      <c r="J30" s="93">
        <v>0.68333333333333335</v>
      </c>
      <c r="K30" s="93">
        <v>0.68472222222222223</v>
      </c>
      <c r="L30" s="93">
        <v>0.6875</v>
      </c>
      <c r="M30" s="93">
        <v>0.69305555555555554</v>
      </c>
      <c r="N30" s="93">
        <v>0.69722222222222219</v>
      </c>
      <c r="O30" s="93">
        <v>0.70277777777777772</v>
      </c>
      <c r="P30" s="93">
        <v>0.70763888888888893</v>
      </c>
      <c r="Q30" s="93">
        <v>0.71250000000000002</v>
      </c>
      <c r="R30" s="93">
        <v>0.71875</v>
      </c>
      <c r="S30" s="92">
        <v>0.73611111111111116</v>
      </c>
    </row>
    <row r="31" spans="1:19" x14ac:dyDescent="0.25">
      <c r="A31" s="2" t="s">
        <v>62</v>
      </c>
      <c r="B31" s="2">
        <v>31</v>
      </c>
      <c r="C31" s="94">
        <v>45469</v>
      </c>
      <c r="D31" s="93">
        <v>0.58333333333333337</v>
      </c>
      <c r="E31" s="93">
        <v>0.6069444444444444</v>
      </c>
      <c r="F31" s="93">
        <v>0.62083333333333335</v>
      </c>
      <c r="G31" s="93">
        <v>0.625</v>
      </c>
      <c r="H31" s="94">
        <v>45470</v>
      </c>
      <c r="I31" s="93">
        <v>0.5625</v>
      </c>
      <c r="J31" s="93">
        <v>0.5756944444444444</v>
      </c>
      <c r="K31" s="93">
        <v>0.57708333333333328</v>
      </c>
      <c r="L31" s="93">
        <v>0.5805555555555556</v>
      </c>
      <c r="M31" s="93">
        <v>0.58402777777777781</v>
      </c>
      <c r="N31" s="93">
        <v>0.58888888888888891</v>
      </c>
      <c r="O31" s="93">
        <v>0.59375</v>
      </c>
      <c r="P31" s="93">
        <v>0.59861111111111109</v>
      </c>
      <c r="Q31" s="93">
        <v>0.60416666666666663</v>
      </c>
      <c r="R31" s="93">
        <v>0.61111111111111116</v>
      </c>
      <c r="S31" s="92">
        <v>0.625</v>
      </c>
    </row>
    <row r="32" spans="1:19" x14ac:dyDescent="0.25">
      <c r="A32" s="2" t="s">
        <v>63</v>
      </c>
      <c r="B32" s="2">
        <v>33</v>
      </c>
      <c r="C32" s="94">
        <v>45474</v>
      </c>
      <c r="D32" s="93">
        <v>0.625</v>
      </c>
      <c r="E32" s="93">
        <v>0.63541666666666663</v>
      </c>
      <c r="F32" s="93">
        <v>0.65208333333333335</v>
      </c>
      <c r="G32" s="93">
        <v>0.65972222222222221</v>
      </c>
      <c r="H32" s="94">
        <v>45475</v>
      </c>
      <c r="I32" s="93">
        <v>0.40625</v>
      </c>
      <c r="J32" s="93">
        <v>0.4201388888888889</v>
      </c>
      <c r="K32" s="93">
        <v>0.42152777777777778</v>
      </c>
      <c r="L32" s="93">
        <v>0.42569444444444443</v>
      </c>
      <c r="M32" s="93">
        <v>0.4284722222222222</v>
      </c>
      <c r="N32" s="93">
        <v>0.43333333333333335</v>
      </c>
      <c r="O32" s="93">
        <v>0.43888888888888888</v>
      </c>
      <c r="P32" s="93">
        <v>0.44374999999999998</v>
      </c>
      <c r="Q32" s="93">
        <v>0.44861111111111113</v>
      </c>
      <c r="R32" s="93">
        <v>0.4548611111111111</v>
      </c>
      <c r="S32" s="92">
        <v>0.45833333333333331</v>
      </c>
    </row>
    <row r="33" spans="1:19" x14ac:dyDescent="0.25">
      <c r="A33" s="2" t="s">
        <v>64</v>
      </c>
      <c r="B33" s="2">
        <v>35</v>
      </c>
      <c r="C33" s="94">
        <v>45475</v>
      </c>
      <c r="D33" s="93">
        <v>0.5625</v>
      </c>
      <c r="E33" s="93">
        <v>0.57638888888888884</v>
      </c>
      <c r="F33" s="93">
        <v>0.58958333333333335</v>
      </c>
      <c r="G33" s="93">
        <v>0.60416666666666663</v>
      </c>
      <c r="H33" s="94">
        <v>45476</v>
      </c>
      <c r="I33" s="93">
        <v>0.56944444444444442</v>
      </c>
      <c r="J33" s="93">
        <v>0.58194444444444449</v>
      </c>
      <c r="K33" s="93">
        <v>0.58611111111111114</v>
      </c>
      <c r="L33" s="93">
        <v>0.58958333333333335</v>
      </c>
      <c r="M33" s="93">
        <v>0.59444444444444444</v>
      </c>
      <c r="N33" s="93">
        <v>0.59930555555555554</v>
      </c>
      <c r="O33" s="93">
        <v>0.60416666666666663</v>
      </c>
      <c r="P33" s="93">
        <v>0.61111111111111116</v>
      </c>
      <c r="Q33" s="93">
        <v>0.62152777777777779</v>
      </c>
      <c r="R33" s="93">
        <v>0.62777777777777777</v>
      </c>
      <c r="S33" s="92">
        <v>0.63888888888888884</v>
      </c>
    </row>
    <row r="34" spans="1:19" x14ac:dyDescent="0.25">
      <c r="A34" s="2" t="s">
        <v>65</v>
      </c>
      <c r="B34" s="2">
        <v>32</v>
      </c>
      <c r="C34" s="94">
        <v>45470</v>
      </c>
      <c r="D34" s="93">
        <v>0.68402777777777779</v>
      </c>
      <c r="E34" s="93">
        <v>0.69444444444444442</v>
      </c>
      <c r="F34" s="93">
        <v>0.70694444444444449</v>
      </c>
      <c r="G34" s="93">
        <v>0.71875</v>
      </c>
      <c r="H34" s="94">
        <v>45471</v>
      </c>
      <c r="I34" s="93">
        <v>0.34027777777777779</v>
      </c>
      <c r="J34" s="93">
        <v>0.35416666666666669</v>
      </c>
      <c r="K34" s="93">
        <v>0.35555555555555557</v>
      </c>
      <c r="L34" s="93">
        <v>0.35902777777777778</v>
      </c>
      <c r="M34" s="93">
        <v>0.36249999999999999</v>
      </c>
      <c r="N34" s="93">
        <v>0.36736111111111114</v>
      </c>
      <c r="O34" s="93">
        <v>0.37291666666666667</v>
      </c>
      <c r="P34" s="93">
        <v>0.37777777777777777</v>
      </c>
      <c r="Q34" s="93">
        <v>0.38333333333333336</v>
      </c>
      <c r="R34" s="93">
        <v>0.39097222222222222</v>
      </c>
      <c r="S34" s="92">
        <v>0.39930555555555558</v>
      </c>
    </row>
    <row r="35" spans="1:19" x14ac:dyDescent="0.25">
      <c r="A35" s="2" t="s">
        <v>66</v>
      </c>
      <c r="B35" s="2">
        <v>21</v>
      </c>
      <c r="C35" s="94">
        <v>45456</v>
      </c>
      <c r="D35" s="93">
        <v>0.70833333333333337</v>
      </c>
      <c r="E35" s="93">
        <v>0.71944444444444444</v>
      </c>
      <c r="F35" s="93">
        <v>0.72916666666666663</v>
      </c>
      <c r="G35" s="93">
        <v>0.73958333333333337</v>
      </c>
      <c r="H35" s="94">
        <v>45457</v>
      </c>
      <c r="I35" s="93">
        <v>0.5</v>
      </c>
      <c r="J35" s="93">
        <v>0.51527777777777772</v>
      </c>
      <c r="K35" s="93">
        <v>0.51736111111111116</v>
      </c>
      <c r="L35" s="93">
        <v>0.52083333333333337</v>
      </c>
      <c r="M35" s="93">
        <v>0.52500000000000002</v>
      </c>
      <c r="N35" s="93">
        <v>0.52986111111111112</v>
      </c>
      <c r="O35" s="93">
        <v>0.53472222222222221</v>
      </c>
      <c r="P35" s="93">
        <v>0.5395833333333333</v>
      </c>
      <c r="Q35" s="93">
        <v>0.54374999999999996</v>
      </c>
      <c r="R35" s="93">
        <v>0.55000000000000004</v>
      </c>
      <c r="S35" s="92">
        <v>0.5625</v>
      </c>
    </row>
    <row r="36" spans="1:19" x14ac:dyDescent="0.25">
      <c r="A36" s="2" t="s">
        <v>67</v>
      </c>
      <c r="B36" s="2">
        <v>36</v>
      </c>
      <c r="C36" s="94">
        <v>45477</v>
      </c>
      <c r="D36" s="93">
        <v>0.41666666666666669</v>
      </c>
      <c r="E36" s="93">
        <v>0.43055555555555558</v>
      </c>
      <c r="F36" s="93">
        <v>0.45347222222222222</v>
      </c>
      <c r="G36" s="93">
        <v>0.45833333333333331</v>
      </c>
      <c r="H36" s="94">
        <v>45478</v>
      </c>
      <c r="I36" s="93">
        <v>0.38194444444444442</v>
      </c>
      <c r="J36" s="93">
        <v>0.39652777777777776</v>
      </c>
      <c r="K36" s="93">
        <v>0.39791666666666664</v>
      </c>
      <c r="L36" s="93">
        <v>0.40138888888888891</v>
      </c>
      <c r="M36" s="93">
        <v>0.40625</v>
      </c>
      <c r="N36" s="93">
        <v>0.41041666666666665</v>
      </c>
      <c r="O36" s="93">
        <v>0.4152777777777778</v>
      </c>
      <c r="P36" s="93">
        <v>0.42083333333333334</v>
      </c>
      <c r="Q36" s="93">
        <v>0.42569444444444443</v>
      </c>
      <c r="R36" s="93">
        <v>0.43194444444444446</v>
      </c>
      <c r="S36" s="92">
        <v>0.44097222222222221</v>
      </c>
    </row>
    <row r="37" spans="1:19" x14ac:dyDescent="0.25">
      <c r="A37" s="2" t="s">
        <v>68</v>
      </c>
      <c r="B37" s="2">
        <v>34</v>
      </c>
      <c r="C37" s="94">
        <v>45474</v>
      </c>
      <c r="D37" s="93">
        <v>0.70833333333333337</v>
      </c>
      <c r="E37" s="93">
        <v>0.71944444444444444</v>
      </c>
      <c r="F37" s="93">
        <v>0.73124999999999996</v>
      </c>
      <c r="G37" s="93">
        <v>0.74305555555555558</v>
      </c>
      <c r="H37" s="94">
        <v>45475</v>
      </c>
      <c r="I37" s="93">
        <v>0.69444444444444442</v>
      </c>
      <c r="J37" s="93">
        <v>0.71527777777777779</v>
      </c>
      <c r="K37" s="93">
        <v>0.71666666666666667</v>
      </c>
      <c r="L37" s="93">
        <v>0.72083333333333333</v>
      </c>
      <c r="M37" s="93">
        <v>0.72430555555555554</v>
      </c>
      <c r="N37" s="93">
        <v>0.72916666666666663</v>
      </c>
      <c r="O37" s="93">
        <v>0.73472222222222228</v>
      </c>
      <c r="P37" s="93">
        <v>0.73958333333333337</v>
      </c>
      <c r="Q37" s="93">
        <v>0.74513888888888891</v>
      </c>
      <c r="R37" s="93">
        <v>0.75208333333333333</v>
      </c>
      <c r="S37" s="92">
        <v>0.76041666666666663</v>
      </c>
    </row>
  </sheetData>
  <autoFilter ref="A1:S37" xr:uid="{B7A5247D-4E00-4B4A-AEA2-655372E0F049}">
    <sortState xmlns:xlrd2="http://schemas.microsoft.com/office/spreadsheetml/2017/richdata2" ref="A2:S37">
      <sortCondition ref="A1:A37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April</vt:lpstr>
      <vt:lpstr>May</vt:lpstr>
      <vt:lpstr>June</vt:lpstr>
      <vt:lpstr>July</vt:lpstr>
      <vt:lpstr>Demographics</vt:lpstr>
      <vt:lpstr>EmpaticaData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Sundaram</dc:creator>
  <cp:lastModifiedBy>Vani Hiremath Sundaram</cp:lastModifiedBy>
  <dcterms:created xsi:type="dcterms:W3CDTF">2024-04-16T18:13:45Z</dcterms:created>
  <dcterms:modified xsi:type="dcterms:W3CDTF">2024-10-29T09:29:26Z</dcterms:modified>
</cp:coreProperties>
</file>