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romano/Desktop/Olmstead_Project/"/>
    </mc:Choice>
  </mc:AlternateContent>
  <xr:revisionPtr revIDLastSave="0" documentId="13_ncr:1_{2E0CB781-404A-D94D-A7F1-866B78C4F9C0}" xr6:coauthVersionLast="47" xr6:coauthVersionMax="47" xr10:uidLastSave="{00000000-0000-0000-0000-000000000000}"/>
  <bookViews>
    <workbookView xWindow="0" yWindow="500" windowWidth="28800" windowHeight="16340" firstSheet="2" activeTab="6" xr2:uid="{62C022AD-9144-4835-BEFA-B7F41DB68EB5}"/>
  </bookViews>
  <sheets>
    <sheet name="2021Bingham" sheetId="10" r:id="rId1"/>
    <sheet name="2021Chickasaw" sheetId="9" r:id="rId2"/>
    <sheet name="2022Cherokee" sheetId="14" r:id="rId3"/>
    <sheet name="2021Iroquois" sheetId="13" r:id="rId4"/>
    <sheet name="ALLPARKS" sheetId="17" r:id="rId5"/>
    <sheet name="2022Seneca" sheetId="15" r:id="rId6"/>
    <sheet name="2022Shawnee" sheetId="11" r:id="rId7"/>
    <sheet name="2021Tyler" sheetId="8" r:id="rId8"/>
    <sheet name="2021AllInvasivePresence" sheetId="12" r:id="rId9"/>
    <sheet name="2022Seminary" sheetId="16" r:id="rId10"/>
    <sheet name="Canopy09" sheetId="3" r:id="rId11"/>
    <sheet name="IRQ12" sheetId="2" r:id="rId12"/>
    <sheet name="Iroquois12" sheetId="1" r:id="rId13"/>
  </sheets>
  <definedNames>
    <definedName name="_xlchart.v1.0" hidden="1">'2021Bingham'!$K$21:$Y$21</definedName>
    <definedName name="_xlchart.v1.1" hidden="1">'2021Bingham'!$K$6:$Y$6</definedName>
    <definedName name="_xlchart.v1.2" hidden="1">'2021Chickasaw'!$K$34:$Y$34</definedName>
    <definedName name="_xlchart.v1.3" hidden="1">'2021Chickasaw'!$K$6:$Y$6</definedName>
    <definedName name="_xlchart.v1.4" hidden="1">'2021Iroquois'!$L$112:$Z$112</definedName>
    <definedName name="_xlchart.v1.5" hidden="1">'2021Iroquois'!$L$6:$Z$6</definedName>
    <definedName name="_xlchart.v1.6" hidden="1">'2021Tyler'!$K$14:$Y$14</definedName>
    <definedName name="_xlchart.v1.7" hidden="1">'2021Tyler'!$K$6:$Y$6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K62" i="15"/>
  <c r="K61" i="15"/>
  <c r="D62" i="15"/>
  <c r="E62" i="15"/>
  <c r="F62" i="15"/>
  <c r="G62" i="15"/>
  <c r="H62" i="15"/>
  <c r="D61" i="15"/>
  <c r="E61" i="15"/>
  <c r="F61" i="15"/>
  <c r="G61" i="15"/>
  <c r="H61" i="15"/>
  <c r="C62" i="15"/>
  <c r="C61" i="15"/>
  <c r="G60" i="15" l="1"/>
  <c r="H60" i="15" s="1"/>
  <c r="G59" i="15"/>
  <c r="H59" i="15" s="1"/>
  <c r="G58" i="15"/>
  <c r="H58" i="15" s="1"/>
  <c r="G57" i="15"/>
  <c r="H57" i="15" s="1"/>
  <c r="G56" i="15"/>
  <c r="H56" i="15" s="1"/>
  <c r="G55" i="15"/>
  <c r="H55" i="15" s="1"/>
  <c r="G54" i="15"/>
  <c r="H54" i="15" s="1"/>
  <c r="G52" i="15"/>
  <c r="H52" i="15" s="1"/>
  <c r="AF449" i="17"/>
  <c r="AF448" i="17"/>
  <c r="AF447" i="17"/>
  <c r="AF446" i="17"/>
  <c r="AF445" i="17"/>
  <c r="AF444" i="17"/>
  <c r="AF443" i="17"/>
  <c r="AF442" i="17"/>
  <c r="AF441" i="17"/>
  <c r="AF440" i="17"/>
  <c r="AF439" i="17"/>
  <c r="AF438" i="17"/>
  <c r="AF437" i="17"/>
  <c r="AF436" i="17"/>
  <c r="AF435" i="17"/>
  <c r="AF434" i="17"/>
  <c r="AF433" i="17"/>
  <c r="AF432" i="17"/>
  <c r="AF431" i="17"/>
  <c r="AF430" i="17"/>
  <c r="AF429" i="17"/>
  <c r="AF428" i="17"/>
  <c r="AF427" i="17"/>
  <c r="AF426" i="17"/>
  <c r="AF425" i="17"/>
  <c r="AF424" i="17"/>
  <c r="AF423" i="17"/>
  <c r="AF422" i="17"/>
  <c r="AF421" i="17"/>
  <c r="AF420" i="17"/>
  <c r="AF419" i="17"/>
  <c r="AF418" i="17"/>
  <c r="AF417" i="17"/>
  <c r="AF416" i="17"/>
  <c r="AF415" i="17"/>
  <c r="AF414" i="17"/>
  <c r="AF413" i="17"/>
  <c r="AF412" i="17"/>
  <c r="AF411" i="17"/>
  <c r="AF410" i="17"/>
  <c r="AF409" i="17"/>
  <c r="AF408" i="17"/>
  <c r="AF407" i="17"/>
  <c r="AF406" i="17"/>
  <c r="AF405" i="17"/>
  <c r="AF404" i="17"/>
  <c r="AF403" i="17"/>
  <c r="AF402" i="17"/>
  <c r="AF401" i="17"/>
  <c r="AF400" i="17"/>
  <c r="AF399" i="17"/>
  <c r="AF398" i="17"/>
  <c r="AF397" i="17"/>
  <c r="AF396" i="17"/>
  <c r="AF395" i="17"/>
  <c r="AF394" i="17"/>
  <c r="AF393" i="17"/>
  <c r="AF392" i="17"/>
  <c r="AF391" i="17"/>
  <c r="AF390" i="17"/>
  <c r="AF389" i="17"/>
  <c r="AF388" i="17"/>
  <c r="AF387" i="17"/>
  <c r="AF386" i="17"/>
  <c r="AF385" i="17"/>
  <c r="AF384" i="17"/>
  <c r="AF383" i="17"/>
  <c r="AF382" i="17"/>
  <c r="AF381" i="17"/>
  <c r="AF380" i="17"/>
  <c r="AF379" i="17"/>
  <c r="AF378" i="17"/>
  <c r="AF377" i="17"/>
  <c r="AF376" i="17"/>
  <c r="AF375" i="17"/>
  <c r="AF374" i="17"/>
  <c r="AF373" i="17"/>
  <c r="AF372" i="17"/>
  <c r="AF371" i="17"/>
  <c r="AF370" i="17"/>
  <c r="AF369" i="17"/>
  <c r="AF368" i="17"/>
  <c r="AF367" i="17"/>
  <c r="AF366" i="17"/>
  <c r="AF365" i="17"/>
  <c r="AF364" i="17"/>
  <c r="AF363" i="17"/>
  <c r="AF362" i="17"/>
  <c r="AF361" i="17"/>
  <c r="AF360" i="17"/>
  <c r="AF359" i="17"/>
  <c r="AF358" i="17"/>
  <c r="AF357" i="17"/>
  <c r="AF356" i="17"/>
  <c r="AF355" i="17"/>
  <c r="AF354" i="17"/>
  <c r="AF353" i="17"/>
  <c r="AF352" i="17"/>
  <c r="AF351" i="17"/>
  <c r="AF350" i="17"/>
  <c r="AF349" i="17"/>
  <c r="AF348" i="17"/>
  <c r="AF347" i="17"/>
  <c r="AF346" i="17"/>
  <c r="AF345" i="17"/>
  <c r="AF344" i="17"/>
  <c r="AF343" i="17"/>
  <c r="AF342" i="17"/>
  <c r="AF341" i="17"/>
  <c r="AF340" i="17"/>
  <c r="AF339" i="17"/>
  <c r="AF338" i="17"/>
  <c r="AF337" i="17"/>
  <c r="AF336" i="17"/>
  <c r="AF335" i="17"/>
  <c r="AF334" i="17"/>
  <c r="AF333" i="17"/>
  <c r="AF332" i="17"/>
  <c r="AF331" i="17"/>
  <c r="AF330" i="17"/>
  <c r="AF329" i="17"/>
  <c r="AF328" i="17"/>
  <c r="AF327" i="17"/>
  <c r="AF326" i="17"/>
  <c r="AF325" i="17"/>
  <c r="AF324" i="17"/>
  <c r="AF323" i="17"/>
  <c r="AF322" i="17"/>
  <c r="AF321" i="17"/>
  <c r="AF320" i="17"/>
  <c r="AF319" i="17"/>
  <c r="AF318" i="17"/>
  <c r="AF317" i="17"/>
  <c r="AF316" i="17"/>
  <c r="AF315" i="17"/>
  <c r="AF314" i="17"/>
  <c r="AF313" i="17"/>
  <c r="AF312" i="17"/>
  <c r="AF311" i="17"/>
  <c r="AF310" i="17"/>
  <c r="AF309" i="17"/>
  <c r="AF308" i="17"/>
  <c r="AF307" i="17"/>
  <c r="AF306" i="17"/>
  <c r="AF305" i="17"/>
  <c r="AF304" i="17"/>
  <c r="AF303" i="17"/>
  <c r="AF302" i="17"/>
  <c r="AF301" i="17"/>
  <c r="AF300" i="17"/>
  <c r="AF299" i="17"/>
  <c r="AF298" i="17"/>
  <c r="AF297" i="17"/>
  <c r="AF296" i="17"/>
  <c r="AF295" i="17"/>
  <c r="AF294" i="17"/>
  <c r="AF293" i="17"/>
  <c r="AF292" i="17"/>
  <c r="AF291" i="17"/>
  <c r="AF290" i="17"/>
  <c r="AF289" i="17"/>
  <c r="AF288" i="17"/>
  <c r="AF287" i="17"/>
  <c r="AF286" i="17"/>
  <c r="AF285" i="17"/>
  <c r="AF284" i="17"/>
  <c r="AF283" i="17"/>
  <c r="AF282" i="17"/>
  <c r="AF281" i="17"/>
  <c r="AF280" i="17"/>
  <c r="AF279" i="17"/>
  <c r="AF278" i="17"/>
  <c r="AF277" i="17"/>
  <c r="AF276" i="17"/>
  <c r="AF275" i="17"/>
  <c r="AF274" i="17"/>
  <c r="AF273" i="17"/>
  <c r="AF272" i="17"/>
  <c r="AF271" i="17"/>
  <c r="AF270" i="17"/>
  <c r="AF269" i="17"/>
  <c r="AF268" i="17"/>
  <c r="AF267" i="17"/>
  <c r="AF266" i="17"/>
  <c r="AF265" i="17"/>
  <c r="AF264" i="17"/>
  <c r="AF263" i="17"/>
  <c r="AF262" i="17"/>
  <c r="AF261" i="17"/>
  <c r="AF260" i="17"/>
  <c r="AF259" i="17"/>
  <c r="AF258" i="17"/>
  <c r="AF257" i="17"/>
  <c r="AF256" i="17"/>
  <c r="AF255" i="17"/>
  <c r="AF254" i="17"/>
  <c r="AF253" i="17"/>
  <c r="AF252" i="17"/>
  <c r="AF251" i="17"/>
  <c r="AF250" i="17"/>
  <c r="AF249" i="17"/>
  <c r="AF248" i="17"/>
  <c r="AF247" i="17"/>
  <c r="AF246" i="17"/>
  <c r="AF245" i="17"/>
  <c r="AF244" i="17"/>
  <c r="AF243" i="17"/>
  <c r="AF242" i="17"/>
  <c r="AF241" i="17"/>
  <c r="AF240" i="17"/>
  <c r="AF239" i="17"/>
  <c r="AF238" i="17"/>
  <c r="AF237" i="17"/>
  <c r="AF236" i="17"/>
  <c r="AF235" i="17"/>
  <c r="AF234" i="17"/>
  <c r="AF233" i="17"/>
  <c r="AF232" i="17"/>
  <c r="AF231" i="17"/>
  <c r="AF230" i="17"/>
  <c r="AF229" i="17"/>
  <c r="AF228" i="17"/>
  <c r="AF227" i="17"/>
  <c r="AF226" i="17"/>
  <c r="AF225" i="17"/>
  <c r="AF224" i="17"/>
  <c r="AF223" i="17"/>
  <c r="AF222" i="17"/>
  <c r="AF221" i="17"/>
  <c r="AF220" i="17"/>
  <c r="AF219" i="17"/>
  <c r="AF218" i="17"/>
  <c r="AF217" i="17"/>
  <c r="AF216" i="17"/>
  <c r="AF215" i="17"/>
  <c r="AF214" i="17"/>
  <c r="AF213" i="17"/>
  <c r="AF212" i="17"/>
  <c r="AF211" i="17"/>
  <c r="AF210" i="17"/>
  <c r="AF209" i="17"/>
  <c r="AF208" i="17"/>
  <c r="AF207" i="17"/>
  <c r="AF206" i="17"/>
  <c r="AF205" i="17"/>
  <c r="AF204" i="17"/>
  <c r="AF203" i="17"/>
  <c r="AF202" i="17"/>
  <c r="AF201" i="17"/>
  <c r="AF200" i="17"/>
  <c r="AF199" i="17"/>
  <c r="AF198" i="17"/>
  <c r="AF197" i="17"/>
  <c r="AF196" i="17"/>
  <c r="AF195" i="17"/>
  <c r="AF194" i="17"/>
  <c r="AF193" i="17"/>
  <c r="AF192" i="17"/>
  <c r="AF191" i="17"/>
  <c r="AF190" i="17"/>
  <c r="AF189" i="17"/>
  <c r="AF188" i="17"/>
  <c r="AF187" i="17"/>
  <c r="AF186" i="17"/>
  <c r="AF185" i="17"/>
  <c r="AF184" i="17"/>
  <c r="AF183" i="17"/>
  <c r="AF182" i="17"/>
  <c r="AF181" i="17"/>
  <c r="AF180" i="17"/>
  <c r="AF179" i="17"/>
  <c r="AF178" i="17"/>
  <c r="AF177" i="17"/>
  <c r="AF176" i="17"/>
  <c r="AF175" i="17"/>
  <c r="AF174" i="17"/>
  <c r="AF173" i="17"/>
  <c r="AF172" i="17"/>
  <c r="AF171" i="17"/>
  <c r="AF170" i="17"/>
  <c r="AF169" i="17"/>
  <c r="AF168" i="17"/>
  <c r="AF167" i="17"/>
  <c r="AF166" i="17"/>
  <c r="AF165" i="17"/>
  <c r="AF164" i="17"/>
  <c r="AF163" i="17"/>
  <c r="AF162" i="17"/>
  <c r="AF161" i="17"/>
  <c r="AF160" i="17"/>
  <c r="AF159" i="17"/>
  <c r="AF158" i="17"/>
  <c r="AF157" i="17"/>
  <c r="AF156" i="17"/>
  <c r="AF155" i="17"/>
  <c r="AF154" i="17"/>
  <c r="AF153" i="17"/>
  <c r="AF152" i="17"/>
  <c r="AF151" i="17"/>
  <c r="AF150" i="17"/>
  <c r="AF149" i="17"/>
  <c r="AF148" i="17"/>
  <c r="AF147" i="17"/>
  <c r="AF146" i="17"/>
  <c r="AF145" i="17"/>
  <c r="AF144" i="17"/>
  <c r="AF143" i="17"/>
  <c r="AF142" i="17"/>
  <c r="AF141" i="17"/>
  <c r="AF140" i="17"/>
  <c r="AF139" i="17"/>
  <c r="AF138" i="17"/>
  <c r="AF137" i="17"/>
  <c r="AF136" i="17"/>
  <c r="AF135" i="17"/>
  <c r="AF134" i="17"/>
  <c r="AF133" i="17"/>
  <c r="AF132" i="17"/>
  <c r="AF131" i="17"/>
  <c r="AF130" i="17"/>
  <c r="AF129" i="17"/>
  <c r="AF128" i="17"/>
  <c r="AF127" i="17"/>
  <c r="AF126" i="17"/>
  <c r="AF125" i="17"/>
  <c r="AF124" i="17"/>
  <c r="AF123" i="17"/>
  <c r="AF122" i="17"/>
  <c r="AF121" i="17"/>
  <c r="AF120" i="17"/>
  <c r="AF119" i="17"/>
  <c r="AF118" i="17"/>
  <c r="AF117" i="17"/>
  <c r="AF116" i="17"/>
  <c r="AF115" i="17"/>
  <c r="AF114" i="17"/>
  <c r="AF113" i="17"/>
  <c r="AF112" i="17"/>
  <c r="AF111" i="17"/>
  <c r="AF110" i="17"/>
  <c r="AF109" i="17"/>
  <c r="AF108" i="17"/>
  <c r="AF107" i="17"/>
  <c r="AF106" i="17"/>
  <c r="AF105" i="17"/>
  <c r="AF104" i="17"/>
  <c r="AF103" i="17"/>
  <c r="AF102" i="17"/>
  <c r="AF101" i="17"/>
  <c r="AF100" i="17"/>
  <c r="AF99" i="17"/>
  <c r="AF98" i="17"/>
  <c r="AF97" i="17"/>
  <c r="AF96" i="17"/>
  <c r="AF95" i="17"/>
  <c r="AF94" i="17"/>
  <c r="AF93" i="17"/>
  <c r="AF92" i="17"/>
  <c r="AF91" i="17"/>
  <c r="AF90" i="17"/>
  <c r="AF89" i="17"/>
  <c r="AF88" i="17"/>
  <c r="AF87" i="17"/>
  <c r="AF86" i="17"/>
  <c r="AF85" i="17"/>
  <c r="AF84" i="17"/>
  <c r="AF83" i="17"/>
  <c r="AF82" i="17"/>
  <c r="AF81" i="17"/>
  <c r="AF80" i="17"/>
  <c r="AF79" i="17"/>
  <c r="AF78" i="17"/>
  <c r="AF77" i="17"/>
  <c r="AF76" i="17"/>
  <c r="AF75" i="17"/>
  <c r="AF74" i="17"/>
  <c r="AF73" i="17"/>
  <c r="AF72" i="17"/>
  <c r="AF71" i="17"/>
  <c r="AF70" i="17"/>
  <c r="AF69" i="17"/>
  <c r="AF68" i="17"/>
  <c r="AF67" i="17"/>
  <c r="AF66" i="17"/>
  <c r="AF65" i="17"/>
  <c r="AF64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E449" i="17"/>
  <c r="AE448" i="17"/>
  <c r="AE447" i="17"/>
  <c r="AE446" i="17"/>
  <c r="AE445" i="17"/>
  <c r="AE444" i="17"/>
  <c r="AE443" i="17"/>
  <c r="AE442" i="17"/>
  <c r="AE441" i="17"/>
  <c r="AE440" i="17"/>
  <c r="AE439" i="17"/>
  <c r="AE438" i="17"/>
  <c r="AE437" i="17"/>
  <c r="AE436" i="17"/>
  <c r="AE435" i="17"/>
  <c r="AE434" i="17"/>
  <c r="AE433" i="17"/>
  <c r="AE432" i="17"/>
  <c r="AE431" i="17"/>
  <c r="AE430" i="17"/>
  <c r="AE429" i="17"/>
  <c r="AE428" i="17"/>
  <c r="AE427" i="17"/>
  <c r="AE426" i="17"/>
  <c r="AE425" i="17"/>
  <c r="AE424" i="17"/>
  <c r="AE423" i="17"/>
  <c r="AE422" i="17"/>
  <c r="AE421" i="17"/>
  <c r="AE420" i="17"/>
  <c r="AE419" i="17"/>
  <c r="AE418" i="17"/>
  <c r="AE417" i="17"/>
  <c r="AE416" i="17"/>
  <c r="AE415" i="17"/>
  <c r="AE414" i="17"/>
  <c r="AE413" i="17"/>
  <c r="AE412" i="17"/>
  <c r="AE411" i="17"/>
  <c r="AE410" i="17"/>
  <c r="AE409" i="17"/>
  <c r="AE408" i="17"/>
  <c r="AE407" i="17"/>
  <c r="AE406" i="17"/>
  <c r="AE405" i="17"/>
  <c r="AE404" i="17"/>
  <c r="AE403" i="17"/>
  <c r="AE402" i="17"/>
  <c r="AE401" i="17"/>
  <c r="AE400" i="17"/>
  <c r="AE399" i="17"/>
  <c r="AE398" i="17"/>
  <c r="AE397" i="17"/>
  <c r="AE396" i="17"/>
  <c r="AE395" i="17"/>
  <c r="AE394" i="17"/>
  <c r="AE393" i="17"/>
  <c r="AE392" i="17"/>
  <c r="AE391" i="17"/>
  <c r="AE390" i="17"/>
  <c r="AE389" i="17"/>
  <c r="AE388" i="17"/>
  <c r="AE387" i="17"/>
  <c r="AE386" i="17"/>
  <c r="AE385" i="17"/>
  <c r="AE384" i="17"/>
  <c r="AE383" i="17"/>
  <c r="AE382" i="17"/>
  <c r="AE381" i="17"/>
  <c r="AE380" i="17"/>
  <c r="AE379" i="17"/>
  <c r="AE378" i="17"/>
  <c r="AE377" i="17"/>
  <c r="AE376" i="17"/>
  <c r="AE375" i="17"/>
  <c r="AE374" i="17"/>
  <c r="AE373" i="17"/>
  <c r="AE372" i="17"/>
  <c r="AE371" i="17"/>
  <c r="AE370" i="17"/>
  <c r="AE369" i="17"/>
  <c r="AE368" i="17"/>
  <c r="AE367" i="17"/>
  <c r="AE366" i="17"/>
  <c r="AE365" i="17"/>
  <c r="AE364" i="17"/>
  <c r="AE363" i="17"/>
  <c r="AE362" i="17"/>
  <c r="AE361" i="17"/>
  <c r="AE360" i="17"/>
  <c r="AE359" i="17"/>
  <c r="AE358" i="17"/>
  <c r="AE357" i="17"/>
  <c r="AE356" i="17"/>
  <c r="AE355" i="17"/>
  <c r="AE354" i="17"/>
  <c r="AE353" i="17"/>
  <c r="AE352" i="17"/>
  <c r="AE351" i="17"/>
  <c r="AE350" i="17"/>
  <c r="AE349" i="17"/>
  <c r="AE348" i="17"/>
  <c r="AE347" i="17"/>
  <c r="AE346" i="17"/>
  <c r="AE345" i="17"/>
  <c r="AE344" i="17"/>
  <c r="AE343" i="17"/>
  <c r="AE342" i="17"/>
  <c r="AE341" i="17"/>
  <c r="AE340" i="17"/>
  <c r="AE339" i="17"/>
  <c r="AE338" i="17"/>
  <c r="AE337" i="17"/>
  <c r="AE336" i="17"/>
  <c r="AE335" i="17"/>
  <c r="AE334" i="17"/>
  <c r="AE333" i="17"/>
  <c r="AE332" i="17"/>
  <c r="AE331" i="17"/>
  <c r="AE330" i="17"/>
  <c r="AE329" i="17"/>
  <c r="AE328" i="17"/>
  <c r="AE327" i="17"/>
  <c r="AE326" i="17"/>
  <c r="AE325" i="17"/>
  <c r="AE324" i="17"/>
  <c r="AE323" i="17"/>
  <c r="AE322" i="17"/>
  <c r="AE321" i="17"/>
  <c r="AE320" i="17"/>
  <c r="AE319" i="17"/>
  <c r="AE318" i="17"/>
  <c r="AE317" i="17"/>
  <c r="AE316" i="17"/>
  <c r="AE315" i="17"/>
  <c r="AE314" i="17"/>
  <c r="AE313" i="17"/>
  <c r="AE312" i="17"/>
  <c r="AE311" i="17"/>
  <c r="AE310" i="17"/>
  <c r="AE309" i="17"/>
  <c r="AE308" i="17"/>
  <c r="AE307" i="17"/>
  <c r="AE306" i="17"/>
  <c r="AE305" i="17"/>
  <c r="AE304" i="17"/>
  <c r="AE303" i="17"/>
  <c r="AE302" i="17"/>
  <c r="AE301" i="17"/>
  <c r="AE300" i="17"/>
  <c r="AE299" i="17"/>
  <c r="AE298" i="17"/>
  <c r="AE297" i="17"/>
  <c r="AE296" i="17"/>
  <c r="AE295" i="17"/>
  <c r="AE294" i="17"/>
  <c r="AE293" i="17"/>
  <c r="AE292" i="17"/>
  <c r="AE291" i="17"/>
  <c r="AE290" i="17"/>
  <c r="AE289" i="17"/>
  <c r="AE288" i="17"/>
  <c r="AE287" i="17"/>
  <c r="AE286" i="17"/>
  <c r="AE285" i="17"/>
  <c r="AE284" i="17"/>
  <c r="AE283" i="17"/>
  <c r="AE282" i="17"/>
  <c r="AE281" i="17"/>
  <c r="AE280" i="17"/>
  <c r="AE279" i="17"/>
  <c r="AE278" i="17"/>
  <c r="AE277" i="17"/>
  <c r="AE276" i="17"/>
  <c r="AE275" i="17"/>
  <c r="AE274" i="17"/>
  <c r="AE273" i="17"/>
  <c r="AE272" i="17"/>
  <c r="AE271" i="17"/>
  <c r="AE270" i="17"/>
  <c r="AE269" i="17"/>
  <c r="AE268" i="17"/>
  <c r="AE267" i="17"/>
  <c r="AE266" i="17"/>
  <c r="AE265" i="17"/>
  <c r="AE264" i="17"/>
  <c r="AE263" i="17"/>
  <c r="AE262" i="17"/>
  <c r="AE261" i="17"/>
  <c r="AE260" i="17"/>
  <c r="AE259" i="17"/>
  <c r="AE258" i="17"/>
  <c r="AE257" i="17"/>
  <c r="AE256" i="17"/>
  <c r="AE255" i="17"/>
  <c r="AE254" i="17"/>
  <c r="AE253" i="17"/>
  <c r="AE252" i="17"/>
  <c r="AE251" i="17"/>
  <c r="AE250" i="17"/>
  <c r="AE249" i="17"/>
  <c r="AE248" i="17"/>
  <c r="AE247" i="17"/>
  <c r="AE246" i="17"/>
  <c r="AE245" i="17"/>
  <c r="AE244" i="17"/>
  <c r="AE243" i="17"/>
  <c r="AE242" i="17"/>
  <c r="AE241" i="17"/>
  <c r="AE240" i="17"/>
  <c r="AE239" i="17"/>
  <c r="AE238" i="17"/>
  <c r="AE237" i="17"/>
  <c r="AE236" i="17"/>
  <c r="AE235" i="17"/>
  <c r="AE234" i="17"/>
  <c r="AE233" i="17"/>
  <c r="AE232" i="17"/>
  <c r="AE231" i="17"/>
  <c r="AE230" i="17"/>
  <c r="AE229" i="17"/>
  <c r="AE228" i="17"/>
  <c r="AE227" i="17"/>
  <c r="AE226" i="17"/>
  <c r="AE225" i="17"/>
  <c r="AE224" i="17"/>
  <c r="AE223" i="17"/>
  <c r="AE222" i="17"/>
  <c r="AE221" i="17"/>
  <c r="AE220" i="17"/>
  <c r="AE219" i="17"/>
  <c r="AE218" i="17"/>
  <c r="AE217" i="17"/>
  <c r="AE216" i="17"/>
  <c r="AE215" i="17"/>
  <c r="AE214" i="17"/>
  <c r="AE213" i="17"/>
  <c r="AE212" i="17"/>
  <c r="AE211" i="17"/>
  <c r="AE210" i="17"/>
  <c r="AE209" i="17"/>
  <c r="AE208" i="17"/>
  <c r="AE207" i="17"/>
  <c r="AE206" i="17"/>
  <c r="AE205" i="17"/>
  <c r="AE204" i="17"/>
  <c r="AE203" i="17"/>
  <c r="AE202" i="17"/>
  <c r="AE201" i="17"/>
  <c r="AE200" i="17"/>
  <c r="AE199" i="17"/>
  <c r="AE198" i="17"/>
  <c r="AE197" i="17"/>
  <c r="AE196" i="17"/>
  <c r="AE195" i="17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D449" i="17"/>
  <c r="AD448" i="17"/>
  <c r="AD447" i="17"/>
  <c r="AD446" i="17"/>
  <c r="AD445" i="17"/>
  <c r="AD444" i="17"/>
  <c r="AD443" i="17"/>
  <c r="AD442" i="17"/>
  <c r="AD441" i="17"/>
  <c r="AD440" i="17"/>
  <c r="AD439" i="17"/>
  <c r="AD438" i="17"/>
  <c r="AD437" i="17"/>
  <c r="AD436" i="17"/>
  <c r="AD435" i="17"/>
  <c r="AD434" i="17"/>
  <c r="AD433" i="17"/>
  <c r="AD432" i="17"/>
  <c r="AD431" i="17"/>
  <c r="AD430" i="17"/>
  <c r="AD429" i="17"/>
  <c r="AD428" i="17"/>
  <c r="AD427" i="17"/>
  <c r="AD426" i="17"/>
  <c r="AD425" i="17"/>
  <c r="AD424" i="17"/>
  <c r="AD423" i="17"/>
  <c r="AD422" i="17"/>
  <c r="AD421" i="17"/>
  <c r="AD420" i="17"/>
  <c r="AD419" i="17"/>
  <c r="AD418" i="17"/>
  <c r="AD417" i="17"/>
  <c r="AD416" i="17"/>
  <c r="AD415" i="17"/>
  <c r="AD414" i="17"/>
  <c r="AD413" i="17"/>
  <c r="AD412" i="17"/>
  <c r="AD411" i="17"/>
  <c r="AD410" i="17"/>
  <c r="AD409" i="17"/>
  <c r="AD408" i="17"/>
  <c r="AD407" i="17"/>
  <c r="AD406" i="17"/>
  <c r="AD405" i="17"/>
  <c r="AD404" i="17"/>
  <c r="AD403" i="17"/>
  <c r="AD402" i="17"/>
  <c r="AD401" i="17"/>
  <c r="AD400" i="17"/>
  <c r="AD399" i="17"/>
  <c r="AD398" i="17"/>
  <c r="AD397" i="17"/>
  <c r="AD396" i="17"/>
  <c r="AD395" i="17"/>
  <c r="AD394" i="17"/>
  <c r="AD393" i="17"/>
  <c r="AD392" i="17"/>
  <c r="AD391" i="17"/>
  <c r="AD390" i="17"/>
  <c r="AD389" i="17"/>
  <c r="AD388" i="17"/>
  <c r="AD387" i="17"/>
  <c r="AD386" i="17"/>
  <c r="AD385" i="17"/>
  <c r="AD384" i="17"/>
  <c r="AD383" i="17"/>
  <c r="AD382" i="17"/>
  <c r="AD381" i="17"/>
  <c r="AD380" i="17"/>
  <c r="AD379" i="17"/>
  <c r="AD378" i="17"/>
  <c r="AD377" i="17"/>
  <c r="AD376" i="17"/>
  <c r="AD375" i="17"/>
  <c r="AD374" i="17"/>
  <c r="AD373" i="17"/>
  <c r="AD372" i="17"/>
  <c r="AD371" i="17"/>
  <c r="AD370" i="17"/>
  <c r="AD369" i="17"/>
  <c r="AD368" i="17"/>
  <c r="AD367" i="17"/>
  <c r="AD366" i="17"/>
  <c r="AD365" i="17"/>
  <c r="AD364" i="17"/>
  <c r="AD363" i="17"/>
  <c r="AD362" i="17"/>
  <c r="AD361" i="17"/>
  <c r="AD360" i="17"/>
  <c r="AD359" i="17"/>
  <c r="AD358" i="17"/>
  <c r="AD357" i="17"/>
  <c r="AD356" i="17"/>
  <c r="AD355" i="17"/>
  <c r="AD354" i="17"/>
  <c r="AD353" i="17"/>
  <c r="AD352" i="17"/>
  <c r="AD351" i="17"/>
  <c r="AD350" i="17"/>
  <c r="AD349" i="17"/>
  <c r="AD348" i="17"/>
  <c r="AD347" i="17"/>
  <c r="AD346" i="17"/>
  <c r="AD345" i="17"/>
  <c r="AD344" i="17"/>
  <c r="AD343" i="17"/>
  <c r="AD342" i="17"/>
  <c r="AD341" i="17"/>
  <c r="AD340" i="17"/>
  <c r="AD339" i="17"/>
  <c r="AD338" i="17"/>
  <c r="AD337" i="17"/>
  <c r="AD336" i="17"/>
  <c r="AD335" i="17"/>
  <c r="AD334" i="17"/>
  <c r="AD333" i="17"/>
  <c r="AD332" i="17"/>
  <c r="AD331" i="17"/>
  <c r="AD330" i="17"/>
  <c r="AD329" i="17"/>
  <c r="AD328" i="17"/>
  <c r="AD327" i="17"/>
  <c r="AD326" i="17"/>
  <c r="AD325" i="17"/>
  <c r="AD324" i="17"/>
  <c r="AD323" i="17"/>
  <c r="AD322" i="17"/>
  <c r="AD321" i="17"/>
  <c r="AD320" i="17"/>
  <c r="AD319" i="17"/>
  <c r="AD318" i="17"/>
  <c r="AD317" i="17"/>
  <c r="AD316" i="17"/>
  <c r="AD315" i="17"/>
  <c r="AD314" i="17"/>
  <c r="AD313" i="17"/>
  <c r="AD312" i="17"/>
  <c r="AD311" i="17"/>
  <c r="AD310" i="17"/>
  <c r="AD309" i="17"/>
  <c r="AD308" i="17"/>
  <c r="AD307" i="17"/>
  <c r="AD306" i="17"/>
  <c r="AD305" i="17"/>
  <c r="AD304" i="17"/>
  <c r="AD303" i="17"/>
  <c r="AD302" i="17"/>
  <c r="AD301" i="17"/>
  <c r="AD300" i="17"/>
  <c r="AD299" i="17"/>
  <c r="AD298" i="17"/>
  <c r="AD297" i="17"/>
  <c r="AD296" i="17"/>
  <c r="AD295" i="17"/>
  <c r="AD294" i="17"/>
  <c r="AD293" i="17"/>
  <c r="AD292" i="17"/>
  <c r="AD291" i="17"/>
  <c r="AD290" i="17"/>
  <c r="AD289" i="17"/>
  <c r="AD288" i="17"/>
  <c r="AD287" i="17"/>
  <c r="AD286" i="17"/>
  <c r="AD285" i="17"/>
  <c r="AD284" i="17"/>
  <c r="AD283" i="17"/>
  <c r="AD282" i="17"/>
  <c r="AD281" i="17"/>
  <c r="AD280" i="17"/>
  <c r="AD279" i="17"/>
  <c r="AD278" i="17"/>
  <c r="AD277" i="17"/>
  <c r="AD276" i="17"/>
  <c r="AD275" i="17"/>
  <c r="AD274" i="17"/>
  <c r="AD273" i="17"/>
  <c r="AD272" i="17"/>
  <c r="AD271" i="17"/>
  <c r="AD270" i="17"/>
  <c r="AD269" i="17"/>
  <c r="AD268" i="17"/>
  <c r="AD267" i="17"/>
  <c r="AD266" i="17"/>
  <c r="AD265" i="17"/>
  <c r="AD264" i="17"/>
  <c r="AD263" i="17"/>
  <c r="AD262" i="17"/>
  <c r="AD261" i="17"/>
  <c r="AD260" i="17"/>
  <c r="AD259" i="17"/>
  <c r="AD258" i="17"/>
  <c r="AD257" i="17"/>
  <c r="AD256" i="17"/>
  <c r="AD255" i="17"/>
  <c r="AD254" i="17"/>
  <c r="AD253" i="17"/>
  <c r="AD252" i="17"/>
  <c r="AD251" i="17"/>
  <c r="AD250" i="17"/>
  <c r="AD249" i="17"/>
  <c r="AD248" i="17"/>
  <c r="AD247" i="17"/>
  <c r="AD246" i="17"/>
  <c r="AD245" i="17"/>
  <c r="AD244" i="17"/>
  <c r="AD243" i="17"/>
  <c r="AD242" i="17"/>
  <c r="AD241" i="17"/>
  <c r="AD240" i="17"/>
  <c r="AD239" i="17"/>
  <c r="AD238" i="17"/>
  <c r="AD237" i="17"/>
  <c r="AD236" i="17"/>
  <c r="AD235" i="17"/>
  <c r="AD234" i="17"/>
  <c r="AD233" i="17"/>
  <c r="AD232" i="17"/>
  <c r="AD231" i="17"/>
  <c r="AD230" i="17"/>
  <c r="AD229" i="17"/>
  <c r="AD228" i="17"/>
  <c r="AD227" i="17"/>
  <c r="AD226" i="17"/>
  <c r="AD225" i="17"/>
  <c r="AD224" i="17"/>
  <c r="AD223" i="17"/>
  <c r="AD222" i="17"/>
  <c r="AD221" i="17"/>
  <c r="AD220" i="17"/>
  <c r="AD219" i="17"/>
  <c r="AD218" i="17"/>
  <c r="AD217" i="17"/>
  <c r="AD216" i="17"/>
  <c r="AD215" i="17"/>
  <c r="AD214" i="17"/>
  <c r="AD213" i="17"/>
  <c r="AD212" i="17"/>
  <c r="AD211" i="17"/>
  <c r="AD210" i="17"/>
  <c r="AD209" i="17"/>
  <c r="AD208" i="17"/>
  <c r="AD207" i="17"/>
  <c r="AD206" i="17"/>
  <c r="AD205" i="17"/>
  <c r="AD204" i="17"/>
  <c r="AD203" i="17"/>
  <c r="AD202" i="17"/>
  <c r="AD201" i="17"/>
  <c r="AD200" i="17"/>
  <c r="AD199" i="17"/>
  <c r="AD198" i="17"/>
  <c r="AD197" i="17"/>
  <c r="AD196" i="17"/>
  <c r="AD195" i="17"/>
  <c r="AD194" i="17"/>
  <c r="AD193" i="17"/>
  <c r="AD192" i="17"/>
  <c r="AD191" i="17"/>
  <c r="AD190" i="17"/>
  <c r="AD189" i="17"/>
  <c r="AD188" i="17"/>
  <c r="AD187" i="17"/>
  <c r="AD186" i="17"/>
  <c r="AD185" i="17"/>
  <c r="AD184" i="17"/>
  <c r="AD183" i="17"/>
  <c r="AD182" i="17"/>
  <c r="AD181" i="17"/>
  <c r="AD180" i="17"/>
  <c r="AD179" i="17"/>
  <c r="AD178" i="17"/>
  <c r="AD177" i="17"/>
  <c r="AD176" i="17"/>
  <c r="AD175" i="17"/>
  <c r="AD174" i="17"/>
  <c r="AD173" i="17"/>
  <c r="AD172" i="17"/>
  <c r="AD171" i="17"/>
  <c r="AD170" i="17"/>
  <c r="AD169" i="17"/>
  <c r="AD168" i="17"/>
  <c r="AD167" i="17"/>
  <c r="AD166" i="17"/>
  <c r="AD165" i="17"/>
  <c r="AD164" i="17"/>
  <c r="AD163" i="17"/>
  <c r="AD162" i="17"/>
  <c r="AD161" i="17"/>
  <c r="AD160" i="17"/>
  <c r="AD159" i="17"/>
  <c r="AD158" i="17"/>
  <c r="AD157" i="17"/>
  <c r="AD156" i="17"/>
  <c r="AD155" i="17"/>
  <c r="AD154" i="17"/>
  <c r="AD153" i="17"/>
  <c r="AD152" i="17"/>
  <c r="AD151" i="17"/>
  <c r="AD150" i="17"/>
  <c r="AD149" i="17"/>
  <c r="AD148" i="17"/>
  <c r="AD147" i="17"/>
  <c r="AD146" i="17"/>
  <c r="AD145" i="17"/>
  <c r="AD144" i="17"/>
  <c r="AD143" i="17"/>
  <c r="AD142" i="17"/>
  <c r="AD141" i="17"/>
  <c r="AD140" i="17"/>
  <c r="AD139" i="17"/>
  <c r="AD138" i="17"/>
  <c r="AD137" i="17"/>
  <c r="AD136" i="17"/>
  <c r="AD135" i="17"/>
  <c r="AD134" i="17"/>
  <c r="AD133" i="17"/>
  <c r="AD132" i="17"/>
  <c r="AD131" i="17"/>
  <c r="AD130" i="17"/>
  <c r="AD129" i="17"/>
  <c r="AD128" i="17"/>
  <c r="AD127" i="17"/>
  <c r="AD126" i="17"/>
  <c r="AD125" i="17"/>
  <c r="AD124" i="17"/>
  <c r="AD123" i="17"/>
  <c r="AD122" i="17"/>
  <c r="AD121" i="17"/>
  <c r="AD120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C449" i="17"/>
  <c r="AC448" i="17"/>
  <c r="AC447" i="17"/>
  <c r="AC446" i="17"/>
  <c r="AC445" i="17"/>
  <c r="AC444" i="17"/>
  <c r="AC443" i="17"/>
  <c r="AC442" i="17"/>
  <c r="AC441" i="17"/>
  <c r="AC440" i="17"/>
  <c r="AC439" i="17"/>
  <c r="AC438" i="17"/>
  <c r="AC437" i="17"/>
  <c r="AC436" i="17"/>
  <c r="AC435" i="17"/>
  <c r="AC434" i="17"/>
  <c r="AC433" i="17"/>
  <c r="AC432" i="17"/>
  <c r="AC431" i="17"/>
  <c r="AC430" i="17"/>
  <c r="AC429" i="17"/>
  <c r="AC428" i="17"/>
  <c r="AC427" i="17"/>
  <c r="AC426" i="17"/>
  <c r="AC425" i="17"/>
  <c r="AC424" i="17"/>
  <c r="AC423" i="17"/>
  <c r="AC422" i="17"/>
  <c r="AC421" i="17"/>
  <c r="AC420" i="17"/>
  <c r="AC419" i="17"/>
  <c r="AC418" i="17"/>
  <c r="AC417" i="17"/>
  <c r="AC416" i="17"/>
  <c r="AC415" i="17"/>
  <c r="AC414" i="17"/>
  <c r="AC413" i="17"/>
  <c r="AC412" i="17"/>
  <c r="AC411" i="17"/>
  <c r="AC410" i="17"/>
  <c r="AC409" i="17"/>
  <c r="AC408" i="17"/>
  <c r="AC407" i="17"/>
  <c r="AC406" i="17"/>
  <c r="AC405" i="17"/>
  <c r="AC404" i="17"/>
  <c r="AC403" i="17"/>
  <c r="AC402" i="17"/>
  <c r="AC401" i="17"/>
  <c r="AC400" i="17"/>
  <c r="AC399" i="17"/>
  <c r="AC398" i="17"/>
  <c r="AC397" i="17"/>
  <c r="AC396" i="17"/>
  <c r="AC395" i="17"/>
  <c r="AC394" i="17"/>
  <c r="AC393" i="17"/>
  <c r="AC392" i="17"/>
  <c r="AC391" i="17"/>
  <c r="AC390" i="17"/>
  <c r="AC389" i="17"/>
  <c r="AC388" i="17"/>
  <c r="AC387" i="17"/>
  <c r="AC386" i="17"/>
  <c r="AC385" i="17"/>
  <c r="AC384" i="17"/>
  <c r="AC383" i="17"/>
  <c r="AC382" i="17"/>
  <c r="AC381" i="17"/>
  <c r="AC380" i="17"/>
  <c r="AC379" i="17"/>
  <c r="AC378" i="17"/>
  <c r="AC377" i="17"/>
  <c r="AC376" i="17"/>
  <c r="AC375" i="17"/>
  <c r="AC374" i="17"/>
  <c r="AC373" i="17"/>
  <c r="AC372" i="17"/>
  <c r="AC371" i="17"/>
  <c r="AC370" i="17"/>
  <c r="AC369" i="17"/>
  <c r="AC368" i="17"/>
  <c r="AC367" i="17"/>
  <c r="AC366" i="17"/>
  <c r="AC365" i="17"/>
  <c r="AC364" i="17"/>
  <c r="AC363" i="17"/>
  <c r="AC362" i="17"/>
  <c r="AC361" i="17"/>
  <c r="AC360" i="17"/>
  <c r="AC359" i="17"/>
  <c r="AC358" i="17"/>
  <c r="AC357" i="17"/>
  <c r="AC356" i="17"/>
  <c r="AC355" i="17"/>
  <c r="AC354" i="17"/>
  <c r="AC353" i="17"/>
  <c r="AC352" i="17"/>
  <c r="AC351" i="17"/>
  <c r="AC350" i="17"/>
  <c r="AC349" i="17"/>
  <c r="AC348" i="17"/>
  <c r="AC347" i="17"/>
  <c r="AC346" i="17"/>
  <c r="AC345" i="17"/>
  <c r="AC344" i="17"/>
  <c r="AC343" i="17"/>
  <c r="AC342" i="17"/>
  <c r="AC341" i="17"/>
  <c r="AC340" i="17"/>
  <c r="AC339" i="17"/>
  <c r="AC338" i="17"/>
  <c r="AC337" i="17"/>
  <c r="AC336" i="17"/>
  <c r="AC335" i="17"/>
  <c r="AC334" i="17"/>
  <c r="AC333" i="17"/>
  <c r="AC332" i="17"/>
  <c r="AC331" i="17"/>
  <c r="AC330" i="17"/>
  <c r="AC329" i="17"/>
  <c r="AC328" i="17"/>
  <c r="AC327" i="17"/>
  <c r="AC326" i="17"/>
  <c r="AC325" i="17"/>
  <c r="AC324" i="17"/>
  <c r="AC323" i="17"/>
  <c r="AC322" i="17"/>
  <c r="AC321" i="17"/>
  <c r="AC320" i="17"/>
  <c r="AC319" i="17"/>
  <c r="AC318" i="17"/>
  <c r="AC317" i="17"/>
  <c r="AC316" i="17"/>
  <c r="AC315" i="17"/>
  <c r="AC314" i="17"/>
  <c r="AC313" i="17"/>
  <c r="AC312" i="17"/>
  <c r="AC311" i="17"/>
  <c r="AC310" i="17"/>
  <c r="AC309" i="17"/>
  <c r="AC308" i="17"/>
  <c r="AC307" i="17"/>
  <c r="AC306" i="17"/>
  <c r="AC305" i="17"/>
  <c r="AC304" i="17"/>
  <c r="AC303" i="17"/>
  <c r="AC302" i="17"/>
  <c r="AC301" i="17"/>
  <c r="AC300" i="17"/>
  <c r="AC299" i="17"/>
  <c r="AC298" i="17"/>
  <c r="AC297" i="17"/>
  <c r="AC296" i="17"/>
  <c r="AC295" i="17"/>
  <c r="AC294" i="17"/>
  <c r="AC293" i="17"/>
  <c r="AC292" i="17"/>
  <c r="AC291" i="17"/>
  <c r="AC290" i="17"/>
  <c r="AC289" i="17"/>
  <c r="AC288" i="17"/>
  <c r="AC287" i="17"/>
  <c r="AC286" i="17"/>
  <c r="AC285" i="17"/>
  <c r="AC284" i="17"/>
  <c r="AC283" i="17"/>
  <c r="AC282" i="17"/>
  <c r="AC281" i="17"/>
  <c r="AC280" i="17"/>
  <c r="AC279" i="17"/>
  <c r="AC278" i="17"/>
  <c r="AC277" i="17"/>
  <c r="AC276" i="17"/>
  <c r="AC275" i="17"/>
  <c r="AC274" i="17"/>
  <c r="AC273" i="17"/>
  <c r="AC272" i="17"/>
  <c r="AC271" i="17"/>
  <c r="AC270" i="17"/>
  <c r="AC269" i="17"/>
  <c r="AC268" i="17"/>
  <c r="AC267" i="17"/>
  <c r="AC266" i="17"/>
  <c r="AC265" i="17"/>
  <c r="AC264" i="17"/>
  <c r="AC263" i="17"/>
  <c r="AC262" i="17"/>
  <c r="AC261" i="17"/>
  <c r="AC260" i="17"/>
  <c r="AC259" i="17"/>
  <c r="AC258" i="17"/>
  <c r="AC257" i="17"/>
  <c r="AC256" i="17"/>
  <c r="AC255" i="17"/>
  <c r="AC254" i="17"/>
  <c r="AC253" i="17"/>
  <c r="AC252" i="17"/>
  <c r="AC251" i="17"/>
  <c r="AC250" i="17"/>
  <c r="AC249" i="17"/>
  <c r="AC248" i="17"/>
  <c r="AC247" i="17"/>
  <c r="AC246" i="17"/>
  <c r="AC245" i="17"/>
  <c r="AC244" i="17"/>
  <c r="AC243" i="17"/>
  <c r="AC242" i="17"/>
  <c r="AC241" i="17"/>
  <c r="AC240" i="17"/>
  <c r="AC239" i="17"/>
  <c r="AC238" i="17"/>
  <c r="AC237" i="17"/>
  <c r="AC236" i="17"/>
  <c r="AC235" i="17"/>
  <c r="AC234" i="17"/>
  <c r="AC233" i="17"/>
  <c r="AC232" i="17"/>
  <c r="AC231" i="17"/>
  <c r="AC230" i="17"/>
  <c r="AC229" i="17"/>
  <c r="AC228" i="17"/>
  <c r="AC227" i="17"/>
  <c r="AC226" i="17"/>
  <c r="AC225" i="17"/>
  <c r="AC224" i="17"/>
  <c r="AC223" i="17"/>
  <c r="AC222" i="17"/>
  <c r="AC221" i="17"/>
  <c r="AC220" i="17"/>
  <c r="AC219" i="17"/>
  <c r="AC218" i="17"/>
  <c r="AC217" i="17"/>
  <c r="AC216" i="17"/>
  <c r="AC215" i="17"/>
  <c r="AC214" i="17"/>
  <c r="AC213" i="17"/>
  <c r="AC212" i="17"/>
  <c r="AC211" i="17"/>
  <c r="AC210" i="17"/>
  <c r="AC209" i="17"/>
  <c r="AC208" i="17"/>
  <c r="AC207" i="17"/>
  <c r="AC206" i="17"/>
  <c r="AC205" i="17"/>
  <c r="AC204" i="17"/>
  <c r="AC203" i="17"/>
  <c r="AC202" i="17"/>
  <c r="AC201" i="17"/>
  <c r="AC200" i="17"/>
  <c r="AC199" i="17"/>
  <c r="AC198" i="17"/>
  <c r="AC197" i="17"/>
  <c r="AC196" i="17"/>
  <c r="AC195" i="17"/>
  <c r="AC194" i="17"/>
  <c r="AC193" i="17"/>
  <c r="AC192" i="17"/>
  <c r="AC191" i="17"/>
  <c r="AC190" i="17"/>
  <c r="AC189" i="17"/>
  <c r="AC188" i="17"/>
  <c r="AC187" i="17"/>
  <c r="AC186" i="17"/>
  <c r="AC185" i="17"/>
  <c r="AC184" i="17"/>
  <c r="AC183" i="17"/>
  <c r="AC182" i="17"/>
  <c r="AC181" i="17"/>
  <c r="AC180" i="17"/>
  <c r="AC179" i="17"/>
  <c r="AC178" i="17"/>
  <c r="AC177" i="17"/>
  <c r="AC176" i="17"/>
  <c r="AC175" i="17"/>
  <c r="AC174" i="17"/>
  <c r="AC173" i="17"/>
  <c r="AC172" i="17"/>
  <c r="AC171" i="17"/>
  <c r="AC170" i="17"/>
  <c r="AC169" i="17"/>
  <c r="AC168" i="17"/>
  <c r="AC167" i="17"/>
  <c r="AC166" i="17"/>
  <c r="AC165" i="17"/>
  <c r="AC164" i="17"/>
  <c r="AC163" i="17"/>
  <c r="AC162" i="17"/>
  <c r="AC161" i="17"/>
  <c r="AC160" i="17"/>
  <c r="AC159" i="17"/>
  <c r="AC158" i="17"/>
  <c r="AC157" i="17"/>
  <c r="AC156" i="17"/>
  <c r="AC155" i="17"/>
  <c r="AC154" i="17"/>
  <c r="AC153" i="17"/>
  <c r="AC152" i="17"/>
  <c r="AC151" i="17"/>
  <c r="AC150" i="17"/>
  <c r="AC149" i="17"/>
  <c r="AC148" i="17"/>
  <c r="AC147" i="17"/>
  <c r="AC146" i="17"/>
  <c r="AC145" i="17"/>
  <c r="AC144" i="17"/>
  <c r="AC143" i="17"/>
  <c r="AC142" i="17"/>
  <c r="AC141" i="17"/>
  <c r="AC140" i="17"/>
  <c r="AC139" i="17"/>
  <c r="AC138" i="17"/>
  <c r="AC137" i="17"/>
  <c r="AC136" i="17"/>
  <c r="AC135" i="17"/>
  <c r="AC134" i="17"/>
  <c r="AC133" i="17"/>
  <c r="AC132" i="17"/>
  <c r="AC131" i="17"/>
  <c r="AC130" i="17"/>
  <c r="AC129" i="17"/>
  <c r="AC128" i="17"/>
  <c r="AC127" i="17"/>
  <c r="AC126" i="17"/>
  <c r="AC125" i="17"/>
  <c r="AC124" i="17"/>
  <c r="AC123" i="17"/>
  <c r="AC122" i="17"/>
  <c r="AC121" i="17"/>
  <c r="AC120" i="17"/>
  <c r="AC119" i="17"/>
  <c r="AC118" i="17"/>
  <c r="AC117" i="17"/>
  <c r="AC116" i="17"/>
  <c r="AC115" i="17"/>
  <c r="AC114" i="17"/>
  <c r="AC113" i="17"/>
  <c r="AC112" i="17"/>
  <c r="AC111" i="17"/>
  <c r="AC110" i="17"/>
  <c r="AC109" i="17"/>
  <c r="AC108" i="17"/>
  <c r="AC107" i="17"/>
  <c r="AC106" i="17"/>
  <c r="AC105" i="17"/>
  <c r="AC104" i="17"/>
  <c r="AC103" i="17"/>
  <c r="AC102" i="17"/>
  <c r="AC101" i="17"/>
  <c r="AC100" i="17"/>
  <c r="AC99" i="17"/>
  <c r="AC98" i="17"/>
  <c r="AC97" i="17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4" i="17"/>
  <c r="AC83" i="17"/>
  <c r="AC82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7" i="17"/>
  <c r="AC66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F3" i="17"/>
  <c r="AE3" i="17"/>
  <c r="AD3" i="17"/>
  <c r="AC3" i="17"/>
  <c r="AB449" i="17"/>
  <c r="AB448" i="17"/>
  <c r="AB447" i="17"/>
  <c r="AB446" i="17"/>
  <c r="AB445" i="17"/>
  <c r="AB444" i="17"/>
  <c r="AB443" i="17"/>
  <c r="AB442" i="17"/>
  <c r="AB441" i="17"/>
  <c r="AB440" i="17"/>
  <c r="AB439" i="17"/>
  <c r="AB438" i="17"/>
  <c r="AB437" i="17"/>
  <c r="AB436" i="17"/>
  <c r="AB435" i="17"/>
  <c r="AB434" i="17"/>
  <c r="AB433" i="17"/>
  <c r="AB432" i="17"/>
  <c r="AB431" i="17"/>
  <c r="AB430" i="17"/>
  <c r="AB429" i="17"/>
  <c r="AB428" i="17"/>
  <c r="AB427" i="17"/>
  <c r="AB426" i="17"/>
  <c r="AB425" i="17"/>
  <c r="AB424" i="17"/>
  <c r="AB423" i="17"/>
  <c r="AB422" i="17"/>
  <c r="AB421" i="17"/>
  <c r="AB420" i="17"/>
  <c r="AB419" i="17"/>
  <c r="AB418" i="17"/>
  <c r="AB417" i="17"/>
  <c r="AB416" i="17"/>
  <c r="AB415" i="17"/>
  <c r="AB414" i="17"/>
  <c r="AB413" i="17"/>
  <c r="AB412" i="17"/>
  <c r="AB411" i="17"/>
  <c r="AB410" i="17"/>
  <c r="AB409" i="17"/>
  <c r="AB408" i="17"/>
  <c r="AB407" i="17"/>
  <c r="AB406" i="17"/>
  <c r="AB405" i="17"/>
  <c r="AB404" i="17"/>
  <c r="AB403" i="17"/>
  <c r="AB402" i="17"/>
  <c r="AB401" i="17"/>
  <c r="AB400" i="17"/>
  <c r="AB399" i="17"/>
  <c r="AB398" i="17"/>
  <c r="AB397" i="17"/>
  <c r="AB396" i="17"/>
  <c r="AB395" i="17"/>
  <c r="AB394" i="17"/>
  <c r="AB393" i="17"/>
  <c r="AB392" i="17"/>
  <c r="AB391" i="17"/>
  <c r="AB390" i="17"/>
  <c r="AB389" i="17"/>
  <c r="AB388" i="17"/>
  <c r="AB387" i="17"/>
  <c r="AB386" i="17"/>
  <c r="AB385" i="17"/>
  <c r="AB384" i="17"/>
  <c r="AB383" i="17"/>
  <c r="AB382" i="17"/>
  <c r="AB381" i="17"/>
  <c r="AB380" i="17"/>
  <c r="AB379" i="17"/>
  <c r="AB378" i="17"/>
  <c r="AB377" i="17"/>
  <c r="AB376" i="17"/>
  <c r="AB375" i="17"/>
  <c r="AB374" i="17"/>
  <c r="AB373" i="17"/>
  <c r="AB372" i="17"/>
  <c r="AB371" i="17"/>
  <c r="AB370" i="17"/>
  <c r="AB369" i="17"/>
  <c r="AB368" i="17"/>
  <c r="AB367" i="17"/>
  <c r="AB366" i="17"/>
  <c r="AB365" i="17"/>
  <c r="AB364" i="17"/>
  <c r="AB363" i="17"/>
  <c r="AB362" i="17"/>
  <c r="AB361" i="17"/>
  <c r="AB360" i="17"/>
  <c r="AB359" i="17"/>
  <c r="AB358" i="17"/>
  <c r="AB357" i="17"/>
  <c r="AB356" i="17"/>
  <c r="AB355" i="17"/>
  <c r="AB354" i="17"/>
  <c r="AB353" i="17"/>
  <c r="AB352" i="17"/>
  <c r="AB351" i="17"/>
  <c r="AB350" i="17"/>
  <c r="AB349" i="17"/>
  <c r="AB348" i="17"/>
  <c r="AB347" i="17"/>
  <c r="AB346" i="17"/>
  <c r="AB345" i="17"/>
  <c r="AB344" i="17"/>
  <c r="AB343" i="17"/>
  <c r="AB342" i="17"/>
  <c r="AB341" i="17"/>
  <c r="AB340" i="17"/>
  <c r="AB339" i="17"/>
  <c r="AB338" i="17"/>
  <c r="AB337" i="17"/>
  <c r="AB336" i="17"/>
  <c r="AB335" i="17"/>
  <c r="AB334" i="17"/>
  <c r="AB333" i="17"/>
  <c r="AB332" i="17"/>
  <c r="AB331" i="17"/>
  <c r="AB330" i="17"/>
  <c r="AB329" i="17"/>
  <c r="AB328" i="17"/>
  <c r="AB327" i="17"/>
  <c r="AB326" i="17"/>
  <c r="AB325" i="17"/>
  <c r="AB324" i="17"/>
  <c r="AB323" i="17"/>
  <c r="AB322" i="17"/>
  <c r="AB321" i="17"/>
  <c r="AB320" i="17"/>
  <c r="AB319" i="17"/>
  <c r="AB318" i="17"/>
  <c r="AB317" i="17"/>
  <c r="AB316" i="17"/>
  <c r="AB315" i="17"/>
  <c r="AB314" i="17"/>
  <c r="AB313" i="17"/>
  <c r="AB312" i="17"/>
  <c r="AB311" i="17"/>
  <c r="AB310" i="17"/>
  <c r="AB309" i="17"/>
  <c r="AB308" i="17"/>
  <c r="AB307" i="17"/>
  <c r="AB306" i="17"/>
  <c r="AB305" i="17"/>
  <c r="AB304" i="17"/>
  <c r="AB303" i="17"/>
  <c r="AB302" i="17"/>
  <c r="AB301" i="17"/>
  <c r="AB205" i="17"/>
  <c r="AB204" i="17"/>
  <c r="AB203" i="17"/>
  <c r="AB202" i="17"/>
  <c r="AB201" i="17"/>
  <c r="AB200" i="17"/>
  <c r="AB199" i="17"/>
  <c r="AB198" i="17"/>
  <c r="AB197" i="17"/>
  <c r="AB196" i="17"/>
  <c r="AB195" i="17"/>
  <c r="AB194" i="17"/>
  <c r="AB193" i="17"/>
  <c r="AB192" i="17"/>
  <c r="AB191" i="17"/>
  <c r="AB190" i="17"/>
  <c r="AB189" i="17"/>
  <c r="AB188" i="17"/>
  <c r="AB187" i="17"/>
  <c r="AB186" i="17"/>
  <c r="AB185" i="17"/>
  <c r="AB184" i="17"/>
  <c r="AB183" i="17"/>
  <c r="AB182" i="17"/>
  <c r="AB181" i="17"/>
  <c r="AB180" i="17"/>
  <c r="AB179" i="17"/>
  <c r="AB178" i="17"/>
  <c r="AB177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43" i="17"/>
  <c r="AB142" i="17"/>
  <c r="AB141" i="17"/>
  <c r="AB140" i="17"/>
  <c r="AB139" i="17"/>
  <c r="AB138" i="17"/>
  <c r="AB137" i="17"/>
  <c r="AB136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G449" i="17"/>
  <c r="H449" i="17" s="1"/>
  <c r="G448" i="17"/>
  <c r="H448" i="17" s="1"/>
  <c r="G447" i="17"/>
  <c r="H447" i="17" s="1"/>
  <c r="G446" i="17"/>
  <c r="H446" i="17" s="1"/>
  <c r="G445" i="17"/>
  <c r="H445" i="17" s="1"/>
  <c r="G444" i="17"/>
  <c r="H444" i="17" s="1"/>
  <c r="G443" i="17"/>
  <c r="H443" i="17" s="1"/>
  <c r="G442" i="17"/>
  <c r="H442" i="17" s="1"/>
  <c r="G441" i="17"/>
  <c r="H441" i="17" s="1"/>
  <c r="G440" i="17"/>
  <c r="H440" i="17" s="1"/>
  <c r="G439" i="17"/>
  <c r="H439" i="17" s="1"/>
  <c r="G438" i="17"/>
  <c r="H438" i="17" s="1"/>
  <c r="G437" i="17"/>
  <c r="H437" i="17" s="1"/>
  <c r="G436" i="17"/>
  <c r="H436" i="17" s="1"/>
  <c r="G435" i="17"/>
  <c r="H435" i="17" s="1"/>
  <c r="G434" i="17"/>
  <c r="H434" i="17" s="1"/>
  <c r="G433" i="17"/>
  <c r="H433" i="17" s="1"/>
  <c r="G432" i="17"/>
  <c r="H432" i="17" s="1"/>
  <c r="G431" i="17"/>
  <c r="H431" i="17" s="1"/>
  <c r="G430" i="17"/>
  <c r="H430" i="17" s="1"/>
  <c r="G429" i="17"/>
  <c r="H429" i="17" s="1"/>
  <c r="G428" i="17"/>
  <c r="H428" i="17" s="1"/>
  <c r="G427" i="17"/>
  <c r="H427" i="17" s="1"/>
  <c r="G426" i="17"/>
  <c r="H426" i="17" s="1"/>
  <c r="G425" i="17"/>
  <c r="H425" i="17" s="1"/>
  <c r="G424" i="17"/>
  <c r="H424" i="17" s="1"/>
  <c r="G423" i="17"/>
  <c r="H423" i="17" s="1"/>
  <c r="G422" i="17"/>
  <c r="H422" i="17" s="1"/>
  <c r="G421" i="17"/>
  <c r="H421" i="17" s="1"/>
  <c r="G420" i="17"/>
  <c r="H420" i="17" s="1"/>
  <c r="G419" i="17"/>
  <c r="H419" i="17" s="1"/>
  <c r="G418" i="17"/>
  <c r="H418" i="17" s="1"/>
  <c r="G417" i="17"/>
  <c r="H417" i="17" s="1"/>
  <c r="G416" i="17"/>
  <c r="H416" i="17" s="1"/>
  <c r="G415" i="17"/>
  <c r="H415" i="17" s="1"/>
  <c r="G414" i="17"/>
  <c r="H414" i="17" s="1"/>
  <c r="G413" i="17"/>
  <c r="H413" i="17" s="1"/>
  <c r="G412" i="17"/>
  <c r="H412" i="17" s="1"/>
  <c r="G411" i="17"/>
  <c r="H411" i="17" s="1"/>
  <c r="G410" i="17"/>
  <c r="H410" i="17" s="1"/>
  <c r="G409" i="17"/>
  <c r="H409" i="17" s="1"/>
  <c r="G408" i="17"/>
  <c r="H408" i="17" s="1"/>
  <c r="G407" i="17"/>
  <c r="H407" i="17" s="1"/>
  <c r="G406" i="17"/>
  <c r="H406" i="17" s="1"/>
  <c r="G405" i="17"/>
  <c r="H405" i="17" s="1"/>
  <c r="G404" i="17"/>
  <c r="H404" i="17" s="1"/>
  <c r="G403" i="17"/>
  <c r="H403" i="17" s="1"/>
  <c r="G402" i="17"/>
  <c r="H402" i="17" s="1"/>
  <c r="G401" i="17"/>
  <c r="H401" i="17" s="1"/>
  <c r="G400" i="17"/>
  <c r="H400" i="17" s="1"/>
  <c r="G399" i="17"/>
  <c r="H399" i="17" s="1"/>
  <c r="G398" i="17"/>
  <c r="H398" i="17" s="1"/>
  <c r="G397" i="17"/>
  <c r="H397" i="17" s="1"/>
  <c r="G396" i="17"/>
  <c r="H396" i="17" s="1"/>
  <c r="G395" i="17"/>
  <c r="H395" i="17" s="1"/>
  <c r="G394" i="17"/>
  <c r="H394" i="17" s="1"/>
  <c r="G393" i="17"/>
  <c r="H393" i="17" s="1"/>
  <c r="G392" i="17"/>
  <c r="H392" i="17" s="1"/>
  <c r="G391" i="17"/>
  <c r="H391" i="17" s="1"/>
  <c r="G390" i="17"/>
  <c r="H390" i="17" s="1"/>
  <c r="G389" i="17"/>
  <c r="H389" i="17" s="1"/>
  <c r="G388" i="17"/>
  <c r="H388" i="17" s="1"/>
  <c r="G387" i="17"/>
  <c r="H387" i="17" s="1"/>
  <c r="G386" i="17"/>
  <c r="H386" i="17" s="1"/>
  <c r="G385" i="17"/>
  <c r="H385" i="17" s="1"/>
  <c r="G384" i="17"/>
  <c r="H384" i="17" s="1"/>
  <c r="G383" i="17"/>
  <c r="H383" i="17" s="1"/>
  <c r="G382" i="17"/>
  <c r="H382" i="17" s="1"/>
  <c r="G381" i="17"/>
  <c r="H381" i="17" s="1"/>
  <c r="G380" i="17"/>
  <c r="H380" i="17" s="1"/>
  <c r="G379" i="17"/>
  <c r="H379" i="17" s="1"/>
  <c r="G378" i="17"/>
  <c r="H378" i="17" s="1"/>
  <c r="G377" i="17"/>
  <c r="H377" i="17" s="1"/>
  <c r="G376" i="17"/>
  <c r="H376" i="17" s="1"/>
  <c r="G375" i="17"/>
  <c r="H375" i="17" s="1"/>
  <c r="G374" i="17"/>
  <c r="H374" i="17" s="1"/>
  <c r="G373" i="17"/>
  <c r="H373" i="17" s="1"/>
  <c r="G372" i="17"/>
  <c r="H372" i="17" s="1"/>
  <c r="G371" i="17"/>
  <c r="H371" i="17" s="1"/>
  <c r="G370" i="17"/>
  <c r="H370" i="17" s="1"/>
  <c r="G369" i="17"/>
  <c r="H369" i="17" s="1"/>
  <c r="G368" i="17"/>
  <c r="H368" i="17" s="1"/>
  <c r="G367" i="17"/>
  <c r="H367" i="17" s="1"/>
  <c r="G366" i="17"/>
  <c r="H366" i="17" s="1"/>
  <c r="G365" i="17"/>
  <c r="H365" i="17" s="1"/>
  <c r="G364" i="17"/>
  <c r="H364" i="17" s="1"/>
  <c r="G363" i="17"/>
  <c r="H363" i="17" s="1"/>
  <c r="G362" i="17"/>
  <c r="H362" i="17" s="1"/>
  <c r="G361" i="17"/>
  <c r="H361" i="17" s="1"/>
  <c r="G360" i="17"/>
  <c r="H360" i="17" s="1"/>
  <c r="G359" i="17"/>
  <c r="H359" i="17" s="1"/>
  <c r="G358" i="17"/>
  <c r="H358" i="17" s="1"/>
  <c r="G357" i="17"/>
  <c r="H357" i="17" s="1"/>
  <c r="G356" i="17"/>
  <c r="H356" i="17" s="1"/>
  <c r="G355" i="17"/>
  <c r="H355" i="17" s="1"/>
  <c r="G354" i="17"/>
  <c r="H354" i="17" s="1"/>
  <c r="G353" i="17"/>
  <c r="H353" i="17" s="1"/>
  <c r="G352" i="17"/>
  <c r="H352" i="17" s="1"/>
  <c r="G351" i="17"/>
  <c r="H351" i="17" s="1"/>
  <c r="G350" i="17"/>
  <c r="H350" i="17" s="1"/>
  <c r="G349" i="17"/>
  <c r="H349" i="17" s="1"/>
  <c r="G348" i="17"/>
  <c r="H348" i="17" s="1"/>
  <c r="G347" i="17"/>
  <c r="H347" i="17" s="1"/>
  <c r="G346" i="17"/>
  <c r="H346" i="17" s="1"/>
  <c r="G345" i="17"/>
  <c r="H345" i="17" s="1"/>
  <c r="G343" i="17"/>
  <c r="H343" i="17" s="1"/>
  <c r="G342" i="17"/>
  <c r="H342" i="17" s="1"/>
  <c r="G341" i="17"/>
  <c r="H341" i="17" s="1"/>
  <c r="G340" i="17"/>
  <c r="H340" i="17" s="1"/>
  <c r="G339" i="17"/>
  <c r="H339" i="17" s="1"/>
  <c r="G338" i="17"/>
  <c r="H338" i="17" s="1"/>
  <c r="G337" i="17"/>
  <c r="H337" i="17" s="1"/>
  <c r="G336" i="17"/>
  <c r="H336" i="17" s="1"/>
  <c r="G335" i="17"/>
  <c r="H335" i="17" s="1"/>
  <c r="G334" i="17"/>
  <c r="H334" i="17" s="1"/>
  <c r="G333" i="17"/>
  <c r="H333" i="17" s="1"/>
  <c r="G332" i="17"/>
  <c r="H332" i="17" s="1"/>
  <c r="G331" i="17"/>
  <c r="H331" i="17" s="1"/>
  <c r="G330" i="17"/>
  <c r="H330" i="17" s="1"/>
  <c r="G329" i="17"/>
  <c r="H329" i="17" s="1"/>
  <c r="G328" i="17"/>
  <c r="H328" i="17" s="1"/>
  <c r="G327" i="17"/>
  <c r="H327" i="17" s="1"/>
  <c r="G326" i="17"/>
  <c r="H326" i="17" s="1"/>
  <c r="G325" i="17"/>
  <c r="H325" i="17" s="1"/>
  <c r="G324" i="17"/>
  <c r="H324" i="17" s="1"/>
  <c r="G323" i="17"/>
  <c r="H323" i="17" s="1"/>
  <c r="G322" i="17"/>
  <c r="H322" i="17" s="1"/>
  <c r="G321" i="17"/>
  <c r="H321" i="17" s="1"/>
  <c r="G320" i="17"/>
  <c r="H320" i="17" s="1"/>
  <c r="G319" i="17"/>
  <c r="H319" i="17" s="1"/>
  <c r="G318" i="17"/>
  <c r="H318" i="17" s="1"/>
  <c r="G317" i="17"/>
  <c r="H317" i="17" s="1"/>
  <c r="G316" i="17"/>
  <c r="H316" i="17" s="1"/>
  <c r="G315" i="17"/>
  <c r="H315" i="17" s="1"/>
  <c r="G314" i="17"/>
  <c r="H314" i="17" s="1"/>
  <c r="G313" i="17"/>
  <c r="H313" i="17" s="1"/>
  <c r="G312" i="17"/>
  <c r="H312" i="17" s="1"/>
  <c r="G311" i="17"/>
  <c r="H311" i="17" s="1"/>
  <c r="G310" i="17"/>
  <c r="H310" i="17" s="1"/>
  <c r="G309" i="17"/>
  <c r="H309" i="17" s="1"/>
  <c r="G308" i="17"/>
  <c r="H308" i="17" s="1"/>
  <c r="G307" i="17"/>
  <c r="H307" i="17" s="1"/>
  <c r="G306" i="17"/>
  <c r="H306" i="17" s="1"/>
  <c r="G305" i="17"/>
  <c r="H305" i="17" s="1"/>
  <c r="G304" i="17"/>
  <c r="H304" i="17" s="1"/>
  <c r="G303" i="17"/>
  <c r="H303" i="17" s="1"/>
  <c r="G302" i="17"/>
  <c r="H302" i="17" s="1"/>
  <c r="G301" i="17"/>
  <c r="H301" i="17" s="1"/>
  <c r="AB300" i="17"/>
  <c r="G300" i="17"/>
  <c r="H300" i="17" s="1"/>
  <c r="AB299" i="17"/>
  <c r="G299" i="17"/>
  <c r="H299" i="17" s="1"/>
  <c r="AB298" i="17"/>
  <c r="G298" i="17"/>
  <c r="H298" i="17" s="1"/>
  <c r="AB297" i="17"/>
  <c r="G297" i="17"/>
  <c r="H297" i="17" s="1"/>
  <c r="AB296" i="17"/>
  <c r="G296" i="17"/>
  <c r="H296" i="17" s="1"/>
  <c r="AB295" i="17"/>
  <c r="G295" i="17"/>
  <c r="H295" i="17" s="1"/>
  <c r="AB294" i="17"/>
  <c r="G294" i="17"/>
  <c r="H294" i="17" s="1"/>
  <c r="AB293" i="17"/>
  <c r="G293" i="17"/>
  <c r="H293" i="17" s="1"/>
  <c r="AB292" i="17"/>
  <c r="G292" i="17"/>
  <c r="H292" i="17" s="1"/>
  <c r="AB291" i="17"/>
  <c r="G291" i="17"/>
  <c r="H291" i="17" s="1"/>
  <c r="AB290" i="17"/>
  <c r="G290" i="17"/>
  <c r="H290" i="17" s="1"/>
  <c r="AB289" i="17"/>
  <c r="G289" i="17"/>
  <c r="H289" i="17" s="1"/>
  <c r="AB288" i="17"/>
  <c r="G288" i="17"/>
  <c r="H288" i="17" s="1"/>
  <c r="AB287" i="17"/>
  <c r="G287" i="17"/>
  <c r="H287" i="17" s="1"/>
  <c r="AB286" i="17"/>
  <c r="G286" i="17"/>
  <c r="H286" i="17" s="1"/>
  <c r="AB285" i="17"/>
  <c r="G285" i="17"/>
  <c r="H285" i="17" s="1"/>
  <c r="AB284" i="17"/>
  <c r="G284" i="17"/>
  <c r="H284" i="17" s="1"/>
  <c r="AB283" i="17"/>
  <c r="G283" i="17"/>
  <c r="H283" i="17" s="1"/>
  <c r="AB282" i="17"/>
  <c r="G282" i="17"/>
  <c r="H282" i="17" s="1"/>
  <c r="AB281" i="17"/>
  <c r="G281" i="17"/>
  <c r="H281" i="17" s="1"/>
  <c r="AB280" i="17"/>
  <c r="G280" i="17"/>
  <c r="H280" i="17" s="1"/>
  <c r="AB279" i="17"/>
  <c r="G279" i="17"/>
  <c r="H279" i="17" s="1"/>
  <c r="AB278" i="17"/>
  <c r="G278" i="17"/>
  <c r="H278" i="17" s="1"/>
  <c r="AB277" i="17"/>
  <c r="G277" i="17"/>
  <c r="H277" i="17" s="1"/>
  <c r="AB276" i="17"/>
  <c r="G276" i="17"/>
  <c r="H276" i="17" s="1"/>
  <c r="AB275" i="17"/>
  <c r="G275" i="17"/>
  <c r="H275" i="17" s="1"/>
  <c r="AB274" i="17"/>
  <c r="G274" i="17"/>
  <c r="H274" i="17" s="1"/>
  <c r="AB273" i="17"/>
  <c r="G273" i="17"/>
  <c r="H273" i="17" s="1"/>
  <c r="AB272" i="17"/>
  <c r="G272" i="17"/>
  <c r="H272" i="17" s="1"/>
  <c r="AB271" i="17"/>
  <c r="G271" i="17"/>
  <c r="H271" i="17" s="1"/>
  <c r="AB270" i="17"/>
  <c r="G270" i="17"/>
  <c r="H270" i="17" s="1"/>
  <c r="AB269" i="17"/>
  <c r="G269" i="17"/>
  <c r="H269" i="17" s="1"/>
  <c r="AB268" i="17"/>
  <c r="G268" i="17"/>
  <c r="H268" i="17" s="1"/>
  <c r="AB267" i="17"/>
  <c r="G267" i="17"/>
  <c r="H267" i="17" s="1"/>
  <c r="AB266" i="17"/>
  <c r="G266" i="17"/>
  <c r="H266" i="17" s="1"/>
  <c r="AB265" i="17"/>
  <c r="G265" i="17"/>
  <c r="H265" i="17" s="1"/>
  <c r="AB264" i="17"/>
  <c r="G264" i="17"/>
  <c r="H264" i="17" s="1"/>
  <c r="AB263" i="17"/>
  <c r="G263" i="17"/>
  <c r="H263" i="17" s="1"/>
  <c r="AB262" i="17"/>
  <c r="G262" i="17"/>
  <c r="H262" i="17" s="1"/>
  <c r="AB261" i="17"/>
  <c r="G261" i="17"/>
  <c r="H261" i="17" s="1"/>
  <c r="AB260" i="17"/>
  <c r="G260" i="17"/>
  <c r="H260" i="17" s="1"/>
  <c r="AB259" i="17"/>
  <c r="G259" i="17"/>
  <c r="H259" i="17" s="1"/>
  <c r="AB258" i="17"/>
  <c r="G258" i="17"/>
  <c r="H258" i="17" s="1"/>
  <c r="AB257" i="17"/>
  <c r="G257" i="17"/>
  <c r="H257" i="17" s="1"/>
  <c r="AB256" i="17"/>
  <c r="G256" i="17"/>
  <c r="H256" i="17" s="1"/>
  <c r="AB255" i="17"/>
  <c r="G255" i="17"/>
  <c r="H255" i="17" s="1"/>
  <c r="AB254" i="17"/>
  <c r="G254" i="17"/>
  <c r="H254" i="17" s="1"/>
  <c r="AB253" i="17"/>
  <c r="G253" i="17"/>
  <c r="H253" i="17" s="1"/>
  <c r="AB252" i="17"/>
  <c r="G252" i="17"/>
  <c r="H252" i="17" s="1"/>
  <c r="AB251" i="17"/>
  <c r="G251" i="17"/>
  <c r="H251" i="17" s="1"/>
  <c r="AB250" i="17"/>
  <c r="G250" i="17"/>
  <c r="H250" i="17" s="1"/>
  <c r="AB249" i="17"/>
  <c r="G249" i="17"/>
  <c r="H249" i="17" s="1"/>
  <c r="AB248" i="17"/>
  <c r="G248" i="17"/>
  <c r="H248" i="17" s="1"/>
  <c r="AB247" i="17"/>
  <c r="G247" i="17"/>
  <c r="H247" i="17" s="1"/>
  <c r="AB246" i="17"/>
  <c r="G246" i="17"/>
  <c r="H246" i="17" s="1"/>
  <c r="AB245" i="17"/>
  <c r="G245" i="17"/>
  <c r="H245" i="17" s="1"/>
  <c r="AB244" i="17"/>
  <c r="G244" i="17"/>
  <c r="H244" i="17" s="1"/>
  <c r="AB243" i="17"/>
  <c r="G243" i="17"/>
  <c r="H243" i="17" s="1"/>
  <c r="AB242" i="17"/>
  <c r="G242" i="17"/>
  <c r="H242" i="17" s="1"/>
  <c r="AB241" i="17"/>
  <c r="G241" i="17"/>
  <c r="H241" i="17" s="1"/>
  <c r="AB240" i="17"/>
  <c r="G240" i="17"/>
  <c r="H240" i="17" s="1"/>
  <c r="AB239" i="17"/>
  <c r="G239" i="17"/>
  <c r="H239" i="17" s="1"/>
  <c r="AB238" i="17"/>
  <c r="G238" i="17"/>
  <c r="H238" i="17" s="1"/>
  <c r="AB237" i="17"/>
  <c r="G237" i="17"/>
  <c r="H237" i="17" s="1"/>
  <c r="AB236" i="17"/>
  <c r="G236" i="17"/>
  <c r="H236" i="17" s="1"/>
  <c r="AB235" i="17"/>
  <c r="G235" i="17"/>
  <c r="H235" i="17" s="1"/>
  <c r="AB234" i="17"/>
  <c r="G234" i="17"/>
  <c r="H234" i="17" s="1"/>
  <c r="AB233" i="17"/>
  <c r="G233" i="17"/>
  <c r="H233" i="17" s="1"/>
  <c r="AB232" i="17"/>
  <c r="G232" i="17"/>
  <c r="H232" i="17" s="1"/>
  <c r="AB231" i="17"/>
  <c r="G231" i="17"/>
  <c r="H231" i="17" s="1"/>
  <c r="AB230" i="17"/>
  <c r="G230" i="17"/>
  <c r="H230" i="17" s="1"/>
  <c r="AB229" i="17"/>
  <c r="G229" i="17"/>
  <c r="H229" i="17" s="1"/>
  <c r="AB228" i="17"/>
  <c r="G228" i="17"/>
  <c r="H228" i="17" s="1"/>
  <c r="AB227" i="17"/>
  <c r="G227" i="17"/>
  <c r="H227" i="17" s="1"/>
  <c r="AB226" i="17"/>
  <c r="G226" i="17"/>
  <c r="H226" i="17" s="1"/>
  <c r="AB225" i="17"/>
  <c r="G225" i="17"/>
  <c r="H225" i="17" s="1"/>
  <c r="AB224" i="17"/>
  <c r="G224" i="17"/>
  <c r="H224" i="17" s="1"/>
  <c r="AB223" i="17"/>
  <c r="G223" i="17"/>
  <c r="H223" i="17" s="1"/>
  <c r="AB222" i="17"/>
  <c r="G222" i="17"/>
  <c r="H222" i="17" s="1"/>
  <c r="AB221" i="17"/>
  <c r="G221" i="17"/>
  <c r="H221" i="17" s="1"/>
  <c r="AB220" i="17"/>
  <c r="G220" i="17"/>
  <c r="H220" i="17" s="1"/>
  <c r="AB219" i="17"/>
  <c r="G219" i="17"/>
  <c r="H219" i="17" s="1"/>
  <c r="AB218" i="17"/>
  <c r="G218" i="17"/>
  <c r="H218" i="17" s="1"/>
  <c r="AB217" i="17"/>
  <c r="G217" i="17"/>
  <c r="H217" i="17" s="1"/>
  <c r="AB216" i="17"/>
  <c r="G216" i="17"/>
  <c r="H216" i="17" s="1"/>
  <c r="AB215" i="17"/>
  <c r="G215" i="17"/>
  <c r="H215" i="17" s="1"/>
  <c r="AB214" i="17"/>
  <c r="G214" i="17"/>
  <c r="H214" i="17" s="1"/>
  <c r="AB213" i="17"/>
  <c r="G213" i="17"/>
  <c r="H213" i="17" s="1"/>
  <c r="AB212" i="17"/>
  <c r="H212" i="17"/>
  <c r="AB211" i="17"/>
  <c r="G211" i="17"/>
  <c r="H211" i="17" s="1"/>
  <c r="AB210" i="17"/>
  <c r="G210" i="17"/>
  <c r="H210" i="17" s="1"/>
  <c r="AB209" i="17"/>
  <c r="G209" i="17"/>
  <c r="H209" i="17" s="1"/>
  <c r="AB208" i="17"/>
  <c r="G208" i="17"/>
  <c r="H208" i="17" s="1"/>
  <c r="AB207" i="17"/>
  <c r="G207" i="17"/>
  <c r="H207" i="17" s="1"/>
  <c r="AB206" i="17"/>
  <c r="G206" i="17"/>
  <c r="H206" i="17" s="1"/>
  <c r="G205" i="17"/>
  <c r="H205" i="17" s="1"/>
  <c r="G204" i="17"/>
  <c r="H204" i="17" s="1"/>
  <c r="G203" i="17"/>
  <c r="H203" i="17" s="1"/>
  <c r="G202" i="17"/>
  <c r="H202" i="17" s="1"/>
  <c r="G201" i="17"/>
  <c r="H201" i="17" s="1"/>
  <c r="G200" i="17"/>
  <c r="H200" i="17" s="1"/>
  <c r="G199" i="17"/>
  <c r="H199" i="17" s="1"/>
  <c r="G198" i="17"/>
  <c r="H198" i="17" s="1"/>
  <c r="G197" i="17"/>
  <c r="H197" i="17" s="1"/>
  <c r="G196" i="17"/>
  <c r="H196" i="17" s="1"/>
  <c r="G195" i="17"/>
  <c r="H195" i="17" s="1"/>
  <c r="G194" i="17"/>
  <c r="H194" i="17" s="1"/>
  <c r="G193" i="17"/>
  <c r="H193" i="17" s="1"/>
  <c r="G192" i="17"/>
  <c r="H192" i="17" s="1"/>
  <c r="G191" i="17"/>
  <c r="H191" i="17" s="1"/>
  <c r="G190" i="17"/>
  <c r="H190" i="17" s="1"/>
  <c r="G189" i="17"/>
  <c r="H189" i="17" s="1"/>
  <c r="G188" i="17"/>
  <c r="H188" i="17" s="1"/>
  <c r="G187" i="17"/>
  <c r="H187" i="17" s="1"/>
  <c r="G186" i="17"/>
  <c r="H186" i="17" s="1"/>
  <c r="G185" i="17"/>
  <c r="H185" i="17" s="1"/>
  <c r="G184" i="17"/>
  <c r="H184" i="17" s="1"/>
  <c r="G183" i="17"/>
  <c r="H183" i="17" s="1"/>
  <c r="G182" i="17"/>
  <c r="H182" i="17" s="1"/>
  <c r="G181" i="17"/>
  <c r="H181" i="17" s="1"/>
  <c r="G180" i="17"/>
  <c r="H180" i="17" s="1"/>
  <c r="G179" i="17"/>
  <c r="H179" i="17" s="1"/>
  <c r="G178" i="17"/>
  <c r="H178" i="17" s="1"/>
  <c r="G177" i="17"/>
  <c r="H177" i="17" s="1"/>
  <c r="G176" i="17"/>
  <c r="H176" i="17" s="1"/>
  <c r="G175" i="17"/>
  <c r="H175" i="17" s="1"/>
  <c r="G174" i="17"/>
  <c r="H174" i="17" s="1"/>
  <c r="G173" i="17"/>
  <c r="H173" i="17" s="1"/>
  <c r="G172" i="17"/>
  <c r="H172" i="17" s="1"/>
  <c r="G171" i="17"/>
  <c r="H171" i="17" s="1"/>
  <c r="G170" i="17"/>
  <c r="H170" i="17" s="1"/>
  <c r="G169" i="17"/>
  <c r="H169" i="17" s="1"/>
  <c r="G168" i="17"/>
  <c r="H168" i="17" s="1"/>
  <c r="G167" i="17"/>
  <c r="H167" i="17" s="1"/>
  <c r="G166" i="17"/>
  <c r="H166" i="17" s="1"/>
  <c r="G165" i="17"/>
  <c r="H165" i="17" s="1"/>
  <c r="G164" i="17"/>
  <c r="H164" i="17" s="1"/>
  <c r="G163" i="17"/>
  <c r="H163" i="17" s="1"/>
  <c r="G162" i="17"/>
  <c r="H162" i="17" s="1"/>
  <c r="G161" i="17"/>
  <c r="H161" i="17" s="1"/>
  <c r="G160" i="17"/>
  <c r="H160" i="17" s="1"/>
  <c r="G159" i="17"/>
  <c r="H159" i="17" s="1"/>
  <c r="G158" i="17"/>
  <c r="H158" i="17" s="1"/>
  <c r="G157" i="17"/>
  <c r="H157" i="17" s="1"/>
  <c r="G156" i="17"/>
  <c r="H156" i="17" s="1"/>
  <c r="G155" i="17"/>
  <c r="H155" i="17" s="1"/>
  <c r="G154" i="17"/>
  <c r="H154" i="17" s="1"/>
  <c r="G153" i="17"/>
  <c r="H153" i="17" s="1"/>
  <c r="G152" i="17"/>
  <c r="H152" i="17" s="1"/>
  <c r="G151" i="17"/>
  <c r="H151" i="17" s="1"/>
  <c r="G150" i="17"/>
  <c r="H150" i="17" s="1"/>
  <c r="G149" i="17"/>
  <c r="H149" i="17" s="1"/>
  <c r="G148" i="17"/>
  <c r="H148" i="17" s="1"/>
  <c r="G147" i="17"/>
  <c r="H147" i="17" s="1"/>
  <c r="G146" i="17"/>
  <c r="H146" i="17" s="1"/>
  <c r="G145" i="17"/>
  <c r="H145" i="17" s="1"/>
  <c r="G144" i="17"/>
  <c r="H144" i="17" s="1"/>
  <c r="G143" i="17"/>
  <c r="H143" i="17" s="1"/>
  <c r="G142" i="17"/>
  <c r="H142" i="17" s="1"/>
  <c r="G141" i="17"/>
  <c r="H141" i="17" s="1"/>
  <c r="G140" i="17"/>
  <c r="H140" i="17" s="1"/>
  <c r="G139" i="17"/>
  <c r="H139" i="17" s="1"/>
  <c r="G138" i="17"/>
  <c r="H138" i="17" s="1"/>
  <c r="G137" i="17"/>
  <c r="H137" i="17" s="1"/>
  <c r="G136" i="17"/>
  <c r="H136" i="17" s="1"/>
  <c r="G135" i="17"/>
  <c r="H135" i="17" s="1"/>
  <c r="G134" i="17"/>
  <c r="H134" i="17" s="1"/>
  <c r="G133" i="17"/>
  <c r="H133" i="17" s="1"/>
  <c r="G132" i="17"/>
  <c r="H132" i="17" s="1"/>
  <c r="G131" i="17"/>
  <c r="H131" i="17" s="1"/>
  <c r="G130" i="17"/>
  <c r="H130" i="17" s="1"/>
  <c r="G129" i="17"/>
  <c r="H129" i="17" s="1"/>
  <c r="G128" i="17"/>
  <c r="H128" i="17" s="1"/>
  <c r="G127" i="17"/>
  <c r="H127" i="17" s="1"/>
  <c r="G126" i="17"/>
  <c r="H126" i="17" s="1"/>
  <c r="G125" i="17"/>
  <c r="H125" i="17" s="1"/>
  <c r="G124" i="17"/>
  <c r="H124" i="17" s="1"/>
  <c r="G123" i="17"/>
  <c r="H123" i="17" s="1"/>
  <c r="G122" i="17"/>
  <c r="H122" i="17" s="1"/>
  <c r="G121" i="17"/>
  <c r="H121" i="17" s="1"/>
  <c r="G120" i="17"/>
  <c r="H120" i="17" s="1"/>
  <c r="G119" i="17"/>
  <c r="H119" i="17" s="1"/>
  <c r="G118" i="17"/>
  <c r="H118" i="17" s="1"/>
  <c r="G117" i="17"/>
  <c r="H117" i="17" s="1"/>
  <c r="G116" i="17"/>
  <c r="H116" i="17" s="1"/>
  <c r="G115" i="17"/>
  <c r="H115" i="17" s="1"/>
  <c r="G114" i="17"/>
  <c r="H114" i="17" s="1"/>
  <c r="G113" i="17"/>
  <c r="H113" i="17" s="1"/>
  <c r="G112" i="17"/>
  <c r="H112" i="17" s="1"/>
  <c r="G111" i="17"/>
  <c r="H111" i="17" s="1"/>
  <c r="G110" i="17"/>
  <c r="H110" i="17" s="1"/>
  <c r="G109" i="17"/>
  <c r="H109" i="17" s="1"/>
  <c r="G108" i="17"/>
  <c r="H108" i="17" s="1"/>
  <c r="G107" i="17"/>
  <c r="H107" i="17" s="1"/>
  <c r="G106" i="17"/>
  <c r="H106" i="17" s="1"/>
  <c r="G105" i="17"/>
  <c r="H105" i="17" s="1"/>
  <c r="G104" i="17"/>
  <c r="H104" i="17" s="1"/>
  <c r="G103" i="17"/>
  <c r="H103" i="17" s="1"/>
  <c r="G102" i="17"/>
  <c r="H102" i="17" s="1"/>
  <c r="G101" i="17"/>
  <c r="H101" i="17" s="1"/>
  <c r="G100" i="17"/>
  <c r="H100" i="17" s="1"/>
  <c r="G99" i="17"/>
  <c r="H99" i="17" s="1"/>
  <c r="G98" i="17"/>
  <c r="H98" i="17" s="1"/>
  <c r="G97" i="17"/>
  <c r="H97" i="17" s="1"/>
  <c r="G96" i="17"/>
  <c r="H96" i="17" s="1"/>
  <c r="G95" i="17"/>
  <c r="H95" i="17" s="1"/>
  <c r="G94" i="17"/>
  <c r="H94" i="17" s="1"/>
  <c r="G93" i="17"/>
  <c r="H93" i="17" s="1"/>
  <c r="G92" i="17"/>
  <c r="H92" i="17" s="1"/>
  <c r="G91" i="17"/>
  <c r="H91" i="17" s="1"/>
  <c r="G90" i="17"/>
  <c r="H90" i="17" s="1"/>
  <c r="G89" i="17"/>
  <c r="H89" i="17" s="1"/>
  <c r="G88" i="17"/>
  <c r="H88" i="17" s="1"/>
  <c r="G87" i="17"/>
  <c r="H87" i="17" s="1"/>
  <c r="G86" i="17"/>
  <c r="H86" i="17" s="1"/>
  <c r="G85" i="17"/>
  <c r="H85" i="17" s="1"/>
  <c r="G84" i="17"/>
  <c r="H84" i="17" s="1"/>
  <c r="G83" i="17"/>
  <c r="H83" i="17" s="1"/>
  <c r="G82" i="17"/>
  <c r="H82" i="17" s="1"/>
  <c r="G81" i="17"/>
  <c r="H81" i="17" s="1"/>
  <c r="G80" i="17"/>
  <c r="H80" i="17" s="1"/>
  <c r="G79" i="17"/>
  <c r="H79" i="17" s="1"/>
  <c r="G78" i="17"/>
  <c r="H78" i="17" s="1"/>
  <c r="G77" i="17"/>
  <c r="H77" i="17" s="1"/>
  <c r="G76" i="17"/>
  <c r="H76" i="17" s="1"/>
  <c r="G75" i="17"/>
  <c r="H75" i="17" s="1"/>
  <c r="G74" i="17"/>
  <c r="H74" i="17" s="1"/>
  <c r="G73" i="17"/>
  <c r="H73" i="17" s="1"/>
  <c r="G72" i="17"/>
  <c r="H72" i="17" s="1"/>
  <c r="G71" i="17"/>
  <c r="H71" i="17" s="1"/>
  <c r="G70" i="17"/>
  <c r="H70" i="17" s="1"/>
  <c r="G69" i="17"/>
  <c r="H69" i="17" s="1"/>
  <c r="G68" i="17"/>
  <c r="H68" i="17" s="1"/>
  <c r="G67" i="17"/>
  <c r="H67" i="17" s="1"/>
  <c r="G66" i="17"/>
  <c r="H66" i="17" s="1"/>
  <c r="G65" i="17"/>
  <c r="H65" i="17" s="1"/>
  <c r="G64" i="17"/>
  <c r="H64" i="17" s="1"/>
  <c r="G63" i="17"/>
  <c r="H63" i="17" s="1"/>
  <c r="G62" i="17"/>
  <c r="H62" i="17" s="1"/>
  <c r="G61" i="17"/>
  <c r="H61" i="17" s="1"/>
  <c r="G60" i="17"/>
  <c r="H60" i="17" s="1"/>
  <c r="G59" i="17"/>
  <c r="H59" i="17" s="1"/>
  <c r="G58" i="17"/>
  <c r="H58" i="17" s="1"/>
  <c r="G57" i="17"/>
  <c r="H57" i="17" s="1"/>
  <c r="G56" i="17"/>
  <c r="H56" i="17" s="1"/>
  <c r="G55" i="17"/>
  <c r="H55" i="17" s="1"/>
  <c r="G54" i="17"/>
  <c r="H54" i="17" s="1"/>
  <c r="G53" i="17"/>
  <c r="H53" i="17" s="1"/>
  <c r="G52" i="17"/>
  <c r="H52" i="17" s="1"/>
  <c r="G51" i="17"/>
  <c r="H51" i="17" s="1"/>
  <c r="G50" i="17"/>
  <c r="H50" i="17" s="1"/>
  <c r="G49" i="17"/>
  <c r="H49" i="17" s="1"/>
  <c r="G48" i="17"/>
  <c r="H48" i="17" s="1"/>
  <c r="G47" i="17"/>
  <c r="H47" i="17" s="1"/>
  <c r="G46" i="17"/>
  <c r="H46" i="17" s="1"/>
  <c r="G45" i="17"/>
  <c r="H45" i="17" s="1"/>
  <c r="G44" i="17"/>
  <c r="H44" i="17" s="1"/>
  <c r="G43" i="17"/>
  <c r="H43" i="17" s="1"/>
  <c r="G42" i="17"/>
  <c r="H42" i="17" s="1"/>
  <c r="AB41" i="17"/>
  <c r="G41" i="17"/>
  <c r="H41" i="17" s="1"/>
  <c r="AB40" i="17"/>
  <c r="G40" i="17"/>
  <c r="H40" i="17" s="1"/>
  <c r="AB39" i="17"/>
  <c r="G39" i="17"/>
  <c r="H39" i="17" s="1"/>
  <c r="AB38" i="17"/>
  <c r="G38" i="17"/>
  <c r="H38" i="17" s="1"/>
  <c r="AB37" i="17"/>
  <c r="G37" i="17"/>
  <c r="H37" i="17" s="1"/>
  <c r="AB36" i="17"/>
  <c r="G36" i="17"/>
  <c r="H36" i="17" s="1"/>
  <c r="AB35" i="17"/>
  <c r="G35" i="17"/>
  <c r="H35" i="17" s="1"/>
  <c r="AB34" i="17"/>
  <c r="G34" i="17"/>
  <c r="H34" i="17" s="1"/>
  <c r="AB33" i="17"/>
  <c r="G33" i="17"/>
  <c r="H33" i="17" s="1"/>
  <c r="AB32" i="17"/>
  <c r="G32" i="17"/>
  <c r="H32" i="17" s="1"/>
  <c r="AB31" i="17"/>
  <c r="G31" i="17"/>
  <c r="H31" i="17" s="1"/>
  <c r="AB30" i="17"/>
  <c r="G30" i="17"/>
  <c r="H30" i="17" s="1"/>
  <c r="AB29" i="17"/>
  <c r="G29" i="17"/>
  <c r="H29" i="17" s="1"/>
  <c r="AB28" i="17"/>
  <c r="G28" i="17"/>
  <c r="H28" i="17" s="1"/>
  <c r="AB27" i="17"/>
  <c r="G27" i="17"/>
  <c r="H27" i="17" s="1"/>
  <c r="AB26" i="17"/>
  <c r="G26" i="17"/>
  <c r="H26" i="17" s="1"/>
  <c r="AB25" i="17"/>
  <c r="G25" i="17"/>
  <c r="H25" i="17" s="1"/>
  <c r="AB24" i="17"/>
  <c r="G24" i="17"/>
  <c r="H24" i="17" s="1"/>
  <c r="AB23" i="17"/>
  <c r="G23" i="17"/>
  <c r="H23" i="17" s="1"/>
  <c r="AB22" i="17"/>
  <c r="G22" i="17"/>
  <c r="H22" i="17" s="1"/>
  <c r="AB21" i="17"/>
  <c r="G21" i="17"/>
  <c r="H21" i="17" s="1"/>
  <c r="AB20" i="17"/>
  <c r="G20" i="17"/>
  <c r="H20" i="17" s="1"/>
  <c r="AB19" i="17"/>
  <c r="G19" i="17"/>
  <c r="H19" i="17" s="1"/>
  <c r="AB18" i="17"/>
  <c r="G18" i="17"/>
  <c r="H18" i="17" s="1"/>
  <c r="AB17" i="17"/>
  <c r="G17" i="17"/>
  <c r="H17" i="17" s="1"/>
  <c r="AB16" i="17"/>
  <c r="G16" i="17"/>
  <c r="H16" i="17" s="1"/>
  <c r="AB15" i="17"/>
  <c r="G15" i="17"/>
  <c r="H15" i="17" s="1"/>
  <c r="AB14" i="17"/>
  <c r="G14" i="17"/>
  <c r="H14" i="17" s="1"/>
  <c r="AB13" i="17"/>
  <c r="G13" i="17"/>
  <c r="H13" i="17" s="1"/>
  <c r="AB12" i="17"/>
  <c r="G12" i="17"/>
  <c r="H12" i="17" s="1"/>
  <c r="AB11" i="17"/>
  <c r="G11" i="17"/>
  <c r="H11" i="17" s="1"/>
  <c r="AB10" i="17"/>
  <c r="G10" i="17"/>
  <c r="H10" i="17" s="1"/>
  <c r="AB9" i="17"/>
  <c r="G9" i="17"/>
  <c r="H9" i="17" s="1"/>
  <c r="AB8" i="17"/>
  <c r="G8" i="17"/>
  <c r="H8" i="17" s="1"/>
  <c r="AB7" i="17"/>
  <c r="G7" i="17"/>
  <c r="H7" i="17" s="1"/>
  <c r="AB6" i="17"/>
  <c r="G6" i="17"/>
  <c r="H6" i="17" s="1"/>
  <c r="AB5" i="17"/>
  <c r="G5" i="17"/>
  <c r="H5" i="17" s="1"/>
  <c r="AB4" i="17"/>
  <c r="G4" i="17"/>
  <c r="H4" i="17" s="1"/>
  <c r="AB3" i="17"/>
  <c r="G3" i="17"/>
  <c r="H3" i="17" s="1"/>
  <c r="G43" i="15"/>
  <c r="H43" i="15" s="1"/>
  <c r="G19" i="15"/>
  <c r="H19" i="15" s="1"/>
  <c r="C180" i="14"/>
  <c r="D180" i="14"/>
  <c r="E180" i="14"/>
  <c r="F180" i="14"/>
  <c r="G180" i="14"/>
  <c r="H180" i="14"/>
  <c r="C181" i="14"/>
  <c r="D181" i="14"/>
  <c r="E181" i="14"/>
  <c r="F181" i="14"/>
  <c r="G181" i="14"/>
  <c r="H181" i="14"/>
  <c r="G111" i="14"/>
  <c r="H111" i="14"/>
  <c r="G112" i="14"/>
  <c r="H112" i="14"/>
  <c r="G113" i="14"/>
  <c r="H113" i="14"/>
  <c r="G114" i="14"/>
  <c r="H114" i="14"/>
  <c r="G115" i="14"/>
  <c r="H115" i="14"/>
  <c r="G116" i="14"/>
  <c r="H116" i="14"/>
  <c r="G117" i="14"/>
  <c r="H117" i="14"/>
  <c r="G118" i="14"/>
  <c r="H118" i="14"/>
  <c r="G119" i="14"/>
  <c r="H119" i="14"/>
  <c r="G120" i="14"/>
  <c r="H120" i="14"/>
  <c r="G121" i="14"/>
  <c r="H121" i="14"/>
  <c r="G122" i="14"/>
  <c r="H122" i="14"/>
  <c r="G123" i="14"/>
  <c r="H123" i="14"/>
  <c r="G124" i="14"/>
  <c r="H124" i="14"/>
  <c r="G125" i="14"/>
  <c r="H125" i="14"/>
  <c r="G127" i="14"/>
  <c r="H127" i="14"/>
  <c r="G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H134" i="14"/>
  <c r="G135" i="14"/>
  <c r="H135" i="14"/>
  <c r="G136" i="14"/>
  <c r="H136" i="14"/>
  <c r="G137" i="14"/>
  <c r="H137" i="14"/>
  <c r="G138" i="14"/>
  <c r="H138" i="14"/>
  <c r="G139" i="14"/>
  <c r="H139" i="14"/>
  <c r="G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48" i="14"/>
  <c r="H148" i="14"/>
  <c r="G149" i="14"/>
  <c r="H149" i="14"/>
  <c r="G150" i="14"/>
  <c r="H150" i="14"/>
  <c r="G151" i="14"/>
  <c r="H151" i="14"/>
  <c r="G152" i="14"/>
  <c r="H152" i="14"/>
  <c r="G153" i="14"/>
  <c r="H153" i="14"/>
  <c r="G154" i="14"/>
  <c r="H154" i="14"/>
  <c r="G155" i="14"/>
  <c r="H155" i="14"/>
  <c r="G156" i="14"/>
  <c r="H156" i="14"/>
  <c r="G157" i="14"/>
  <c r="H157" i="14"/>
  <c r="G159" i="14"/>
  <c r="H159" i="14"/>
  <c r="G160" i="14"/>
  <c r="H160" i="14"/>
  <c r="G161" i="14"/>
  <c r="H161" i="14"/>
  <c r="G162" i="14"/>
  <c r="H162" i="14"/>
  <c r="G163" i="14"/>
  <c r="H163" i="14"/>
  <c r="G164" i="14"/>
  <c r="H164" i="14"/>
  <c r="G165" i="14"/>
  <c r="H165" i="14"/>
  <c r="G166" i="14"/>
  <c r="H166" i="14"/>
  <c r="G167" i="14"/>
  <c r="H167" i="14"/>
  <c r="G168" i="14"/>
  <c r="H168" i="14"/>
  <c r="G169" i="14"/>
  <c r="H169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AA12" i="8"/>
  <c r="AA11" i="8"/>
  <c r="AA10" i="8"/>
  <c r="AA9" i="8"/>
  <c r="AA8" i="8"/>
  <c r="AA7" i="8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B112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B111" i="13"/>
  <c r="AB110" i="13"/>
  <c r="AB109" i="13"/>
  <c r="AB108" i="13"/>
  <c r="AB107" i="13"/>
  <c r="AB106" i="13"/>
  <c r="AB105" i="13"/>
  <c r="AB104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E37" i="12"/>
  <c r="F37" i="12"/>
  <c r="H37" i="12"/>
  <c r="L37" i="12"/>
  <c r="N37" i="12"/>
  <c r="O37" i="12"/>
  <c r="P37" i="12"/>
  <c r="Q37" i="12"/>
  <c r="R37" i="12"/>
  <c r="X15" i="8"/>
  <c r="W15" i="8"/>
  <c r="V15" i="8"/>
  <c r="U15" i="8"/>
  <c r="T15" i="8"/>
  <c r="N15" i="8"/>
  <c r="L15" i="8"/>
  <c r="K15" i="8"/>
  <c r="E33" i="12"/>
  <c r="F33" i="12"/>
  <c r="G33" i="12"/>
  <c r="H33" i="12"/>
  <c r="I33" i="12"/>
  <c r="J33" i="12"/>
  <c r="L33" i="12"/>
  <c r="N33" i="12"/>
  <c r="O33" i="12"/>
  <c r="P33" i="12"/>
  <c r="Q33" i="12"/>
  <c r="R33" i="12"/>
  <c r="S33" i="12"/>
  <c r="Y35" i="9"/>
  <c r="X35" i="9"/>
  <c r="W35" i="9"/>
  <c r="U35" i="9"/>
  <c r="V35" i="9"/>
  <c r="T35" i="9"/>
  <c r="R35" i="9"/>
  <c r="P35" i="9"/>
  <c r="O35" i="9"/>
  <c r="N35" i="9"/>
  <c r="M35" i="9"/>
  <c r="L35" i="9"/>
  <c r="K35" i="9"/>
  <c r="Y22" i="10"/>
  <c r="X22" i="10"/>
  <c r="W22" i="10"/>
  <c r="V22" i="10"/>
  <c r="U22" i="10"/>
  <c r="T22" i="10"/>
  <c r="O22" i="10"/>
  <c r="N22" i="10"/>
  <c r="M22" i="10"/>
  <c r="K22" i="10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D19" i="12"/>
  <c r="D20" i="12"/>
  <c r="D21" i="12"/>
  <c r="D27" i="12"/>
  <c r="C22" i="12"/>
  <c r="C19" i="12"/>
  <c r="C20" i="12"/>
  <c r="C21" i="12"/>
  <c r="C28" i="12"/>
  <c r="B22" i="12"/>
  <c r="B19" i="12"/>
  <c r="B20" i="12"/>
  <c r="B21" i="12"/>
  <c r="B27" i="12"/>
  <c r="E11" i="12"/>
  <c r="E27" i="12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F55" i="16"/>
  <c r="E55" i="16"/>
  <c r="D55" i="16"/>
  <c r="C55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F54" i="16"/>
  <c r="E54" i="16"/>
  <c r="D54" i="16"/>
  <c r="C54" i="16"/>
  <c r="G53" i="16"/>
  <c r="H53" i="16"/>
  <c r="G52" i="16"/>
  <c r="H52" i="16"/>
  <c r="G51" i="16"/>
  <c r="H51" i="16"/>
  <c r="G50" i="16"/>
  <c r="H50" i="16"/>
  <c r="G49" i="16"/>
  <c r="H49" i="16"/>
  <c r="G48" i="16"/>
  <c r="H48" i="16"/>
  <c r="G47" i="16"/>
  <c r="H47" i="16"/>
  <c r="G46" i="16"/>
  <c r="H46" i="16"/>
  <c r="G45" i="16"/>
  <c r="H45" i="16"/>
  <c r="G44" i="16"/>
  <c r="H44" i="16"/>
  <c r="G43" i="16"/>
  <c r="H43" i="16"/>
  <c r="G42" i="16"/>
  <c r="H42" i="16"/>
  <c r="G41" i="16"/>
  <c r="H41" i="16"/>
  <c r="G40" i="16"/>
  <c r="H40" i="16"/>
  <c r="G39" i="16"/>
  <c r="H39" i="16"/>
  <c r="G38" i="16"/>
  <c r="H38" i="16"/>
  <c r="G37" i="16"/>
  <c r="H37" i="16"/>
  <c r="G36" i="16"/>
  <c r="H36" i="16"/>
  <c r="G35" i="16"/>
  <c r="H35" i="16"/>
  <c r="G33" i="16"/>
  <c r="H33" i="16"/>
  <c r="G32" i="16"/>
  <c r="H32" i="16"/>
  <c r="G31" i="16"/>
  <c r="H31" i="16"/>
  <c r="G30" i="16"/>
  <c r="H30" i="16"/>
  <c r="G29" i="16"/>
  <c r="H29" i="16"/>
  <c r="G28" i="16"/>
  <c r="H28" i="16"/>
  <c r="G26" i="16"/>
  <c r="H26" i="16"/>
  <c r="G24" i="16"/>
  <c r="H24" i="16"/>
  <c r="G23" i="16"/>
  <c r="H23" i="16"/>
  <c r="G22" i="16"/>
  <c r="H22" i="16"/>
  <c r="G20" i="16"/>
  <c r="H20" i="16"/>
  <c r="G19" i="16"/>
  <c r="H19" i="16"/>
  <c r="G18" i="16"/>
  <c r="H18" i="16"/>
  <c r="G17" i="16"/>
  <c r="H17" i="16"/>
  <c r="G16" i="16"/>
  <c r="H16" i="16"/>
  <c r="G15" i="16"/>
  <c r="H15" i="16"/>
  <c r="G14" i="16"/>
  <c r="H14" i="16"/>
  <c r="G13" i="16"/>
  <c r="H13" i="16"/>
  <c r="G12" i="16"/>
  <c r="H12" i="16"/>
  <c r="G11" i="16"/>
  <c r="H11" i="16"/>
  <c r="G10" i="16"/>
  <c r="H10" i="16"/>
  <c r="G9" i="16"/>
  <c r="H9" i="16"/>
  <c r="G8" i="16"/>
  <c r="H8" i="16"/>
  <c r="G7" i="16"/>
  <c r="G54" i="16"/>
  <c r="G55" i="16"/>
  <c r="C27" i="12"/>
  <c r="D28" i="12"/>
  <c r="H7" i="16"/>
  <c r="R14" i="8"/>
  <c r="R15" i="8"/>
  <c r="R21" i="10"/>
  <c r="G17" i="9"/>
  <c r="H17" i="9"/>
  <c r="U2" i="12"/>
  <c r="U3" i="12"/>
  <c r="U4" i="12"/>
  <c r="U5" i="12"/>
  <c r="U7" i="12"/>
  <c r="U8" i="12"/>
  <c r="U9" i="12"/>
  <c r="Q10" i="12"/>
  <c r="R10" i="12"/>
  <c r="T2" i="12"/>
  <c r="T3" i="12"/>
  <c r="T4" i="12"/>
  <c r="T5" i="12"/>
  <c r="T7" i="12"/>
  <c r="T8" i="12"/>
  <c r="T9" i="12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20" i="15"/>
  <c r="H20" i="15" s="1"/>
  <c r="G21" i="15"/>
  <c r="H21" i="15" s="1"/>
  <c r="G22" i="15"/>
  <c r="H22" i="15" s="1"/>
  <c r="G23" i="15"/>
  <c r="H23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4" i="15"/>
  <c r="H44" i="15" s="1"/>
  <c r="G45" i="15"/>
  <c r="H45" i="15" s="1"/>
  <c r="G46" i="15"/>
  <c r="H46" i="15" s="1"/>
  <c r="G47" i="15"/>
  <c r="H47" i="15" s="1"/>
  <c r="G49" i="15"/>
  <c r="H49" i="15" s="1"/>
  <c r="G50" i="15"/>
  <c r="H50" i="15" s="1"/>
  <c r="G51" i="15"/>
  <c r="H51" i="15" s="1"/>
  <c r="G53" i="15"/>
  <c r="H53" i="15" s="1"/>
  <c r="G7" i="14"/>
  <c r="H7" i="14"/>
  <c r="G8" i="14"/>
  <c r="H8" i="14"/>
  <c r="G9" i="14"/>
  <c r="H9" i="14"/>
  <c r="G10" i="14"/>
  <c r="H10" i="14"/>
  <c r="G11" i="14"/>
  <c r="H11" i="14"/>
  <c r="G12" i="14"/>
  <c r="H12" i="14"/>
  <c r="G14" i="14"/>
  <c r="H14" i="14"/>
  <c r="G15" i="14"/>
  <c r="H15" i="14"/>
  <c r="G16" i="14"/>
  <c r="H16" i="14"/>
  <c r="G17" i="14"/>
  <c r="H17" i="14"/>
  <c r="G18" i="14"/>
  <c r="H18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G37" i="14"/>
  <c r="H37" i="14"/>
  <c r="G39" i="14"/>
  <c r="H39" i="14"/>
  <c r="G40" i="14"/>
  <c r="H40" i="14"/>
  <c r="G41" i="14"/>
  <c r="H4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G51" i="14"/>
  <c r="H51" i="14"/>
  <c r="G52" i="14"/>
  <c r="H52" i="14"/>
  <c r="G53" i="14"/>
  <c r="H53" i="14"/>
  <c r="G55" i="14"/>
  <c r="H55" i="14"/>
  <c r="G56" i="14"/>
  <c r="H56" i="14"/>
  <c r="G57" i="14"/>
  <c r="H57" i="14"/>
  <c r="G58" i="14"/>
  <c r="H58" i="14"/>
  <c r="G59" i="14"/>
  <c r="H59" i="14"/>
  <c r="G60" i="14"/>
  <c r="H60" i="14"/>
  <c r="G61" i="14"/>
  <c r="H61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70" i="14"/>
  <c r="H70" i="14"/>
  <c r="G71" i="14"/>
  <c r="H71" i="14"/>
  <c r="G72" i="14"/>
  <c r="H72" i="14"/>
  <c r="G73" i="14"/>
  <c r="H73" i="14"/>
  <c r="G74" i="14"/>
  <c r="H74" i="14"/>
  <c r="G75" i="14"/>
  <c r="H75" i="14"/>
  <c r="G76" i="14"/>
  <c r="H76" i="14"/>
  <c r="G77" i="14"/>
  <c r="H77" i="14"/>
  <c r="G78" i="14"/>
  <c r="H78" i="14"/>
  <c r="G79" i="14"/>
  <c r="H79" i="14"/>
  <c r="G80" i="14"/>
  <c r="H80" i="14"/>
  <c r="G81" i="14"/>
  <c r="H81" i="14"/>
  <c r="G82" i="14"/>
  <c r="H82" i="14"/>
  <c r="G83" i="14"/>
  <c r="H83" i="14"/>
  <c r="G84" i="14"/>
  <c r="H84" i="14"/>
  <c r="G85" i="14"/>
  <c r="H85" i="14"/>
  <c r="G86" i="14"/>
  <c r="H86" i="14"/>
  <c r="G87" i="14"/>
  <c r="H87" i="14"/>
  <c r="G88" i="14"/>
  <c r="H88" i="14"/>
  <c r="G89" i="14"/>
  <c r="H89" i="14"/>
  <c r="G90" i="14"/>
  <c r="H90" i="14"/>
  <c r="G91" i="14"/>
  <c r="H91" i="14"/>
  <c r="G92" i="14"/>
  <c r="H92" i="14"/>
  <c r="G93" i="14"/>
  <c r="H93" i="14"/>
  <c r="G94" i="14"/>
  <c r="H94" i="14"/>
  <c r="G95" i="14"/>
  <c r="H95" i="14"/>
  <c r="G96" i="14"/>
  <c r="H96" i="14"/>
  <c r="G97" i="14"/>
  <c r="H97" i="14"/>
  <c r="G98" i="14"/>
  <c r="H98" i="14"/>
  <c r="G99" i="14"/>
  <c r="H99" i="14"/>
  <c r="G100" i="14"/>
  <c r="H100" i="14"/>
  <c r="G101" i="14"/>
  <c r="H101" i="14"/>
  <c r="G102" i="14"/>
  <c r="H102" i="14"/>
  <c r="G103" i="14"/>
  <c r="H103" i="14"/>
  <c r="G104" i="14"/>
  <c r="H104" i="14"/>
  <c r="G106" i="14"/>
  <c r="H106" i="14"/>
  <c r="G107" i="14"/>
  <c r="H107" i="14"/>
  <c r="G108" i="14"/>
  <c r="H108" i="14"/>
  <c r="G109" i="14"/>
  <c r="H109" i="14"/>
  <c r="G110" i="14"/>
  <c r="H11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D111" i="13"/>
  <c r="E111" i="13"/>
  <c r="F111" i="13"/>
  <c r="G7" i="13"/>
  <c r="G111" i="13"/>
  <c r="H7" i="13"/>
  <c r="H111" i="13"/>
  <c r="D112" i="13"/>
  <c r="E112" i="13"/>
  <c r="F112" i="13"/>
  <c r="G112" i="13"/>
  <c r="H112" i="13"/>
  <c r="C112" i="13"/>
  <c r="C111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B11" i="12"/>
  <c r="B10" i="12"/>
  <c r="L14" i="8"/>
  <c r="M14" i="8"/>
  <c r="N14" i="8"/>
  <c r="O14" i="8"/>
  <c r="P14" i="8"/>
  <c r="Q14" i="8"/>
  <c r="S14" i="8"/>
  <c r="T14" i="8"/>
  <c r="U14" i="8"/>
  <c r="V14" i="8"/>
  <c r="W14" i="8"/>
  <c r="X14" i="8"/>
  <c r="Y14" i="8"/>
  <c r="K14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3" i="8"/>
  <c r="E13" i="8"/>
  <c r="F13" i="8"/>
  <c r="C13" i="8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D81" i="11"/>
  <c r="E81" i="11"/>
  <c r="F81" i="11"/>
  <c r="C81" i="11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D33" i="9"/>
  <c r="E33" i="9"/>
  <c r="F33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C33" i="9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L21" i="10"/>
  <c r="M21" i="10"/>
  <c r="N21" i="10"/>
  <c r="O21" i="10"/>
  <c r="P21" i="10"/>
  <c r="Q21" i="10"/>
  <c r="S21" i="10"/>
  <c r="T21" i="10"/>
  <c r="U21" i="10"/>
  <c r="V21" i="10"/>
  <c r="W21" i="10"/>
  <c r="X21" i="10"/>
  <c r="Y21" i="10"/>
  <c r="K20" i="10"/>
  <c r="K21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D20" i="10"/>
  <c r="E20" i="10"/>
  <c r="F20" i="10"/>
  <c r="C20" i="10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80" i="11"/>
  <c r="H80" i="11"/>
  <c r="G79" i="11"/>
  <c r="H79" i="11"/>
  <c r="G78" i="11"/>
  <c r="H78" i="11"/>
  <c r="G77" i="11"/>
  <c r="H77" i="11"/>
  <c r="G76" i="11"/>
  <c r="H76" i="11"/>
  <c r="G75" i="11"/>
  <c r="H75" i="11"/>
  <c r="G74" i="11"/>
  <c r="H74" i="11"/>
  <c r="G73" i="11"/>
  <c r="H73" i="11"/>
  <c r="G72" i="11"/>
  <c r="H72" i="11"/>
  <c r="G71" i="11"/>
  <c r="H71" i="11"/>
  <c r="G70" i="11"/>
  <c r="H70" i="11"/>
  <c r="G69" i="11"/>
  <c r="H69" i="11"/>
  <c r="G68" i="11"/>
  <c r="H68" i="11"/>
  <c r="G67" i="11"/>
  <c r="H67" i="11"/>
  <c r="G66" i="11"/>
  <c r="H66" i="11"/>
  <c r="G65" i="11"/>
  <c r="H65" i="11"/>
  <c r="G64" i="11"/>
  <c r="H64" i="11"/>
  <c r="G63" i="11"/>
  <c r="H63" i="11"/>
  <c r="G62" i="11"/>
  <c r="G81" i="11" s="1"/>
  <c r="H62" i="11"/>
  <c r="H81" i="11" s="1"/>
  <c r="G61" i="11"/>
  <c r="H61" i="11"/>
  <c r="G60" i="11"/>
  <c r="H60" i="11"/>
  <c r="G59" i="11"/>
  <c r="H59" i="11"/>
  <c r="G58" i="11"/>
  <c r="H58" i="11"/>
  <c r="G56" i="11"/>
  <c r="H56" i="11"/>
  <c r="G55" i="11"/>
  <c r="H55" i="11"/>
  <c r="G54" i="11"/>
  <c r="H54" i="11"/>
  <c r="G53" i="11"/>
  <c r="H53" i="11"/>
  <c r="G52" i="11"/>
  <c r="H52" i="11"/>
  <c r="G51" i="11"/>
  <c r="H51" i="11"/>
  <c r="G50" i="11"/>
  <c r="H50" i="11"/>
  <c r="G49" i="11"/>
  <c r="H49" i="11"/>
  <c r="G48" i="11"/>
  <c r="H48" i="11"/>
  <c r="G47" i="11"/>
  <c r="H47" i="11"/>
  <c r="G46" i="11"/>
  <c r="H46" i="11"/>
  <c r="G45" i="11"/>
  <c r="H45" i="11"/>
  <c r="G44" i="11"/>
  <c r="H44" i="11"/>
  <c r="G43" i="11"/>
  <c r="H43" i="11"/>
  <c r="G42" i="11"/>
  <c r="H42" i="11"/>
  <c r="G41" i="11"/>
  <c r="H41" i="11"/>
  <c r="G40" i="11"/>
  <c r="H40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12" i="8"/>
  <c r="H12" i="8"/>
  <c r="G11" i="8"/>
  <c r="H11" i="8"/>
  <c r="G10" i="8"/>
  <c r="H10" i="8"/>
  <c r="G9" i="8"/>
  <c r="H9" i="8"/>
  <c r="G8" i="8"/>
  <c r="H8" i="8"/>
  <c r="G7" i="8"/>
  <c r="H7" i="8"/>
  <c r="G111" i="3"/>
  <c r="H111" i="3"/>
  <c r="G110" i="3"/>
  <c r="H110" i="3"/>
  <c r="G109" i="3"/>
  <c r="H109" i="3"/>
  <c r="G108" i="3"/>
  <c r="H108" i="3"/>
  <c r="G107" i="3"/>
  <c r="H107" i="3"/>
  <c r="G106" i="3"/>
  <c r="H106" i="3"/>
  <c r="G105" i="3"/>
  <c r="H105" i="3"/>
  <c r="G104" i="3"/>
  <c r="H104" i="3"/>
  <c r="G103" i="3"/>
  <c r="H103" i="3"/>
  <c r="G102" i="3"/>
  <c r="H102" i="3"/>
  <c r="G101" i="3"/>
  <c r="H101" i="3"/>
  <c r="G100" i="3"/>
  <c r="H100" i="3"/>
  <c r="G99" i="3"/>
  <c r="H99" i="3"/>
  <c r="G98" i="3"/>
  <c r="H98" i="3"/>
  <c r="G97" i="3"/>
  <c r="H97" i="3"/>
  <c r="G96" i="3"/>
  <c r="H96" i="3"/>
  <c r="G95" i="3"/>
  <c r="H95" i="3"/>
  <c r="G94" i="3"/>
  <c r="H94" i="3"/>
  <c r="G93" i="3"/>
  <c r="H93" i="3"/>
  <c r="G92" i="3"/>
  <c r="H92" i="3"/>
  <c r="G91" i="3"/>
  <c r="H91" i="3"/>
  <c r="G90" i="3"/>
  <c r="H90" i="3"/>
  <c r="G89" i="3"/>
  <c r="H89" i="3"/>
  <c r="G88" i="3"/>
  <c r="H88" i="3"/>
  <c r="G87" i="3"/>
  <c r="H87" i="3"/>
  <c r="G86" i="3"/>
  <c r="H86" i="3"/>
  <c r="G85" i="3"/>
  <c r="H85" i="3"/>
  <c r="G84" i="3"/>
  <c r="H84" i="3"/>
  <c r="G83" i="3"/>
  <c r="H83" i="3"/>
  <c r="G82" i="3"/>
  <c r="H82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U116" i="1"/>
  <c r="T116" i="1"/>
  <c r="S116" i="1"/>
  <c r="R116" i="1"/>
  <c r="Q115" i="1"/>
  <c r="F115" i="1"/>
  <c r="P112" i="1"/>
  <c r="Q112" i="1"/>
  <c r="F112" i="1"/>
  <c r="P111" i="1"/>
  <c r="Q111" i="1"/>
  <c r="F111" i="1"/>
  <c r="P110" i="1"/>
  <c r="Q110" i="1"/>
  <c r="F110" i="1"/>
  <c r="P109" i="1"/>
  <c r="Q109" i="1"/>
  <c r="F109" i="1"/>
  <c r="P108" i="1"/>
  <c r="Q108" i="1"/>
  <c r="F108" i="1"/>
  <c r="P107" i="1"/>
  <c r="Q107" i="1"/>
  <c r="F107" i="1"/>
  <c r="P106" i="1"/>
  <c r="Q106" i="1"/>
  <c r="F106" i="1"/>
  <c r="P105" i="1"/>
  <c r="Q105" i="1"/>
  <c r="F105" i="1"/>
  <c r="P104" i="1"/>
  <c r="Q104" i="1"/>
  <c r="F104" i="1"/>
  <c r="P103" i="1"/>
  <c r="Q103" i="1"/>
  <c r="F103" i="1"/>
  <c r="P102" i="1"/>
  <c r="Q102" i="1"/>
  <c r="F102" i="1"/>
  <c r="P101" i="1"/>
  <c r="Q101" i="1"/>
  <c r="F101" i="1"/>
  <c r="P100" i="1"/>
  <c r="Q100" i="1"/>
  <c r="F100" i="1"/>
  <c r="P99" i="1"/>
  <c r="Q99" i="1"/>
  <c r="F99" i="1"/>
  <c r="P98" i="1"/>
  <c r="Q98" i="1"/>
  <c r="F98" i="1"/>
  <c r="P97" i="1"/>
  <c r="Q97" i="1"/>
  <c r="F97" i="1"/>
  <c r="P96" i="1"/>
  <c r="Q96" i="1"/>
  <c r="F96" i="1"/>
  <c r="P95" i="1"/>
  <c r="Q95" i="1"/>
  <c r="F95" i="1"/>
  <c r="P94" i="1"/>
  <c r="Q94" i="1"/>
  <c r="F94" i="1"/>
  <c r="P93" i="1"/>
  <c r="Q93" i="1"/>
  <c r="F93" i="1"/>
  <c r="P92" i="1"/>
  <c r="Q92" i="1"/>
  <c r="F92" i="1"/>
  <c r="P91" i="1"/>
  <c r="Q91" i="1"/>
  <c r="F91" i="1"/>
  <c r="P90" i="1"/>
  <c r="Q90" i="1"/>
  <c r="F90" i="1"/>
  <c r="P89" i="1"/>
  <c r="Q89" i="1"/>
  <c r="F89" i="1"/>
  <c r="P88" i="1"/>
  <c r="Q88" i="1"/>
  <c r="F88" i="1"/>
  <c r="P87" i="1"/>
  <c r="Q87" i="1"/>
  <c r="F87" i="1"/>
  <c r="P86" i="1"/>
  <c r="Q86" i="1"/>
  <c r="F86" i="1"/>
  <c r="P85" i="1"/>
  <c r="Q85" i="1"/>
  <c r="F85" i="1"/>
  <c r="P84" i="1"/>
  <c r="Q84" i="1"/>
  <c r="F84" i="1"/>
  <c r="P83" i="1"/>
  <c r="Q83" i="1"/>
  <c r="F83" i="1"/>
  <c r="P82" i="1"/>
  <c r="Q82" i="1"/>
  <c r="F82" i="1"/>
  <c r="P81" i="1"/>
  <c r="Q81" i="1"/>
  <c r="F81" i="1"/>
  <c r="P80" i="1"/>
  <c r="Q80" i="1"/>
  <c r="F80" i="1"/>
  <c r="P79" i="1"/>
  <c r="Q79" i="1"/>
  <c r="F79" i="1"/>
  <c r="P78" i="1"/>
  <c r="Q78" i="1"/>
  <c r="F78" i="1"/>
  <c r="P77" i="1"/>
  <c r="Q77" i="1"/>
  <c r="F77" i="1"/>
  <c r="P76" i="1"/>
  <c r="Q76" i="1"/>
  <c r="F76" i="1"/>
  <c r="P75" i="1"/>
  <c r="Q75" i="1"/>
  <c r="F75" i="1"/>
  <c r="P74" i="1"/>
  <c r="Q74" i="1"/>
  <c r="F74" i="1"/>
  <c r="P73" i="1"/>
  <c r="Q73" i="1"/>
  <c r="F73" i="1"/>
  <c r="P72" i="1"/>
  <c r="Q72" i="1"/>
  <c r="F72" i="1"/>
  <c r="P71" i="1"/>
  <c r="Q71" i="1"/>
  <c r="F71" i="1"/>
  <c r="P70" i="1"/>
  <c r="Q70" i="1"/>
  <c r="F70" i="1"/>
  <c r="P69" i="1"/>
  <c r="Q69" i="1"/>
  <c r="F69" i="1"/>
  <c r="P68" i="1"/>
  <c r="Q68" i="1"/>
  <c r="F68" i="1"/>
  <c r="P67" i="1"/>
  <c r="Q67" i="1"/>
  <c r="F67" i="1"/>
  <c r="P66" i="1"/>
  <c r="Q66" i="1"/>
  <c r="F66" i="1"/>
  <c r="P65" i="1"/>
  <c r="Q65" i="1"/>
  <c r="F65" i="1"/>
  <c r="P64" i="1"/>
  <c r="Q64" i="1"/>
  <c r="F64" i="1"/>
  <c r="P63" i="1"/>
  <c r="Q63" i="1"/>
  <c r="F63" i="1"/>
  <c r="P62" i="1"/>
  <c r="Q62" i="1"/>
  <c r="F62" i="1"/>
  <c r="P61" i="1"/>
  <c r="Q61" i="1"/>
  <c r="F61" i="1"/>
  <c r="P60" i="1"/>
  <c r="Q60" i="1"/>
  <c r="F60" i="1"/>
  <c r="P59" i="1"/>
  <c r="Q59" i="1"/>
  <c r="F59" i="1"/>
  <c r="P58" i="1"/>
  <c r="Q58" i="1"/>
  <c r="F58" i="1"/>
  <c r="P57" i="1"/>
  <c r="Q57" i="1"/>
  <c r="F57" i="1"/>
  <c r="P56" i="1"/>
  <c r="Q56" i="1"/>
  <c r="F56" i="1"/>
  <c r="P55" i="1"/>
  <c r="Q55" i="1"/>
  <c r="F55" i="1"/>
  <c r="P51" i="1"/>
  <c r="Q51" i="1"/>
  <c r="F51" i="1"/>
  <c r="P50" i="1"/>
  <c r="Q50" i="1"/>
  <c r="F50" i="1"/>
  <c r="P49" i="1"/>
  <c r="Q49" i="1"/>
  <c r="F49" i="1"/>
  <c r="P48" i="1"/>
  <c r="Q48" i="1"/>
  <c r="F48" i="1"/>
  <c r="P47" i="1"/>
  <c r="Q47" i="1"/>
  <c r="F47" i="1"/>
  <c r="P46" i="1"/>
  <c r="Q46" i="1"/>
  <c r="F46" i="1"/>
  <c r="P45" i="1"/>
  <c r="Q45" i="1"/>
  <c r="F45" i="1"/>
  <c r="P44" i="1"/>
  <c r="Q44" i="1"/>
  <c r="F44" i="1"/>
  <c r="P43" i="1"/>
  <c r="Q43" i="1"/>
  <c r="F43" i="1"/>
  <c r="P42" i="1"/>
  <c r="Q42" i="1"/>
  <c r="F42" i="1"/>
  <c r="P41" i="1"/>
  <c r="Q41" i="1"/>
  <c r="F41" i="1"/>
  <c r="P40" i="1"/>
  <c r="Q40" i="1"/>
  <c r="F40" i="1"/>
  <c r="P39" i="1"/>
  <c r="Q39" i="1"/>
  <c r="F39" i="1"/>
  <c r="P38" i="1"/>
  <c r="Q38" i="1"/>
  <c r="F38" i="1"/>
  <c r="P37" i="1"/>
  <c r="Q37" i="1"/>
  <c r="F37" i="1"/>
  <c r="P36" i="1"/>
  <c r="Q36" i="1"/>
  <c r="F36" i="1"/>
  <c r="P35" i="1"/>
  <c r="Q35" i="1"/>
  <c r="F35" i="1"/>
  <c r="P34" i="1"/>
  <c r="Q34" i="1"/>
  <c r="F34" i="1"/>
  <c r="P33" i="1"/>
  <c r="Q33" i="1"/>
  <c r="F33" i="1"/>
  <c r="P31" i="1"/>
  <c r="Q31" i="1"/>
  <c r="F31" i="1"/>
  <c r="P30" i="1"/>
  <c r="Q30" i="1"/>
  <c r="F30" i="1"/>
  <c r="P29" i="1"/>
  <c r="Q29" i="1"/>
  <c r="F29" i="1"/>
  <c r="P28" i="1"/>
  <c r="Q28" i="1"/>
  <c r="F28" i="1"/>
  <c r="P27" i="1"/>
  <c r="Q27" i="1"/>
  <c r="F27" i="1"/>
  <c r="P26" i="1"/>
  <c r="Q26" i="1"/>
  <c r="F26" i="1"/>
  <c r="P25" i="1"/>
  <c r="Q25" i="1"/>
  <c r="F25" i="1"/>
  <c r="P24" i="1"/>
  <c r="Q24" i="1"/>
  <c r="F24" i="1"/>
  <c r="P23" i="1"/>
  <c r="Q23" i="1"/>
  <c r="F23" i="1"/>
  <c r="P22" i="1"/>
  <c r="Q22" i="1"/>
  <c r="F22" i="1"/>
  <c r="P21" i="1"/>
  <c r="Q21" i="1"/>
  <c r="F21" i="1"/>
  <c r="P20" i="1"/>
  <c r="Q20" i="1"/>
  <c r="F20" i="1"/>
  <c r="P19" i="1"/>
  <c r="Q19" i="1"/>
  <c r="F19" i="1"/>
  <c r="P18" i="1"/>
  <c r="Q18" i="1"/>
  <c r="F18" i="1"/>
  <c r="P17" i="1"/>
  <c r="Q17" i="1"/>
  <c r="F17" i="1"/>
  <c r="P16" i="1"/>
  <c r="Q16" i="1"/>
  <c r="F16" i="1"/>
  <c r="P15" i="1"/>
  <c r="Q15" i="1"/>
  <c r="F15" i="1"/>
  <c r="P14" i="1"/>
  <c r="Q14" i="1"/>
  <c r="F14" i="1"/>
  <c r="P13" i="1"/>
  <c r="Q13" i="1"/>
  <c r="F13" i="1"/>
  <c r="H114" i="3"/>
  <c r="H113" i="3"/>
  <c r="T10" i="12"/>
  <c r="H54" i="16"/>
  <c r="H55" i="16"/>
  <c r="U10" i="12"/>
  <c r="B28" i="12"/>
  <c r="K81" i="11"/>
  <c r="K8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tc={84DE069A-0C9E-7042-A7EF-9ADAE0DAAB44}</author>
    <author>tc={B36754D3-9847-4641-8EF5-DDBADE849DA3}</author>
    <author>tc={363F1E01-9EBF-2D48-80B8-97A6E2515FED}</author>
    <author>tc={5E92947C-6EAB-E842-A8CA-72FD505EAC74}</author>
    <author>tc={FC49FAE6-146E-454E-97F7-18E919EF0B3B}</author>
    <author>tc={D21B883D-5ADF-C641-A912-CFAF8E5C77C5}</author>
    <author>tc={98D832AE-31CF-DF4E-94D8-40AE746FCC5D}</author>
    <author>tc={6A64BA08-DDC8-2845-9E15-76F1672A8D42}</author>
    <author>tc={02CF0E34-623E-6B4B-A09E-D39BDECD6958}</author>
    <author>tc={B8D0352C-3D71-7844-8B2C-D1C95C59513B}</author>
    <author>tc={1AE4EFFE-8E2D-D048-B3D8-76FCA3620A9B}</author>
    <author>tc={43DDE33F-6D94-7240-A02F-8440C1727E79}</author>
    <author>tc={27FD6205-0F78-0C41-821D-9B197339034B}</author>
    <author>tc={F9CF4F28-E5AE-924E-964A-BAB1318B64F4}</author>
    <author>tc={8F4BCB2F-F4A3-6346-8A14-DC88107C157D}</author>
    <author>tc={E83D0BF2-C820-A644-8A00-CE248B66BDD4}</author>
    <author>tc={15A418B9-3692-5648-8448-49F4BE06AF85}</author>
    <author>tc={CD2D1DF1-CE22-264B-8F3C-3B0482A7DA05}</author>
    <author>tc={0279D64D-373D-5D4E-9822-113E37600C42}</author>
    <author>tc={155752DC-F425-8241-9483-E16F338C86F4}</author>
    <author>tc={7F2D9038-493D-7F44-822F-8C798B2DDF61}</author>
    <author>tc={BEED5AE3-37BD-2846-803F-248134695A47}</author>
    <author>tc={F699D762-E161-A343-BDA6-B863E8B22D88}</author>
    <author>tc={2D442172-34E8-BF4D-9B63-DB2DD15FCD15}</author>
    <author>tc={28DBD685-8194-2F47-B662-817F100D83E5}</author>
    <author>tc={22494806-C0B5-6649-8CF1-A37F6ED15472}</author>
  </authors>
  <commentList>
    <comment ref="I7" authorId="0" shapeId="0" xr:uid="{84DE069A-0C9E-7042-A7EF-9ADAE0DAAB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mulberry, walnut, hickory</t>
      </text>
    </comment>
    <comment ref="J7" authorId="1" shapeId="0" xr:uid="{B36754D3-9847-4641-8EF5-DDBADE849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coral berry</t>
      </text>
    </comment>
    <comment ref="I8" authorId="2" shapeId="0" xr:uid="{363F1E01-9EBF-2D48-80B8-97A6E2515F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Mulberry, sycamore, hick?</t>
      </text>
    </comment>
    <comment ref="J8" authorId="3" shapeId="0" xr:uid="{5E92947C-6EAB-E842-A8CA-72FD505EAC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
Pawpaw, hackberry, maple, cherry</t>
      </text>
    </comment>
    <comment ref="I9" authorId="4" shapeId="0" xr:uid="{FC49FAE6-146E-454E-97F7-18E919EF0B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Maple hackberry walnut ash oak</t>
      </text>
    </comment>
    <comment ref="J9" authorId="5" shapeId="0" xr:uid="{D21B883D-5ADF-C641-A912-CFAF8E5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hickory</t>
      </text>
    </comment>
    <comment ref="I10" authorId="6" shapeId="0" xr:uid="{98D832AE-31CF-DF4E-94D8-40AE746FCC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 sycamore hackberry</t>
      </text>
    </comment>
    <comment ref="J10" authorId="7" shapeId="0" xr:uid="{6A64BA08-DDC8-2845-9E15-76F1672A8D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1" authorId="8" shapeId="0" xr:uid="{02CF0E34-623E-6B4B-A09E-D39BDECD69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Tulip poplar mulberry, walnut,</t>
      </text>
    </comment>
    <comment ref="J11" authorId="9" shapeId="0" xr:uid="{B8D0352C-3D71-7844-8B2C-D1C95C5951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mulberry, ash</t>
      </text>
    </comment>
    <comment ref="I12" authorId="10" shapeId="0" xr:uid="{1AE4EFFE-8E2D-D048-B3D8-76FCA3620A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tulip poplar walnut sugar maple</t>
      </text>
    </comment>
    <comment ref="J12" authorId="11" shapeId="0" xr:uid="{43DDE33F-6D94-7240-A02F-8440C1727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  <comment ref="I13" authorId="12" shapeId="0" xr:uid="{27FD6205-0F78-0C41-821D-9B19733903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black walnut sugar maple</t>
      </text>
    </comment>
    <comment ref="J13" authorId="13" shapeId="0" xr:uid="{F9CF4F28-E5AE-924E-964A-BAB1318B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boxelder hackberry</t>
      </text>
    </comment>
    <comment ref="I14" authorId="14" shapeId="0" xr:uid="{8F4BCB2F-F4A3-6346-8A14-DC88107C1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elm?</t>
      </text>
    </comment>
    <comment ref="J14" authorId="15" shapeId="0" xr:uid="{E83D0BF2-C820-A644-8A00-CE248B66B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Ioma</t>
      </text>
    </comment>
    <comment ref="I15" authorId="16" shapeId="0" xr:uid="{15A418B9-3692-5648-8448-49F4BE06AF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sugar maple hackberry elm</t>
      </text>
    </comment>
    <comment ref="J15" authorId="17" shapeId="0" xr:uid="{CD2D1DF1-CE22-264B-8F3C-3B0482A7DA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6" authorId="18" shapeId="0" xr:uid="{0279D64D-373D-5D4E-9822-113E37600C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Walnut tulip poplar</t>
      </text>
    </comment>
    <comment ref="J16" authorId="19" shapeId="0" xr:uid="{155752DC-F425-8241-9483-E16F338C86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7" authorId="20" shapeId="0" xr:uid="{7F2D9038-493D-7F44-822F-8C798B2DDF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mulberry</t>
      </text>
    </comment>
    <comment ref="J17" authorId="21" shapeId="0" xr:uid="{BEED5AE3-37BD-2846-803F-248134695A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loma</t>
      </text>
    </comment>
    <comment ref="I18" authorId="22" shapeId="0" xr:uid="{F699D762-E161-A343-BDA6-B863E8B22D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mulberry</t>
      </text>
    </comment>
    <comment ref="J18" authorId="23" shapeId="0" xr:uid="{2D442172-34E8-BF4D-9B63-DB2DD15FCD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None</t>
      </text>
    </comment>
    <comment ref="I19" authorId="24" shapeId="0" xr:uid="{28DBD685-8194-2F47-B662-817F100D83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19" authorId="25" shapeId="0" xr:uid="{22494806-C0B5-6649-8CF1-A37F6ED15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oak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tc={BEEA82C6-BD84-4C40-B619-5F5515BA8C89}</author>
    <author>tc={17311946-29D3-A542-9BC6-07AF40569EBE}</author>
    <author>tc={C2846A33-36AD-1A4C-9419-038A52B57B13}</author>
    <author>tc={8CB71747-3EF9-A54E-9F4A-6E0FF359D3CF}</author>
    <author>tc={56FD2AF9-1D96-AE4A-8989-07ADA6115405}</author>
    <author>tc={5E169625-72E4-714A-9000-3650434F39F1}</author>
    <author>tc={7C906E52-7220-9640-9465-B2B06817E9B3}</author>
    <author>tc={5426578E-8BCA-F14C-9DA6-3440BA42BAB3}</author>
    <author>tc={38E16DEC-BAA6-BF44-AD6E-363F225B7C02}</author>
    <author>tc={22A2FBBB-2BBA-0949-9F91-8A267B3EFC00}</author>
    <author>tc={7F1C2982-AEB0-8542-8987-1070C0855B18}</author>
    <author>tc={0CC16776-613F-6549-B04C-339B1C526F53}</author>
    <author>tc={97B1A5AF-ED46-6B49-B484-A16D13A6255E}</author>
    <author>tc={501F79E8-DCD8-564D-97DF-20B63F12E484}</author>
    <author>tc={0DEC9C3D-9082-6E40-A1A8-10B6AF6158F5}</author>
    <author>tc={E9530B61-D9C3-4B4A-B46F-D328E926BEC0}</author>
    <author>tc={A990C6F7-A8DC-A648-BA1D-3F4FF1E094DA}</author>
    <author>tc={EBC34140-4741-C645-B5DB-C58D6FE99FA8}</author>
    <author>tc={CF3AA6A8-F297-C043-B4C6-1DC0108564B2}</author>
    <author>tc={110AB1BB-6216-4E43-8B25-C9DB7B6E912F}</author>
    <author>tc={8A6B21A8-6C40-6045-AD09-78B48FBB5487}</author>
    <author>tc={6E5A512F-CDB4-ED45-A246-D41FF3273AE2}</author>
    <author>tc={6A35365A-F2F6-7947-82F7-194EDF1CBD04}</author>
    <author>tc={737157BF-7D3F-164C-91A4-AE0BE61CD7DA}</author>
    <author>tc={B4757FB3-5B1D-2649-B70F-BE0CB96265E6}</author>
    <author>tc={D662DFF4-F4B1-F841-B252-B3D95BEA0315}</author>
    <author>tc={CAE49783-39D8-2F4B-B850-F4EFC77EB4BA}</author>
    <author>tc={3343B9C7-58CF-B448-AE8C-CC067DF8DF90}</author>
    <author>tc={BFBCEECE-3657-C44D-A63A-7BC6B5E233E4}</author>
    <author>tc={3245923A-B000-CD4D-BA31-384261516A97}</author>
    <author>tc={83D556C6-3F55-B74D-98E7-8F751F439D1C}</author>
    <author>tc={80FB1720-5270-994D-8741-7CC70B50C9ED}</author>
    <author>tc={93971443-B7CA-8449-B3DE-FD75EF7B871D}</author>
    <author>tc={F131C165-A744-4B41-9D9A-7084023590D6}</author>
    <author>tc={B61A9B97-35D6-7746-B98B-FD9CA4FE25C9}</author>
    <author>tc={1E8F5F8A-A3FC-5E47-87D5-32264D62C6AA}</author>
    <author>tc={5CAF35EF-9E08-654F-ACC5-9062A946D7BE}</author>
    <author>tc={4A04249A-CD93-2E44-AE9D-BF6AFB515B26}</author>
    <author>tc={50AF2CE5-7DB9-8B4E-A7F6-8E08180332F9}</author>
    <author>tc={5BAF4265-2A13-2842-BCD7-237E9F9B4F82}</author>
    <author>tc={38F72186-72D1-FA49-B9F1-D5BFEFCD58E3}</author>
    <author>tc={ECE17003-1C7B-6242-82D9-A72739E37B4C}</author>
    <author>tc={829AA475-4E98-3542-8D19-9EAC2C7A9732}</author>
    <author>tc={D461BAAB-4170-A04F-9CEC-13678307A56E}</author>
    <author>tc={4259659B-5E03-5049-82F9-5B39783E0D7E}</author>
    <author>tc={18EB9C5E-09AA-C74E-B9F0-1ED92E50EF6B}</author>
    <author>tc={5568F487-3E82-4845-BECE-F48FAE53E3B8}</author>
    <author>tc={10CE55E6-333D-604A-8E3F-122D3178EE55}</author>
    <author>tc={A21CC7F6-2EAD-8E4D-9877-259A5C6A427F}</author>
    <author>tc={32A9F23A-7543-2C4F-A84C-531B09937A0A}</author>
    <author>tc={65B1583B-7139-164B-A945-C6FEB64834F3}</author>
    <author>tc={065C6E68-DA90-6A4A-8F02-05F9C5BF9EB9}</author>
  </authors>
  <commentList>
    <comment ref="I7" authorId="0" shapeId="0" xr:uid="{BEEA82C6-BD84-4C40-B619-5F5515BA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hackberry</t>
      </text>
    </comment>
    <comment ref="J7" authorId="1" shapeId="0" xr:uid="{17311946-29D3-A542-9BC6-07AF40569E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8" authorId="2" shapeId="0" xr:uid="{C2846A33-36AD-1A4C-9419-038A52B57B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elm white ash cherry</t>
      </text>
    </comment>
    <comment ref="J8" authorId="3" shapeId="0" xr:uid="{8CB71747-3EF9-A54E-9F4A-6E0FF359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9" authorId="4" shapeId="0" xr:uid="{56FD2AF9-1D96-AE4A-8989-07ADA6115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Butternut Hickory, cherry,sugar maple, burr oak, walnut</t>
      </text>
    </comment>
    <comment ref="J9" authorId="5" shapeId="0" xr:uid="{5E169625-72E4-714A-9000-3650434F39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10" authorId="6" shapeId="0" xr:uid="{7C906E52-7220-9640-9465-B2B06817E9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cottonwood </t>
      </text>
    </comment>
    <comment ref="J10" authorId="7" shapeId="0" xr:uid="{5426578E-8BCA-F14C-9DA6-3440BA42BA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Johnsongrass creeping in</t>
      </text>
    </comment>
    <comment ref="I11" authorId="8" shapeId="0" xr:uid="{38E16DEC-BAA6-BF44-AD6E-363F225B7C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hickory, am elm, sassafras’s, burr oak, box elder, sugar maple</t>
      </text>
    </comment>
    <comment ref="J11" authorId="9" shapeId="0" xr:uid="{22A2FBBB-2BBA-0949-9F91-8A267B3EFC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Grapevine, jap honeysuckle </t>
      </text>
    </comment>
    <comment ref="I12" authorId="10" shapeId="0" xr:uid="{7F1C2982-AEB0-8542-8987-1070C0855B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Bitternut, hackberry, Mulberry, cottonwood, sugar maple, box elder </t>
      </text>
    </comment>
    <comment ref="J12" authorId="11" shapeId="0" xr:uid="{0CC16776-613F-6549-B04C-339B1C526F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</t>
      </text>
    </comment>
    <comment ref="I13" authorId="12" shapeId="0" xr:uid="{97B1A5AF-ED46-6B49-B484-A16D13A625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</t>
      </text>
    </comment>
    <comment ref="J13" authorId="13" shapeId="0" xr:uid="{501F79E8-DCD8-564D-97DF-20B63F12E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Elm, mulberry </t>
      </text>
    </comment>
    <comment ref="I14" authorId="14" shapeId="0" xr:uid="{0DEC9C3D-9082-6E40-A1A8-10B6AF6158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silver maple, box elder</t>
      </text>
    </comment>
    <comment ref="J14" authorId="15" shapeId="0" xr:uid="{E9530B61-D9C3-4B4A-B46F-D328E926BE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white ash</t>
      </text>
    </comment>
    <comment ref="I15" authorId="16" shapeId="0" xr:uid="{A990C6F7-A8DC-A648-BA1D-3F4FF1E094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ash sugar maple hackberry</t>
      </text>
    </comment>
    <comment ref="J15" authorId="17" shapeId="0" xr:uid="{EBC34140-4741-C645-B5DB-C58D6FE99FA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loma</t>
      </text>
    </comment>
    <comment ref="I16" authorId="18" shapeId="0" xr:uid="{CF3AA6A8-F297-C043-B4C6-1DC010856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mulberry box elder elm silver maple</t>
      </text>
    </comment>
    <comment ref="J16" authorId="19" shapeId="0" xr:uid="{110AB1BB-6216-4E43-8B25-C9DB7B6E912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bitternut hickory,</t>
      </text>
    </comment>
    <comment ref="I17" authorId="20" shapeId="0" xr:uid="{8A6B21A8-6C40-6045-AD09-78B48FBB54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box elder white ash pin oak sugar maple mulberry cherry</t>
      </text>
    </comment>
    <comment ref="J17" authorId="21" shapeId="0" xr:uid="{6E5A512F-CDB4-ED45-A246-D41FF327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knotweed loja </t>
      </text>
    </comment>
    <comment ref="I18" authorId="22" shapeId="0" xr:uid="{6A35365A-F2F6-7947-82F7-194EDF1CBD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18" authorId="23" shapeId="0" xr:uid="{737157BF-7D3F-164C-91A4-AE0BE61CD7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Knotweed</t>
      </text>
    </comment>
    <comment ref="I19" authorId="24" shapeId="0" xr:uid="{B4757FB3-5B1D-2649-B70F-BE0CB96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sugar maple ash</t>
      </text>
    </comment>
    <comment ref="J19" authorId="25" shapeId="0" xr:uid="{D662DFF4-F4B1-F841-B252-B3D95BEA03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Ginkgo sugar maple loma</t>
      </text>
    </comment>
    <comment ref="I20" authorId="26" shapeId="0" xr:uid="{CAE49783-39D8-2F4B-B850-F4EFC77EB4B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bitternut hickory cherry</t>
      </text>
    </comment>
    <comment ref="J20" authorId="27" shapeId="0" xr:uid="{3343B9C7-58CF-B448-AE8C-CC067DF8DF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Poison Ivy box elder hackberry silver maple </t>
      </text>
    </comment>
    <comment ref="I21" authorId="28" shapeId="0" xr:uid="{BFBCEECE-3657-C44D-A63A-7BC6B5E233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 cottonwood hackberrt </t>
      </text>
    </comment>
    <comment ref="J21" authorId="29" shapeId="0" xr:uid="{3245923A-B000-CD4D-BA31-384261516A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Sugar maple </t>
      </text>
    </comment>
    <comment ref="I22" authorId="30" shapeId="0" xr:uid="{83D556C6-3F55-B74D-98E7-8F751F439D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hackberry</t>
      </text>
    </comment>
    <comment ref="J22" authorId="31" shapeId="0" xr:uid="{80FB1720-5270-994D-8741-7CC70B50C9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Pawpaw loma locust hackberry ash </t>
      </text>
    </comment>
    <comment ref="I23" authorId="32" shapeId="0" xr:uid="{93971443-B7CA-8449-B3DE-FD75EF7B87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locust hickory</t>
      </text>
    </comment>
    <comment ref="J23" authorId="33" shapeId="0" xr:uid="{F131C165-A744-4B41-9D9A-7084023590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I24" authorId="34" shapeId="0" xr:uid="{B61A9B97-35D6-7746-B98B-FD9CA4FE25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J24" authorId="35" shapeId="0" xr:uid="{1E8F5F8A-A3FC-5E47-87D5-32264D62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</t>
      </text>
    </comment>
    <comment ref="I25" authorId="36" shapeId="0" xr:uid="{5CAF35EF-9E08-654F-ACC5-9062A946D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J25" authorId="37" shapeId="0" xr:uid="{4A04249A-CD93-2E44-AE9D-BF6AFB515B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 locust cottonwood</t>
      </text>
    </comment>
    <comment ref="I26" authorId="38" shapeId="0" xr:uid="{50AF2CE5-7DB9-8B4E-A7F6-8E08180332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26" authorId="39" shapeId="0" xr:uid="{5BAF4265-2A13-2842-BCD7-237E9F9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27" authorId="40" shapeId="0" xr:uid="{38F72186-72D1-FA49-B9F1-D5BFEFCD58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27" authorId="41" shapeId="0" xr:uid="{ECE17003-1C7B-6242-82D9-A72739E37B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28" authorId="42" shapeId="0" xr:uid="{829AA475-4E98-3542-8D19-9EAC2C7A97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ash maple</t>
      </text>
    </comment>
    <comment ref="J28" authorId="43" shapeId="0" xr:uid="{D461BAAB-4170-A04F-9CEC-13678307A5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hickory</t>
      </text>
    </comment>
    <comment ref="I29" authorId="44" shapeId="0" xr:uid="{4259659B-5E03-5049-82F9-5B39783E0D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Hickory locust ash hackberry </t>
      </text>
    </comment>
    <comment ref="J29" authorId="45" shapeId="0" xr:uid="{18EB9C5E-09AA-C74E-B9F0-1ED92E50EF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0" authorId="46" shapeId="0" xr:uid="{5568F487-3E82-4845-BECE-F48FAE53E3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30" authorId="47" shapeId="0" xr:uid="{10CE55E6-333D-604A-8E3F-122D3178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31" authorId="48" shapeId="0" xr:uid="{A21CC7F6-2EAD-8E4D-9877-259A5C6A4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locust walnut
 ash</t>
      </text>
    </comment>
    <comment ref="J31" authorId="49" shapeId="0" xr:uid="{32A9F23A-7543-2C4F-A84C-531B09937A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</t>
      </text>
    </comment>
    <comment ref="I32" authorId="50" shapeId="0" xr:uid="{65B1583B-7139-164B-A945-C6FEB64834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 cottonwood</t>
      </text>
    </comment>
    <comment ref="J32" authorId="51" shapeId="0" xr:uid="{065C6E68-DA90-6A4A-8F02-05F9C5BF9E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tc={662DE422-861B-4D58-B3D5-3522561F4417}</author>
    <author>tc={A7482E48-52BE-9F4F-8DB5-BC5CA4D3F966}</author>
    <author>tc={5B5DEE13-7B80-3D46-8DA0-59D0C27C0E3B}</author>
    <author>tc={BE66FA96-5CDF-C94D-BCF5-33448A36DB43}</author>
    <author>tc={C6A1EEA9-4AB2-2948-8413-B9B47C19FD82}</author>
    <author>tc={2559D209-FC0C-4043-B8F4-905A3A7A857F}</author>
    <author>tc={EEAD906A-5ED8-324D-88DB-453348FDE20E}</author>
    <author>tc={2ADEE2E4-D622-5740-B229-D75A563B6C66}</author>
    <author>tc={162E1E87-39D8-904E-9AEA-BEC6EF362956}</author>
    <author>tc={71363B8F-C148-9240-9631-764B0CE945D7}</author>
    <author>tc={06BAF8D1-D05D-4742-A2A5-FABB6EDB534A}</author>
    <author>tc={9E8D3838-5C60-3E40-B8A4-E47A323E1784}</author>
    <author>tc={611FF435-B5A3-5D49-A6AA-4FDED02A06FE}</author>
    <author>tc={F7AF6E69-32D7-304E-93B6-08657434C495}</author>
    <author>tc={FD7BF9C2-6AE2-8D47-86DA-07B58B8FED79}</author>
    <author>tc={FA2045FE-7451-5548-8F1F-EE3914D1F855}</author>
    <author>tc={2CD3A4C5-C03B-E249-9029-F1E254B0BEDB}</author>
    <author>tc={3E870B7A-5028-BC42-A00B-8C55AA9474D3}</author>
    <author>tc={60C5CD4F-59B3-4942-B77F-F9E712DDA9FE}</author>
    <author>tc={30AFB604-3B03-BB48-BA2A-313BE8562312}</author>
    <author>tc={0617346E-F00D-C648-A2C3-C292B4CC1E5F}</author>
    <author>tc={DBE66BE1-26D1-EA40-A89F-176651C87E20}</author>
    <author>tc={7FFB2149-B4B9-B74F-BA81-9F5A1BEF0031}</author>
    <author>tc={1B05121A-2034-7143-A66A-4F0D48FA9CFB}</author>
    <author>tc={87B9A091-6B22-6C4D-B220-DE97D2D899F5}</author>
    <author>tc={9AAA80DC-8028-F246-9D42-7FC1144A9C7D}</author>
    <author>tc={94DD2774-69DE-D74C-9894-6A5B3A0EDD0B}</author>
    <author>tc={B2A1B1E5-FD9F-F74E-B62B-C9E990B8643E}</author>
    <author>tc={B31F49E7-9089-6849-9A2F-C80758519FB3}</author>
    <author>tc={2CBE71A6-E255-474C-83D7-46DB3233AAE2}</author>
    <author>tc={11D75681-AF2B-9D46-B5B3-F4B690732B61}</author>
    <author>tc={728DF79D-9FC2-3842-8B61-26145816F94B}</author>
    <author>tc={78A1E6BB-43D6-1D47-82EA-C0D5D60F3935}</author>
    <author>tc={89B9B791-AE96-0C43-BF25-3C641E762C71}</author>
    <author>tc={7A8BFF4F-62F4-4844-8B9A-58B8FAEB857D}</author>
    <author>tc={5950D932-4190-3C45-AC4B-633BAF6EF62B}</author>
    <author>tc={F93F5BAB-5DC5-8849-8688-B83C8D6C7224}</author>
    <author>tc={6FF42998-9352-C147-AFD6-8F5E1D0B2444}</author>
    <author>tc={003EEE4E-7890-614B-AB80-B2F92B481474}</author>
    <author>tc={239720BC-C1BA-654B-B341-DB8A2AE30D08}</author>
    <author>tc={AE92C197-903B-184E-A877-C1633A374FEA}</author>
    <author>tc={E13B227D-86D0-8743-B19D-9BD732BE0052}</author>
    <author>tc={A1AA0052-5149-C141-8547-C02E43EB8BC2}</author>
    <author>tc={5418A31A-9626-C748-9CDF-FE28199B911D}</author>
    <author>tc={D910DC2F-3B2A-FF4E-819D-7052F2BE3F28}</author>
    <author>tc={E1C70794-480B-9143-B242-238BD3570E36}</author>
    <author>tc={A44E032E-A326-674A-840A-F1BC20FCE896}</author>
    <author>tc={6837F724-3445-344F-AEA8-4ECCA31AC01E}</author>
    <author>tc={407887B5-FFD1-A54E-9061-D022DC9FB95B}</author>
    <author>tc={25DA8E46-F6BB-B741-BBD2-FD968906973D}</author>
    <author>tc={23060509-FC28-7642-89F7-EA932A98553F}</author>
    <author>tc={8B788C7F-9A72-F54C-8749-C42D640DAB0B}</author>
    <author>tc={7798373E-FB0A-C447-A5E0-CE446B7BDEAC}</author>
    <author>tc={3E750DCD-FB5F-7D40-8BF4-62A542F5575E}</author>
    <author>tc={8F2103EE-9DF2-CD49-816A-FEF4B9AF1572}</author>
    <author>tc={13BDB4A3-596B-1345-808C-FBE4F69E85A6}</author>
    <author>tc={373ED15E-2E62-D84C-85A6-FC1BDAE6D39C}</author>
    <author>tc={5682B31A-19BC-FE4C-BC4C-BE490F65F556}</author>
    <author>tc={8A12F85D-3C3D-D444-B1EC-70A25B544E08}</author>
    <author>tc={05480EB9-2247-194F-BBB7-2B39FDF757D4}</author>
    <author>tc={503BC7C9-B6AC-FF4C-A25B-99C94A14AD54}</author>
    <author>tc={60079812-8DB0-4746-BA21-89D880B18DCD}</author>
    <author>tc={1862B339-4E59-C94E-A4B2-2EA8A13DE909}</author>
    <author>tc={AA40C98E-30C5-874F-B8FC-C81034F574B9}</author>
    <author>tc={F6E0B8EC-2B86-5440-A214-AB6398E00447}</author>
    <author>tc={3B8E4856-9028-2848-AD44-35BA354663C9}</author>
    <author>tc={AA5824DD-B103-1C43-B10A-B5684009C779}</author>
    <author>tc={027892C3-C2AB-0D4F-B92F-ABA7E3218A70}</author>
    <author>tc={B96BD777-97E5-874B-BA99-C8C8505892F8}</author>
    <author>tc={CC350B4E-CDE5-6443-8759-51F10C88F730}</author>
    <author>tc={555E15BF-33B9-7F45-AF97-5AB783A73468}</author>
    <author>tc={6CDAFB38-9BFE-5042-A025-F973A3266E79}</author>
    <author>tc={2A7A62EE-1BB8-5C4F-8A7A-5714E0F83B91}</author>
    <author>tc={7A2F0976-FE87-A748-ACC1-E7445215EF94}</author>
    <author>tc={AC3E78AD-D205-F142-A3C1-F2CCAE9DC6D3}</author>
    <author>tc={F8BFD883-D1B4-BB45-81F0-D2E0B1644819}</author>
    <author>tc={81D98DED-3786-704E-9012-C41F3A5E4AA9}</author>
    <author>tc={5686BCE5-4AA9-A440-BAA1-32251CACE39B}</author>
    <author>tc={B9A5C50A-F494-D344-ACD2-0CC49F01F6C0}</author>
    <author>tc={808FEEBC-0793-104D-8B0E-B08DA1250640}</author>
    <author>tc={CFBB768A-FDD3-4C4C-8E4A-6ABF1A78E7D3}</author>
    <author>tc={8BD63F9A-92AE-AE45-950C-821734B30221}</author>
    <author>tc={5294A657-67E6-534D-82CF-477C808F3283}</author>
    <author>tc={843B18B4-8471-B640-AE4C-89F3394FBCD8}</author>
    <author>tc={6DFCA194-C36B-364A-8DCC-21F753915447}</author>
    <author>tc={0D5D454D-63AB-CD43-9AAE-A8119DD501CF}</author>
    <author>tc={6E3C4B4A-D89B-F54C-8D32-4E87FF3F689F}</author>
    <author>tc={5C95B2DC-F387-A949-8217-6397521B89A5}</author>
    <author>tc={D633BBE6-643A-1040-A2D6-8DD34946EB45}</author>
    <author>tc={55C69817-7E96-8E41-A1F0-5A3893CC4712}</author>
    <author>tc={F91DA8D2-751F-7449-9214-695D287717F9}</author>
    <author>tc={6BE715D7-4786-8240-9847-E436230232B7}</author>
    <author>tc={71A15EE0-5E74-824E-9A87-4C12431131F0}</author>
    <author>tc={433AE238-0D9A-B845-A76A-632A0614EEA1}</author>
    <author>tc={6ED8F346-88AE-944E-8415-B7DF3566FA3A}</author>
    <author>tc={25BA18B8-1278-E04E-90E6-F06BE7CB9828}</author>
    <author>tc={6EA5424D-9E89-DE43-B5B2-6B7D5D71BA93}</author>
    <author>tc={583CBD56-897C-6C4D-9AC9-0CEB2BD43495}</author>
    <author>tc={AFD843DE-4F13-4142-8CC8-1ADC652CBD12}</author>
    <author>tc={34723F14-A731-2C41-9128-CDC814775F8C}</author>
    <author>tc={D3626FED-1536-9543-840E-5A1FD755D84F}</author>
    <author>tc={730C188D-F6C8-DB44-BD3A-DF3F5E9E8C47}</author>
    <author>tc={72E6E099-C90A-9A42-A3FB-B09F33530960}</author>
    <author>tc={5ED61F44-67BC-2440-86F5-1AD9F1B32E2C}</author>
    <author>tc={978EBF8B-8691-2E4C-AD37-9395D9574BF0}</author>
    <author>tc={2C18D1EA-C1E1-6040-8A9C-BD6F417003E9}</author>
    <author>tc={C3B225B2-6EAA-BD40-8297-2C269C5EA793}</author>
    <author>tc={12461F62-568B-254C-8C9A-F0E7DB5812A4}</author>
    <author>tc={B457A463-A8C8-454D-8AD9-8279840744D3}</author>
    <author>tc={61400EE2-F19B-FD44-BA48-5080200EA1DA}</author>
    <author>tc={087CE05D-B326-0A40-BD33-A307497B0BA1}</author>
    <author>tc={16E2CBA3-BE6C-DD48-8805-BA313512D7BF}</author>
    <author>tc={93A46C25-2F6B-B84B-9361-A53C3B162163}</author>
    <author>tc={40DE2989-FFD5-CB40-A72E-9DF7A705E2C3}</author>
    <author>tc={6D31337E-DE55-984B-AFA7-7619570B5B49}</author>
    <author>tc={12965E81-8161-1442-A159-BAB2920F947D}</author>
    <author>tc={4793F293-3474-E548-A2B2-93D6AB4ABF2D}</author>
    <author>tc={3568BDE3-7027-8642-83F7-FE61EEB50737}</author>
    <author>tc={EC5D5D71-24F8-354D-A3CC-7222B24065C1}</author>
    <author>tc={542A8D4D-ADA7-B84B-8799-45F730C1DE98}</author>
    <author>tc={526AFB27-E3D9-7A4E-AC44-C91B4A906C3F}</author>
    <author>tc={25CBF10B-05B7-8949-B8F8-57CC274F1280}</author>
    <author>tc={148B7CC3-34F8-194A-B14E-2D053E210FD2}</author>
    <author>tc={CA0B8545-2A83-1847-ACCF-A925727D6388}</author>
    <author>tc={A695D012-0397-2D41-8F3E-68D780C19587}</author>
    <author>tc={9935F4AA-009D-804B-A854-20F8C084701B}</author>
    <author>tc={0A2304A9-FB66-4845-AA72-978D821670BC}</author>
    <author>tc={EC1E59F5-AD57-8247-83A5-BE826604CAB7}</author>
    <author>tc={8A4353FC-E979-E742-9442-A3B73650148D}</author>
    <author>tc={A19CCDBA-F1F9-984F-A43C-1579CA2E5CE7}</author>
    <author>tc={96A83C46-07E3-8947-BF45-C529C3BD7BDB}</author>
    <author>tc={DF8DA084-E29E-7A4D-8904-88ADD121833A}</author>
    <author>tc={9BAD7A33-5DA1-234C-A678-E80FB4DE3948}</author>
    <author>tc={3078F958-0BB5-B94B-A347-A0A181E06ECF}</author>
    <author>tc={6378B772-D8DA-DE42-B0E9-6552BB644A93}</author>
    <author>tc={28EDBBBA-C90F-A74C-B52B-8A7F3AE1F739}</author>
    <author>tc={F46D0D84-C2F2-C046-B7CE-AFE458DBE796}</author>
    <author>tc={257B2CBA-1929-5043-8601-7C5D5D09DF78}</author>
    <author>tc={EE3E49B7-D36B-2A4D-851F-20580ED92094}</author>
    <author>tc={1F1FD0D3-1CC5-4348-8B86-E5B75A37EC80}</author>
    <author>tc={7848DC0A-5548-9645-9D60-A4396C252F37}</author>
    <author>tc={83E682B9-43E8-5D44-B048-CB350B293137}</author>
    <author>tc={33A2E1FF-7FD3-3740-8F9A-E9F54CDABA16}</author>
    <author>tc={2E1FF631-B40E-BA46-A146-CC108674AA5E}</author>
    <author>tc={0DCE87BA-019F-7E47-ACDD-2FF71F5A6DD3}</author>
    <author>tc={98B61207-5DF6-5D4A-893A-6AF28849EA3D}</author>
    <author>tc={432FCA64-61CA-4E48-BE93-9B64FC987E85}</author>
    <author>tc={861BA026-9BB6-2E48-987F-8540B102CB90}</author>
    <author>tc={F37D0745-FD19-AB44-8566-F537E3512657}</author>
    <author>tc={09CF9C08-1E2A-4148-8B80-2C87261B1A3E}</author>
    <author>tc={FF288440-986A-2545-9896-7FEE755360DE}</author>
    <author>tc={F9EFFD6A-5D47-2F4B-A64F-9685E861249F}</author>
    <author>tc={70B5D7D4-CFF8-CE42-B617-9DA981BAB385}</author>
    <author>tc={4B69D1DF-0B08-1B4E-B424-E2865DC4B765}</author>
    <author>tc={2157C9AC-42DE-9E43-A5F5-CDD31060774B}</author>
    <author>tc={2917A92D-7581-ED4C-BD6B-FBC1686BD090}</author>
    <author>tc={C87E559E-DEDD-0744-A350-B9A68411E0B7}</author>
    <author>tc={11B9D837-2D6E-CF46-8F2E-F22A72ADA1AF}</author>
    <author>tc={5FD9A9E3-F346-9D4D-9816-76F6A3C27354}</author>
    <author>tc={697B5DCB-5FA6-0543-AB78-285B9C8E0644}</author>
    <author>tc={DC0F4555-8B97-AB48-9CDA-65CD140B13D4}</author>
    <author>tc={20FB8602-67DC-9146-896B-C858199C5B4B}</author>
    <author>tc={FD56483C-293D-BC40-8EBA-1A05D75F72D0}</author>
    <author>tc={526FC61D-8867-BD45-8900-867918661427}</author>
    <author>tc={C026A34A-A456-7E4A-88A1-4E1D3A4E7FB9}</author>
    <author>tc={B5967C9B-9EF5-1143-9765-4B11E2A7018B}</author>
    <author>tc={E49F9B59-6952-8145-96E1-CEA87B22C1F4}</author>
    <author>tc={BAE0C2C5-E4D8-6C4D-9ABE-3D81A4B58A19}</author>
    <author>tc={76167D6E-7ABF-FA42-BD73-6160F62F0E40}</author>
    <author>tc={7F8E4431-030C-B74B-A0BF-97FFE3D625A7}</author>
    <author>tc={CD495D73-6721-0D4C-BB84-A47A762DADA4}</author>
    <author>tc={B799D748-E96F-A249-9342-BF6DE5F7108C}</author>
    <author>tc={E8A77EE2-16E2-5B49-BB6F-31E2C7768547}</author>
    <author>tc={5D7BAFC4-1321-AC4C-ABB5-AF5B809B91B3}</author>
    <author>tc={0B45B968-6123-924A-9871-83DF527D9E00}</author>
    <author>tc={7730ABFD-D809-5C4F-950F-4631D7AB3843}</author>
    <author>tc={0AA88E13-899A-1C48-AEEA-45BACFF6F23E}</author>
    <author>tc={9BF90CE7-4BB0-CA48-8DBB-3FD8BAEA3830}</author>
    <author>tc={1A83F649-BF7F-9142-B90F-AE3AB7927218}</author>
    <author>tc={413AF3FC-DDEA-414E-90BF-AE43D69903D0}</author>
    <author>tc={D13E6FD0-B0AB-974C-AA7E-D5AAB598A2CB}</author>
    <author>tc={02CA1C7A-4478-FC43-8F0E-7738B11ED5C6}</author>
    <author>tc={3CEFB5D0-96E1-2543-AB13-B7D370747E1E}</author>
    <author>tc={9DB64F06-48D2-8C45-82FD-3930ADB18413}</author>
    <author>tc={67842D53-669B-9141-A523-4CC12090190A}</author>
    <author>tc={ECF964E2-941C-194E-A391-0AD2AB94F94F}</author>
    <author>tc={96FF62F2-27ED-E748-84CA-C3B6B404223F}</author>
    <author>tc={A5CBB6E6-95F5-8E42-8612-B2AC7ED5790D}</author>
    <author>tc={3A04505C-6155-624F-9AE9-44004E1E45C1}</author>
    <author>tc={110BBE4B-53CF-DA4C-954F-64D0EB3EF970}</author>
    <author>tc={30E849AD-3851-154A-A988-BE491729ED28}</author>
    <author>tc={3BA3C710-08C5-6F4F-BE60-4C643D0B9BA3}</author>
    <author>tc={511CCB54-F76F-0E44-B17F-957F39AFA0D4}</author>
    <author>tc={8B269B21-0950-9942-907E-262BDC1AD1DE}</author>
    <author>tc={CE0689CC-51F3-064C-BE48-8612E1C26A7D}</author>
    <author>tc={D3B2A7BB-C94E-3642-9FFD-130F8052A88A}</author>
    <author>tc={AD2CE588-14AA-5449-8E29-8A21E2FFE48A}</author>
    <author>tc={56C27318-6C06-1142-AFEA-801645108895}</author>
    <author>tc={6C6324A0-A77D-DC4F-BB38-62E3DD95C0C9}</author>
    <author>tc={D2BE2BF3-4F2B-2D4D-8336-95E09851A7C1}</author>
    <author>tc={D4AFDD40-E0A9-6B4C-84E9-FC20C8619F95}</author>
    <author>tc={B96DD69C-D774-E845-9737-23084CAF2EFA}</author>
    <author>tc={41F57DD0-7E27-7649-84B3-85784DE22986}</author>
    <author>tc={628BBDEC-8FF1-4740-8DD8-26C0CCE045A5}</author>
    <author>tc={D567CF32-7E99-644C-9759-32B552FF4945}</author>
    <author>tc={B89AF93F-CA97-8242-960A-23693F131924}</author>
    <author>tc={FBCC544B-1278-9D4D-B405-F4576E7208D6}</author>
    <author>tc={E12FD9D0-3C89-1743-8B27-3AF494DC0DA0}</author>
    <author>tc={3DE55E7C-6649-0D46-B4C2-34BCA3372673}</author>
    <author>tc={4449668E-DB61-F441-9472-90DD4819DDB6}</author>
    <author>tc={E22F7CAA-D2C0-9F4D-B080-CCAFEB24EDD7}</author>
    <author>tc={B22FC526-E9F7-B442-B862-471B09C96E4C}</author>
    <author>tc={D5F86D2E-324E-B74F-8DC7-61398797AFF9}</author>
    <author>tc={ABDC3B6E-43D2-9F47-B6C2-84B6D1541AF1}</author>
    <author>tc={D689672F-F70E-4D4A-AC36-7F41238A6532}</author>
    <author>tc={A107C82B-0CA5-ED4D-BE57-8FD99D5CD3BD}</author>
    <author>tc={CD90115C-67F6-6A42-8615-A783D5D2B662}</author>
    <author>tc={F10B7901-A495-8249-84B0-AAEB56DD9BF8}</author>
    <author>tc={3FE2BBD7-492F-414F-A4CE-5EF1D21BBE0A}</author>
    <author>tc={D1C060DD-EB22-DD40-81CB-177B103FF620}</author>
    <author>tc={29731126-EFEC-3F46-8DEB-3AA9D10E5687}</author>
    <author>tc={0427FCA1-1D14-3B42-8A4C-51B8D9E1F70D}</author>
    <author>tc={AFAF14E4-D3E7-FC40-96B8-21C2CE2E10A2}</author>
    <author>tc={8C827E99-8594-1441-9CE7-C7BD52B0F1C2}</author>
    <author>tc={75AF8A8D-856B-0347-A609-C929A10D3C6C}</author>
    <author>tc={8FF026CC-1188-1044-80B6-23D3BF3BB7FF}</author>
    <author>tc={292B4924-C08F-254F-B9BA-D981DD56DF7E}</author>
    <author>tc={5CC244F0-F2D1-4C46-9548-024810BC83FD}</author>
    <author>tc={A9BF6C41-5E91-C34D-8B4B-606CE7B34B0D}</author>
    <author>tc={4B10AFFB-EF5E-DC4A-BD7D-E1A85A16365B}</author>
    <author>tc={3F4DA111-269E-3440-A5BE-FDAA3BFF5B11}</author>
    <author>tc={38330128-50E7-AD4C-A193-18EEDFABDB43}</author>
    <author>tc={64BB7B27-19E7-DD40-9D62-A9EF186AAFC6}</author>
    <author>tc={DA039B4F-DD1B-9642-A0DA-EC4EF6F8830D}</author>
    <author>tc={D35B1A2E-3B50-8742-82DD-31CFABA311D9}</author>
    <author>tc={EF25EE76-60FE-E44A-8FFC-CDAC40646151}</author>
    <author>tc={147E577D-B629-E142-91D6-1AE0B4A84B51}</author>
    <author>tc={8F9D4858-B060-374C-B07D-0FFB516557CC}</author>
    <author>tc={DEEB6900-30C5-8344-8CD6-F0F4AFE4DEFF}</author>
    <author>tc={728BD7EC-CEA9-6740-88A9-1E2FFA34B886}</author>
    <author>tc={D444BCA1-5B4B-BD48-845F-E1BB66135F63}</author>
    <author>tc={6E71E0AC-53E6-DA44-8E0D-AA31AD64C14C}</author>
    <author>tc={56829FD6-C72A-414F-A95A-526500E0CEE8}</author>
    <author>tc={3FD91B7C-3242-5A47-B258-DFD33623A4EB}</author>
    <author>tc={53B68E2B-C750-C14F-AD5B-8C89C8C10DA4}</author>
    <author>tc={945FC644-3E4B-C745-BAFD-894EA056B1A4}</author>
    <author>tc={2713D345-BACF-3745-B4F8-16F37B2D8EE1}</author>
    <author>tc={5029A82A-7304-394A-AC6B-137D9990B536}</author>
    <author>tc={33129B5D-E615-FB49-8290-F03178344E7D}</author>
    <author>tc={AFA74A34-BC57-5248-98D8-C91C005FE00E}</author>
    <author>tc={C2693A43-A4D5-494C-B8DB-97A7CC9AD0D8}</author>
    <author>tc={6A61B2F3-B578-BD4F-ABA6-A3ADBE775CB3}</author>
    <author>tc={4097A1E0-F1E0-5849-B2A5-ABB41D643C3C}</author>
    <author>tc={7E9E55CB-1FCB-FF48-AC7B-EF0BA8611AC8}</author>
    <author>tc={430ED25E-C017-E046-B7F9-A6DF3276C03F}</author>
    <author>tc={AF4B36B7-27DC-8942-A52E-5C52EBDCF782}</author>
    <author>tc={25665A87-62AA-934D-9214-971FD1200364}</author>
    <author>tc={F1324F71-255C-1947-A53E-F3FA9312EA6F}</author>
    <author>tc={4842773B-3AD6-2C41-A63F-50B106137D00}</author>
    <author>tc={941B6A81-DB8F-A949-8EAB-CE2592EDEA65}</author>
    <author>tc={BC330906-93A9-2B46-A2D4-6D50CEC24E39}</author>
    <author>tc={0B139B89-E035-1543-A0CF-C41C8014AA4F}</author>
    <author>tc={51A8180B-1DB9-1D49-A40E-0A02EAB35780}</author>
    <author>tc={2A521F76-75F2-984C-83E4-9780F0522164}</author>
    <author>tc={BE0DF7C2-D644-3841-8862-843E29D43AE4}</author>
    <author>tc={04115E2C-BBBD-8C4E-A5D7-35857595A6F0}</author>
    <author>tc={3DE587CD-BE13-5145-9A8B-BD767B5795B8}</author>
    <author>tc={D3D0996A-15B1-6E46-ABE2-B3645B954208}</author>
    <author>tc={AD12D217-6104-3340-A79C-0A37CEC424D4}</author>
    <author>tc={07E8BF99-B71D-BF46-A0B7-B9E2641B14BF}</author>
    <author>tc={D300E8B5-0AF1-BF4A-AD39-A50369A3DD86}</author>
    <author>tc={1F615B8A-8F04-F24C-A1A7-BBB2A7088648}</author>
    <author>tc={5C5E4066-FFCF-EC45-8F84-B07C613C5992}</author>
    <author>tc={D1A3D6F3-F2E8-6F45-BADA-55221336B61B}</author>
    <author>tc={451AA05A-E436-DD48-8841-DA949CA5E0B4}</author>
    <author>tc={6A476077-78F3-5B4E-A298-05653C8D80FD}</author>
    <author>tc={B61D5C12-042D-CC41-8A2B-8FC0D2F58C0B}</author>
    <author>tc={7EA64C9B-B77D-BF4B-9100-474300E7E906}</author>
    <author>tc={24791EE4-BABC-9B4B-9B8C-9D7FF14EA057}</author>
    <author>tc={5AB38DC0-AA48-F947-BED6-A7713E2EA9F4}</author>
    <author>tc={D75E1210-8A80-6B43-8A60-F1C6A0655A37}</author>
    <author>tc={D09AA75F-F429-9640-BA8D-57557A785EB8}</author>
    <author>tc={6A83E131-C8B4-5949-98D4-16E8701C69E3}</author>
    <author>tc={C26CB25A-1C51-AA44-87DD-0F51721DF29A}</author>
    <author>tc={D5234D05-BC19-044B-B2DA-B4A93260D1FB}</author>
    <author>tc={F495420A-2A71-464A-84F5-4986BA0EBDC0}</author>
    <author>tc={BEDDBB41-DBE4-5D4B-BAF9-B08C9B756664}</author>
    <author>tc={19F1BBC1-CBA1-5243-A376-8C6FE88CF63A}</author>
    <author>tc={AC7728CB-8A3E-7745-BAAD-55421E7D4DB7}</author>
    <author>tc={2885BFA3-DDA2-C64F-8D49-8296420073AF}</author>
    <author>tc={E9155815-8F1A-B043-9C0D-DEADE52C6D10}</author>
    <author>tc={2C08C297-93E7-D74C-9CA3-D1ADAFB268A9}</author>
    <author>tc={C4F6A1D1-7A56-A241-AA30-BB7663874D24}</author>
    <author>tc={BA6B8E92-6C27-4247-8363-DCCD0C625D2B}</author>
    <author>tc={66A83E55-1E80-5D4E-AE37-FFC3E0CE9057}</author>
    <author>tc={2062DC45-3107-7346-B202-65FE9330DDB0}</author>
    <author>tc={D9C0CE32-4764-B04F-AD26-DE6DF07DD683}</author>
    <author>tc={9C0EFBA5-4E7E-5146-AB20-7121C6AE918F}</author>
    <author>tc={CEAECEF9-30AE-AE47-9640-A97E3A06FB6A}</author>
    <author>tc={B5C2DB7B-D1E6-6747-9B7D-EDA8C24DE238}</author>
    <author>tc={B6B9E507-2D3F-B348-9C55-DFA2105857E3}</author>
    <author>tc={1DDCA63E-A01D-3F43-BCA9-39AFFA3F04CB}</author>
    <author>tc={471B9CD4-2474-244A-8B23-D3D172A3D124}</author>
    <author>tc={7442062C-1BA9-2745-8C9F-0A01FD690FC5}</author>
    <author>tc={0A8C638E-E3DD-254A-97AC-EB1FE9AB3D89}</author>
    <author>tc={FEDB6105-91CA-AF40-BB76-29CFDB442472}</author>
    <author>tc={623F1590-AB4A-F147-8DC0-C7F0CE499151}</author>
    <author>tc={80AC523C-8F6E-6549-B1D1-D166966DFD3E}</author>
    <author>tc={EBDDA1FD-BC60-2347-B7AE-DA9D41055DBD}</author>
    <author>tc={49B98C4D-C3AA-AF4C-97DD-FDAE6EC05A66}</author>
    <author>tc={F77A6411-7075-0C47-B0B4-C90DBAC0128D}</author>
    <author>tc={9653E7A9-290A-EE40-84C0-6FC1A6B899F7}</author>
    <author>tc={50126A12-D1EB-4B46-83FB-D5C160B797FF}</author>
    <author>tc={8764B8AC-96A4-BD4F-95B5-A04ED57AC16E}</author>
    <author>tc={C8886EB9-78DA-5F4B-83F7-C67DA158FD8E}</author>
    <author>tc={05A1E55B-497B-A447-A8AF-7CF588AAEBF1}</author>
    <author>tc={2A4AEB67-5751-DE47-91D0-392B8499B900}</author>
    <author>tc={0BE84D0A-5FA6-5B42-B58F-1139039CCD02}</author>
    <author>tc={07BD7BAF-70D0-7742-AAC5-268E7A920013}</author>
    <author>tc={5BFEEA1B-60C1-CA41-A832-C16AF04074B5}</author>
    <author>tc={5B0C5728-3CF8-E743-9AE0-FCDDF0E8A0DE}</author>
    <author>tc={CBC2AF62-AC1C-9F43-8ECC-2F310BD690EE}</author>
    <author>tc={E242DC98-6C6D-6E4B-A26A-A235094A5F6E}</author>
    <author>tc={4CF6FB4A-100A-A846-A028-F84A52E674E2}</author>
    <author>tc={A399CAE5-3B26-9B4A-93F5-BA6F30210628}</author>
    <author>tc={ECF8EA6B-ABF5-354B-846F-49C5AA0204F4}</author>
    <author>tc={CE44BD4E-776F-7649-95B2-D41BBF40F5FC}</author>
    <author>tc={0918F7D4-9DCA-894B-9D87-0620D7DB2DB4}</author>
    <author>tc={FB6DF37A-A269-9340-9231-D65D983253F9}</author>
  </authors>
  <commentList>
    <comment ref="B3" authorId="0" shapeId="0" xr:uid="{662DE422-861B-4D58-B3D5-3522561F4417}">
      <text>
        <t>[Threaded comment]
Your version of Excel allows you to read this threaded comment; however, any edits to it will get removed if the file is opened in a newer version of Excel. Learn more: https://go.microsoft.com/fwlink/?linkid=870924
Comment:
    @Eiche, Nik @Hendrickson, Lauren @Fox, Mary Anne @London, Matthew @Berry, Marshall A. You guys don't need to do anything with this Matthew and Marshall - this is the data recording sheet for if you are able to join us for invasive surveys later</t>
      </text>
    </comment>
    <comment ref="I7" authorId="1" shapeId="0" xr:uid="{A7482E48-52BE-9F4F-8DB5-BC5CA4D3F9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sassafrass, maple, hackberry, walnutash</t>
      </text>
    </comment>
    <comment ref="J7" authorId="2" shapeId="0" xr:uid="{5B5DEE13-7B80-3D46-8DA0-59D0C27C0E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 saplings</t>
      </text>
    </comment>
    <comment ref="I8" authorId="3" shapeId="0" xr:uid="{BE66FA96-5CDF-C94D-BCF5-33448A36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black locust, ash, sugar maple, tulip poplar, sassafrass</t>
      </text>
    </comment>
    <comment ref="J8" authorId="4" shapeId="0" xr:uid="{C6A1EEA9-4AB2-2948-8413-B9B47C19FD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redbud, box elder,</t>
      </text>
    </comment>
    <comment ref="I9" authorId="5" shapeId="0" xr:uid="{2559D209-FC0C-4043-B8F4-905A3A7A85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basswood, n red oak, maple, pin oak, hickory, walnut</t>
      </text>
    </comment>
    <comment ref="J9" authorId="6" shapeId="0" xr:uid="{EEAD906A-5ED8-324D-88DB-453348FDE2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maple saplings, ash saplings, buckeye</t>
      </text>
    </comment>
    <comment ref="I10" authorId="7" shapeId="0" xr:uid="{2ADEE2E4-D622-5740-B229-D75A563B6C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cottonwood, walnut, sycamore, ironwood</t>
      </text>
    </comment>
    <comment ref="J10" authorId="8" shapeId="0" xr:uid="{162E1E87-39D8-904E-9AEA-BEC6EF3629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 redbud, ash saplings</t>
      </text>
    </comment>
    <comment ref="I11" authorId="9" shapeId="0" xr:uid="{71363B8F-C148-9240-9631-764B0CE9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 locust red oak ash?</t>
      </text>
    </comment>
    <comment ref="J11" authorId="10" shapeId="0" xr:uid="{06BAF8D1-D05D-4742-A2A5-FABB6EDB5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spicebush ash saplings</t>
      </text>
    </comment>
    <comment ref="I12" authorId="11" shapeId="0" xr:uid="{9E8D3838-5C60-3E40-B8A4-E47A323E17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cherry plane tree?</t>
      </text>
    </comment>
    <comment ref="J12" authorId="12" shapeId="0" xr:uid="{611FF435-B5A3-5D49-A6AA-4FDED02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elderberry ash saplings redbud spicebush</t>
      </text>
    </comment>
    <comment ref="I14" authorId="13" shapeId="0" xr:uid="{F7AF6E69-32D7-304E-93B6-08657434C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</t>
      </text>
    </comment>
    <comment ref="J14" authorId="14" shapeId="0" xr:uid="{FD7BF9C2-6AE2-8D47-86DA-07B58B8FED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 saplings, box elder, </t>
      </text>
    </comment>
    <comment ref="I15" authorId="15" shapeId="0" xr:uid="{FA2045FE-7451-5548-8F1F-EE3914D1F8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Hackberry, sassafrass, dead ash, locust,</t>
      </text>
    </comment>
    <comment ref="J15" authorId="16" shapeId="0" xr:uid="{2CD3A4C5-C03B-E249-9029-F1E254B0BE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sassafras, mulberry,</t>
      </text>
    </comment>
    <comment ref="I16" authorId="17" shapeId="0" xr:uid="{3E870B7A-5028-BC42-A00B-8C55AA947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dead ash, live ash</t>
      </text>
    </comment>
    <comment ref="J16" authorId="18" shapeId="0" xr:uid="{60C5CD4F-59B3-4942-B77F-F9E712DDA9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</t>
      </text>
    </comment>
    <comment ref="I17" authorId="19" shapeId="0" xr:uid="{30AFB604-3B03-BB48-BA2A-313BE85623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sugar maple, cherry</t>
      </text>
    </comment>
    <comment ref="J17" authorId="20" shapeId="0" xr:uid="{0617346E-F00D-C648-A2C3-C292B4CC1E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 and tilia saplings, red bud</t>
      </text>
    </comment>
    <comment ref="I18" authorId="21" shapeId="0" xr:uid="{DBE66BE1-26D1-EA40-A89F-176651C87E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hickory?white? oak hackberry</t>
      </text>
    </comment>
    <comment ref="J18" authorId="22" shapeId="0" xr:uid="{7FFB2149-B4B9-B74F-BA81-9F5A1BEF00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hickory saplings</t>
      </text>
    </comment>
    <comment ref="I20" authorId="23" shapeId="0" xr:uid="{1B05121A-2034-7143-A66A-4F0D48FA9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locust, ash</t>
      </text>
    </comment>
    <comment ref="J20" authorId="24" shapeId="0" xr:uid="{87B9A091-6B22-6C4D-B220-DE97D2D899F5}">
      <text>
        <t>[Threaded comment]
Your version of Excel allows you to read this threaded comment; however, any edits to it will get removed if the file is opened in a newer version of Excel. Learn more: https://go.microsoft.com/fwlink/?linkid=870924
Comment:
    Dogwood, ash saplings, box elder, redbud</t>
      </text>
    </comment>
    <comment ref="I21" authorId="25" shapeId="0" xr:uid="{9AAA80DC-8028-F246-9D42-7FC1144A9C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walnut hackberry maple</t>
      </text>
    </comment>
    <comment ref="J21" authorId="26" shapeId="0" xr:uid="{94DD2774-69DE-D74C-9894-6A5B3A0EDD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hackberry saplings</t>
      </text>
    </comment>
    <comment ref="I22" authorId="27" shapeId="0" xr:uid="{B2A1B1E5-FD9F-F74E-B62B-C9E990B864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pine, mulberry, hackberry, chinquapin oak, locust, sugar maple</t>
      </text>
    </comment>
    <comment ref="J22" authorId="28" shapeId="0" xr:uid="{B31F49E7-9089-6849-9A2F-C80758519F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cherry saplings, sugar maple saplings, sumac, white walnut</t>
      </text>
    </comment>
    <comment ref="I23" authorId="29" shapeId="0" xr:uid="{2CBE71A6-E255-474C-83D7-46DB3233AA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 sugar maple, walnut, beech, red oak,</t>
      </text>
    </comment>
    <comment ref="J23" authorId="30" shapeId="0" xr:uid="{11D75681-AF2B-9D46-B5B3-F4B690732B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 saplings</t>
      </text>
    </comment>
    <comment ref="I24" authorId="31" shapeId="0" xr:uid="{728DF79D-9FC2-3842-8B61-26145816F9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sycamore, box elder, walnut</t>
      </text>
    </comment>
    <comment ref="J24" authorId="32" shapeId="0" xr:uid="{78A1E6BB-43D6-1D47-82EA-C0D5D60F39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5" authorId="33" shapeId="0" xr:uid="{89B9B791-AE96-0C43-BF25-3C641E762C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 hackberry hickory</t>
      </text>
    </comment>
    <comment ref="J25" authorId="34" shapeId="0" xr:uid="{7A8BFF4F-62F4-4844-8B9A-58B8FAEB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lots white snakeroot</t>
      </text>
    </comment>
    <comment ref="I26" authorId="35" shapeId="0" xr:uid="{5950D932-4190-3C45-AC4B-633BAF6EF6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Maple hackberry mulberry locust</t>
      </text>
    </comment>
    <comment ref="J26" authorId="36" shapeId="0" xr:uid="{F93F5BAB-5DC5-8849-8688-B83C8D6C72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</t>
      </text>
    </comment>
    <comment ref="I27" authorId="37" shapeId="0" xr:uid="{6FF42998-9352-C147-AFD6-8F5E1D0B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maple, walnut, box elder, black locust, cherry</t>
      </text>
    </comment>
    <comment ref="J27" authorId="38" shapeId="0" xr:uid="{003EEE4E-7890-614B-AB80-B2F92B4814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</t>
      </text>
    </comment>
    <comment ref="I28" authorId="39" shapeId="0" xr:uid="{239720BC-C1BA-654B-B341-DB8A2AE3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white mulberry, walnut, sugar maple</t>
      </text>
    </comment>
    <comment ref="J28" authorId="40" shapeId="0" xr:uid="{AE92C197-903B-184E-A877-C1633A374F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maple, box elder, sugar maple, hackberry, white mulberry</t>
      </text>
    </comment>
    <comment ref="I29" authorId="41" shapeId="0" xr:uid="{E13B227D-86D0-8743-B19D-9BD732BE0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honey locust, white mulberry</t>
      </text>
    </comment>
    <comment ref="J29" authorId="42" shapeId="0" xr:uid="{A1AA0052-5149-C141-8547-C02E43EB8B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redbud, yellowwood, northern red oak, buckeye</t>
      </text>
    </comment>
    <comment ref="I30" authorId="43" shapeId="0" xr:uid="{5418A31A-9626-C748-9CDF-FE28199B91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male, yellow poplar, sycamore, box elder, white mulberry</t>
      </text>
    </comment>
    <comment ref="J30" authorId="44" shapeId="0" xr:uid="{D910DC2F-3B2A-FF4E-819D-7052F2BE3F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elder, ash</t>
      </text>
    </comment>
    <comment ref="I31" authorId="45" shapeId="0" xr:uid="{E1C70794-480B-9143-B242-238BD357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ironwood, maple, box elder, walnut,</t>
      </text>
    </comment>
    <comment ref="J31" authorId="46" shapeId="0" xr:uid="{A44E032E-A326-674A-840A-F1BC20FCE8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rhamnus</t>
      </text>
    </comment>
    <comment ref="I32" authorId="47" shapeId="0" xr:uid="{6837F724-3445-344F-AEA8-4ECCA31AC0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maple declining ash</t>
      </text>
    </comment>
    <comment ref="J32" authorId="48" shapeId="0" xr:uid="{407887B5-FFD1-A54E-9061-D022DC9FB9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33" authorId="49" shapeId="0" xr:uid="{25DA8E46-F6BB-B741-BBD2-FD9689069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chinkapin oak</t>
      </text>
    </comment>
    <comment ref="J33" authorId="50" shapeId="0" xr:uid="{23060509-FC28-7642-89F7-EA932A985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walnut, hackberry</t>
      </text>
    </comment>
    <comment ref="I34" authorId="51" shapeId="0" xr:uid="{8B788C7F-9A72-F54C-8749-C42D640DAB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sugar maple, locust, walnut</t>
      </text>
    </comment>
    <comment ref="J34" authorId="52" shapeId="0" xr:uid="{7798373E-FB0A-C447-A5E0-CE446B7BDEA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mulberry</t>
      </text>
    </comment>
    <comment ref="I35" authorId="53" shapeId="0" xr:uid="{3E750DCD-FB5F-7D40-8BF4-62A542F55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young tulip poplar, ash, walnut, tilia</t>
      </text>
    </comment>
    <comment ref="J35" authorId="54" shapeId="0" xr:uid="{8F2103EE-9DF2-CD49-816A-FEF4B9AF15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</t>
      </text>
    </comment>
    <comment ref="I36" authorId="55" shapeId="0" xr:uid="{13BDB4A3-596B-1345-808C-FBE4F69E85A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box elder</t>
      </text>
    </comment>
    <comment ref="J36" authorId="56" shapeId="0" xr:uid="{373ED15E-2E62-D84C-85A6-FC1BDAE6D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</t>
      </text>
    </comment>
    <comment ref="I37" authorId="57" shapeId="0" xr:uid="{5682B31A-19BC-FE4C-BC4C-BE490F65F5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Sycamore,box elder, walnut, hackberry, dying ash</t>
      </text>
    </comment>
    <comment ref="J37" authorId="58" shapeId="0" xr:uid="{8A12F85D-3C3D-D444-B1EC-70A25B544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ironwood saplings, elderberry, dogwood</t>
      </text>
    </comment>
    <comment ref="I39" authorId="59" shapeId="0" xr:uid="{05480EB9-2247-194F-BBB7-2B39FDF757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 box elder cottonwopd walnut</t>
      </text>
    </comment>
    <comment ref="J39" authorId="60" shapeId="0" xr:uid="{503BC7C9-B6AC-FF4C-A25B-99C94A14AD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40" authorId="61" shapeId="0" xr:uid="{60079812-8DB0-4746-BA21-89D880B18D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cottonwood water maple dead standing ash</t>
      </text>
    </comment>
    <comment ref="J40" authorId="62" shapeId="0" xr:uid="{1862B339-4E59-C94E-A4B2-2EA8A13DE9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1" authorId="63" shapeId="0" xr:uid="{AA40C98E-30C5-874F-B8FC-C81034F574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walnut, sycamore</t>
      </text>
    </comment>
    <comment ref="J41" authorId="64" shapeId="0" xr:uid="{F6E0B8EC-2B86-5440-A214-AB6398E00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2" authorId="65" shapeId="0" xr:uid="{3B8E4856-9028-2848-AD44-35BA354663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sugar maple, northern red oak, hackberry, ash, chinkapin oak, buckeye</t>
      </text>
    </comment>
    <comment ref="J42" authorId="66" shapeId="0" xr:uid="{AA5824DD-B103-1C43-B10A-B5684009C7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 elm, ash</t>
      </text>
    </comment>
    <comment ref="I43" authorId="67" shapeId="0" xr:uid="{027892C3-C2AB-0D4F-B92F-ABA7E3218A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hickory, linden</t>
      </text>
    </comment>
    <comment ref="J43" authorId="68" shapeId="0" xr:uid="{B96BD777-97E5-874B-BA99-C8C8505892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spicebush, maple, sumac</t>
      </text>
    </comment>
    <comment ref="I44" authorId="69" shapeId="0" xr:uid="{CC350B4E-CDE5-6443-8759-51F10C88F7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silver maple, red oak</t>
      </text>
    </comment>
    <comment ref="J44" authorId="70" shapeId="0" xr:uid="{555E15BF-33B9-7F45-AF97-5AB783A734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5" authorId="71" shapeId="0" xr:uid="{6CDAFB38-9BFE-5042-A025-F973A3266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tulip poplar</t>
      </text>
    </comment>
    <comment ref="J45" authorId="72" shapeId="0" xr:uid="{2A7A62EE-1BB8-5C4F-8A7A-5714E0F83B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Rhombus, hackberry and maple saplings, box elder</t>
      </text>
    </comment>
    <comment ref="I46" authorId="73" shapeId="0" xr:uid="{7A2F0976-FE87-A748-ACC1-E7445215EF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46" authorId="74" shapeId="0" xr:uid="{AC3E78AD-D205-F142-A3C1-F2CCAE9DC6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tulip poplar saplings, beech sapling, coral berry</t>
      </text>
    </comment>
    <comment ref="I47" authorId="75" shapeId="0" xr:uid="{F8BFD883-D1B4-BB45-81F0-D2E0B164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beech, tulip poplar, ash, white oak</t>
      </text>
    </comment>
    <comment ref="J47" authorId="76" shapeId="0" xr:uid="{81D98DED-3786-704E-9012-C41F3A5E4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48" authorId="77" shapeId="0" xr:uid="{5686BCE5-4AA9-A440-BAA1-32251CACE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red oak, walnut, maple, hackberry</t>
      </text>
    </comment>
    <comment ref="J48" authorId="78" shapeId="0" xr:uid="{B9A5C50A-F494-D344-ACD2-0CC49F01F6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saplings, buckeye pawpaw</t>
      </text>
    </comment>
    <comment ref="I49" authorId="79" shapeId="0" xr:uid="{808FEEBC-0793-104D-8B0E-B08DA12506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sycamore, tulip poplar ,</t>
      </text>
    </comment>
    <comment ref="J49" authorId="80" shapeId="0" xr:uid="{CFBB768A-FDD3-4C4C-8E4A-6ABF1A78E7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redbud,</t>
      </text>
    </comment>
    <comment ref="I50" authorId="81" shapeId="0" xr:uid="{8BD63F9A-92AE-AE45-950C-821734B3022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hackberr, maple</t>
      </text>
    </comment>
    <comment ref="J50" authorId="82" shapeId="0" xr:uid="{5294A657-67E6-534D-82CF-477C808F32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redbud</t>
      </text>
    </comment>
    <comment ref="I51" authorId="83" shapeId="0" xr:uid="{843B18B4-8471-B640-AE4C-89F3394F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red oak sycamore</t>
      </text>
    </comment>
    <comment ref="J51" authorId="84" shapeId="0" xr:uid="{6DFCA194-C36B-364A-8DCC-21F753915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box elder spicebush nettles buckeye</t>
      </text>
    </comment>
    <comment ref="I52" authorId="85" shapeId="0" xr:uid="{0D5D454D-63AB-CD43-9AAE-A8119DD5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box elder cottonwood ,</t>
      </text>
    </comment>
    <comment ref="J52" authorId="86" shapeId="0" xr:uid="{6E3C4B4A-D89B-F54C-8D32-4E87FF3F68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Crepe myrtle, box elder</t>
      </text>
    </comment>
    <comment ref="I53" authorId="87" shapeId="0" xr:uid="{5C95B2DC-F387-A949-8217-6397521B89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mockernut hickory, maple, tilia,  sycamore</t>
      </text>
    </comment>
    <comment ref="J53" authorId="88" shapeId="0" xr:uid="{D633BBE6-643A-1040-A2D6-8DD34946EB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Buckeyes hickory maple saplings pawpaw</t>
      </text>
    </comment>
    <comment ref="I55" authorId="89" shapeId="0" xr:uid="{55C69817-7E96-8E41-A1F0-5A3893CC47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sycamore</t>
      </text>
    </comment>
    <comment ref="J55" authorId="90" shapeId="0" xr:uid="{F91DA8D2-751F-7449-9214-695D287717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button bush, box elder, ash</t>
      </text>
    </comment>
    <comment ref="I56" authorId="91" shapeId="0" xr:uid="{6BE715D7-4786-8240-9847-E436230232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redbud, pin oak, box elder</t>
      </text>
    </comment>
    <comment ref="J56" authorId="92" shapeId="0" xr:uid="{71A15EE0-5E74-824E-9A87-4C12431131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elm, boxelder, hickory, sugar maple</t>
      </text>
    </comment>
    <comment ref="I57" authorId="93" shapeId="0" xr:uid="{433AE238-0D9A-B845-A76A-632A0614EE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poplar, white oaks? Sycamore</t>
      </text>
    </comment>
    <comment ref="J57" authorId="94" shapeId="0" xr:uid="{6ED8F346-88AE-944E-8415-B7DF3566FA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58" authorId="95" shapeId="0" xr:uid="{25BA18B8-1278-E04E-90E6-F06BE7CB98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tilia gum walnut</t>
      </text>
    </comment>
    <comment ref="J58" authorId="96" shapeId="0" xr:uid="{6EA5424D-9E89-DE43-B5B2-6B7D5D71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Spicebush</t>
      </text>
    </comment>
    <comment ref="I59" authorId="97" shapeId="0" xr:uid="{583CBD56-897C-6C4D-9AC9-0CEB2BD43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sycamore walnut ash</t>
      </text>
    </comment>
    <comment ref="J59" authorId="98" shapeId="0" xr:uid="{AFD843DE-4F13-4142-8CC8-1ADC652C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 buckeye pawpaw</t>
      </text>
    </comment>
    <comment ref="I60" authorId="99" shapeId="0" xr:uid="{34723F14-A731-2C41-9128-CDC814775F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tulip poplar maple ash elm</t>
      </text>
    </comment>
    <comment ref="J60" authorId="100" shapeId="0" xr:uid="{D3626FED-1536-9543-840E-5A1FD755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Spicebush buckeye saplings</t>
      </text>
    </comment>
    <comment ref="I61" authorId="101" shapeId="0" xr:uid="{730C188D-F6C8-DB44-BD3A-DF3F5E9E8C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61" authorId="102" shapeId="0" xr:uid="{72E6E099-C90A-9A42-A3FB-B09F33530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buckeye</t>
      </text>
    </comment>
    <comment ref="I62" authorId="103" shapeId="0" xr:uid="{5ED61F44-67BC-2440-86F5-1AD9F1B32E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poplarcherry </t>
      </text>
    </comment>
    <comment ref="J62" authorId="104" shapeId="0" xr:uid="{978EBF8B-8691-2E4C-AD37-9395D9574B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pawpaw holly</t>
      </text>
    </comment>
    <comment ref="I63" authorId="105" shapeId="0" xr:uid="{2C18D1EA-C1E1-6040-8A9C-BD6F417003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beech cherry maple</t>
      </text>
    </comment>
    <comment ref="J63" authorId="106" shapeId="0" xr:uid="{C3B225B2-6EAA-BD40-8297-2C269C5EA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holly</t>
      </text>
    </comment>
    <comment ref="I64" authorId="107" shapeId="0" xr:uid="{12461F62-568B-254C-8C9A-F0E7DB5812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cherry</t>
      </text>
    </comment>
    <comment ref="J64" authorId="108" shapeId="0" xr:uid="{B457A463-A8C8-454D-8AD9-827984074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pawpaw ash saplings</t>
      </text>
    </comment>
    <comment ref="I65" authorId="109" shapeId="0" xr:uid="{61400EE2-F19B-FD44-BA48-5080200EA1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hickory maple beech cherry</t>
      </text>
    </comment>
    <comment ref="J65" authorId="110" shapeId="0" xr:uid="{087CE05D-B326-0A40-BD33-A307497B0B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maple sapling boxelderb</t>
      </text>
    </comment>
    <comment ref="I66" authorId="111" shapeId="0" xr:uid="{16E2CBA3-BE6C-DD48-8805-BA313512D7B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Maple, box elderb</t>
      </text>
    </comment>
    <comment ref="J66" authorId="112" shapeId="0" xr:uid="{93A46C25-2F6B-B84B-9361-A53C3B162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ash saplings pawpaw thick on other side of creek</t>
      </text>
    </comment>
    <comment ref="I67" authorId="113" shapeId="0" xr:uid="{40DE2989-FFD5-CB40-A72E-9DF7A705E2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Dead ash box elder sycamore</t>
      </text>
    </comment>
    <comment ref="J67" authorId="114" shapeId="0" xr:uid="{6D31337E-DE55-984B-AFA7-7619570B5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68" authorId="115" shapeId="0" xr:uid="{12965E81-8161-1442-A159-BAB2920F94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box elder,sweet gum, sycamore, red elm</t>
      </text>
    </comment>
    <comment ref="J68" authorId="116" shapeId="0" xr:uid="{4793F293-3474-E548-A2B2-93D6AB4ABF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red elm, walnut, ash</t>
      </text>
    </comment>
    <comment ref="I70" authorId="117" shapeId="0" xr:uid="{3568BDE3-7027-8642-83F7-FE61EEB507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Elm? Hickory</t>
      </text>
    </comment>
    <comment ref="J70" authorId="118" shapeId="0" xr:uid="{EC5D5D71-24F8-354D-A3CC-7222B2406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saplings</t>
      </text>
    </comment>
    <comment ref="I71" authorId="119" shapeId="0" xr:uid="{542A8D4D-ADA7-B84B-8799-45F730C1DE9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walnut willow oak? Box elder maple basswood?</t>
      </text>
    </comment>
    <comment ref="J71" authorId="120" shapeId="0" xr:uid="{526AFB27-E3D9-7A4E-AC44-C91B4A90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72" authorId="121" shapeId="0" xr:uid="{25CBF10B-05B7-8949-B8F8-57CC274F12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ash hackberry walnut</t>
      </text>
    </comment>
    <comment ref="J72" authorId="122" shapeId="0" xr:uid="{148B7CC3-34F8-194A-B14E-2D053E2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73" authorId="123" shapeId="0" xr:uid="{CA0B8545-2A83-1847-ACCF-A925727D63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walnut</t>
      </text>
    </comment>
    <comment ref="J73" authorId="124" shapeId="0" xr:uid="{A695D012-0397-2D41-8F3E-68D780C19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box elder saplings</t>
      </text>
    </comment>
    <comment ref="I74" authorId="125" shapeId="0" xr:uid="{9935F4AA-009D-804B-A854-20F8C0847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hackberryv</t>
      </text>
    </comment>
    <comment ref="J74" authorId="126" shapeId="0" xr:uid="{0A2304A9-FB66-4845-AA72-978D821670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Hawthorne? Buckeyepawpaw</t>
      </text>
    </comment>
    <comment ref="I75" authorId="127" shapeId="0" xr:uid="{EC1E59F5-AD57-8247-83A5-BE826604CA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</t>
      </text>
    </comment>
    <comment ref="J75" authorId="128" shapeId="0" xr:uid="{8A4353FC-E979-E742-9442-A3B7365014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box elder ample tulip pop saplings, redbud,  viburnum</t>
      </text>
    </comment>
    <comment ref="I76" authorId="129" shapeId="0" xr:uid="{A19CCDBA-F1F9-984F-A43C-1579CA2E5C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sycamore</t>
      </text>
    </comment>
    <comment ref="J76" authorId="130" shapeId="0" xr:uid="{96A83C46-07E3-8947-BF45-C529C3BD7B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mulberry,</t>
      </text>
    </comment>
    <comment ref="I77" authorId="131" shapeId="0" xr:uid="{DF8DA084-E29E-7A4D-8904-88ADD12183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 hackberry</t>
      </text>
    </comment>
    <comment ref="J77" authorId="132" shapeId="0" xr:uid="{9BAD7A33-5DA1-234C-A678-E80FB4DE39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ash saplings pawpaw</t>
      </text>
    </comment>
    <comment ref="I78" authorId="133" shapeId="0" xr:uid="{3078F958-0BB5-B94B-A347-A0A181E06E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tulip poplar hickory maple</t>
      </text>
    </comment>
    <comment ref="J78" authorId="134" shapeId="0" xr:uid="{6378B772-D8DA-DE42-B0E9-6552BB64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maple sapling ironwood box elder</t>
      </text>
    </comment>
    <comment ref="I79" authorId="135" shapeId="0" xr:uid="{28EDBBBA-C90F-A74C-B52B-8A7F3AE1F7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cherry beech</t>
      </text>
    </comment>
    <comment ref="J79" authorId="136" shapeId="0" xr:uid="{F46D0D84-C2F2-C046-B7CE-AFE458DBE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 hickory sapling red oak sapling spicebush pawpaw</t>
      </text>
    </comment>
    <comment ref="I80" authorId="137" shapeId="0" xr:uid="{257B2CBA-1929-5043-8601-7C5D5D09DF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cherry hackberry white oak beech</t>
      </text>
    </comment>
    <comment ref="J80" authorId="138" shapeId="0" xr:uid="{EE3E49B7-D36B-2A4D-851F-20580ED920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spicebush buckeye</t>
      </text>
    </comment>
    <comment ref="I81" authorId="139" shapeId="0" xr:uid="{1F1FD0D3-1CC5-4348-8B86-E5B75A37EC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poplar,chickapin oak, cherry, sugar maple, northern red oak</t>
      </text>
    </comment>
    <comment ref="J81" authorId="140" shapeId="0" xr:uid="{7848DC0A-5548-9645-9D60-A4396C252F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hackberry, buckeye, box elder, oak, sugar ample</t>
      </text>
    </comment>
    <comment ref="I82" authorId="141" shapeId="0" xr:uid="{83E682B9-43E8-5D44-B048-CB350B2931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wood, beech, tulip tree, cherry, pin oak, walnut</t>
      </text>
    </comment>
    <comment ref="J82" authorId="142" shapeId="0" xr:uid="{33A2E1FF-7FD3-3740-8F9A-E9F54CDABA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chinkapin oak, spice bush, redbud, ash, black locust</t>
      </text>
    </comment>
    <comment ref="I83" authorId="143" shapeId="0" xr:uid="{2E1FF631-B40E-BA46-A146-CC108674AA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Male tulip poplar hackberry</t>
      </text>
    </comment>
    <comment ref="J83" authorId="144" shapeId="0" xr:uid="{0DCE87BA-019F-7E47-ACDD-2FF71F5A6D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Pawpaw! Holly Spicebush mock orange? Ash saplings</t>
      </text>
    </comment>
    <comment ref="I84" authorId="145" shapeId="0" xr:uid="{98B61207-5DF6-5D4A-893A-6AF28849EA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walnut box elder hackberry sycamore maple</t>
      </text>
    </comment>
    <comment ref="J84" authorId="146" shapeId="0" xr:uid="{432FCA64-61CA-4E48-BE93-9B64FC987E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tulip pop saplings being smothered by AMBR</t>
      </text>
    </comment>
    <comment ref="I85" authorId="147" shapeId="0" xr:uid="{861BA026-9BB6-2E48-987F-8540B102CB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</t>
      </text>
    </comment>
    <comment ref="J85" authorId="148" shapeId="0" xr:uid="{F37D0745-FD19-AB44-8566-F537E351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saplingsspicebush</t>
      </text>
    </comment>
    <comment ref="I86" authorId="149" shapeId="0" xr:uid="{09CF9C08-1E2A-4148-8B80-2C87261B1A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</t>
      </text>
    </comment>
    <comment ref="J86" authorId="150" shapeId="0" xr:uid="{FF288440-986A-2545-9896-7FEE75536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</t>
      </text>
    </comment>
    <comment ref="I87" authorId="151" shapeId="0" xr:uid="{F9EFFD6A-5D47-2F4B-A64F-9685E86124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sycamore box elder basswood</t>
      </text>
    </comment>
    <comment ref="J87" authorId="152" shapeId="0" xr:uid="{70B5D7D4-CFF8-CE42-B617-9DA981BAB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saplings</t>
      </text>
    </comment>
    <comment ref="I88" authorId="153" shapeId="0" xr:uid="{4B69D1DF-0B08-1B4E-B424-E2865DC4B7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ash hickory maple</t>
      </text>
    </comment>
    <comment ref="J88" authorId="154" shapeId="0" xr:uid="{2157C9AC-42DE-9E43-A5F5-CDD3106077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hackberry saplings pawpaw</t>
      </text>
    </comment>
    <comment ref="I89" authorId="155" shapeId="0" xr:uid="{2917A92D-7581-ED4C-BD6B-FBC1686BD0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locust maple red oak</t>
      </text>
    </comment>
    <comment ref="J89" authorId="156" shapeId="0" xr:uid="{C87E559E-DEDD-0744-A350-B9A68411E0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raspberry cherry and hackberry saplings Spicebush</t>
      </text>
    </comment>
    <comment ref="I90" authorId="157" shapeId="0" xr:uid="{11B9D837-2D6E-CF46-8F2E-F22A72ADA1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chinquapin oak cherry beech gum</t>
      </text>
    </comment>
    <comment ref="J90" authorId="158" shapeId="0" xr:uid="{5FD9A9E3-F346-9D4D-9816-76F6A3C273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beech ash saplings pawpaw</t>
      </text>
    </comment>
    <comment ref="I91" authorId="159" shapeId="0" xr:uid="{697B5DCB-5FA6-0543-AB78-285B9C8E0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maple, hackberry</t>
      </text>
    </comment>
    <comment ref="J91" authorId="160" shapeId="0" xr:uid="{DC0F4555-8B97-AB48-9CDA-65CD140B13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pawpaw, buckeye, tilia, box elder</t>
      </text>
    </comment>
    <comment ref="I92" authorId="161" shapeId="0" xr:uid="{20FB8602-67DC-9146-896B-C858199C5B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hackberry,</t>
      </text>
    </comment>
    <comment ref="J92" authorId="162" shapeId="0" xr:uid="{FD56483C-293D-BC40-8EBA-1A05D75F7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wafer ash, buckeye, maple, hackberry, ash, pawpaw</t>
      </text>
    </comment>
    <comment ref="I93" authorId="163" shapeId="0" xr:uid="{526FC61D-8867-BD45-8900-8679186614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93" authorId="164" shapeId="0" xr:uid="{C026A34A-A456-7E4A-88A1-4E1D3A4E7FB9}">
      <text>
        <t>[Threaded comment]
Your version of Excel allows you to read this threaded comment; however, any edits to it will get removed if the file is opened in a newer version of Excel. Learn more: https://go.microsoft.com/fwlink/?linkid=870924
Comment:
    Tulip pop saplings</t>
      </text>
    </comment>
    <comment ref="I94" authorId="165" shapeId="0" xr:uid="{B5967C9B-9EF5-1143-9765-4B11E2A7018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box elder cherry sycamore maple</t>
      </text>
    </comment>
    <comment ref="J94" authorId="166" shapeId="0" xr:uid="{E49F9B59-6952-8145-96E1-CEA87B22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tulip poplar maple saplings spicebush</t>
      </text>
    </comment>
    <comment ref="I95" authorId="167" shapeId="0" xr:uid="{BAE0C2C5-E4D8-6C4D-9ABE-3D81A4B58A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elm beech basswood white? Oak </t>
      </text>
    </comment>
    <comment ref="J95" authorId="168" shapeId="0" xr:uid="{76167D6E-7ABF-FA42-BD73-6160F62F0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maple saplings</t>
      </text>
    </comment>
    <comment ref="I96" authorId="169" shapeId="0" xr:uid="{7F8E4431-030C-B74B-A0BF-97FFE3D625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</t>
      </text>
    </comment>
    <comment ref="J96" authorId="170" shapeId="0" xr:uid="{CD495D73-6721-0D4C-BB84-A47A762DA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ash sapling</t>
      </text>
    </comment>
    <comment ref="I97" authorId="171" shapeId="0" xr:uid="{B799D748-E96F-A249-9342-BF6DE5F71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hickory cherry beech</t>
      </text>
    </comment>
    <comment ref="J97" authorId="172" shapeId="0" xr:uid="{E8A77EE2-16E2-5B49-BB6F-31E2C77685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
Coral berry, spicebush ash and maple saplings redbud pawpaw</t>
      </text>
    </comment>
    <comment ref="I98" authorId="173" shapeId="0" xr:uid="{5D7BAFC4-1321-AC4C-ABB5-AF5B809B91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walnut tulip poplar beech hackberry maple red oak</t>
      </text>
    </comment>
    <comment ref="J98" authorId="174" shapeId="0" xr:uid="{0B45B968-6123-924A-9871-83DF527D9E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buckeye Spicebush ashand maple saplings</t>
      </text>
    </comment>
    <comment ref="I99" authorId="175" shapeId="0" xr:uid="{7730ABFD-D809-5C4F-950F-4631D7AB38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99" authorId="176" shapeId="0" xr:uid="{0AA88E13-899A-1C48-AEEA-45BACFF6F2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100" authorId="177" shapeId="0" xr:uid="{9BF90CE7-4BB0-CA48-8DBB-3FD8BAEA38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ironwood,</t>
      </text>
    </comment>
    <comment ref="J100" authorId="178" shapeId="0" xr:uid="{1A83F649-BF7F-9142-B90F-AE3AB7927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101" authorId="179" shapeId="0" xr:uid="{413AF3FC-DDEA-414E-90BF-AE43D69903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cherry sycamore walnut basswood</t>
      </text>
    </comment>
    <comment ref="J101" authorId="180" shapeId="0" xr:uid="{D13E6FD0-B0AB-974C-AA7E-D5AAB598A2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beech and maple saplings ash saplings hackberry sapling</t>
      </text>
    </comment>
    <comment ref="I102" authorId="181" shapeId="0" xr:uid="{02CA1C7A-4478-FC43-8F0E-7738B11ED5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berry, carya, sugar maple, red oak,  walnut</t>
      </text>
    </comment>
    <comment ref="J102" authorId="182" shapeId="0" xr:uid="{3CEFB5D0-96E1-2543-AB13-B7D370747E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beech, cornus, cherry, buckeye, bladdernut, ash</t>
      </text>
    </comment>
    <comment ref="I103" authorId="183" shapeId="0" xr:uid="{9DB64F06-48D2-8C45-82FD-3930ADB184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oak, beech</t>
      </text>
    </comment>
    <comment ref="J103" authorId="184" shapeId="0" xr:uid="{67842D53-669B-9141-A523-4CC120901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maple, oak, beech, cary, ash, sugar berry, cherry</t>
      </text>
    </comment>
    <comment ref="I104" authorId="185" shapeId="0" xr:uid="{ECF964E2-941C-194E-A391-0AD2AB94F9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cherry walnut elm</t>
      </text>
    </comment>
    <comment ref="J104" authorId="186" shapeId="0" xr:uid="{96FF62F2-27ED-E748-84CA-C3B6B40422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06" authorId="187" shapeId="0" xr:uid="{A5CBB6E6-95F5-8E42-8612-B2AC7ED579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ash walnut cherry</t>
      </text>
    </comment>
    <comment ref="J106" authorId="188" shapeId="0" xr:uid="{3A04505C-6155-624F-9AE9-44004E1E4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saplingscorralberry</t>
      </text>
    </comment>
    <comment ref="I107" authorId="189" shapeId="0" xr:uid="{110BBE4B-53CF-DA4C-954F-64D0EB3EF9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 red oak, ailanthus</t>
      </text>
    </comment>
    <comment ref="J107" authorId="190" shapeId="0" xr:uid="{30E849AD-3851-154A-A988-BE491729ED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blackberry</t>
      </text>
    </comment>
    <comment ref="I108" authorId="191" shapeId="0" xr:uid="{3BA3C710-08C5-6F4F-BE60-4C643D0B9B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beech red oak basswood walnut</t>
      </text>
    </comment>
    <comment ref="J108" authorId="192" shapeId="0" xr:uid="{511CCB54-F76F-0E44-B17F-957F39AFA0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 pawpaw poplar saplings box elder</t>
      </text>
    </comment>
    <comment ref="I109" authorId="193" shapeId="0" xr:uid="{8B269B21-0950-9942-907E-262BDC1AD1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109" authorId="194" shapeId="0" xr:uid="{CE0689CC-51F3-064C-BE48-8612E1C26A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holly, dogwood pawpaw</t>
      </text>
    </comment>
    <comment ref="I110" authorId="195" shapeId="0" xr:uid="{D3B2A7BB-C94E-3642-9FFD-130F8052A8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ironwood tulip poplar</t>
      </text>
    </comment>
    <comment ref="J110" authorId="196" shapeId="0" xr:uid="{AD2CE588-14AA-5449-8E29-8A21E2FFE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spicebush</t>
      </text>
    </comment>
    <comment ref="I111" authorId="197" shapeId="0" xr:uid="{56C27318-6C06-1142-AFEA-8016451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11" authorId="198" shapeId="0" xr:uid="{6C6324A0-A77D-DC4F-BB38-62E3DD95C0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maple and hackberry saplings, ash saplings</t>
      </text>
    </comment>
    <comment ref="I112" authorId="199" shapeId="0" xr:uid="{D2BE2BF3-4F2B-2D4D-8336-95E09851A7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hackberry pawpaw locust walnut</t>
      </text>
    </comment>
    <comment ref="J112" authorId="200" shapeId="0" xr:uid="{D4AFDD40-E0A9-6B4C-84E9-FC20C8619F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 maple saplings</t>
      </text>
    </comment>
    <comment ref="I113" authorId="201" shapeId="0" xr:uid="{B96DD69C-D774-E845-9737-23084CAF2E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tulip poplar maple, hackberry</t>
      </text>
    </comment>
    <comment ref="J113" authorId="202" shapeId="0" xr:uid="{41F57DD0-7E27-7649-84B3-85784DE229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maple hackberry saplings redbud coral berry</t>
      </text>
    </comment>
    <comment ref="I114" authorId="203" shapeId="0" xr:uid="{628BBDEC-8FF1-4740-8DD8-26C0CCE045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hickory, oak, walnut tulip poplar</t>
      </text>
    </comment>
    <comment ref="J114" authorId="204" shapeId="0" xr:uid="{D567CF32-7E99-644C-9759-32B552FF49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Biddernut viburnum</t>
      </text>
    </comment>
    <comment ref="I115" authorId="205" shapeId="0" xr:uid="{B89AF93F-CA97-8242-960A-23693F1319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ash, beech</t>
      </text>
    </comment>
    <comment ref="J115" authorId="206" shapeId="0" xr:uid="{FBCC544B-1278-9D4D-B405-F4576E7208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 saplings, elderberry</t>
      </text>
    </comment>
    <comment ref="I116" authorId="207" shapeId="0" xr:uid="{E12FD9D0-3C89-1743-8B27-3AF494DC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 maple</t>
      </text>
    </comment>
    <comment ref="J116" authorId="208" shapeId="0" xr:uid="{3DE55E7C-6649-0D46-B4C2-34BCA337267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saplings</t>
      </text>
    </comment>
    <comment ref="I117" authorId="209" shapeId="0" xr:uid="{4449668E-DB61-F441-9472-90DD4819DD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ash, maple, sycamore</t>
      </text>
    </comment>
    <comment ref="J117" authorId="210" shapeId="0" xr:uid="{E22F7CAA-D2C0-9F4D-B080-CCAFEB24ED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coral berry, holly</t>
      </text>
    </comment>
    <comment ref="I118" authorId="211" shapeId="0" xr:uid="{B22FC526-E9F7-B442-B862-471B09C96E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Beech, hackberry, maple, </t>
      </text>
    </comment>
    <comment ref="J118" authorId="212" shapeId="0" xr:uid="{D5F86D2E-324E-B74F-8DC7-61398797AF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19" authorId="213" shapeId="0" xr:uid="{ABDC3B6E-43D2-9F47-B6C2-84B6D1541A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maple, hackberrt</t>
      </text>
    </comment>
    <comment ref="J119" authorId="214" shapeId="0" xr:uid="{D689672F-F70E-4D4A-AC36-7F41238A65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20" authorId="215" shapeId="0" xr:uid="{A107C82B-0CA5-ED4D-BE57-8FD99D5CD3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maple,cherry,</t>
      </text>
    </comment>
    <comment ref="J120" authorId="216" shapeId="0" xr:uid="{CD90115C-67F6-6A42-8615-A783D5D2B6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holly</t>
      </text>
    </comment>
    <comment ref="I121" authorId="217" shapeId="0" xr:uid="{F10B7901-A495-8249-84B0-AAEB56DD9B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walnut</t>
      </text>
    </comment>
    <comment ref="J121" authorId="218" shapeId="0" xr:uid="{3FE2BBD7-492F-414F-A4CE-5EF1D21BBE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elderberry</t>
      </text>
    </comment>
    <comment ref="I122" authorId="219" shapeId="0" xr:uid="{D1C060DD-EB22-DD40-81CB-177B103FF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</t>
      </text>
    </comment>
    <comment ref="J122" authorId="220" shapeId="0" xr:uid="{29731126-EFEC-3F46-8DEB-3AA9D10E56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ash seedlin</t>
      </text>
    </comment>
    <comment ref="I123" authorId="221" shapeId="0" xr:uid="{0427FCA1-1D14-3B42-8A4C-51B8D9E1F7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Oak, tulip pop, walnut, maple, box elder,</t>
      </text>
    </comment>
    <comment ref="J123" authorId="222" shapeId="0" xr:uid="{AFAF14E4-D3E7-FC40-96B8-21C2CE2E10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buckeye, buckthorn,</t>
      </text>
    </comment>
    <comment ref="I124" authorId="223" shapeId="0" xr:uid="{8C827E99-8594-1441-9CE7-C7BD52B0F1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maple, hackberry, walnut</t>
      </text>
    </comment>
    <comment ref="J124" authorId="224" shapeId="0" xr:uid="{75AF8A8D-856B-0347-A609-C929A10D3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 box elder saplings buckeye</t>
      </text>
    </comment>
    <comment ref="I125" authorId="225" shapeId="0" xr:uid="{8FF026CC-1188-1044-80B6-23D3BF3BB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</t>
      </text>
    </comment>
    <comment ref="J125" authorId="226" shapeId="0" xr:uid="{292B4924-C08F-254F-B9BA-D981DD56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 saplings pawpaw</t>
      </text>
    </comment>
    <comment ref="I127" authorId="227" shapeId="0" xr:uid="{5CC244F0-F2D1-4C46-9548-024810BC8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cherry, maple</t>
      </text>
    </comment>
    <comment ref="J127" authorId="228" shapeId="0" xr:uid="{A9BF6C41-5E91-C34D-8B4B-606CE7B34B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Blackberry,</t>
      </text>
    </comment>
    <comment ref="I128" authorId="229" shapeId="0" xr:uid="{4B10AFFB-EF5E-DC4A-BD7D-E1A85A1636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cherry pin oak hackberry hickory maple chinquapin oak</t>
      </text>
    </comment>
    <comment ref="J128" authorId="230" shapeId="0" xr:uid="{3F4DA111-269E-3440-A5BE-FDAA3BFF5B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sapling poplar sapling papaw viburnum chinquapin oak sapling native euonymus</t>
      </text>
    </comment>
    <comment ref="I129" authorId="231" shapeId="0" xr:uid="{38330128-50E7-AD4C-A193-18EEDFAB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poplar hackberry red oak beech sycamore maple</t>
      </text>
    </comment>
    <comment ref="J129" authorId="232" shapeId="0" xr:uid="{64BB7B27-19E7-DD40-9D62-A9EF186AAF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Spicebush sassafrass, blackberry ash saplings holly viburnum pawpaw elm saplings</t>
      </text>
    </comment>
    <comment ref="I130" authorId="233" shapeId="0" xr:uid="{DA039B4F-DD1B-9642-A0DA-EC4EF6F88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</t>
      </text>
    </comment>
    <comment ref="J130" authorId="234" shapeId="0" xr:uid="{D35B1A2E-3B50-8742-82DD-31CFABA311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mock orange</t>
      </text>
    </comment>
    <comment ref="I131" authorId="235" shapeId="0" xr:uid="{EF25EE76-60FE-E44A-8FFC-CDAC40646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mulberry beech maple</t>
      </text>
    </comment>
    <comment ref="J131" authorId="236" shapeId="0" xr:uid="{147E577D-B629-E142-91D6-1AE0B4A84B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Coralberry, pawpaw Spicebush</t>
      </text>
    </comment>
    <comment ref="I132" authorId="237" shapeId="0" xr:uid="{8F9D4858-B060-374C-B07D-0FFB516557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tulip poplar ash</t>
      </text>
    </comment>
    <comment ref="J132" authorId="238" shapeId="0" xr:uid="{DEEB6900-30C5-8344-8CD6-F0F4AFE4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saplings, redbud</t>
      </text>
    </comment>
    <comment ref="I133" authorId="239" shapeId="0" xr:uid="{728BD7EC-CEA9-6740-88A9-1E2FFA34B8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33" authorId="240" shapeId="0" xr:uid="{D444BCA1-5B4B-BD48-845F-E1BB66135F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maple saplings, wahoo, coralberry</t>
      </text>
    </comment>
    <comment ref="I134" authorId="241" shapeId="0" xr:uid="{6E71E0AC-53E6-DA44-8E0D-AA31AD64C1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sycamore</t>
      </text>
    </comment>
    <comment ref="J134" authorId="242" shapeId="0" xr:uid="{56829FD6-C72A-414F-A95A-526500E0CE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spicebush</t>
      </text>
    </comment>
    <comment ref="I135" authorId="243" shapeId="0" xr:uid="{3FD91B7C-3242-5A47-B258-DFD33623A4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mapa, locust</t>
      </text>
    </comment>
    <comment ref="J135" authorId="244" shapeId="0" xr:uid="{53B68E2B-C750-C14F-AD5B-8C89C8C10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</t>
      </text>
    </comment>
    <comment ref="I136" authorId="245" shapeId="0" xr:uid="{945FC644-3E4B-C745-BAFD-894EA056B1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walnut, maple</t>
      </text>
    </comment>
    <comment ref="J136" authorId="246" shapeId="0" xr:uid="{2713D345-BACF-3745-B4F8-16F37B2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spicebush</t>
      </text>
    </comment>
    <comment ref="I137" authorId="247" shapeId="0" xr:uid="{5029A82A-7304-394A-AC6B-137D9990B5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37" authorId="248" shapeId="0" xr:uid="{33129B5D-E615-FB49-8290-F03178344E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Spicebush,elderberry</t>
      </text>
    </comment>
    <comment ref="I138" authorId="249" shapeId="0" xr:uid="{AFA74A34-BC57-5248-98D8-C91C005FE0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maple, hackberry, elm</t>
      </text>
    </comment>
    <comment ref="J138" authorId="250" shapeId="0" xr:uid="{C2693A43-A4D5-494C-B8DB-97A7CC9AD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holly, ashand cherry saplings, coral berry, Spicebush</t>
      </text>
    </comment>
    <comment ref="I139" authorId="251" shapeId="0" xr:uid="{6A61B2F3-B578-BD4F-ABA6-A3ADBE775C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sugar maple,</t>
      </text>
    </comment>
    <comment ref="J139" authorId="252" shapeId="0" xr:uid="{4097A1E0-F1E0-5849-B2A5-ABB41D643C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sugar maple, box elder, ash</t>
      </text>
    </comment>
    <comment ref="I140" authorId="253" shapeId="0" xr:uid="{7E9E55CB-1FCB-FF48-AC7B-EF0BA8611A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sugar maple, hackberry, sycamore</t>
      </text>
    </comment>
    <comment ref="J140" authorId="254" shapeId="0" xr:uid="{430ED25E-C017-E046-B7F9-A6DF3276C0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native cane, ash, Carya, cercis, sasafrass</t>
      </text>
    </comment>
    <comment ref="I141" authorId="255" shapeId="0" xr:uid="{AF4B36B7-27DC-8942-A52E-5C52EBDCF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walnut, red oak, maple tulip pop</t>
      </text>
    </comment>
    <comment ref="J141" authorId="256" shapeId="0" xr:uid="{25665A87-62AA-934D-9214-971FD12003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holly, ash sapling</t>
      </text>
    </comment>
    <comment ref="I142" authorId="257" shapeId="0" xr:uid="{F1324F71-255C-1947-A53E-F3FA9312EA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elm</t>
      </text>
    </comment>
    <comment ref="J142" authorId="258" shapeId="0" xr:uid="{4842773B-3AD6-2C41-A63F-50B106137D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143" authorId="259" shapeId="0" xr:uid="{941B6A81-DB8F-A949-8EAB-CE2592EDEA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43" authorId="260" shapeId="0" xr:uid="{BC330906-93A9-2B46-A2D4-6D50CEC24E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maple saplings,</t>
      </text>
    </comment>
    <comment ref="I144" authorId="261" shapeId="0" xr:uid="{0B139B89-E035-1543-A0CF-C41C8014AA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walnut couple young oaks hackberrt</t>
      </text>
    </comment>
    <comment ref="J144" authorId="262" shapeId="0" xr:uid="{51A8180B-1DB9-1D49-A40E-0A02EAB357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holly ash saplings</t>
      </text>
    </comment>
    <comment ref="I145" authorId="263" shapeId="0" xr:uid="{2A521F76-75F2-984C-83E4-9780F05221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maple, walnut,</t>
      </text>
    </comment>
    <comment ref="J145" authorId="264" shapeId="0" xr:uid="{BE0DF7C2-D644-3841-8862-843E29D43A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ash saplings, jetbead?</t>
      </text>
    </comment>
    <comment ref="I146" authorId="265" shapeId="0" xr:uid="{04115E2C-BBBD-8C4E-A5D7-35857595A6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sycamore walnut sweet gum chinquapin oak</t>
      </text>
    </comment>
    <comment ref="J146" authorId="266" shapeId="0" xr:uid="{3DE587CD-BE13-5145-9A8B-BD767B57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 redbud</t>
      </text>
    </comment>
    <comment ref="I147" authorId="267" shapeId="0" xr:uid="{D3D0996A-15B1-6E46-ABE2-B3645B9542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Chinquapin oak red oak tulip poplar maple beech</t>
      </text>
    </comment>
    <comment ref="J147" authorId="268" shapeId="0" xr:uid="{AD12D217-6104-3340-A79C-0A37CEC424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redbud ash and maple saplings blackberry</t>
      </text>
    </comment>
    <comment ref="I148" authorId="269" shapeId="0" xr:uid="{07E8BF99-B71D-BF46-A0B7-B9E2641B1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sugar maple walnut Osage orange chinquapin oak American elm hackberry beech red oak</t>
      </text>
    </comment>
    <comment ref="J148" authorId="270" shapeId="0" xr:uid="{D300E8B5-0AF1-BF4A-AD39-A50369A3DD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many maple saplings spicebush</t>
      </text>
    </comment>
    <comment ref="I149" authorId="271" shapeId="0" xr:uid="{1F615B8A-8F04-F24C-A1A7-BBB2A70886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walnut hackberry</t>
      </text>
    </comment>
    <comment ref="J149" authorId="272" shapeId="0" xr:uid="{5C5E4066-FFCF-EC45-8F84-B07C613C5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buckeye</t>
      </text>
    </comment>
    <comment ref="I150" authorId="273" shapeId="0" xr:uid="{D1A3D6F3-F2E8-6F45-BADA-55221336B6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150" authorId="274" shapeId="0" xr:uid="{451AA05A-E436-DD48-8841-DA949CA5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</t>
      </text>
    </comment>
    <comment ref="I151" authorId="275" shapeId="0" xr:uid="{6A476077-78F3-5B4E-A298-05653C8D80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Pines, hackberry, maple, </t>
      </text>
    </comment>
    <comment ref="J151" authorId="276" shapeId="0" xr:uid="{B61D5C12-042D-CC41-8A2B-8FC0D2F58C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</t>
      </text>
    </comment>
    <comment ref="I152" authorId="277" shapeId="0" xr:uid="{7EA64C9B-B77D-BF4B-9100-474300E7E9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maple, ash,</t>
      </text>
    </comment>
    <comment ref="J152" authorId="278" shapeId="0" xr:uid="{24791EE4-BABC-9B4B-9B8C-9D7FF14EA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elderberry ash saplings, native euonymus bitternut hickory saplings</t>
      </text>
    </comment>
    <comment ref="I153" authorId="279" shapeId="0" xr:uid="{5AB38DC0-AA48-F947-BED6-A7713E2EA9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and white oaks, maple, maple, hackberry walnut,</t>
      </text>
    </comment>
    <comment ref="J153" authorId="280" shapeId="0" xr:uid="{D75E1210-8A80-6B43-8A60-F1C6A0655A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and ash saplings</t>
      </text>
    </comment>
    <comment ref="I154" authorId="281" shapeId="0" xr:uid="{D09AA75F-F429-9640-BA8D-57557A785E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cherry</t>
      </text>
    </comment>
    <comment ref="J154" authorId="282" shapeId="0" xr:uid="{6A83E131-C8B4-5949-98D4-16E8701C69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 berry, maple saplings</t>
      </text>
    </comment>
    <comment ref="I155" authorId="283" shapeId="0" xr:uid="{C26CB25A-1C51-AA44-87DD-0F51721DF2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sugar maple</t>
      </text>
    </comment>
    <comment ref="J155" authorId="284" shapeId="0" xr:uid="{D5234D05-BC19-044B-B2DA-B4A93260D1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sugar maple, box elder, hackberry, ash</t>
      </text>
    </comment>
    <comment ref="I156" authorId="285" shapeId="0" xr:uid="{F495420A-2A71-464A-84F5-4986BA0E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tulip poplar cherry</t>
      </text>
    </comment>
    <comment ref="J156" authorId="286" shapeId="0" xr:uid="{BEDDBB41-DBE4-5D4B-BAF9-B08C9B7566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pawpaw devils walking stivk</t>
      </text>
    </comment>
    <comment ref="I157" authorId="287" shapeId="0" xr:uid="{19F1BBC1-CBA1-5243-A376-8C6FE88CF6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 hackberry cherry</t>
      </text>
    </comment>
    <comment ref="J157" authorId="288" shapeId="0" xr:uid="{AC7728CB-8A3E-7745-BAAD-55421E7D4D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saplings holly</t>
      </text>
    </comment>
    <comment ref="I159" authorId="289" shapeId="0" xr:uid="{2885BFA3-DDA2-C64F-8D49-8296420073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</t>
      </text>
    </comment>
    <comment ref="J159" authorId="290" shapeId="0" xr:uid="{E9155815-8F1A-B043-9C0D-DEADE52C6D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</t>
      </text>
    </comment>
    <comment ref="I160" authorId="291" shapeId="0" xr:uid="{2C08C297-93E7-D74C-9CA3-D1ADAFB2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ash poplar basswood white oak am elm</t>
      </text>
    </comment>
    <comment ref="J160" authorId="292" shapeId="0" xr:uid="{C4F6A1D1-7A56-A241-AA30-BB7663874D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 and maple saplings holly</t>
      </text>
    </comment>
    <comment ref="I161" authorId="293" shapeId="0" xr:uid="{BA6B8E92-6C27-4247-8363-DCCD0C62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hackberry pin oak</t>
      </text>
    </comment>
    <comment ref="J161" authorId="294" shapeId="0" xr:uid="{66A83E55-1E80-5D4E-AE37-FFC3E0CE9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maple saplings Spicebush pawpaw couple ash and tulip pop saplings tiny viburnum (jap tree lilac???)</t>
      </text>
    </comment>
    <comment ref="I162" authorId="295" shapeId="0" xr:uid="{2062DC45-3107-7346-B202-65FE9330DDB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pecan, oak sp, sugar maple, mulberry</t>
      </text>
    </comment>
    <comment ref="J162" authorId="296" shapeId="0" xr:uid="{D9C0CE32-4764-B04F-AD26-DE6DF07DD6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ash, red oak, elm</t>
      </text>
    </comment>
    <comment ref="I163" authorId="297" shapeId="0" xr:uid="{9C0EFBA5-4E7E-5146-AB20-7121C6AE91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tulip pop cherry maple</t>
      </text>
    </comment>
    <comment ref="J163" authorId="298" shapeId="0" xr:uid="{CEAECEF9-30AE-AE47-9640-A97E3A06FB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tulip pop sapling holly</t>
      </text>
    </comment>
    <comment ref="I164" authorId="299" shapeId="0" xr:uid="{B5C2DB7B-D1E6-6747-9B7D-EDA8C24D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maple, tulip pop, cherry, beech</t>
      </text>
    </comment>
    <comment ref="J164" authorId="300" shapeId="0" xr:uid="{B6B9E507-2D3F-B348-9C55-DFA2105857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coffee tree, pawpaw, holly,</t>
      </text>
    </comment>
    <comment ref="I165" authorId="301" shapeId="0" xr:uid="{1DDCA63E-A01D-3F43-BCA9-39AFFA3F04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tulip pop, hackberry, walnut</t>
      </text>
    </comment>
    <comment ref="J165" authorId="302" shapeId="0" xr:uid="{471B9CD4-2474-244A-8B23-D3D172A3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blackberry, maple saplings, ash saplings</t>
      </text>
    </comment>
    <comment ref="I166" authorId="303" shapeId="0" xr:uid="{7442062C-1BA9-2745-8C9F-0A01FD690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maple walnut oak</t>
      </text>
    </comment>
    <comment ref="J166" authorId="304" shapeId="0" xr:uid="{0A8C638E-E3DD-254A-97AC-EB1FE9AB3D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oak sapling box elder</t>
      </text>
    </comment>
    <comment ref="I167" authorId="305" shapeId="0" xr:uid="{FEDB6105-91CA-AF40-BB76-29CFDB442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ash, hackberry,</t>
      </text>
    </comment>
    <comment ref="J167" authorId="306" shapeId="0" xr:uid="{623F1590-AB4A-F147-8DC0-C7F0CE499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buckeye, hackberry, juniper, pawpaw</t>
      </text>
    </comment>
    <comment ref="I168" authorId="307" shapeId="0" xr:uid="{80AC523C-8F6E-6549-B1D1-D166966D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hackberry, walnut,</t>
      </text>
    </comment>
    <comment ref="J168" authorId="308" shapeId="0" xr:uid="{EBDDA1FD-BC60-2347-B7AE-DA9D41055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ash, box elder, sugar maple</t>
      </text>
    </comment>
    <comment ref="I169" authorId="309" shapeId="0" xr:uid="{49B98C4D-C3AA-AF4C-97DD-FDAE6EC05A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ash, oak sp, sycamore, hackberry, sugar maple, osage orange</t>
      </text>
    </comment>
    <comment ref="J169" authorId="310" shapeId="0" xr:uid="{F77A6411-7075-0C47-B0B4-C90DBAC01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pawpaw, cercis, sugar maple, corns mashed, box elder, ash, lindera benzoin</t>
      </text>
    </comment>
    <comment ref="I171" authorId="311" shapeId="0" xr:uid="{9653E7A9-290A-EE40-84C0-6FC1A6B899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sugar maple, ash, walnut, red oak</t>
      </text>
    </comment>
    <comment ref="J171" authorId="312" shapeId="0" xr:uid="{50126A12-D1EB-4B46-83FB-D5C160B79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pawpaw, maple, hackberry, cercis, oak, elm, poplar</t>
      </text>
    </comment>
    <comment ref="I172" authorId="313" shapeId="0" xr:uid="{8764B8AC-96A4-BD4F-95B5-A04ED57AC1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cherry maple sycamore basswood</t>
      </text>
    </comment>
    <comment ref="J172" authorId="314" shapeId="0" xr:uid="{C8886EB9-78DA-5F4B-83F7-C67DA158FD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Dogwood, maple sapling, pawpaw</t>
      </text>
    </comment>
    <comment ref="I173" authorId="315" shapeId="0" xr:uid="{05A1E55B-497B-A447-A8AF-7CF588AAE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173" authorId="316" shapeId="0" xr:uid="{2A4AEB67-5751-DE47-91D0-392B8499B9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not many saplings at all?</t>
      </text>
    </comment>
    <comment ref="I174" authorId="317" shapeId="0" xr:uid="{0BE84D0A-5FA6-5B42-B58F-1139039C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mulberry</t>
      </text>
    </comment>
    <comment ref="J174" authorId="318" shapeId="0" xr:uid="{07BD7BAF-70D0-7742-AAC5-268E7A9200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</t>
      </text>
    </comment>
    <comment ref="I175" authorId="319" shapeId="0" xr:uid="{5BFEEA1B-60C1-CA41-A832-C16AF04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butternut hickory, sugar maple, buckeye, poplar, sycamore</t>
      </text>
    </comment>
    <comment ref="J175" authorId="320" shapeId="0" xr:uid="{5B0C5728-3CF8-E743-9AE0-FCDDF0E8A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cercis, black cherry, dogwood, juniper, hackberry, sugar maple, box elder, butternut hickory, ash, ginko</t>
      </text>
    </comment>
    <comment ref="I176" authorId="321" shapeId="0" xr:uid="{CBC2AF62-AC1C-9F43-8ECC-2F310BD690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Osageorange, chinkapin oak, ash, tilia, sugar maple</t>
      </text>
    </comment>
    <comment ref="J176" authorId="322" shapeId="0" xr:uid="{E242DC98-6C6D-6E4B-A26A-A235094A5F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cercis, ash, oak, maple, juniper, elm</t>
      </text>
    </comment>
    <comment ref="I177" authorId="323" shapeId="0" xr:uid="{4CF6FB4A-100A-A846-A028-F84A52E674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sp, ash, sycamore</t>
      </text>
    </comment>
    <comment ref="J177" authorId="324" shapeId="0" xr:uid="{A399CAE5-3B26-9B4A-93F5-BA6F302106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juniper, cercis, butternut hickory, havkberry, tulip poplar, oak, black cherry, beech</t>
      </text>
    </comment>
    <comment ref="I178" authorId="325" shapeId="0" xr:uid="{ECF8EA6B-ABF5-354B-846F-49C5AA020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circus, buckeye, sugar maple, cornus, ash, lm</t>
      </text>
    </comment>
    <comment ref="J178" authorId="326" shapeId="0" xr:uid="{CE44BD4E-776F-7649-95B2-D41BBF40F5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Bladdernut, juniper, lonicera, ash</t>
      </text>
    </comment>
    <comment ref="I179" authorId="327" shapeId="0" xr:uid="{0918F7D4-9DCA-894B-9D87-0620D7DB2D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elm,maple</t>
      </text>
    </comment>
    <comment ref="J179" authorId="328" shapeId="0" xr:uid="{FB6DF37A-A269-9340-9231-D65D983253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 oak,box elder, carya sp, ash, mulberry, prunus sp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tc={E4640F40-0B16-C540-933B-BCAF48DFC91B}</author>
    <author>tc={C882571D-386D-664C-A606-C6099FA35E92}</author>
    <author>tc={BC1F8318-FA61-4541-B615-55329DAC1105}</author>
    <author>tc={DE359AD0-A910-A94A-8BA5-62C690EEAE76}</author>
    <author>tc={AA572E89-56EA-784B-BE74-FC4843792EEB}</author>
    <author>tc={75668F74-50E4-9945-A642-5F4A76A881C9}</author>
    <author>tc={6376D532-FF85-934D-A0FA-61DF942B44BF}</author>
    <author>tc={7B5B8971-F382-B847-8DFE-B6B05BB07187}</author>
    <author>tc={9B960B49-0CA3-7F47-8968-F6E1E201E69B}</author>
    <author>tc={2443724C-FEA1-8D4F-9227-74A8D809C08F}</author>
    <author>tc={5BEDB0FC-8439-8747-9425-B92083996653}</author>
    <author>tc={11B53548-3CD3-5C46-8FA4-A28CDC505BFD}</author>
    <author>tc={A39736FD-9063-D94E-B6F0-74874DC22F1F}</author>
    <author>tc={5D7098EE-404A-114D-AE61-56AD0B4334E9}</author>
    <author>tc={139C6539-DCE1-4C48-AA09-A6EB59879429}</author>
    <author>tc={FF5E87EF-4BE0-A14C-B96A-27032CB92303}</author>
    <author>tc={C564173E-2586-4E45-AFF7-FA1762D9665F}</author>
    <author>tc={78DACFF1-4FFF-D645-9224-CBC3ECE04D34}</author>
    <author>tc={10BF9AF5-8D9F-E144-9904-D2C6D502437A}</author>
    <author>tc={51DCD03A-14C8-704C-A7F2-784BF9AA1796}</author>
    <author>tc={AB38BAB0-2FBA-FE48-A3CB-886E4826F3CE}</author>
    <author>tc={E08A0E5A-EDED-5F47-A6AE-8690AA62F3FD}</author>
    <author>tc={871331FA-2AB3-4F45-8137-5D577A557322}</author>
    <author>tc={5BE1FF9F-F753-324E-AAF7-FA08704F504D}</author>
    <author>tc={95A7B87C-2B7D-524A-B1EB-28A4711FEF17}</author>
    <author>tc={3B0FBDFC-D283-7645-9B27-215476AF6E2A}</author>
    <author>tc={6AF2D30E-B39D-CF48-A6B6-FD25613EC5F4}</author>
    <author>tc={6B6B2D74-5569-1B47-BACA-898A81F8DCC1}</author>
    <author>tc={F8CB6513-4C6D-7049-A0FB-2CE2ABAE7F57}</author>
    <author>tc={75E60A64-9DDA-9B48-BA21-9E5D47A31057}</author>
    <author>tc={9174AA99-E1EC-D641-A6AC-DD52661E5A51}</author>
    <author>tc={3CE3A916-AFB1-064B-B0AA-894FB9B0D93E}</author>
    <author>tc={6BBE3D76-502E-C243-BE4F-2071F25AA36C}</author>
    <author>tc={1E0A45C0-3161-2640-848A-B419208AA09D}</author>
    <author>tc={5809ABE5-7DF9-274A-934B-06EDE3B8F8E8}</author>
    <author>tc={8F341E6B-07B7-C447-97A7-1CED6900AB09}</author>
    <author>tc={9ADD7CB0-2582-4A4D-95D0-D22B11B35A52}</author>
    <author>tc={4F5C18C9-2679-B348-AB90-0F86A908BDDC}</author>
    <author>tc={73E45B07-F9D8-A34D-AB43-8FB791C03A6C}</author>
    <author>tc={5B698754-42C4-5E4F-9EB4-E706D2999654}</author>
    <author>tc={84CB47CE-8002-D341-A6AD-BF2B836A6432}</author>
    <author>tc={165D6892-523B-D44E-9996-B41454A9A229}</author>
    <author>tc={15B9FBC7-64EF-6A48-A128-53AF3AB7CC27}</author>
    <author>tc={2B2BEF60-EE45-A140-ABED-89EA0F95D8C2}</author>
    <author>tc={2537C985-FB0E-5644-948F-0F84C7740C1F}</author>
    <author>tc={453F5205-9FCD-3640-B03D-20962C3B9F8A}</author>
    <author>tc={18F6774C-828C-AF46-80F7-25776AB67EC8}</author>
    <author>tc={817482FB-CFBF-5641-BC6E-54836E4827FC}</author>
    <author>tc={B0DF7176-579E-6F4B-8182-145A17E23590}</author>
    <author>tc={1DA0C0DF-4412-BA42-8CA5-E264BB66CCC2}</author>
    <author>tc={54C37C8D-CB34-9D44-B4AF-270164439227}</author>
    <author>tc={8A64A4A3-DA2E-FB41-A6C4-65F902364981}</author>
    <author>tc={D45F105E-C8B1-AB4D-A2B1-7532C05EC241}</author>
    <author>tc={0DA5DF96-AB34-5948-97C0-D53643123FAD}</author>
    <author>tc={94CF8443-317C-5F4E-8845-87268D09B467}</author>
    <author>tc={C479AE4A-D4CC-524F-85D7-692B45743620}</author>
    <author>tc={906ABEB4-3476-3446-89B7-8B1BE690C999}</author>
    <author>tc={0984796D-6084-4145-B60B-97CD391050D8}</author>
    <author>tc={4F5A307A-2962-E748-A775-0C7F00FCC255}</author>
    <author>tc={26E4275A-6F0C-504D-A886-CFDE58DF7AA9}</author>
    <author>tc={CC17B030-9D14-F645-96AC-06A7475D2461}</author>
    <author>tc={4689DB64-F7C2-4843-AFBF-C2DD7C998A92}</author>
    <author>tc={7B3252C4-003A-5449-BBB7-8A087FB16489}</author>
    <author>tc={41843AF5-830C-714B-AEA0-EC8345B5A12A}</author>
    <author>tc={B231909F-DEC7-F143-B160-319ABCC82505}</author>
    <author>tc={E6294C6B-B0CC-4A45-8EEB-DB7EFED641F3}</author>
    <author>tc={E96988DC-5EBE-1F49-A566-BDC1BF949DD4}</author>
    <author>tc={0E32D7E6-898F-C24F-8061-89CDC6E93BDD}</author>
    <author>tc={CD4BCF3A-3D25-BE41-97ED-E4B589DF52D4}</author>
    <author>tc={94B3C8F8-E6A7-0548-9526-BAD08F402350}</author>
    <author>tc={521157FA-49E2-1447-B70A-02F2C753A5A0}</author>
    <author>tc={426FB607-4BEB-4B45-9A84-C2E6B804CCEF}</author>
    <author>tc={4E1143FA-FFFC-6B40-8423-0C35518C8128}</author>
    <author>tc={E8926B08-0413-3840-B2F7-AE0C6231091A}</author>
    <author>tc={5E8CC2F7-E99E-2340-A2F7-9980500789E8}</author>
    <author>tc={F08334E1-0E7F-AE4F-82C7-84001EAEEDA1}</author>
    <author>tc={198912ED-1C71-CE47-B34B-E8272DD56FFC}</author>
    <author>tc={1A33AD49-0CEA-4646-933B-A5C45AB05B8E}</author>
    <author>tc={96D76BD3-78F3-C942-BC80-85AECB8AE377}</author>
    <author>tc={5535813F-F4EC-4F47-BE1A-2FC3E1BE21E5}</author>
    <author>tc={9A4E3226-D298-9A41-B0DE-BEFD29043A85}</author>
    <author>tc={0E048ADD-CC9D-EA44-BA55-D147A6AA43EF}</author>
    <author>tc={A04385A6-51FC-A942-B05C-BC563025CB83}</author>
    <author>tc={2051AF9C-DD04-ED4C-8381-FCCAE2AF945E}</author>
    <author>tc={AD014322-F074-D349-9204-00F1DC3D6DB4}</author>
    <author>tc={810266E1-BCF2-6C4E-A1C7-188062E8D90A}</author>
    <author>tc={C5597335-CF2E-9B44-81FE-3A86B0F4E9FA}</author>
    <author>tc={2DB12414-F60E-934B-B455-8C5A3A2211B9}</author>
    <author>tc={B7700F6D-06BE-3241-8DA6-72CC94E349FD}</author>
    <author>tc={48A4B2CF-F93F-4E45-97D5-2CAF808D311F}</author>
    <author>tc={34C4F9F0-DCB7-4E46-B23A-FC896DF0CE47}</author>
    <author>tc={B062054A-8C91-3A41-9FBA-4CB03FBC0826}</author>
    <author>tc={EC420A1F-3B93-734A-8A71-94C3BAF024FE}</author>
    <author>tc={B55C679F-6D15-B94A-9CEC-062E9802E54A}</author>
    <author>tc={1F54A21D-79A3-1A4B-9740-E49A466B5463}</author>
    <author>tc={AB460599-740F-AB41-9436-0880E3C6CCCD}</author>
    <author>tc={2C77831D-4F03-B84E-AC6A-53681A928934}</author>
    <author>tc={543870A9-C24B-F74E-8E17-7463448E7F89}</author>
    <author>tc={DF700DBE-7C15-2C48-8246-5FC6EDA29335}</author>
    <author>tc={AA8E803D-4A73-4F4F-8333-4038776BFB3E}</author>
    <author>tc={FE246D31-6FCF-164A-9852-323F7A9DE000}</author>
    <author>tc={697CFA3B-C4AB-7F42-8768-437802C66A00}</author>
    <author>tc={F4BF3CB7-D019-4945-B823-A73AFFDCA62D}</author>
    <author>tc={D0117732-ECC1-A646-8C8C-426987B715C3}</author>
    <author>tc={A18D75CB-0D64-CD44-BF63-E71AE88EE122}</author>
    <author>tc={18B74BB9-1026-014D-A337-F32E493A258A}</author>
    <author>tc={24493856-FEA8-2E48-8F07-6394F37F3C4B}</author>
    <author>tc={95A4C7C9-CA02-284B-B3DA-EF1F01427E08}</author>
    <author>tc={A909B29C-57D3-2546-9146-EB668A1A7C00}</author>
    <author>tc={EA708123-256F-6641-8141-148E3EDB4559}</author>
    <author>tc={9163EF80-FBE4-3547-ACC9-34A04AF7E250}</author>
    <author>tc={40001550-7888-C74B-B4A1-5750A0070F8E}</author>
    <author>tc={1A1F78AC-EDCF-894E-B23A-1738BCB49A45}</author>
    <author>tc={75116635-C933-634D-8F0A-281412FCBB20}</author>
    <author>tc={ADD20455-DA51-E44A-9E60-AED270C52E15}</author>
    <author>tc={6FD0D3EE-DB32-5846-B3EE-E9446FFA07FB}</author>
    <author>tc={E82F7A18-6F04-1C4C-B1D6-7C082AC7CE56}</author>
    <author>tc={FB632352-FA21-BB42-89A7-5862954DFC6C}</author>
    <author>tc={19FBDFB7-E4F7-CE4D-A7DA-59833CF4A162}</author>
    <author>tc={10E1B758-7F38-1548-A97D-BCA92DF7633D}</author>
    <author>tc={2988ACFF-FB29-874D-AA49-B65FD4A950E3}</author>
    <author>tc={AFCDF718-0606-8046-8A88-74D6C71327D2}</author>
    <author>tc={FB9B22D3-8489-8F4D-ADA6-82B9114FFFDC}</author>
    <author>tc={2F2824EF-99F9-294B-96A4-D1AB9501472D}</author>
    <author>tc={74CD60C4-0A18-8A45-AE79-D459A8EDD36C}</author>
    <author>tc={1F35D682-4343-5C47-80C2-097BA86D42ED}</author>
    <author>tc={F53E06E6-6D03-314B-B5DD-2CADF0B8828F}</author>
    <author>tc={357B5558-046D-804E-9DC9-E0D4144E1BBE}</author>
    <author>tc={4239E027-7354-F34E-B5C1-ADE7B2DC75E9}</author>
    <author>tc={D85580B5-EB82-9D4B-BE3E-B34A45A9493A}</author>
    <author>tc={F23AEDAE-B389-F548-BEA0-705224782745}</author>
    <author>tc={78488163-96F4-E842-8037-5F0576C5ACA7}</author>
    <author>tc={2EBD6556-2F5C-6A47-89F2-60A0938A1F45}</author>
    <author>tc={F3B17360-7538-944C-BB88-66DD9C457DAA}</author>
    <author>tc={F0066DEC-96E9-E248-8AC3-DCA1D9050E01}</author>
    <author>tc={E86E545A-28D0-C54D-A137-504FFC2BA242}</author>
    <author>tc={B75E74AE-1AD9-FF41-B235-2E4CC1B1933E}</author>
    <author>tc={9A5FB11F-2CA2-EB44-A0CA-F4994DD4ACC9}</author>
    <author>tc={E22EB47A-8C1B-2249-A28E-113719DA699B}</author>
    <author>tc={C6E6403C-233E-424A-931E-7897B8D8E444}</author>
    <author>tc={A5802B53-2DB9-A745-BAC5-1BC66D39A405}</author>
    <author>tc={A32EB4D3-0AA3-0747-A8B1-827AA6BD0F90}</author>
    <author>tc={8BA555E9-6261-1049-980E-C5BB8357AD61}</author>
    <author>tc={310C9C5A-C527-C245-8A36-10FF44257160}</author>
    <author>tc={545FDD8B-5F3E-4F42-8227-393257ED8620}</author>
    <author>tc={4EA884F2-151A-A44A-A164-18B5C55DF02C}</author>
    <author>tc={DAFEB039-DF98-3A40-80BA-F90E4DFC375E}</author>
    <author>tc={97B54207-607E-CB46-A729-AB899951409B}</author>
    <author>tc={F272ECCD-CA32-3B48-865B-F8C47BB02149}</author>
    <author>tc={9BEC91F9-786F-B643-98A6-7BD90216D355}</author>
    <author>tc={A69C994B-3112-674E-9B7F-1D765EE185AB}</author>
    <author>tc={74DAF258-403F-8B4C-8DBC-2D368A19B4A3}</author>
    <author>tc={533A5882-A5CD-F144-A9DE-69E3D4B740C2}</author>
    <author>tc={600E2E0D-5029-9341-B776-BCA50C3E7E8A}</author>
    <author>tc={FAD0C5E4-FC38-C24D-829C-581E3B3C8071}</author>
    <author>tc={063B0842-E324-234D-976B-5D483CBD9BF5}</author>
    <author>tc={AAAC479D-5AFF-AB4F-9117-3A54ABD005E9}</author>
    <author>tc={58954FDD-B9D0-2941-B702-86EA34768F59}</author>
    <author>tc={7452D872-E0EC-044F-8DE7-A0FE29340343}</author>
    <author>tc={9DA827F8-53F3-D44E-AC83-9EB0B7F229B9}</author>
    <author>tc={6889521D-A516-2146-A567-DFD2B6074B1C}</author>
    <author>tc={E35613A8-2EB0-9544-B373-C94B5EF71F4B}</author>
    <author>tc={3706E3AC-81E3-444C-B97F-45F51D9D69E4}</author>
    <author>tc={B74BE304-6E58-F740-8D6A-8968A2C354B1}</author>
    <author>tc={0E88A0BC-61D0-A749-B350-29DEB4DDA5B3}</author>
    <author>tc={5196D358-DE33-1E4B-9BDC-850776E53AD1}</author>
    <author>tc={357EFF39-AFD5-5541-997D-EB822EC28A45}</author>
    <author>tc={6A568393-FB51-F84C-AFA1-173BD68135E5}</author>
    <author>tc={D17AD805-B8FE-FA41-ADB3-4A49F7FFE97F}</author>
    <author>tc={BA6A6499-F658-2749-A989-81C15497DA43}</author>
    <author>tc={EC1C70F8-0EC2-B647-B0D3-5492D35D3FAE}</author>
    <author>tc={99B4201C-B629-3A44-9F5D-CD66AD298B86}</author>
    <author>tc={034D0113-758C-704C-8797-EBCD5595CFB1}</author>
    <author>tc={F73030E8-7B4A-1845-8EF9-B0F976568A27}</author>
    <author>tc={05FB03BC-B94D-A24D-9F66-68BB5C0AF0AB}</author>
    <author>tc={9915F5C4-C6F8-C74B-8F68-94172342149E}</author>
    <author>tc={4181B9F4-D4E1-C64C-AF7D-8C80140D66C7}</author>
    <author>tc={FC9CCA09-60C6-4D40-A931-130FE3011769}</author>
    <author>tc={CAC6EFB2-3F80-1742-BBE3-032108937D9A}</author>
    <author>tc={E52875F8-F646-5341-89BE-D5B839E2C804}</author>
    <author>tc={4CDBFAD6-F7D0-A04F-8D20-63573326D268}</author>
    <author>tc={7C30BD75-4F12-C346-9650-937CB404423B}</author>
    <author>tc={98F95E74-F990-6D48-8F85-D5B468512005}</author>
    <author>tc={0D4EC66B-9E28-374B-BAA6-953D8DD8C763}</author>
    <author>tc={35F5C5DA-37AA-1B4A-8B90-9B57D89DEFE8}</author>
    <author>tc={86C0ED74-F044-CB4D-B89D-899A3DD101CF}</author>
    <author>tc={EC0932C6-2789-4541-B7F6-470E629EE6B3}</author>
    <author>tc={DC0EF5D1-731D-9247-B2EA-2F22FA414481}</author>
    <author>tc={A13CA660-E58F-2B42-9A5F-710F84D1ECEA}</author>
    <author>tc={2EB83D7C-2523-FA4E-9E90-579301F0942D}</author>
    <author>tc={21AE8630-C380-9B4A-B9CE-624480805430}</author>
  </authors>
  <commentList>
    <comment ref="J6" authorId="0" shapeId="0" xr:uid="{E4640F40-0B16-C540-933B-BCAF48DFC9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seedlings and saplings column with understory column. Values that were added included saplings at the end</t>
      </text>
    </comment>
    <comment ref="I9" authorId="1" shapeId="0" xr:uid="{C882571D-386D-664C-A606-C6099FA35E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sweet gum beech elm black oak poplar</t>
      </text>
    </comment>
    <comment ref="K9" authorId="2" shapeId="0" xr:uid="{BC1F8318-FA61-4541-B615-55329DAC11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ash strawberry bush</t>
      </text>
    </comment>
    <comment ref="I10" authorId="3" shapeId="0" xr:uid="{DE359AD0-A910-A94A-8BA5-62C690EEAE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 red oak, shag bark hickory, white oak, beech</t>
      </text>
    </comment>
    <comment ref="K10" authorId="4" shapeId="0" xr:uid="{AA572E89-56EA-784B-BE74-FC4843792E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 sugar maple sweet gum</t>
      </text>
    </comment>
    <comment ref="I11" authorId="5" shapeId="0" xr:uid="{75668F74-50E4-9945-A642-5F4A76A88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elm, mockernut hickory n red oak, white oak, shag bark hickory, beech</t>
      </text>
    </comment>
    <comment ref="K11" authorId="6" shapeId="0" xr:uid="{6376D532-FF85-934D-A0FA-61DF942B4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hickory holly sugar maple loma</t>
      </text>
    </comment>
    <comment ref="I12" authorId="7" shapeId="0" xr:uid="{7B5B8971-F382-B847-8DFE-B6B05BB071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movkernut hickory n red oak scarlet oak shag bark hickory beech</t>
      </text>
    </comment>
    <comment ref="K12" authorId="8" shapeId="0" xr:uid="{9B960B49-0CA3-7F47-8968-F6E1E201E6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redbud</t>
      </text>
    </comment>
    <comment ref="I13" authorId="9" shapeId="0" xr:uid="{2443724C-FEA1-8D4F-9227-74A8D809C0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beech black gum</t>
      </text>
    </comment>
    <comment ref="K13" authorId="10" shapeId="0" xr:uid="{5BEDB0FC-8439-8747-9425-B920839966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beech loma pawpaw</t>
      </text>
    </comment>
    <comment ref="I14" authorId="11" shapeId="0" xr:uid="{11B53548-3CD3-5C46-8FA4-A28CDC505B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cheastnut oak mockernut hickory sugar maple pignut hickory</t>
      </text>
    </comment>
    <comment ref="K14" authorId="12" shapeId="0" xr:uid="{A39736FD-9063-D94E-B6F0-74874DC22F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lindera benzoin redbud ash elm holly greenbrier hickory pawpaw</t>
      </text>
    </comment>
    <comment ref="I15" authorId="13" shapeId="0" xr:uid="{5D7098EE-404A-114D-AE61-56AD0B4334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sweet gum tulip poplar n red oak sugar maple</t>
      </text>
    </comment>
    <comment ref="K15" authorId="14" shapeId="0" xr:uid="{139C6539-DCE1-4C48-AA09-A6EB598794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 pawpaw beech greenbrier ash</t>
      </text>
    </comment>
    <comment ref="I16" authorId="15" shapeId="0" xr:uid="{FF5E87EF-4BE0-A14C-B96A-27032CB9230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sweet gum sugar maple pignut hickory white oak</t>
      </text>
    </comment>
    <comment ref="K16" authorId="16" shapeId="0" xr:uid="{C564173E-2586-4E45-AFF7-FA1762D966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Kundera benzoin sugar maple</t>
      </text>
    </comment>
    <comment ref="I17" authorId="17" shapeId="0" xr:uid="{78DACFF1-4FFF-D645-9224-CBC3ECE04D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poplar</t>
      </text>
    </comment>
    <comment ref="K17" authorId="18" shapeId="0" xr:uid="{10BF9AF5-8D9F-E144-9904-D2C6D50243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beech greenbrier ash lindera</t>
      </text>
    </comment>
    <comment ref="I18" authorId="19" shapeId="0" xr:uid="{51DCD03A-14C8-704C-A7F2-784BF9AA1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elm white oak n red oak hackberry</t>
      </text>
    </comment>
    <comment ref="K18" authorId="20" shapeId="0" xr:uid="{AB38BAB0-2FBA-FE48-A3CB-886E4826F3C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beech cheastnut oak Hawthorne coralberry</t>
      </text>
    </comment>
    <comment ref="I19" authorId="21" shapeId="0" xr:uid="{E08A0E5A-EDED-5F47-A6AE-8690AA62F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Cheastnut oak white oak beech</t>
      </text>
    </comment>
    <comment ref="K19" authorId="22" shapeId="0" xr:uid="{871331FA-2AB3-4F45-8137-5D577A5573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 berry oak dogwood greenbrier</t>
      </text>
    </comment>
    <comment ref="I20" authorId="23" shapeId="0" xr:uid="{5BE1FF9F-F753-324E-AAF7-FA08704F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n red oak hickory white oak shag bark hickory</t>
      </text>
    </comment>
    <comment ref="K20" authorId="24" shapeId="0" xr:uid="{95A7B87C-2B7D-524A-B1EB-28A4711FEF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Hoo hornbeam beech redbud greenbrier sugar maple</t>
      </text>
    </comment>
    <comment ref="I21" authorId="25" shapeId="0" xr:uid="{3B0FBDFC-D283-7645-9B27-215476AF6E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sugar maple black gum shag bark hickory</t>
      </text>
    </comment>
    <comment ref="K21" authorId="26" shapeId="0" xr:uid="{6AF2D30E-B39D-CF48-A6B6-FD25613EC5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sweet gum ash greenbrier</t>
      </text>
    </comment>
    <comment ref="I22" authorId="27" shapeId="0" xr:uid="{6B6B2D74-5569-1B47-BACA-898A81F8DC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elm beech n red oak sweet gum</t>
      </text>
    </comment>
    <comment ref="K22" authorId="28" shapeId="0" xr:uid="{F8CB6513-4C6D-7049-A0FB-2CE2ABAE7F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sugar maple lindera oak loma privet</t>
      </text>
    </comment>
    <comment ref="I23" authorId="29" shapeId="0" xr:uid="{75E60A64-9DDA-9B48-BA21-9E5D47A31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 sweet gum, sycamore, maple</t>
      </text>
    </comment>
    <comment ref="K23" authorId="30" shapeId="0" xr:uid="{9174AA99-E1EC-D641-A6AC-DD52661E5A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pawpaw greenbrier</t>
      </text>
    </comment>
    <comment ref="I24" authorId="31" shapeId="0" xr:uid="{3CE3A916-AFB1-064B-B0AA-894FB9B0D9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black gum, hickory, red oak, hop hornbeam</t>
      </text>
    </comment>
    <comment ref="K24" authorId="32" shapeId="0" xr:uid="{6BBE3D76-502E-C243-BE4F-2071F25AA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25" authorId="33" shapeId="0" xr:uid="{1E0A45C0-3161-2640-848A-B419208AA0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hickory, red oak, tulip poplar</t>
      </text>
    </comment>
    <comment ref="K25" authorId="34" shapeId="0" xr:uid="{5809ABE5-7DF9-274A-934B-06EDE3B8F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26" authorId="35" shapeId="0" xr:uid="{8F341E6B-07B7-C447-97A7-1CED6900AB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beech, sweet gum, am elm, oak, holly, red maple</t>
      </text>
    </comment>
    <comment ref="K26" authorId="36" shapeId="0" xr:uid="{9ADD7CB0-2582-4A4D-95D0-D22B11B35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greenbrier, elm epifagus, hickory, holly</t>
      </text>
    </comment>
    <comment ref="I27" authorId="37" shapeId="0" xr:uid="{4F5C18C9-2679-B348-AB90-0F86A908BD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maple beech tulip poplar</t>
      </text>
    </comment>
    <comment ref="K27" authorId="38" shapeId="0" xr:uid="{73E45B07-F9D8-A34D-AB43-8FB791C03A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akebia</t>
      </text>
    </comment>
    <comment ref="I29" authorId="39" shapeId="0" xr:uid="{5B698754-42C4-5E4F-9EB4-E706D29996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tulip poplar oak hickory beech</t>
      </text>
    </comment>
    <comment ref="K29" authorId="40" shapeId="0" xr:uid="{84CB47CE-8002-D341-A6AD-BF2B836A64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sassafras’s oak gum greenbrier</t>
      </text>
    </comment>
    <comment ref="I30" authorId="41" shapeId="0" xr:uid="{165D6892-523B-D44E-9996-B41454A9A2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white and chestnut oak, hickory,</t>
      </text>
    </comment>
    <comment ref="K30" authorId="42" shapeId="0" xr:uid="{15B9FBC7-64EF-6A48-A128-53AF3AB7CC2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
Oaks galore, beech, greenbrier</t>
      </text>
    </comment>
    <comment ref="I31" authorId="43" shapeId="0" xr:uid="{2B2BEF60-EE45-A140-ABED-89EA0F95D8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various oaks</t>
      </text>
    </comment>
    <comment ref="K31" authorId="44" shapeId="0" xr:uid="{2537C985-FB0E-5644-948F-0F84C7740C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</t>
      </text>
    </comment>
    <comment ref="I32" authorId="45" shapeId="0" xr:uid="{453F5205-9FCD-3640-B03D-20962C3B9F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red oak hickory maple</t>
      </text>
    </comment>
    <comment ref="K32" authorId="46" shapeId="0" xr:uid="{18F6774C-828C-AF46-80F7-25776AB67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cherry oak hickory blackerry</t>
      </text>
    </comment>
    <comment ref="I33" authorId="47" shapeId="0" xr:uid="{817482FB-CFBF-5641-BC6E-54836E4827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oaks hickory maple</t>
      </text>
    </comment>
    <comment ref="K33" authorId="48" shapeId="0" xr:uid="{B0DF7176-579E-6F4B-8182-145A17E235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privet</t>
      </text>
    </comment>
    <comment ref="I34" authorId="49" shapeId="0" xr:uid="{1DA0C0DF-4412-BA42-8CA5-E264BB66CC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white oak, chestnut oak, maple, hickory</t>
      </text>
    </comment>
    <comment ref="K34" authorId="50" shapeId="0" xr:uid="{54C37C8D-CB34-9D44-B4AF-2701644392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 paw greenbrier redbud  cherry</t>
      </text>
    </comment>
    <comment ref="I35" authorId="51" shapeId="0" xr:uid="{8A64A4A3-DA2E-FB41-A6C4-65F9023649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hickory</t>
      </text>
    </comment>
    <comment ref="K35" authorId="52" shapeId="0" xr:uid="{D45F105E-C8B1-AB4D-A2B1-7532C05EC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pawpaw</t>
      </text>
    </comment>
    <comment ref="I36" authorId="53" shapeId="0" xr:uid="{0DA5DF96-AB34-5948-97C0-D53643123FA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white oak red maple chestnut oak</t>
      </text>
    </comment>
    <comment ref="K36" authorId="54" shapeId="0" xr:uid="{94CF8443-317C-5F4E-8845-87268D09B4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sugar maple greenbrier loma grapvines</t>
      </text>
    </comment>
    <comment ref="I37" authorId="55" shapeId="0" xr:uid="{C479AE4A-D4CC-524F-85D7-692B45743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cheastnut oak</t>
      </text>
    </comment>
    <comment ref="K37" authorId="56" shapeId="0" xr:uid="{906ABEB4-3476-3446-89B7-8B1BE690C99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raspberry</t>
      </text>
    </comment>
    <comment ref="I38" authorId="57" shapeId="0" xr:uid="{0984796D-6084-4145-B60B-97CD39105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oak beech</t>
      </text>
    </comment>
    <comment ref="K38" authorId="58" shapeId="0" xr:uid="{4F5A307A-2962-E748-A775-0C7F00FCC2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Greenbrierpawpaw</t>
      </text>
    </comment>
    <comment ref="I39" authorId="59" shapeId="0" xr:uid="{26E4275A-6F0C-504D-A886-CFDE58DF7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maple</t>
      </text>
    </comment>
    <comment ref="K39" authorId="60" shapeId="0" xr:uid="{CC17B030-9D14-F645-96AC-06A7475D24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</t>
      </text>
    </comment>
    <comment ref="I40" authorId="61" shapeId="0" xr:uid="{4689DB64-F7C2-4843-AFBF-C2DD7C998A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Shagbarkhickory chestnut oak n red oak sugar maple</t>
      </text>
    </comment>
    <comment ref="K40" authorId="62" shapeId="0" xr:uid="{7B3252C4-003A-5449-BBB7-8A087FB164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greenbrier</t>
      </text>
    </comment>
    <comment ref="I41" authorId="63" shapeId="0" xr:uid="{41843AF5-830C-714B-AEA0-EC8345B5A1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sweet gum, maple sassafrass</t>
      </text>
    </comment>
    <comment ref="K41" authorId="64" shapeId="0" xr:uid="{B231909F-DEC7-F143-B160-319ABCC825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sassafrass, LoMa, white snakeroot,</t>
      </text>
    </comment>
    <comment ref="I42" authorId="65" shapeId="0" xr:uid="{E6294C6B-B0CC-4A45-8EEB-DB7EFED641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hickory, tulip poplar, beech, catalpa: paulownia? Bur oak</t>
      </text>
    </comment>
    <comment ref="K42" authorId="66" shapeId="0" xr:uid="{E96988DC-5EBE-1F49-A566-BDC1BF949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Mapleleaf viburnum</t>
      </text>
    </comment>
    <comment ref="I43" authorId="67" shapeId="0" xr:uid="{0E32D7E6-898F-C24F-8061-89CDC6E93BD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hickory, sweet gum</t>
      </text>
    </comment>
    <comment ref="K43" authorId="68" shapeId="0" xr:uid="{CD4BCF3A-3D25-BE41-97ED-E4B589DF52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privet pawpaw holly greenbrier sassafrass cereus strawberry  bush</t>
      </text>
    </comment>
    <comment ref="I44" authorId="69" shapeId="0" xr:uid="{94B3C8F8-E6A7-0548-9526-BAD08F402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hickory maple</t>
      </text>
    </comment>
    <comment ref="K44" authorId="70" shapeId="0" xr:uid="{521157FA-49E2-1447-B70A-02F2C753A5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greenbrier</t>
      </text>
    </comment>
    <comment ref="I45" authorId="71" shapeId="0" xr:uid="{426FB607-4BEB-4B45-9A84-C2E6B804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pignut hickory red maple beech</t>
      </text>
    </comment>
    <comment ref="K45" authorId="72" shapeId="0" xr:uid="{4E1143FA-FFFC-6B40-8423-0C35518C81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chestnut oak wineberry mockorange bladder nut black oak mockernut hickory devils walking stick</t>
      </text>
    </comment>
    <comment ref="I46" authorId="73" shapeId="0" xr:uid="{E8926B08-0413-3840-B2F7-AE0C623109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poplar red maple n red oak  black gum</t>
      </text>
    </comment>
    <comment ref="K46" authorId="74" shapeId="0" xr:uid="{5E8CC2F7-E99E-2340-A2F7-9980500789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</t>
      </text>
    </comment>
    <comment ref="I47" authorId="75" shapeId="0" xr:uid="{F08334E1-0E7F-AE4F-82C7-84001EAEED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hickory seeet gum red and white oak maple black gum</t>
      </text>
    </comment>
    <comment ref="K47" authorId="76" shapeId="0" xr:uid="{198912ED-1C71-CE47-B34B-E8272DD56F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holly greenbrier low buch blueberry</t>
      </text>
    </comment>
    <comment ref="I51" authorId="77" shapeId="0" xr:uid="{1A33AD49-0CEA-4646-933B-A5C45AB05B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gum, tulip poplar red maple beech white oak black cherry</t>
      </text>
    </comment>
    <comment ref="K51" authorId="78" shapeId="0" xr:uid="{96D76BD3-78F3-C942-BC80-85AECB8AE37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Privet beech ash hickory greenbrier</t>
      </text>
    </comment>
    <comment ref="I52" authorId="79" shapeId="0" xr:uid="{5535813F-F4EC-4F47-BE1A-2FC3E1BE2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red maple beech chestnut oak</t>
      </text>
    </comment>
    <comment ref="K52" authorId="80" shapeId="0" xr:uid="{9A4E3226-D298-9A41-B0DE-BEFD29043A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greenbrier ash maple leaf viburnum holly pawpaw sasafrass</t>
      </text>
    </comment>
    <comment ref="I53" authorId="81" shapeId="0" xr:uid="{0E048ADD-CC9D-EA44-BA55-D147A6AA43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oka white oak beech red maple</t>
      </text>
    </comment>
    <comment ref="K53" authorId="82" shapeId="0" xr:uid="{A04385A6-51FC-A942-B05C-BC563025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chestnut oak sassafrass greenbrier strawberry bush blueberry, mockernut hickory</t>
      </text>
    </comment>
    <comment ref="I54" authorId="83" shapeId="0" xr:uid="{2051AF9C-DD04-ED4C-8381-FCCAE2AF94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pignut hickory sugar maple</t>
      </text>
    </comment>
    <comment ref="K54" authorId="84" shapeId="0" xr:uid="{AD014322-F074-D349-9204-00F1DC3D6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sugar maple , greenbrier (5) sassafras’s dogwood blueberry </t>
      </text>
    </comment>
    <comment ref="I55" authorId="85" shapeId="0" xr:uid="{810266E1-BCF2-6C4E-A1C7-188062E8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oak white oak beech red maple tulip popular</t>
      </text>
    </comment>
    <comment ref="K55" authorId="86" shapeId="0" xr:uid="{C5597335-CF2E-9B44-81FE-3A86B0F4E9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sugar maple ash white oak privet</t>
      </text>
    </comment>
    <comment ref="I56" authorId="87" shapeId="0" xr:uid="{2DB12414-F60E-934B-B455-8C5A3A2211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persimmon oak</t>
      </text>
    </comment>
    <comment ref="K56" authorId="88" shapeId="0" xr:uid="{B7700F6D-06BE-3241-8DA6-72CC94E349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Dataa:
Lindera  grapevine pawpaw</t>
      </text>
    </comment>
    <comment ref="I57" authorId="89" shapeId="0" xr:uid="{48A4B2CF-F93F-4E45-97D5-2CAF808D31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 elm, poplar, hackberry, beech, honey locust,</t>
      </text>
    </comment>
    <comment ref="K57" authorId="90" shapeId="0" xr:uid="{34C4F9F0-DCB7-4E46-B23A-FC896DF0CE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grapevines,</t>
      </text>
    </comment>
    <comment ref="I58" authorId="91" shapeId="0" xr:uid="{B062054A-8C91-3A41-9FBA-4CB03FBC08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 sweet gum, walnut, poplar, shag bark hickory, persimmon sweet gum</t>
      </text>
    </comment>
    <comment ref="K58" authorId="92" shapeId="0" xr:uid="{EC420A1F-3B93-734A-8A71-94C3BAF024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dogwood va creeper poison ivy</t>
      </text>
    </comment>
    <comment ref="I59" authorId="93" shapeId="0" xr:uid="{B55C679F-6D15-B94A-9CEC-062E9802E5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 beech am elm, oak, hornbeam, red oak</t>
      </text>
    </comment>
    <comment ref="K59" authorId="94" shapeId="0" xr:uid="{1F54A21D-79A3-1A4B-9740-E49A466B54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, greenbrier</t>
      </text>
    </comment>
    <comment ref="I60" authorId="95" shapeId="0" xr:uid="{AB460599-740F-AB41-9436-0880E3C6CC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elm tulip poplar</t>
      </text>
    </comment>
    <comment ref="K60" authorId="96" shapeId="0" xr:uid="{2C77831D-4F03-B84E-AC6A-53681A9289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pawpaw greenbrier va creeper</t>
      </text>
    </comment>
    <comment ref="I61" authorId="97" shapeId="0" xr:uid="{543870A9-C24B-F74E-8E17-7463448E7F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black cherry tulip poplar oak boxelder</t>
      </text>
    </comment>
    <comment ref="K61" authorId="98" shapeId="0" xr:uid="{DF700DBE-7C15-2C48-8246-5FC6EDA293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62" authorId="99" shapeId="0" xr:uid="{AA8E803D-4A73-4F4F-8333-4038776BFB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beech</t>
      </text>
    </comment>
    <comment ref="K62" authorId="100" shapeId="0" xr:uid="{FE246D31-6FCF-164A-9852-323F7A9DE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</t>
      </text>
    </comment>
    <comment ref="I63" authorId="101" shapeId="0" xr:uid="{697CFA3B-C4AB-7F42-8768-437802C66A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white oak hickory maple hackberry beech am elm</t>
      </text>
    </comment>
    <comment ref="K63" authorId="102" shapeId="0" xr:uid="{F4BF3CB7-D019-4945-B823-A73AFFDCA6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</t>
      </text>
    </comment>
    <comment ref="I64" authorId="103" shapeId="0" xr:uid="{D0117732-ECC1-A646-8C8C-426987B715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shagbark hickory box elder maple</t>
      </text>
    </comment>
    <comment ref="K64" authorId="104" shapeId="0" xr:uid="{A18D75CB-0D64-CD44-BF63-E71AE88EE1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greenbrier</t>
      </text>
    </comment>
    <comment ref="I65" authorId="105" shapeId="0" xr:uid="{18B74BB9-1026-014D-A337-F32E493A25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persimmon shag bark hickory redboak</t>
      </text>
    </comment>
    <comment ref="K65" authorId="106" shapeId="0" xr:uid="{24493856-FEA8-2E48-8F07-6394F37F3C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66" authorId="107" shapeId="0" xr:uid="{95A4C7C9-CA02-284B-B3DA-EF1F01427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chestnut hickory</t>
      </text>
    </comment>
    <comment ref="K66" authorId="108" shapeId="0" xr:uid="{A909B29C-57D3-2546-9146-EB668A1A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blackberry greenbrierpawpaw dogwood redbud</t>
      </text>
    </comment>
    <comment ref="I67" authorId="109" shapeId="0" xr:uid="{EA708123-256F-6641-8141-148E3EDB45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chestnut oak, maple, hickory, white oak</t>
      </text>
    </comment>
    <comment ref="K67" authorId="110" shapeId="0" xr:uid="{9163EF80-FBE4-3547-ACC9-34A04AF7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pawpaw ash beech mapleleaf viburnum greenbrier</t>
      </text>
    </comment>
    <comment ref="I68" authorId="111" shapeId="0" xr:uid="{40001550-7888-C74B-B4A1-5750A0070F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oak tulip poolar hickory sassafrass</t>
      </text>
    </comment>
    <comment ref="K68" authorId="112" shapeId="0" xr:uid="{1A1F78AC-EDCF-894E-B23A-1738BCB49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multiflora rose</t>
      </text>
    </comment>
    <comment ref="I70" authorId="113" shapeId="0" xr:uid="{75116635-C933-634D-8F0A-281412FCB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sweet gum cottonwood</t>
      </text>
    </comment>
    <comment ref="K70" authorId="114" shapeId="0" xr:uid="{ADD20455-DA51-E44A-9E60-AED270C52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Sedges</t>
      </text>
    </comment>
    <comment ref="I71" authorId="115" shapeId="0" xr:uid="{6FD0D3EE-DB32-5846-B3EE-E9446FFA07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hickory maple cedar</t>
      </text>
    </comment>
    <comment ref="K71" authorId="116" shapeId="0" xr:uid="{E82F7A18-6F04-1C4C-B1D6-7C082AC7CE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serviceberry greenbrier</t>
      </text>
    </comment>
    <comment ref="I72" authorId="117" shapeId="0" xr:uid="{FB632352-FA21-BB42-89A7-5862954DF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white oak red oak beech maple</t>
      </text>
    </comment>
    <comment ref="K72" authorId="118" shapeId="0" xr:uid="{19FBDFB7-E4F7-CE4D-A7DA-59833CF4A1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blackberry belie berry greenbrier</t>
      </text>
    </comment>
    <comment ref="I73" authorId="119" shapeId="0" xr:uid="{10E1B758-7F38-1548-A97D-BCA92DF763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maple, beech red oak white oak</t>
      </text>
    </comment>
    <comment ref="K73" authorId="120" shapeId="0" xr:uid="{2988ACFF-FB29-874D-AA49-B65FD4A950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blueberry greebrier maple leaf viburnum</t>
      </text>
    </comment>
    <comment ref="I74" authorId="121" shapeId="0" xr:uid="{AFCDF718-0606-8046-8A88-74D6C71327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red oak, maple, black cherry</t>
      </text>
    </comment>
    <comment ref="K74" authorId="122" shapeId="0" xr:uid="{FB9B22D3-8489-8F4D-ADA6-82B9114FFF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privet holly</t>
      </text>
    </comment>
    <comment ref="I75" authorId="123" shapeId="0" xr:uid="{2F2824EF-99F9-294B-96A4-D1AB950147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 hackberry hickory tilia oak maple elm</t>
      </text>
    </comment>
    <comment ref="K75" authorId="124" shapeId="0" xr:uid="{74CD60C4-0A18-8A45-AE79-D459A8EDD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persimmon</t>
      </text>
    </comment>
    <comment ref="I76" authorId="125" shapeId="0" xr:uid="{1F35D682-4343-5C47-80C2-097BA86D42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locusts</t>
      </text>
    </comment>
    <comment ref="K76" authorId="126" shapeId="0" xr:uid="{F53E06E6-6D03-314B-B5DD-2CADF0B88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Sumac redbud loma multiflora rose</t>
      </text>
    </comment>
    <comment ref="I77" authorId="127" shapeId="0" xr:uid="{357B5558-046D-804E-9DC9-E0D4144E1B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 oak</t>
      </text>
    </comment>
    <comment ref="K77" authorId="128" shapeId="0" xr:uid="{4239E027-7354-F34E-B5C1-ADE7B2DC7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blackberry holly</t>
      </text>
    </comment>
    <comment ref="I78" authorId="129" shapeId="0" xr:uid="{D85580B5-EB82-9D4B-BE3E-B34A45A949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sassafrass</t>
      </text>
    </comment>
    <comment ref="K78" authorId="130" shapeId="0" xr:uid="{F23AEDAE-B389-F548-BEA0-7052247827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79" authorId="131" shapeId="0" xr:uid="{78488163-96F4-E842-8037-5F0576C5AC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white oak sugar maple chestnut oak red oak</t>
      </text>
    </comment>
    <comment ref="K79" authorId="132" shapeId="0" xr:uid="{2EBD6556-2F5C-6A47-89F2-60A0938A1F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redbud</t>
      </text>
    </comment>
    <comment ref="I80" authorId="133" shapeId="0" xr:uid="{F3B17360-7538-944C-BB88-66DD9C457D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K80" authorId="134" shapeId="0" xr:uid="{F0066DEC-96E9-E248-8AC3-DCA1D9050E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81" authorId="135" shapeId="0" xr:uid="{E86E545A-28D0-C54D-A137-504FFC2BA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sassafrass sweet gum</t>
      </text>
    </comment>
    <comment ref="K81" authorId="136" shapeId="0" xr:uid="{B75E74AE-1AD9-FF41-B235-2E4CC1B193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blackberry dogwood</t>
      </text>
    </comment>
    <comment ref="I82" authorId="137" shapeId="0" xr:uid="{9A5FB11F-2CA2-EB44-A0CA-F4994DD4AC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hickory white oak American elm chestnut oak sawtooth oak</t>
      </text>
    </comment>
    <comment ref="K82" authorId="138" shapeId="0" xr:uid="{E22EB47A-8C1B-2249-A28E-113719DA6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pawpaw holly greenbrier lindera</t>
      </text>
    </comment>
    <comment ref="I83" authorId="139" shapeId="0" xr:uid="{C6E6403C-233E-424A-931E-7897B8D8E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walnut, ash, chestnut oak, maple, post oak, honey locust</t>
      </text>
    </comment>
    <comment ref="K83" authorId="140" shapeId="0" xr:uid="{A5802B53-2DB9-A745-BAC5-1BC66D39A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sumac, cherry, loma, greenbrier</t>
      </text>
    </comment>
    <comment ref="I84" authorId="141" shapeId="0" xr:uid="{A32EB4D3-0AA3-0747-A8B1-827AA6BD0F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maple</t>
      </text>
    </comment>
    <comment ref="K84" authorId="142" shapeId="0" xr:uid="{8BA555E9-6261-1049-980E-C5BB8357AD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hornbeam, maple, greenbrier</t>
      </text>
    </comment>
    <comment ref="I85" authorId="143" shapeId="0" xr:uid="{310C9C5A-C527-C245-8A36-10FF442571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5" authorId="144" shapeId="0" xr:uid="{545FDD8B-5F3E-4F42-8227-393257ED8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dogwood redbud</t>
      </text>
    </comment>
    <comment ref="I86" authorId="145" shapeId="0" xr:uid="{4EA884F2-151A-A44A-A164-18B5C55DF0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6" authorId="146" shapeId="0" xr:uid="{DAFEB039-DF98-3A40-80BA-F90E4DFC3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Pine greenbrier loma</t>
      </text>
    </comment>
    <comment ref="I87" authorId="147" shapeId="0" xr:uid="{97B54207-607E-CB46-A729-AB899951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chestnut oak red oak</t>
      </text>
    </comment>
    <comment ref="K87" authorId="148" shapeId="0" xr:uid="{F272ECCD-CA32-3B48-865B-F8C47BB021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Blueberry, greenbrier serviceberry</t>
      </text>
    </comment>
    <comment ref="I88" authorId="149" shapeId="0" xr:uid="{9BEC91F9-786F-B643-98A6-7BD90216D3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poplar red oak white pine</t>
      </text>
    </comment>
    <comment ref="K88" authorId="150" shapeId="0" xr:uid="{A69C994B-3112-674E-9B7F-1D765EE185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holly</t>
      </text>
    </comment>
    <comment ref="I89" authorId="151" shapeId="0" xr:uid="{74DAF258-403F-8B4C-8DBC-2D368A19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maple ironwood elm persimmon oak</t>
      </text>
    </comment>
    <comment ref="K89" authorId="152" shapeId="0" xr:uid="{533A5882-A5CD-F144-A9DE-69E3D4B740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privet redbud</t>
      </text>
    </comment>
    <comment ref="I90" authorId="153" shapeId="0" xr:uid="{600E2E0D-5029-9341-B776-BCA50C3E7E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hickory, red oak</t>
      </text>
    </comment>
    <comment ref="K90" authorId="154" shapeId="0" xr:uid="{FAD0C5E4-FC38-C24D-829C-581E3B3C80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91" authorId="155" shapeId="0" xr:uid="{063B0842-E324-234D-976B-5D483CBD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 maple</t>
      </text>
    </comment>
    <comment ref="K91" authorId="156" shapeId="0" xr:uid="{AAAC479D-5AFF-AB4F-9117-3A54ABD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crane fly orchid, pawpaw, holly</t>
      </text>
    </comment>
    <comment ref="I92" authorId="157" shapeId="0" xr:uid="{58954FDD-B9D0-2941-B702-86EA34768F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red oak beech hackberry, sweet gum white oak hickory sassafrass tulip poplar</t>
      </text>
    </comment>
    <comment ref="K92" authorId="158" shapeId="0" xr:uid="{7452D872-E0EC-044F-8DE7-A0FE293403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 redbud</t>
      </text>
    </comment>
    <comment ref="I93" authorId="159" shapeId="0" xr:uid="{9DA827F8-53F3-D44E-AC83-9EB0B7F229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am elm</t>
      </text>
    </comment>
    <comment ref="K93" authorId="160" shapeId="0" xr:uid="{6889521D-A516-2146-A567-DFD2B6074B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4" authorId="161" shapeId="0" xr:uid="{E35613A8-2EB0-9544-B373-C94B5EF71F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beech</t>
      </text>
    </comment>
    <comment ref="K94" authorId="162" shapeId="0" xr:uid="{3706E3AC-81E3-444C-B97F-45F51D9D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Low bush blueberry dogwood greenbrier</t>
      </text>
    </comment>
    <comment ref="I95" authorId="163" shapeId="0" xr:uid="{B74BE304-6E58-F740-8D6A-8968A2C354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Oaks maple</t>
      </text>
    </comment>
    <comment ref="K95" authorId="164" shapeId="0" xr:uid="{0E88A0BC-61D0-A749-B350-29DEB4DDA5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 greenbrier holly</t>
      </text>
    </comment>
    <comment ref="I96" authorId="165" shapeId="0" xr:uid="{5196D358-DE33-1E4B-9BDC-850776E53AD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tulip poplar maple black gum/ tupelo</t>
      </text>
    </comment>
    <comment ref="K96" authorId="166" shapeId="0" xr:uid="{357EFF39-AFD5-5541-997D-EB822EC28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97" authorId="167" shapeId="0" xr:uid="{6A568393-FB51-F84C-AFA1-173BD681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chestnut beech, tulip poplar, black gum/ tupelo</t>
      </text>
    </comment>
    <comment ref="K97" authorId="168" shapeId="0" xr:uid="{D17AD805-B8FE-FA41-ADB3-4A49F7FFE9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8" authorId="169" shapeId="0" xr:uid="{BA6A6499-F658-2749-A989-81C15497DA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Pitch pine, beech, maple, hickory, poplar, sweet gum, black oak</t>
      </text>
    </comment>
    <comment ref="K98" authorId="170" shapeId="0" xr:uid="{EC1C70F8-0EC2-B647-B0D3-5492D35D3F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holly lindera greenbrier</t>
      </text>
    </comment>
    <comment ref="I99" authorId="171" shapeId="0" xr:uid="{99B4201C-B629-3A44-9F5D-CD66AD298B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cheastnut oak, beech, hickory, tulip poplar black oak</t>
      </text>
    </comment>
    <comment ref="K99" authorId="172" shapeId="0" xr:uid="{034D0113-758C-704C-8797-EBCD5595CF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Sasafrass pawpaw lindera greenbrier</t>
      </text>
    </comment>
    <comment ref="I100" authorId="173" shapeId="0" xr:uid="{F73030E8-7B4A-1845-8EF9-B0F97656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sweet gum,</t>
      </text>
    </comment>
    <comment ref="K100" authorId="174" shapeId="0" xr:uid="{05FB03BC-B94D-A24D-9F66-68BB5C0AF0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Greenbrier, lindera pawpaw</t>
      </text>
    </comment>
    <comment ref="I101" authorId="175" shapeId="0" xr:uid="{9915F5C4-C6F8-C74B-8F68-9417234214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slippery elm, tulip poplar, silver maple red oak</t>
      </text>
    </comment>
    <comment ref="K101" authorId="176" shapeId="0" xr:uid="{4181B9F4-D4E1-C64C-AF7D-8C80140D66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hackberry lindera greenbrier</t>
      </text>
    </comment>
    <comment ref="I102" authorId="177" shapeId="0" xr:uid="{FC9CCA09-60C6-4D40-A931-130FE30117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pine white oak</t>
      </text>
    </comment>
    <comment ref="K102" authorId="178" shapeId="0" xr:uid="{CAC6EFB2-3F80-1742-BBE3-032108937D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Tiny amounts of lindera, greenbrier</t>
      </text>
    </comment>
    <comment ref="I104" authorId="179" shapeId="0" xr:uid="{E52875F8-F646-5341-89BE-D5B839E2C8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sycamore oak hackberry sweet gum catalpa box elder</t>
      </text>
    </comment>
    <comment ref="K104" authorId="180" shapeId="0" xr:uid="{4CDBFAD6-F7D0-A04F-8D20-63573326D2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105" authorId="181" shapeId="0" xr:uid="{7C30BD75-4F12-C346-9650-937CB40442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sugar maple, hop hornbeam hickory beech</t>
      </text>
    </comment>
    <comment ref="K105" authorId="182" shapeId="0" xr:uid="{98F95E74-F990-6D48-8F85-D5B4685120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lindera greenbrier pawpaw holly</t>
      </text>
    </comment>
    <comment ref="I106" authorId="183" shapeId="0" xr:uid="{0D4EC66B-9E28-374B-BAA6-953D8DD8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Carolina hornbeam silver maple persimmon beech sugar maple red oak hop hornbeam</t>
      </text>
    </comment>
    <comment ref="K106" authorId="184" shapeId="0" xr:uid="{35F5C5DA-37AA-1B4A-8B90-9B57D89DEF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lindera</t>
      </text>
    </comment>
    <comment ref="I107" authorId="185" shapeId="0" xr:uid="{86C0ED74-F044-CB4D-B89D-899A3DD1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 and hickory</t>
      </text>
    </comment>
    <comment ref="K107" authorId="186" shapeId="0" xr:uid="{EC0932C6-2789-4541-B7F6-470E629EE6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 low bush blueberry</t>
      </text>
    </comment>
    <comment ref="I108" authorId="187" shapeId="0" xr:uid="{DC0EF5D1-731D-9247-B2EA-2F22FA41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white oak, ash, hickory, beech</t>
      </text>
    </comment>
    <comment ref="K108" authorId="188" shapeId="0" xr:uid="{A13CA660-E58F-2B42-9A5F-710F84D1EC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 redbud</t>
      </text>
    </comment>
    <comment ref="I109" authorId="189" shapeId="0" xr:uid="{2EB83D7C-2523-FA4E-9E90-579301F0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 hickory sugar maple beech red oak tulip poplar</t>
      </text>
    </comment>
    <comment ref="K109" authorId="190" shapeId="0" xr:uid="{21AE8630-C380-9B4A-B9CE-6244808054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Papaw lindera hawthorn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tc={EFDD9B28-42ED-A844-A9E3-879B98F3E9B1}</author>
    <author>tc={A86A522C-8A65-374D-BC37-ACC0203D555E}</author>
    <author>tc={2FAF0056-6024-EC48-A4A5-E79BBC7F6AD6}</author>
    <author>tc={5E75C3B9-8083-D346-80DD-F65667246F67}</author>
    <author>tc={EB8A31E9-7A75-4043-A097-4734B495AF9C}</author>
    <author>tc={DEA4E861-FD94-0B48-A588-8FCB083CE1D0}</author>
    <author>tc={5D437B51-7B88-8840-AE4F-995172D3AEE4}</author>
    <author>tc={76548172-8D68-EF42-8CA8-4BA7D6D975D9}</author>
    <author>tc={287EBF4D-97CC-DB41-A0AD-EF06FC4BB28D}</author>
    <author>tc={9D00FA2F-20B2-3749-8D7B-74ABAE83F67E}</author>
    <author>tc={A22E8EBC-778F-2345-83B1-EECF20DDC10A}</author>
    <author>tc={9551A800-CA9E-2E44-A86C-B283218CC0EA}</author>
    <author>tc={ED41EE55-3363-BB4E-ACC4-1AE5730400F6}</author>
    <author>tc={C5F443B8-BB0E-AF4D-AC42-C92534CF7587}</author>
    <author>tc={A9E062FD-2C26-4D4A-A448-8D5DDF23B888}</author>
    <author>tc={3023EBF3-564D-DF41-A91D-F322CCAB2F9F}</author>
    <author>tc={F966E9EC-7B5A-D24D-A2CE-F04E5AA38CFB}</author>
    <author>tc={EFC0958C-7FC4-A948-8A6D-C3CD48829AD3}</author>
    <author>tc={BBFBDBD2-5682-9649-B283-2CF736DE8420}</author>
    <author>tc={53FDD670-7804-6845-A085-86BC5FE5BA52}</author>
    <author>tc={C5803F7F-FCD9-0A4C-A9EF-25F6E2A95A78}</author>
    <author>tc={5634738F-9727-9841-857A-C79C84855EE3}</author>
    <author>tc={DF8E695F-A498-4949-95D0-F657D7521118}</author>
    <author>tc={57F30E06-FD0A-4344-B2C3-8028DB23DCAE}</author>
    <author>tc={D0B17DAB-A9E7-3946-8011-6DEEC09AB458}</author>
    <author>tc={48A9CBFB-071B-E845-A0E1-3B349C02E8C1}</author>
    <author>tc={263071CC-6115-9243-A2FB-B1673C98654C}</author>
    <author>tc={BFDEE458-6E7B-BD4F-B580-9B96F056106B}</author>
    <author>tc={A38A3F8E-3144-0E40-8C61-F6692B51BA8D}</author>
    <author>tc={A973F297-DBD3-4744-9747-4D630D943348}</author>
    <author>tc={B85F6227-6D2B-964C-BA52-230D805D2F7A}</author>
    <author>tc={12C528C5-82A6-564B-982C-219D64CC2A40}</author>
    <author>tc={47A18060-F7EC-F147-907A-2F38B111F13D}</author>
    <author>tc={D99AB9EE-C1E5-B94B-B9D1-ACE92462034C}</author>
    <author>tc={0B4F802E-F955-D14D-B186-B4336F80BAF4}</author>
    <author>tc={3F13EB30-834F-1C4D-83A1-A99A8A9C5751}</author>
    <author>tc={110F401D-C2A5-1E4B-B8C5-57D219B1E5F2}</author>
    <author>tc={FEE37F4F-92B0-7147-99E2-F85880E6305D}</author>
    <author>tc={AE2A7E0F-4537-E64A-BB92-2D264CF98861}</author>
    <author>tc={1B8F7C36-D28A-AD48-8B87-A9C304941D91}</author>
    <author>tc={41E3DADE-BA8E-DE4F-BA82-2BCDA1A41350}</author>
    <author>tc={7EC0787B-D603-2445-A222-715C0A49C692}</author>
    <author>tc={1DA0B0E7-7C4F-014C-8092-7B7E133846CF}</author>
    <author>tc={48C55093-49A7-954B-B308-7F464556DE2D}</author>
    <author>tc={0037F02B-5B6F-A441-9F01-70D4362ED41C}</author>
    <author>tc={8C5B51DF-0E11-D443-8FB0-CDC677F3E87A}</author>
    <author>tc={BE929053-32E7-A24B-B7AA-06BFA9AA1E0F}</author>
    <author>tc={1665E858-8846-D845-B267-F4F89E3B239C}</author>
    <author>tc={5765D67D-A9DE-C349-AF5E-BD987F7A3F5F}</author>
    <author>tc={D5CE1EBB-5FB0-514E-ABB7-9C4C753D9B7F}</author>
    <author>tc={1E21A420-1088-3845-A04D-F06A7A705E43}</author>
    <author>tc={12740D47-0E99-1443-864B-964C47D8B95E}</author>
    <author>tc={B4172728-146D-9E45-BD26-026862C9BEF8}</author>
    <author>tc={5F6409BA-CDD1-4042-8C24-6744D92CE79E}</author>
    <author>tc={A1DB555F-69CF-C745-950F-8114A2F2EF4C}</author>
    <author>tc={A357E935-0C0D-DA47-A432-47A8A5095BA2}</author>
    <author>tc={74C2F992-8052-6245-B990-6802E1FF8480}</author>
    <author>tc={46225C01-348C-4444-9E3F-7FE38963F980}</author>
    <author>tc={1F6736AC-899C-4F45-949C-76515D3A0588}</author>
    <author>tc={B86EF827-3171-BA4C-A2CC-6A93031AA76F}</author>
    <author>tc={E67CE5BA-212C-C640-A2B3-7E45E0B1AE64}</author>
    <author>tc={10AAEB95-14AF-1F43-AA88-81409CCD6F54}</author>
    <author>tc={5BF2B81C-805C-B541-A49B-6891244E789D}</author>
    <author>tc={63EAEE40-0219-1A41-AFAE-400CC79671F5}</author>
    <author>tc={6E301D6C-AF40-6647-96B6-59C32ABC001C}</author>
    <author>tc={449431F8-08DF-5943-90B7-CBA281F76571}</author>
    <author>tc={53846179-94DC-E549-86AF-63CE0C14CEC8}</author>
    <author>tc={FA97ECF1-CC40-A74B-971C-E5677A21AE69}</author>
    <author>tc={3164F22C-644C-1A4D-92F7-1A175A8A2379}</author>
    <author>tc={E95BF811-E611-C243-9E6C-A196961DDD09}</author>
    <author>tc={1691747F-E6E8-5B4E-B7FE-F8829A7871ED}</author>
    <author>tc={0655E694-6B47-1F41-A4E0-94D5249FC752}</author>
    <author>tc={5D17E147-7B43-6A46-8392-00C547B32B9D}</author>
    <author>tc={16632C5A-C371-1D42-8B86-A1CEAE2E5C4A}</author>
    <author>tc={735291A9-24A6-6043-850D-6AF28F3D2CBF}</author>
    <author>tc={12B3CFDD-C825-3A4A-9E66-973905728057}</author>
    <author>tc={1AB04C80-A73D-A641-8DAE-0A2BDE29AC28}</author>
    <author>tc={1A7919B7-9302-384F-BEFF-F539B1D77FF3}</author>
    <author>tc={B33880B4-E5BB-9747-BE34-C18856214D55}</author>
    <author>tc={76CBC014-380A-F04B-AB7C-3CA6C8F92196}</author>
    <author>tc={F9CBCD5A-5098-BE4D-91B1-E7C214C08A18}</author>
    <author>tc={D1736F31-D685-624A-ACDA-4D5CD6DB6153}</author>
    <author>tc={201342E2-D5B7-CB4C-92BA-57C8EBF6CB29}</author>
    <author>tc={835D9257-E9E8-324E-BF97-82C8C115E905}</author>
    <author>tc={4CB32CF4-7855-FF44-8D33-6120E0E4759E}</author>
    <author>tc={8A3A71C2-FEEF-D945-B15A-7B84ABAEEABF}</author>
    <author>tc={82C383C0-BCAD-5548-A8DF-56E6BCCAC0EC}</author>
    <author>tc={787CD606-6791-054D-A4EC-60718842CD31}</author>
    <author>tc={96DD979B-EB25-3341-A65A-B210BAF7834A}</author>
    <author>tc={11B23ECC-FFB4-2249-A1E6-15B94E28A201}</author>
    <author>tc={D6F3AD93-A62F-FC47-A351-C573377A3144}</author>
    <author>tc={12BB6C3D-50D5-064E-ACA0-2ECE998C378C}</author>
    <author>tc={2D61B7BA-C2BF-0C4B-800C-09EA38C508CD}</author>
    <author>tc={32D2519F-F728-5546-86E3-FF07F09543A7}</author>
    <author>tc={5651A868-5FD4-8E47-8EF1-076F5342AF7B}</author>
    <author>tc={E80D8113-CB64-3A45-8A62-E2DD98AC7AB6}</author>
    <author>tc={EF0A0A6D-D5A3-2D43-A176-D653D487604D}</author>
    <author>tc={8265FE69-38AF-1841-AA9F-E04A4B2F7A2C}</author>
    <author>tc={7FAC32CC-0131-EE47-AF1E-197B1E49576C}</author>
  </authors>
  <commentList>
    <comment ref="I7" authorId="0" shapeId="0" xr:uid="{EFDD9B28-42ED-A844-A9E3-879B98F3E9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walnut, red oak, hackberry, sugar maple</t>
      </text>
    </comment>
    <comment ref="J7" authorId="1" shapeId="0" xr:uid="{A86A522C-8A65-374D-BC37-ACC0203D55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hackberry, ash</t>
      </text>
    </comment>
    <comment ref="I8" authorId="2" shapeId="0" xr:uid="{2FAF0056-6024-EC48-A4A5-E79BBC7F6A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cherry, ash</t>
      </text>
    </comment>
    <comment ref="J8" authorId="3" shapeId="0" xr:uid="{5E75C3B9-8083-D346-80DD-F65667246F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 mulberry, elderberry</t>
      </text>
    </comment>
    <comment ref="I9" authorId="4" shapeId="0" xr:uid="{EB8A31E9-7A75-4043-A097-4734B495AF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 oak, sugar maple</t>
      </text>
    </comment>
    <comment ref="J9" authorId="5" shapeId="0" xr:uid="{DEA4E861-FD94-0B48-A588-8FCB083CE1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ginkgo, ash, redbud</t>
      </text>
    </comment>
    <comment ref="I10" authorId="6" shapeId="0" xr:uid="{5D437B51-7B88-8840-AE4F-995172D3AE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sycamore,</t>
      </text>
    </comment>
    <comment ref="J10" authorId="7" shapeId="0" xr:uid="{76548172-8D68-EF42-8CA8-4BA7D6D97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</t>
      </text>
    </comment>
    <comment ref="I11" authorId="8" shapeId="0" xr:uid="{287EBF4D-97CC-DB41-A0AD-EF06FC4BB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red mulberry, box elder</t>
      </text>
    </comment>
    <comment ref="J11" authorId="9" shapeId="0" xr:uid="{9D00FA2F-20B2-3749-8D7B-74ABAE83F6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</t>
      </text>
    </comment>
    <comment ref="I12" authorId="10" shapeId="0" xr:uid="{A22E8EBC-778F-2345-83B1-EECF20DD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12" authorId="11" shapeId="0" xr:uid="{9551A800-CA9E-2E44-A86C-B283218CC0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3" authorId="12" shapeId="0" xr:uid="{ED41EE55-3363-BB4E-ACC4-1AE5730400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tulip poplar, cherry, maple</t>
      </text>
    </comment>
    <comment ref="J13" authorId="13" shapeId="0" xr:uid="{C5F443B8-BB0E-AF4D-AC42-C92534CF7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oak, holly, tulip poplar</t>
      </text>
    </comment>
    <comment ref="I14" authorId="14" shapeId="0" xr:uid="{A9E062FD-2C26-4D4A-A448-8D5DDF23B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</t>
      </text>
    </comment>
    <comment ref="J14" authorId="15" shapeId="0" xr:uid="{3023EBF3-564D-DF41-A91D-F322CCAB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5" authorId="16" shapeId="0" xr:uid="{F966E9EC-7B5A-D24D-A2CE-F04E5AA38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hackberry, pine</t>
      </text>
    </comment>
    <comment ref="J15" authorId="17" shapeId="0" xr:uid="{EFC0958C-7FC4-A948-8A6D-C3CD48829A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pine</t>
      </text>
    </comment>
    <comment ref="I16" authorId="18" shapeId="0" xr:uid="{BBFBDBD2-5682-9649-B283-2CF736DE84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mulberry, red oak</t>
      </text>
    </comment>
    <comment ref="J16" authorId="19" shapeId="0" xr:uid="{53FDD670-7804-6845-A085-86BC5FE5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hackberry, redbud</t>
      </text>
    </comment>
    <comment ref="I17" authorId="20" shapeId="0" xr:uid="{C5803F7F-FCD9-0A4C-A9EF-25F6E2A95A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maple, white oak</t>
      </text>
    </comment>
    <comment ref="J17" authorId="21" shapeId="0" xr:uid="{5634738F-9727-9841-857A-C79C84855E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Hackberry,redbud, mulberry, red oak</t>
      </text>
    </comment>
    <comment ref="I18" authorId="22" shapeId="0" xr:uid="{DF8E695F-A498-4949-95D0-F657D75211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hackberry, elm</t>
      </text>
    </comment>
    <comment ref="J18" authorId="23" shapeId="0" xr:uid="{57F30E06-FD0A-4344-B2C3-8028DB23DC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</t>
      </text>
    </comment>
    <comment ref="I21" authorId="24" shapeId="0" xr:uid="{D0B17DAB-A9E7-3946-8011-6DEEC09AB4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honey locust</t>
      </text>
    </comment>
    <comment ref="J21" authorId="25" shapeId="0" xr:uid="{48A9CBFB-071B-E845-A0E1-3B349C02E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</t>
      </text>
    </comment>
    <comment ref="I22" authorId="26" shapeId="0" xr:uid="{263071CC-6115-9243-A2FB-B1673C98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22" authorId="27" shapeId="0" xr:uid="{BFDEE458-6E7B-BD4F-B580-9B96F05610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Coffee tree, tree of heaven, mulberry</t>
      </text>
    </comment>
    <comment ref="I23" authorId="28" shapeId="0" xr:uid="{A38A3F8E-3144-0E40-8C61-F6692B51BA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hackberry, walnut</t>
      </text>
    </comment>
    <comment ref="J23" authorId="29" shapeId="0" xr:uid="{A973F297-DBD3-4744-9747-4D630D9433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Honeysuckle</t>
      </text>
    </comment>
    <comment ref="I25" authorId="30" shapeId="0" xr:uid="{B85F6227-6D2B-964C-BA52-230D805D2F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catalpa, hickory, ash, elm, cherry</t>
      </text>
    </comment>
    <comment ref="J25" authorId="31" shapeId="0" xr:uid="{12C528C5-82A6-564B-982C-219D64CC2A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</t>
      </text>
    </comment>
    <comment ref="I26" authorId="32" shapeId="0" xr:uid="{47A18060-F7EC-F147-907A-2F38B111F1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26" authorId="33" shapeId="0" xr:uid="{D99AB9EE-C1E5-B94B-B9D1-ACE9246203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7" authorId="34" shapeId="0" xr:uid="{0B4F802E-F955-D14D-B186-B4336F80BA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ash, hickory, hackberry</t>
      </text>
    </comment>
    <comment ref="J27" authorId="35" shapeId="0" xr:uid="{3F13EB30-834F-1C4D-83A1-A99A8A9C57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8" authorId="36" shapeId="0" xr:uid="{110F401D-C2A5-1E4B-B8C5-57D219B1E5F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hickory, big ass hackberry</t>
      </text>
    </comment>
    <comment ref="J28" authorId="37" shapeId="0" xr:uid="{FEE37F4F-92B0-7147-99E2-F85880E630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buckeye, hickory</t>
      </text>
    </comment>
    <comment ref="I29" authorId="38" shapeId="0" xr:uid="{AE2A7E0F-4537-E64A-BB92-2D264CF988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hackberry,</t>
      </text>
    </comment>
    <comment ref="J29" authorId="39" shapeId="0" xr:uid="{1B8F7C36-D28A-AD48-8B87-A9C304941D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paw paw</t>
      </text>
    </comment>
    <comment ref="I30" authorId="40" shapeId="0" xr:uid="{41E3DADE-BA8E-DE4F-BA82-2BCDA1A41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hickory, hackberry</t>
      </text>
    </comment>
    <comment ref="J30" authorId="41" shapeId="0" xr:uid="{7EC0787B-D603-2445-A222-715C0A49C6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1" authorId="42" shapeId="0" xr:uid="{1DA0B0E7-7C4F-014C-8092-7B7E133846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 elm, walnut</t>
      </text>
    </comment>
    <comment ref="J31" authorId="43" shapeId="0" xr:uid="{48C55093-49A7-954B-B308-7F464556DE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paw paw, ash</t>
      </text>
    </comment>
    <comment ref="I32" authorId="44" shapeId="0" xr:uid="{0037F02B-5B6F-A441-9F01-70D4362ED4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2" authorId="45" shapeId="0" xr:uid="{8C5B51DF-0E11-D443-8FB0-CDC677F3E8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cherry, juniper, box elder</t>
      </text>
    </comment>
    <comment ref="I33" authorId="46" shapeId="0" xr:uid="{BE929053-32E7-A24B-B7AA-06BFA9AA1E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3" authorId="47" shapeId="0" xr:uid="{1665E858-8846-D845-B267-F4F89E3B2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cherry, hackberry</t>
      </text>
    </comment>
    <comment ref="I34" authorId="48" shapeId="0" xr:uid="{5765D67D-A9DE-C349-AF5E-BD987F7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4" authorId="49" shapeId="0" xr:uid="{D5CE1EBB-5FB0-514E-ABB7-9C4C753D9B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juniper, hackberryash, aralia spinosa</t>
      </text>
    </comment>
    <comment ref="I35" authorId="50" shapeId="0" xr:uid="{1E21A420-1088-3845-A04D-F06A7A705E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5" authorId="51" shapeId="0" xr:uid="{12740D47-0E99-1443-864B-964C47D8B9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cercis</t>
      </text>
    </comment>
    <comment ref="I36" authorId="52" shapeId="0" xr:uid="{B4172728-146D-9E45-BD26-026862C9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</t>
      </text>
    </comment>
    <comment ref="J36" authorId="53" shapeId="0" xr:uid="{5F6409BA-CDD1-4042-8C24-6744D92CE7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juniper, staghorn sumac</t>
      </text>
    </comment>
    <comment ref="I37" authorId="54" shapeId="0" xr:uid="{A1DB555F-69CF-C745-950F-8114A2F2EF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mulberry, hackberry</t>
      </text>
    </comment>
    <comment ref="J37" authorId="55" shapeId="0" xr:uid="{A357E935-0C0D-DA47-A432-47A8A5095B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stag horn sumac, persimmon</t>
      </text>
    </comment>
    <comment ref="I38" authorId="56" shapeId="0" xr:uid="{74C2F992-8052-6245-B990-6802E1FF84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</t>
      </text>
    </comment>
    <comment ref="J38" authorId="57" shapeId="0" xr:uid="{46225C01-348C-4444-9E3F-7FE38963F9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box elder, cherry, lindera benzoin</t>
      </text>
    </comment>
    <comment ref="I39" authorId="58" shapeId="0" xr:uid="{1F6736AC-899C-4F45-949C-76515D3A05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39" authorId="59" shapeId="0" xr:uid="{B86EF827-3171-BA4C-A2CC-6A93031AA7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elm, box elder, hackberry</t>
      </text>
    </comment>
    <comment ref="I40" authorId="60" shapeId="0" xr:uid="{E67CE5BA-212C-C640-A2B3-7E45E0B1A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boxelder, hackberry</t>
      </text>
    </comment>
    <comment ref="J40" authorId="61" shapeId="0" xr:uid="{10AAEB95-14AF-1F43-AA88-81409CCD6F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Cherry,boxelder,sycamore,hackberry</t>
      </text>
    </comment>
    <comment ref="I41" authorId="62" shapeId="0" xr:uid="{5BF2B81C-805C-B541-A49B-6891244E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</t>
      </text>
    </comment>
    <comment ref="J41" authorId="63" shapeId="0" xr:uid="{63EAEE40-0219-1A41-AFAE-400CC79671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hackberry</t>
      </text>
    </comment>
    <comment ref="I42" authorId="64" shapeId="0" xr:uid="{6E301D6C-AF40-6647-96B6-59C32ABC00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walnut</t>
      </text>
    </comment>
    <comment ref="J42" authorId="65" shapeId="0" xr:uid="{449431F8-08DF-5943-90B7-CBA281F765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Maakki understory</t>
      </text>
    </comment>
    <comment ref="I43" authorId="66" shapeId="0" xr:uid="{53846179-94DC-E549-86AF-63CE0C14C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3" authorId="67" shapeId="0" xr:uid="{FA97ECF1-CC40-A74B-971C-E5677A21AE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hackberry, cherry</t>
      </text>
    </comment>
    <comment ref="I44" authorId="68" shapeId="0" xr:uid="{3164F22C-644C-1A4D-92F7-1A175A8A23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 Data:
Elm, sycamore, beech</t>
      </text>
    </comment>
    <comment ref="J44" authorId="69" shapeId="0" xr:uid="{E95BF811-E611-C243-9E6C-A196961DDD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Liquidambar styracaflua, oak, elm, sycamore, box elder</t>
      </text>
    </comment>
    <comment ref="I45" authorId="70" shapeId="0" xr:uid="{1691747F-E6E8-5B4E-B7FE-F8829A7871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5" authorId="71" shapeId="0" xr:uid="{0655E694-6B47-1F41-A4E0-94D5249FC7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Elderberry, bald cypress, box elder, walnut</t>
      </text>
    </comment>
    <comment ref="I46" authorId="72" shapeId="0" xr:uid="{5D17E147-7B43-6A46-8392-00C547B32B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hackberry,walnut</t>
      </text>
    </comment>
    <comment ref="J46" authorId="73" shapeId="0" xr:uid="{16632C5A-C371-1D42-8B86-A1CEAE2E5C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oak, hackberry, walnut</t>
      </text>
    </comment>
    <comment ref="I47" authorId="74" shapeId="0" xr:uid="{735291A9-24A6-6043-850D-6AF28F3D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Walnut,elm,bitternut</t>
      </text>
    </comment>
    <comment ref="J47" authorId="75" shapeId="0" xr:uid="{12B3CFDD-C825-3A4A-9E66-973905728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N/a</t>
      </text>
    </comment>
    <comment ref="I49" authorId="76" shapeId="0" xr:uid="{1AB04C80-A73D-A641-8DAE-0A2BDE29AC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elm, sugar maple, willow oak, white mulberry, silver maple</t>
      </text>
    </comment>
    <comment ref="J49" authorId="77" shapeId="0" xr:uid="{1A7919B7-9302-384F-BEFF-F539B1D77F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ash, honey locust</t>
      </text>
    </comment>
    <comment ref="I50" authorId="78" shapeId="0" xr:uid="{B33880B4-E5BB-9747-BE34-C1885621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elm, sycamore</t>
      </text>
    </comment>
    <comment ref="I51" authorId="79" shapeId="0" xr:uid="{76CBC014-380A-F04B-AB7C-3CA6C8F92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hackberry, Osage orange</t>
      </text>
    </comment>
    <comment ref="J51" authorId="80" shapeId="0" xr:uid="{F9CBCD5A-5098-BE4D-91B1-E7C214C08A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box elder, cherry, beech, white oak, red oak, hickory</t>
      </text>
    </comment>
    <comment ref="I52" authorId="81" shapeId="0" xr:uid="{D1736F31-D685-624A-ACDA-4D5CD6DB61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sweet gum, elm</t>
      </text>
    </comment>
    <comment ref="J52" authorId="82" shapeId="0" xr:uid="{201342E2-D5B7-CB4C-92BA-57C8EBF6CB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honey locust, sweet gum, bitternut hickory, ash, hackberry</t>
      </text>
    </comment>
    <comment ref="I53" authorId="83" shapeId="0" xr:uid="{835D9257-E9E8-324E-BF97-82C8C115E9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beech</t>
      </text>
    </comment>
    <comment ref="J53" authorId="84" shapeId="0" xr:uid="{4CB32CF4-7855-FF44-8D33-6120E0E4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redbud, ash, red oak, elm, box elder, cherry</t>
      </text>
    </comment>
    <comment ref="I54" authorId="85" shapeId="0" xr:uid="{8A3A71C2-FEEF-D945-B15A-7B84ABAEEA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54" authorId="86" shapeId="0" xr:uid="{82C383C0-BCAD-5548-A8DF-56E6BCCAC0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black locust, hackberry</t>
      </text>
    </comment>
    <comment ref="I55" authorId="87" shapeId="0" xr:uid="{787CD606-6791-054D-A4EC-60718842CD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black locust, walnut, box elder, hackberry</t>
      </text>
    </comment>
    <comment ref="J55" authorId="88" shapeId="0" xr:uid="{96DD979B-EB25-3341-A65A-B210BAF7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Plum, sassafrass, boxelder, white oak, beech, carpinus</t>
      </text>
    </comment>
    <comment ref="I56" authorId="89" shapeId="0" xr:uid="{11B23ECC-FFB4-2249-A1E6-15B94E28A2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mulberry</t>
      </text>
    </comment>
    <comment ref="J56" authorId="90" shapeId="0" xr:uid="{D6F3AD93-A62F-FC47-A351-C573377A31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ailanthus, box elder, red oak</t>
      </text>
    </comment>
    <comment ref="I57" authorId="91" shapeId="0" xr:uid="{12BB6C3D-50D5-064E-ACA0-2ECE998C37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locust,mulberry</t>
      </text>
    </comment>
    <comment ref="J57" authorId="92" shapeId="0" xr:uid="{2D61B7BA-C2BF-0C4B-800C-09EA38C508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</t>
      </text>
    </comment>
    <comment ref="I58" authorId="93" shapeId="0" xr:uid="{32D2519F-F728-5546-86E3-FF07F09543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</t>
      </text>
    </comment>
    <comment ref="J58" authorId="94" shapeId="0" xr:uid="{5651A868-5FD4-8E47-8EF1-076F5342AF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boxelder,beech</t>
      </text>
    </comment>
    <comment ref="I59" authorId="95" shapeId="0" xr:uid="{E80D8113-CB64-3A45-8A62-E2DD98AC7A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tulip poplar , hackberry, black locust</t>
      </text>
    </comment>
    <comment ref="J59" authorId="96" shapeId="0" xr:uid="{EF0A0A6D-D5A3-2D43-A176-D653D4876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white oak, boxelder,</t>
      </text>
    </comment>
    <comment ref="I60" authorId="97" shapeId="0" xr:uid="{8265FE69-38AF-1841-AA9F-E04A4B2F7A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60" authorId="98" shapeId="0" xr:uid="{7FAC32CC-0131-EE47-AF1E-197B1E4957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tc={262BF107-C610-C04E-917A-56ADD3C48C1C}</author>
    <author>tc={FE1A1F4D-15B6-7049-845F-74F612B13FBC}</author>
    <author>tc={A6585556-81F5-8047-B9F6-F8358FEB567B}</author>
    <author>tc={17080849-70A9-0F49-95DF-B49D098B901B}</author>
    <author>tc={EB84D331-3FAC-2140-901D-4673BD2CF0EB}</author>
    <author>tc={5F8F3539-34CE-E446-8227-AB6CED077225}</author>
    <author>tc={B7F44F94-2AFD-1441-9196-47DB5F78F1B6}</author>
    <author>tc={9C60E79B-55B9-C647-A5E7-AB7DE7D36975}</author>
    <author>tc={4FD37C1D-1DAA-234F-B254-EFB0F353953F}</author>
    <author>tc={5243E33D-F84E-FF4C-88D1-55A8AECE31AE}</author>
    <author>tc={57497217-E95F-7B42-AC16-636FFE5590A5}</author>
    <author>tc={6C0E9DA3-E630-A142-A626-6BF40F4E9E55}</author>
    <author>tc={664DFA89-D30A-214C-A6AD-9D700764BB69}</author>
    <author>tc={BAD2466C-71DB-5549-B93D-B89890158A48}</author>
    <author>tc={E689D337-88F2-174E-8FF6-6F4D3152D30D}</author>
    <author>tc={7B73A9BD-54AD-3A48-BF46-E96CCB6CF9C1}</author>
    <author>tc={F6EF2ADA-FA5B-564B-BCCD-5324661CE4CA}</author>
    <author>tc={F94A647B-27A1-DB47-ABF9-4CD03CA6C961}</author>
    <author>tc={E60BC8E1-A845-C84D-A3C7-D4CDA5B76566}</author>
    <author>tc={1EEE5F7C-A048-C647-AF3E-2A897E5BBD2C}</author>
    <author>tc={ABE6DE0D-E552-CC4F-B672-011F2C1FCA94}</author>
    <author>tc={7AB03B5F-56BE-EA4A-9969-77FEF7721F92}</author>
    <author>tc={2586D9BE-BEBF-5B4A-ADEA-286607DAD3E4}</author>
    <author>tc={935F55FD-5C6A-9444-A321-BBFE689767E8}</author>
    <author>tc={FBE31B49-D9AF-7948-B777-641632EF9EFF}</author>
    <author>tc={8679ECF5-4452-DD44-A43B-3779D03344B2}</author>
    <author>tc={0E2910C6-90AC-E244-B687-2BA444DADCDA}</author>
    <author>tc={A306809D-9474-1449-8A1B-0F24C6493DBD}</author>
    <author>tc={E217600A-8F6D-B647-9D98-76F084B08E2C}</author>
    <author>tc={A2F5EB48-B9EB-6C4A-B426-6A027CD3AF1B}</author>
    <author>tc={FD678EB0-EC8F-DE49-BEDE-04F72EA56EAE}</author>
    <author>tc={30785AC7-8357-FD42-9E02-413955A6A763}</author>
    <author>tc={C15946D1-E414-7346-8DF6-8A8910E0C3F7}</author>
    <author>tc={FC412F08-61CF-1742-9576-4FF57C10EFBF}</author>
    <author>tc={303C4CF2-B737-D149-8C48-CC85A92B0334}</author>
    <author>tc={FDEBBECC-644E-A844-AB6C-04DE6CC44F50}</author>
    <author>tc={BE06AD6C-F61A-A04E-973A-42B81E59A938}</author>
    <author>tc={4D725B3B-9565-8B4F-BCBB-275C0ADAAA2E}</author>
    <author>tc={A4F065C6-BF0F-AC4C-BD50-E70B2AE7E9C7}</author>
    <author>tc={0F0CE918-45DC-DA4D-A7CB-98AF829633B9}</author>
    <author>tc={8E52E0FA-4A31-EA4A-BE30-D877FFF2F14B}</author>
    <author>tc={F079ABB4-5F7B-EF48-8C0C-55CAB3D3F39A}</author>
    <author>tc={62D12F69-5269-A94E-97E3-1B1F6D860B49}</author>
    <author>tc={2BB5FD75-3E2D-C648-91D4-88756A8157C5}</author>
    <author>tc={58E82A3F-EA5D-B64A-9011-462F7F4FD63B}</author>
    <author>tc={80DB19AE-0F40-0142-A9FB-7A3646B77856}</author>
    <author>tc={FFF70C23-BE44-BC4D-8268-108A463265E6}</author>
    <author>tc={693B2D9C-0B14-7144-BD78-5D0F78D8831E}</author>
    <author>tc={9A36EC73-0AC7-4049-A333-61DE7F6E35F5}</author>
    <author>tc={F9EF7AFF-D3E9-064D-92D4-1FF620E1E741}</author>
    <author>tc={71F99E75-9113-9348-9C4C-DCD55399DB15}</author>
    <author>tc={BBD24C52-E4EB-F544-A18B-DDB63A00A644}</author>
    <author>tc={CA842200-B477-8243-B8B8-82E19B154439}</author>
    <author>tc={DFDB772D-119F-1F4A-B5FA-16784D48E357}</author>
    <author>tc={170DBDA4-6B79-2A4D-8DB7-C9B993F0E91B}</author>
    <author>tc={007F3F73-03C9-9142-A6BA-77F6E036494C}</author>
    <author>tc={9CADE8EB-55AD-234F-816C-C25B96455F4A}</author>
    <author>tc={B17C044E-25C8-8B4F-88A6-B88D7F9AFE2C}</author>
    <author>tc={746743A6-8EE6-E549-88AE-9C3FA0B4A73D}</author>
    <author>tc={FA90F76F-DBBC-104B-9CD5-609A9E0A8C26}</author>
    <author>tc={9E8DF744-5DDE-DF41-9715-BD47CE94AFA0}</author>
    <author>tc={6481A80F-CC9A-5F47-9D1D-3BF5E71B19C5}</author>
    <author>tc={A9031636-3FFE-664A-BFF4-0CBA7B4FED6A}</author>
    <author>tc={CB0638C6-83C8-CC44-9E09-6665263E11D6}</author>
    <author>tc={1B13D6C2-F52A-634B-98D3-26B495CCA917}</author>
    <author>tc={4E0EB78B-11DC-214A-ABA4-8200332F6309}</author>
    <author>tc={ADB3A6D3-ED95-7042-B5FB-A814078DFADF}</author>
    <author>tc={195E20AB-CE24-D046-809C-68A9896FEA94}</author>
    <author>tc={72E12B89-4D21-BF4F-BB98-FDE2A6E7DBD9}</author>
    <author>tc={22206659-E6B4-4749-91C8-82F7C4D6D238}</author>
    <author>tc={BE1EC06F-C58A-0546-BA97-A729897AD60A}</author>
    <author>tc={DA89D4CE-F02D-B849-A6EB-FCFE356C92D6}</author>
    <author>tc={516DD8E1-0FD6-9147-900A-2D4692F13B41}</author>
    <author>tc={C027512E-61BE-4548-8034-7F62112C6D3F}</author>
    <author>tc={079FB1F8-104C-1C48-B4BB-153560FDBFC5}</author>
    <author>tc={5D7C4504-8322-8F49-B62B-03928373640C}</author>
    <author>tc={C473A7CB-49B3-6948-A795-CE94CCC0A960}</author>
    <author>tc={7E5328D5-4BE6-4740-B4A2-2E885DFFBC6A}</author>
    <author>tc={BCCAAA03-FBE7-7346-90A6-64F498CD55DA}</author>
    <author>tc={347FC896-09A1-2145-B20B-C2559FBEA978}</author>
    <author>tc={89267C2D-A00F-F546-A38A-60AACFF01439}</author>
    <author>tc={69216D53-7D17-494E-801B-728BA8E9C1F4}</author>
    <author>tc={B932453C-B5F5-1249-941A-B1F14F895B20}</author>
    <author>tc={222AA409-9748-314B-9E0F-29C9D2C0E31A}</author>
    <author>tc={7D774924-8D80-BA48-BDEE-C790BD387196}</author>
    <author>tc={1A5E7E1C-5DAC-ED47-AAC9-5ED6BE91BA44}</author>
    <author>tc={9605E4C8-D1D0-6B4C-AAB1-3E9111D7FA4E}</author>
    <author>tc={4B83618A-CB0E-A249-95A0-E866CA8C95C7}</author>
    <author>tc={C24347EA-47C0-0041-AD2A-34FE0A02B0B9}</author>
    <author>tc={ECB74356-A9E9-AD45-BF96-28E7044B3A2D}</author>
    <author>tc={4331D742-5CA9-A840-9EC6-1F6766F62F8D}</author>
    <author>tc={B94A951C-5AA2-424B-B49D-BDE701F614C7}</author>
    <author>tc={3FA8967E-BCE6-EA40-9B1E-A1A7C7DAA689}</author>
    <author>tc={CC8272ED-09C4-6D40-AF0D-7D952A111EF4}</author>
    <author>tc={D2AD5EDB-AE61-2248-A30A-E92B7919F459}</author>
    <author>tc={BA63EE87-6B1C-2F44-8EBE-3CB50B6F227F}</author>
    <author>tc={C69FF047-38DC-8644-B8EA-3E7678C8EAEC}</author>
    <author>tc={F3E939DA-D134-1E4F-AE30-D602E2F719C8}</author>
    <author>tc={5F47FF37-E826-1C4A-86A0-09C6EE3673CA}</author>
    <author>tc={F65FE538-09A6-EE44-91BF-540FCE50CDDF}</author>
    <author>tc={08114FA7-9619-3841-BE07-10098A143407}</author>
    <author>tc={DAFBA780-26DF-B743-B9A8-1C0476FD2E40}</author>
    <author>tc={0CD1EA06-1C14-9148-8CE1-0585AE116431}</author>
    <author>tc={183595D4-3A44-8149-BAF0-C2C622E8097A}</author>
    <author>tc={F41607B4-D112-7D44-B502-68116943B600}</author>
    <author>tc={71E1499D-7CED-D848-A77A-B472A4C24037}</author>
    <author>tc={62D4CEED-AB33-C74C-80F9-B69BB658A570}</author>
    <author>tc={BEFE6F84-1C6B-D348-82BE-E24703286E15}</author>
    <author>tc={9FB17750-8817-5245-A8B2-3B634747F508}</author>
    <author>tc={ED428DFC-10BF-A847-A299-AB765980D03E}</author>
    <author>tc={000281F7-0B07-9847-96ED-EC17F2F397E4}</author>
    <author>tc={F8FB5180-658D-FC44-B899-487F565950FE}</author>
    <author>tc={680C925F-0293-894B-8222-80939FFF919C}</author>
    <author>tc={0C9AFA85-4283-5A4C-8DAB-2BB682710FD2}</author>
    <author>tc={832C4A81-C97D-D745-910F-2A8B5C272E6D}</author>
    <author>tc={2C069748-AB92-C44C-85C9-A59AAF8C9811}</author>
    <author>tc={F191F026-1023-A040-A582-8807E73472A7}</author>
    <author>tc={18D7B55F-5565-1D46-A51B-8368CE9EB910}</author>
    <author>tc={8B01EE18-6D9A-6842-83F4-6F18E66651E5}</author>
    <author>tc={E3AADCB0-5168-1C48-B225-F83D5B1DA375}</author>
    <author>tc={8296A78B-CCEE-1B44-A355-40F545C40B37}</author>
    <author>tc={04117A14-927F-3742-9C7E-F9A5CCBCA927}</author>
    <author>tc={C7919C3B-1B53-5643-8958-F4ECECE6B2D3}</author>
    <author>tc={540E69F2-8A93-3544-9CB8-580DAF92939B}</author>
    <author>tc={37DAA24D-0F48-0643-98B2-3EA7AA9C15D7}</author>
    <author>tc={2D4C0C22-9953-424C-8686-CC01F1A78B04}</author>
    <author>tc={2C1295EC-2EC5-7942-B63C-0ED90E8E21D4}</author>
    <author>tc={9D0B9A22-1567-034D-BFEA-E717BB986083}</author>
    <author>tc={E3850850-9B19-F444-A94B-4386E38379D9}</author>
    <author>tc={E7945288-F68F-754A-8FDB-15B30ECC8FCC}</author>
    <author>tc={9FBCBB29-1D55-2F4B-B10A-15CE1ACDC53B}</author>
    <author>tc={07053DD6-0270-4146-B18A-5FFE3F26453D}</author>
    <author>tc={1C0CD92C-6D3A-5640-8E44-44C18361B230}</author>
    <author>tc={2F86C53F-BB3E-2344-93AC-9D765A9EB5B1}</author>
    <author>tc={D54AD537-F346-C849-8249-F06EC5045756}</author>
    <author>tc={856101FA-03A4-4743-817E-B165EAFA9242}</author>
    <author>tc={E50D3852-807D-6747-BDBD-E7C579737FD3}</author>
    <author>tc={B34FD840-95D9-344D-ACEF-3E4984C477F6}</author>
    <author>tc={D6827C26-2146-B449-AE98-6938FBEFF4DC}</author>
    <author>tc={E8EE5026-11AB-7C4E-8899-23CAB9E4FF2E}</author>
    <author>tc={E5E1B61D-CD29-424F-97EC-E64720669606}</author>
    <author>tc={C53A4F95-EA0D-FF48-948D-B98EE3C1D3A0}</author>
    <author>tc={6C8AB69D-2041-7D41-908C-AE1CD47E4819}</author>
    <author>tc={8EACD233-337D-3B4E-B37F-BB665CA228E1}</author>
  </authors>
  <commentList>
    <comment ref="I8" authorId="0" shapeId="0" xr:uid="{262BF107-C610-C04E-917A-56ADD3C48C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hickory, hackberry ash maple locust box elder</t>
      </text>
    </comment>
    <comment ref="J8" authorId="1" shapeId="0" xr:uid="{FE1A1F4D-15B6-7049-845F-74F612B13F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grapevine poison ivy</t>
      </text>
    </comment>
    <comment ref="I9" authorId="2" shapeId="0" xr:uid="{A6585556-81F5-8047-B9F6-F8358FEB56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hackberry hickory</t>
      </text>
    </comment>
    <comment ref="J9" authorId="3" shapeId="0" xr:uid="{17080849-70A9-0F49-95DF-B49D098B9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Lost of herbaceous understory but very little wood understory</t>
      </text>
    </comment>
    <comment ref="I10" authorId="4" shapeId="0" xr:uid="{EB84D331-3FAC-2140-901D-4673BD2CF0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hickory hackberry maple sycamore</t>
      </text>
    </comment>
    <comment ref="J10" authorId="5" shapeId="0" xr:uid="{5F8F3539-34CE-E446-8227-AB6CED07722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</t>
      </text>
    </comment>
    <comment ref="I11" authorId="6" shapeId="0" xr:uid="{B7F44F94-2AFD-1441-9196-47DB5F78F1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locust hackberry paulownia walnut box elder elm</t>
      </text>
    </comment>
    <comment ref="J11" authorId="7" shapeId="0" xr:uid="{9C60E79B-55B9-C647-A5E7-AB7DE7D369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lost of herbaceous</t>
      </text>
    </comment>
    <comment ref="I12" authorId="8" shapeId="0" xr:uid="{4FD37C1D-1DAA-234F-B254-EFB0F3539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box elder hackberry sycamore Osage orange</t>
      </text>
    </comment>
    <comment ref="J12" authorId="9" shapeId="0" xr:uid="{5243E33D-F84E-FF4C-88D1-55A8AECE31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box elder</t>
      </text>
    </comment>
    <comment ref="I13" authorId="10" shapeId="0" xr:uid="{57497217-E95F-7B42-AC16-636FFE5590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maple ash</t>
      </text>
    </comment>
    <comment ref="J13" authorId="11" shapeId="0" xr:uid="{6C0E9DA3-E630-A142-A626-6BF40F4E9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Herbaceous only except small stand of coralberry and some greenbrier</t>
      </text>
    </comment>
    <comment ref="I14" authorId="12" shapeId="0" xr:uid="{664DFA89-D30A-214C-A6AD-9D700764BB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box elder maple locust</t>
      </text>
    </comment>
    <comment ref="J14" authorId="13" shapeId="0" xr:uid="{BAD2466C-71DB-5549-B93D-B89890158A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I15" authorId="14" shapeId="0" xr:uid="{E689D337-88F2-174E-8FF6-6F4D3152D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 hackberry ash maple locust</t>
      </text>
    </comment>
    <comment ref="J15" authorId="15" shapeId="0" xr:uid="{7B73A9BD-54AD-3A48-BF46-E96CCB6C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 brier wing stem rye hickory</t>
      </text>
    </comment>
    <comment ref="I16" authorId="16" shapeId="0" xr:uid="{F6EF2ADA-FA5B-564B-BCCD-5324661CE4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elm box elder hackberry sycamore</t>
      </text>
    </comment>
    <comment ref="J16" authorId="17" shapeId="0" xr:uid="{F94A647B-27A1-DB47-ABF9-4CD03CA6C9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 elm hackberry walnut buckeye</t>
      </text>
    </comment>
    <comment ref="I17" authorId="18" shapeId="0" xr:uid="{E60BC8E1-A845-C84D-A3C7-D4CDA5B765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locust hickory cherry cottonwood sycamore</t>
      </text>
    </comment>
    <comment ref="J17" authorId="19" shapeId="0" xr:uid="{1EEE5F7C-A048-C647-AF3E-2A897E5BBD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8" authorId="20" shapeId="0" xr:uid="{ABE6DE0D-E552-CC4F-B672-011F2C1FC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walnut hackberry</t>
      </text>
    </comment>
    <comment ref="J18" authorId="21" shapeId="0" xr:uid="{7AB03B5F-56BE-EA4A-9969-77FEF7721F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9" authorId="22" shapeId="0" xr:uid="{2586D9BE-BEBF-5B4A-ADEA-286607DAD3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elm red oak sycamore</t>
      </text>
    </comment>
    <comment ref="J19" authorId="23" shapeId="0" xr:uid="{935F55FD-5C6A-9444-A321-BBFE689767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0" authorId="24" shapeId="0" xr:uid="{FBE31B49-D9AF-7948-B777-641632EF9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cottonwood walnut</t>
      </text>
    </comment>
    <comment ref="J20" authorId="25" shapeId="0" xr:uid="{8679ECF5-4452-DD44-A43B-3779D0334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maple</t>
      </text>
    </comment>
    <comment ref="I21" authorId="26" shapeId="0" xr:uid="{0E2910C6-90AC-E244-B687-2BA444DADC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maple elm hickory</t>
      </text>
    </comment>
    <comment ref="J21" authorId="27" shapeId="0" xr:uid="{A306809D-9474-1449-8A1B-0F24C649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Osage orange rye</t>
      </text>
    </comment>
    <comment ref="I22" authorId="28" shapeId="0" xr:uid="{E217600A-8F6D-B647-9D98-76F084B08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hackberry elm maple locust</t>
      </text>
    </comment>
    <comment ref="J22" authorId="29" shapeId="0" xr:uid="{A2F5EB48-B9EB-6C4A-B426-6A027CD3AF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 elm hackberry saplings buckeye</t>
      </text>
    </comment>
    <comment ref="I23" authorId="30" shapeId="0" xr:uid="{FD678EB0-EC8F-DE49-BEDE-04F72EA56E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 elm</t>
      </text>
    </comment>
    <comment ref="J23" authorId="31" shapeId="0" xr:uid="{30785AC7-8357-FD42-9E02-413955A6A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buckeye mulberry</t>
      </text>
    </comment>
    <comment ref="I24" authorId="32" shapeId="0" xr:uid="{C15946D1-E414-7346-8DF6-8A8910E0C3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</t>
      </text>
    </comment>
    <comment ref="J24" authorId="33" shapeId="0" xr:uid="{FC412F08-61CF-1742-9576-4FF57C10E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boxelder grapevine</t>
      </text>
    </comment>
    <comment ref="I25" authorId="34" shapeId="0" xr:uid="{303C4CF2-B737-D149-8C48-CC85A92B0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25" authorId="35" shapeId="0" xr:uid="{FDEBBECC-644E-A844-AB6C-04DE6CC44F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6" authorId="36" shapeId="0" xr:uid="{BE06AD6C-F61A-A04E-973A-42B81E59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26" authorId="37" shapeId="0" xr:uid="{4D725B3B-9565-8B4F-BCBB-275C0ADAAA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</t>
      </text>
    </comment>
    <comment ref="I27" authorId="38" shapeId="0" xr:uid="{A4F065C6-BF0F-AC4C-BD50-E70B2AE7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hickory</t>
      </text>
    </comment>
    <comment ref="J27" authorId="39" shapeId="0" xr:uid="{0F0CE918-45DC-DA4D-A7CB-98AF8296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 mulberry</t>
      </text>
    </comment>
    <comment ref="I28" authorId="40" shapeId="0" xr:uid="{8E52E0FA-4A31-EA4A-BE30-D877FFF2F1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cottonwood mulberry hackberry</t>
      </text>
    </comment>
    <comment ref="J28" authorId="41" shapeId="0" xr:uid="{F079ABB4-5F7B-EF48-8C0C-55CAB3D3F3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hickory locust</t>
      </text>
    </comment>
    <comment ref="I29" authorId="42" shapeId="0" xr:uid="{62D12F69-5269-A94E-97E3-1B1F6D860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</t>
      </text>
    </comment>
    <comment ref="J29" authorId="43" shapeId="0" xr:uid="{2BB5FD75-3E2D-C648-91D4-88756A815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coralberry</t>
      </text>
    </comment>
    <comment ref="I30" authorId="44" shapeId="0" xr:uid="{58E82A3F-EA5D-B64A-9011-462F7F4FD6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ash hackberry sycamore cherry dead locusts</t>
      </text>
    </comment>
    <comment ref="J30" authorId="45" shapeId="0" xr:uid="{80DB19AE-0F40-0142-A9FB-7A3646B778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</t>
      </text>
    </comment>
    <comment ref="I31" authorId="46" shapeId="0" xr:uid="{FFF70C23-BE44-BC4D-8268-108A463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 walnut locust cherry hackberry</t>
      </text>
    </comment>
    <comment ref="J31" authorId="47" shapeId="0" xr:uid="{693B2D9C-0B14-7144-BD78-5D0F78D8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hickory cherry coralberry</t>
      </text>
    </comment>
    <comment ref="I32" authorId="48" shapeId="0" xr:uid="{9A36EC73-0AC7-4049-A333-61DE7F6E35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mulberry hackberry sycamore catalpa</t>
      </text>
    </comment>
    <comment ref="J32" authorId="49" shapeId="0" xr:uid="{F9EF7AFF-D3E9-064D-92D4-1FF620E1E7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grapevine hickory ash locust red ? Mulberry</t>
      </text>
    </comment>
    <comment ref="I33" authorId="50" shapeId="0" xr:uid="{71F99E75-9113-9348-9C4C-DCD55399DB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 ash elm hackberry</t>
      </text>
    </comment>
    <comment ref="J33" authorId="51" shapeId="0" xr:uid="{BBD24C52-E4EB-F544-A18B-DDB63A00A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buckeye green brier  elm ash locust</t>
      </text>
    </comment>
    <comment ref="I34" authorId="52" shapeId="0" xr:uid="{CA842200-B477-8243-B8B8-82E19B154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sycamore, hackberry</t>
      </text>
    </comment>
    <comment ref="J34" authorId="53" shapeId="0" xr:uid="{DFDB772D-119F-1F4A-B5FA-16784D48E3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 maple</t>
      </text>
    </comment>
    <comment ref="I35" authorId="54" shapeId="0" xr:uid="{170DBDA4-6B79-2A4D-8DB7-C9B993F0E9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hackberry, maple</t>
      </text>
    </comment>
    <comment ref="J35" authorId="55" shapeId="0" xr:uid="{007F3F73-03C9-9142-A6BA-77F6E03649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oak, maple, lindera benzoin</t>
      </text>
    </comment>
    <comment ref="I36" authorId="56" shapeId="0" xr:uid="{9CADE8EB-55AD-234F-816C-C25B96455F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  <comment ref="J36" authorId="57" shapeId="0" xr:uid="{B17C044E-25C8-8B4F-88A6-B88D7F9AF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orange, hackberry, carya, box elder, maple</t>
      </text>
    </comment>
    <comment ref="I37" authorId="58" shapeId="0" xr:uid="{746743A6-8EE6-E549-88AE-9C3FA0B4A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red oak elm</t>
      </text>
    </comment>
    <comment ref="J37" authorId="59" shapeId="0" xr:uid="{FA90F76F-DBBC-104B-9CD5-609A9E0A8C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hickory greenbrier blackberry</t>
      </text>
    </comment>
    <comment ref="I38" authorId="60" shapeId="0" xr:uid="{9E8DF744-5DDE-DF41-9715-BD47CE94AF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cherry</t>
      </text>
    </comment>
    <comment ref="J38" authorId="61" shapeId="0" xr:uid="{6481A80F-CC9A-5F47-9D1D-3BF5E71B19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lindera benzoin</t>
      </text>
    </comment>
    <comment ref="I39" authorId="62" shapeId="0" xr:uid="{A9031636-3FFE-664A-BFF4-0CBA7B4FED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cherry</t>
      </text>
    </comment>
    <comment ref="J39" authorId="63" shapeId="0" xr:uid="{CB0638C6-83C8-CC44-9E09-6665263E11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carya</t>
      </text>
    </comment>
    <comment ref="I40" authorId="64" shapeId="0" xr:uid="{1B13D6C2-F52A-634B-98D3-26B495CCA9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0" authorId="65" shapeId="0" xr:uid="{4E0EB78B-11DC-214A-ABA4-8200332F63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hackberry, boxelder, maple</t>
      </text>
    </comment>
    <comment ref="I41" authorId="66" shapeId="0" xr:uid="{ADB3A6D3-ED95-7042-B5FB-A814078DFA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mulberry</t>
      </text>
    </comment>
    <comment ref="J41" authorId="67" shapeId="0" xr:uid="{195E20AB-CE24-D046-809C-68A9896FE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Amorpha, sycamore, maple, hackberry, salix</t>
      </text>
    </comment>
    <comment ref="I42" authorId="68" shapeId="0" xr:uid="{72E12B89-4D21-BF4F-BB98-FDE2A6E7DB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ash,red oak maple cherry elm hackberry walnut</t>
      </text>
    </comment>
    <comment ref="J42" authorId="69" shapeId="0" xr:uid="{22206659-E6B4-4749-91C8-82F7C4D6D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Spicebush</t>
      </text>
    </comment>
    <comment ref="I43" authorId="70" shapeId="0" xr:uid="{BE1EC06F-C58A-0546-BA97-A729897AD6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walnut</t>
      </text>
    </comment>
    <comment ref="J43" authorId="71" shapeId="0" xr:uid="{DA89D4CE-F02D-B849-A6EB-FCFE356C92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hickory, hackberry</t>
      </text>
    </comment>
    <comment ref="I44" authorId="72" shapeId="0" xr:uid="{516DD8E1-0FD6-9147-900A-2D4692F13B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4" authorId="73" shapeId="0" xr:uid="{C027512E-61BE-4548-8034-7F62112C6D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mulberry, maple</t>
      </text>
    </comment>
    <comment ref="I45" authorId="74" shapeId="0" xr:uid="{079FB1F8-104C-1C48-B4BB-153560FDB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</t>
      </text>
    </comment>
    <comment ref="J45" authorId="75" shapeId="0" xr:uid="{5D7C4504-8322-8F49-B62B-03928373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hickory</t>
      </text>
    </comment>
    <comment ref="I46" authorId="76" shapeId="0" xr:uid="{C473A7CB-49B3-6948-A795-CE94CCC0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cherry</t>
      </text>
    </comment>
    <comment ref="J46" authorId="77" shapeId="0" xr:uid="{7E5328D5-4BE6-4740-B4A2-2E885DFFBC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hackberry, carya</t>
      </text>
    </comment>
    <comment ref="I47" authorId="78" shapeId="0" xr:uid="{BCCAAA03-FBE7-7346-90A6-64F498CD55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</t>
      </text>
    </comment>
    <comment ref="J47" authorId="79" shapeId="0" xr:uid="{347FC896-09A1-2145-B20B-C2559FBE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carya, hackberry</t>
      </text>
    </comment>
    <comment ref="I48" authorId="80" shapeId="0" xr:uid="{89267C2D-A00F-F546-A38A-60AACFF01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elm, oak</t>
      </text>
    </comment>
    <comment ref="J48" authorId="81" shapeId="0" xr:uid="{69216D53-7D17-494E-801B-728BA8E9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</t>
      </text>
    </comment>
    <comment ref="I49" authorId="82" shapeId="0" xr:uid="{B932453C-B5F5-1249-941A-B1F14F895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locust, hackberru</t>
      </text>
    </comment>
    <comment ref="J49" authorId="83" shapeId="0" xr:uid="{222AA409-9748-314B-9E0F-29C9D2C0E3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Sassafras’s, hackberry, box elder</t>
      </text>
    </comment>
    <comment ref="I50" authorId="84" shapeId="0" xr:uid="{7D774924-8D80-BA48-BDEE-C790BD387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mulberry, hackberry</t>
      </text>
    </comment>
    <comment ref="J50" authorId="85" shapeId="0" xr:uid="{1A5E7E1C-5DAC-ED47-AAC9-5ED6BE91BA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box elder, elm, walnut</t>
      </text>
    </comment>
    <comment ref="I51" authorId="86" shapeId="0" xr:uid="{9605E4C8-D1D0-6B4C-AAB1-3E9111D7FA4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 wood</t>
      </text>
    </comment>
    <comment ref="J51" authorId="87" shapeId="0" xr:uid="{4B83618A-CB0E-A249-95A0-E866CA8C95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maple,</t>
      </text>
    </comment>
    <comment ref="I52" authorId="88" shapeId="0" xr:uid="{C24347EA-47C0-0041-AD2A-34FE0A02B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 ovata</t>
      </text>
    </comment>
    <comment ref="J52" authorId="89" shapeId="0" xr:uid="{ECB74356-A9E9-AD45-BF96-28E7044B3A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locust, hackberry, ash</t>
      </text>
    </comment>
    <comment ref="I53" authorId="90" shapeId="0" xr:uid="{4331D742-5CA9-A840-9EC6-1F6766F62F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mulberry,</t>
      </text>
    </comment>
    <comment ref="J53" authorId="91" shapeId="0" xr:uid="{B94A951C-5AA2-424B-B49D-BDE701F614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carya, hackberry, box elder</t>
      </text>
    </comment>
    <comment ref="I54" authorId="92" shapeId="0" xr:uid="{3FA8967E-BCE6-EA40-9B1E-A1A7C7DAA6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54" authorId="93" shapeId="0" xr:uid="{CC8272ED-09C4-6D40-AF0D-7D952A111E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,maple, carya, buckeye</t>
      </text>
    </comment>
    <comment ref="I55" authorId="94" shapeId="0" xr:uid="{D2AD5EDB-AE61-2248-A30A-E92B7919F4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carya, cottonwood, boxelder</t>
      </text>
    </comment>
    <comment ref="J55" authorId="95" shapeId="0" xr:uid="{BA63EE87-6B1C-2F44-8EBE-3CB50B6F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maple</t>
      </text>
    </comment>
    <comment ref="I56" authorId="96" shapeId="0" xr:uid="{C69FF047-38DC-8644-B8EA-3E7678C8EA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cherry, walnut, hackberry</t>
      </text>
    </comment>
    <comment ref="J56" authorId="97" shapeId="0" xr:uid="{F3E939DA-D134-1E4F-AE30-D602E2F719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hickory, maple, hackberry</t>
      </text>
    </comment>
    <comment ref="I58" authorId="98" shapeId="0" xr:uid="{5F47FF37-E826-1C4A-86A0-09C6EE3673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oak,maple, oak, persimmon</t>
      </text>
    </comment>
    <comment ref="J58" authorId="99" shapeId="0" xr:uid="{F65FE538-09A6-EE44-91BF-540FCE50CD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carya, maple,nash</t>
      </text>
    </comment>
    <comment ref="I59" authorId="100" shapeId="0" xr:uid="{08114FA7-9619-3841-BE07-10098A14340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Salix, elm, maple</t>
      </text>
    </comment>
    <comment ref="J59" authorId="101" shapeId="0" xr:uid="{DAFBA780-26DF-B743-B9A8-1C0476FD2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persimmon, elm</t>
      </text>
    </comment>
    <comment ref="I60" authorId="102" shapeId="0" xr:uid="{0CD1EA06-1C14-9148-8CE1-0585AE1164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cherry, northern red oak, persimmon</t>
      </text>
    </comment>
    <comment ref="J60" authorId="103" shapeId="0" xr:uid="{183595D4-3A44-8149-BAF0-C2C622E809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I61" authorId="104" shapeId="0" xr:uid="{F41607B4-D112-7D44-B502-68116943B6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Hickory,locust, box elder</t>
      </text>
    </comment>
    <comment ref="J61" authorId="105" shapeId="0" xr:uid="{71E1499D-7CED-D848-A77A-B472A4C240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oak, elm</t>
      </text>
    </comment>
    <comment ref="I62" authorId="106" shapeId="0" xr:uid="{62D4CEED-AB33-C74C-80F9-B69BB658A5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hackberry, coffee tree</t>
      </text>
    </comment>
    <comment ref="J62" authorId="107" shapeId="0" xr:uid="{BEFE6F84-1C6B-D348-82BE-E24703286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3" authorId="108" shapeId="0" xr:uid="{9FB17750-8817-5245-A8B2-3B634747F5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cherry, hackberry</t>
      </text>
    </comment>
    <comment ref="J63" authorId="109" shapeId="0" xr:uid="{ED428DFC-10BF-A847-A299-AB765980D0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elm, box elder,</t>
      </text>
    </comment>
    <comment ref="I64" authorId="110" shapeId="0" xr:uid="{000281F7-0B07-9847-96ED-EC17F2F397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cottonwood, hackberry</t>
      </text>
    </comment>
    <comment ref="J64" authorId="111" shapeId="0" xr:uid="{F8FB5180-658D-FC44-B899-487F565950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Orignal Data:
Hackberry, oak, carya, maple</t>
      </text>
    </comment>
    <comment ref="I65" authorId="112" shapeId="0" xr:uid="{680C925F-0293-894B-8222-80939FFF91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5" authorId="113" shapeId="0" xr:uid="{0C9AFA85-4283-5A4C-8DAB-2BB6827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I66" authorId="114" shapeId="0" xr:uid="{832C4A81-C97D-D745-910F-2A8B5C272E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6" authorId="115" shapeId="0" xr:uid="{2C069748-AB92-C44C-85C9-A59AAF8C98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7" authorId="116" shapeId="0" xr:uid="{F191F026-1023-A040-A582-8807E73472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67" authorId="117" shapeId="0" xr:uid="{18D7B55F-5565-1D46-A51B-8368CE9EB9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8" authorId="118" shapeId="0" xr:uid="{8B01EE18-6D9A-6842-83F4-6F18E6665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8" authorId="119" shapeId="0" xr:uid="{E3AADCB0-5168-1C48-B225-F83D5B1DA3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</t>
      </text>
    </comment>
    <comment ref="I69" authorId="120" shapeId="0" xr:uid="{8296A78B-CCEE-1B44-A355-40F545C4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9" authorId="121" shapeId="0" xr:uid="{04117A14-927F-3742-9C7E-F9A5CCBC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0" authorId="122" shapeId="0" xr:uid="{C7919C3B-1B53-5643-8958-F4ECECE6B2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70" authorId="123" shapeId="0" xr:uid="{540E69F2-8A93-3544-9CB8-580DAF929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buckeye, boxelder maple</t>
      </text>
    </comment>
    <comment ref="I71" authorId="124" shapeId="0" xr:uid="{37DAA24D-0F48-0643-98B2-3EA7AA9C1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J71" authorId="125" shapeId="0" xr:uid="{2D4C0C22-9953-424C-8686-CC01F1A78B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2" authorId="126" shapeId="0" xr:uid="{2C1295EC-2EC5-7942-B63C-0ED90E8E21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</t>
      </text>
    </comment>
    <comment ref="J72" authorId="127" shapeId="0" xr:uid="{9D0B9A22-1567-034D-BFEA-E717BB9860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3" authorId="128" shapeId="0" xr:uid="{E3850850-9B19-F444-A94B-4386E38379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maple, hickory,elm</t>
      </text>
    </comment>
    <comment ref="J73" authorId="129" shapeId="0" xr:uid="{E7945288-F68F-754A-8FDB-15B30ECC8F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4" authorId="130" shapeId="0" xr:uid="{9FBCBB29-1D55-2F4B-B10A-15CE1ACDC5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Willow, silvermaple</t>
      </text>
    </comment>
    <comment ref="J74" authorId="131" shapeId="0" xr:uid="{07053DD6-0270-4146-B18A-5FFE3F2645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</t>
      </text>
    </comment>
    <comment ref="I75" authorId="132" shapeId="0" xr:uid="{1C0CD92C-6D3A-5640-8E44-44C18361B2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J75" authorId="133" shapeId="0" xr:uid="{2F86C53F-BB3E-2344-93AC-9D765A9EB5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Cherry,hackberry,hickory</t>
      </text>
    </comment>
    <comment ref="I76" authorId="134" shapeId="0" xr:uid="{D54AD537-F346-C849-8249-F06EC50457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76" authorId="135" shapeId="0" xr:uid="{856101FA-03A4-4743-817E-B165EAFA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Hickory,hackberry</t>
      </text>
    </comment>
    <comment ref="I77" authorId="136" shapeId="0" xr:uid="{E50D3852-807D-6747-BDBD-E7C579737F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silvermaple</t>
      </text>
    </comment>
    <comment ref="J77" authorId="137" shapeId="0" xr:uid="{B34FD840-95D9-344D-ACEF-3E4984C477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Silvermaple</t>
      </text>
    </comment>
    <comment ref="I78" authorId="138" shapeId="0" xr:uid="{D6827C26-2146-B449-AE98-6938FBEFF4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locust, maple, carya</t>
      </text>
    </comment>
    <comment ref="J78" authorId="139" shapeId="0" xr:uid="{E8EE5026-11AB-7C4E-8899-23CAB9E4FF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Hydrangea, maple, cercis, hackberry</t>
      </text>
    </comment>
    <comment ref="I79" authorId="140" shapeId="0" xr:uid="{E5E1B61D-CD29-424F-97EC-E647206696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79" authorId="141" shapeId="0" xr:uid="{C53A4F95-EA0D-FF48-948D-B98EE3C1D3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carya</t>
      </text>
    </comment>
    <comment ref="I80" authorId="142" shapeId="0" xr:uid="{6C8AB69D-2041-7D41-908C-AE1CD47E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 maple, elm, hackberry</t>
      </text>
    </comment>
    <comment ref="J80" authorId="143" shapeId="0" xr:uid="{8EACD233-337D-3B4E-B37F-BB665CA228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tc={54E4C609-0351-C445-A8F3-ACE7A23F608A}</author>
    <author>tc={3AC14032-B342-5942-BDC6-BE85448B5D60}</author>
    <author>tc={AB330C69-7ED5-0243-BFED-E2EB73680E64}</author>
    <author>tc={49F1CBAD-60CD-4542-93F1-018BE115486E}</author>
    <author>tc={C585C748-687B-DE49-8E3D-28A2F521D5DC}</author>
    <author>tc={01BF2FEF-DB7C-1F4C-A8CE-285DAC0FFA8A}</author>
    <author>tc={B58E57DB-E8C8-2443-AC01-668D998C4C59}</author>
    <author>tc={AFC0EE83-12C2-3646-9E6A-DFA492103ADA}</author>
    <author>tc={6D6E85C4-0E28-B348-9E2C-B7C1ED331148}</author>
    <author>tc={0E34D464-C4EB-B446-9941-A84A7D2CDE79}</author>
    <author>tc={547DC48B-0D2C-B744-9B39-815B53B6471B}</author>
    <author>tc={1196F0A8-DF96-1942-997D-DBA9B7B4B6E4}</author>
    <author>tc={30558862-B316-D546-BDCD-B1694F89845C}</author>
    <author>tc={6C3B10D4-3B35-9548-97F2-BEA2666888D5}</author>
    <author>tc={CB6FD676-A054-DE40-B5CC-0B6C30CF2EF9}</author>
    <author>tc={679A62C8-810E-1949-8B87-5965CBA4658F}</author>
    <author>tc={0AF4A25E-341F-1C4A-9443-1C16BCEA7992}</author>
    <author>tc={55BDDF59-56B1-F543-AB77-254D293E5931}</author>
    <author>tc={61D967AA-606E-F841-B2F8-4689E9E49693}</author>
    <author>tc={240CA0F3-1420-B240-AD43-54C98918F616}</author>
    <author>tc={A74C5FB7-3FE1-314F-B5F2-02B9A4CCC635}</author>
    <author>tc={29BE44C2-67AE-C041-B7F9-E6780AC9C631}</author>
    <author>tc={0D16809F-AECC-684D-99BF-60735E6C77C5}</author>
    <author>tc={4EB375C9-FFBB-6540-860A-08BEFCC60476}</author>
    <author>tc={49E9B61A-C4A6-664A-9094-8212EB223E89}</author>
    <author>tc={7028ECA7-9845-B044-9454-01D8CA38248A}</author>
    <author>tc={D07540A0-EC42-544B-8D46-AE8D5E4D1054}</author>
    <author>tc={9764B9F2-6CD8-3E41-A2E0-3309DD2F2D9D}</author>
    <author>tc={37838A1B-8AA4-1B42-B73F-AD07FC74FC19}</author>
    <author>tc={F2A6CDAA-C2C7-EA47-ACE2-677449343728}</author>
    <author>tc={093D760E-CD12-5846-A0C2-5F7C685BE682}</author>
    <author>tc={0CCC7A5D-DCE0-584B-BA51-09C307256504}</author>
    <author>tc={287F5BC8-91A7-0C41-B174-EF8B25EE588E}</author>
    <author>tc={0B42CD9D-DB77-6A42-BCE9-C2BC03C62241}</author>
    <author>tc={F84306AA-4A25-0242-8AAF-AA95056C4E88}</author>
    <author>tc={B6395539-2E2F-D740-9F8B-FEB90BB1DB2B}</author>
    <author>tc={30520797-13CC-AD49-86DD-B2760919D001}</author>
    <author>tc={BA00CFA5-6DEB-3842-9135-5896C553AED4}</author>
    <author>tc={F94D024A-8761-794D-9CA4-C8A64977F10F}</author>
    <author>tc={5FB93F0D-EFBB-0E46-A9B7-842F3CD9F3EA}</author>
    <author>tc={2AF67673-BD36-9C4F-B7B5-D226BF5351C5}</author>
    <author>tc={65BE864D-34EE-D145-9744-A68026F0FF48}</author>
    <author>tc={37BB7C7A-1BED-EE43-9AE3-1E0D8DC4E38F}</author>
    <author>tc={A60CED50-2FC8-DC4E-9CC0-87B467C23CD5}</author>
    <author>tc={9D6FAFCA-F7D4-4D4A-AFC5-D1ABC400936F}</author>
    <author>tc={F8240E29-725E-A548-8A87-A327DD10F217}</author>
    <author>tc={21BBA513-38EF-A742-9538-43BCA1DF419F}</author>
    <author>tc={76BFB62E-2388-AE47-A2D5-9BCC2E64A446}</author>
    <author>tc={E1F540F0-FBF6-DB49-AC43-2768E10000BF}</author>
    <author>tc={3D074D5B-9114-7442-83D3-FB70130AABE1}</author>
    <author>tc={FEBD29EA-093F-6449-864A-78997BB99368}</author>
    <author>tc={05E3027C-0A12-7A4D-B264-78EAC2FF85C2}</author>
  </authors>
  <commentList>
    <comment ref="I7" authorId="0" shapeId="0" xr:uid="{54E4C609-0351-C445-A8F3-ACE7A23F60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box elder, walnut, hackberry, mulberry, elm, tilia</t>
      </text>
    </comment>
    <comment ref="J7" authorId="1" shapeId="0" xr:uid="{3AC14032-B342-5942-BDC6-BE85448B5D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Tilia, L. maakii </t>
      </text>
    </comment>
    <comment ref="I8" authorId="2" shapeId="0" xr:uid="{AB330C69-7ED5-0243-BFED-E2EB73680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poplar, oak, maple, box elder</t>
      </text>
    </comment>
    <comment ref="J8" authorId="3" shapeId="0" xr:uid="{49F1CBAD-60CD-4542-93F1-018BE11548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maple</t>
      </text>
    </comment>
    <comment ref="I9" authorId="4" shapeId="0" xr:uid="{C585C748-687B-DE49-8E3D-28A2F521D5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Magnolia grandiflora, hackberry, maple</t>
      </text>
    </comment>
    <comment ref="J9" authorId="5" shapeId="0" xr:uid="{01BF2FEF-DB7C-1F4C-A8CE-285DAC0FFA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Cornus, bottle brush buckeye, cercis, walnut</t>
      </text>
    </comment>
    <comment ref="I10" authorId="6" shapeId="0" xr:uid="{B58E57DB-E8C8-2443-AC01-668D998C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pine</t>
      </text>
    </comment>
    <comment ref="J10" authorId="7" shapeId="0" xr:uid="{AFC0EE83-12C2-3646-9E6A-DFA492103A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cercis</t>
      </text>
    </comment>
    <comment ref="I11" authorId="8" shapeId="0" xr:uid="{6D6E85C4-0E28-B348-9E2C-B7C1ED3311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ailanthus, sycamore, walnut</t>
      </text>
    </comment>
    <comment ref="J11" authorId="9" shapeId="0" xr:uid="{0E34D464-C4EB-B446-9941-A84A7D2C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lindera, maple, cherry</t>
      </text>
    </comment>
    <comment ref="I12" authorId="10" shapeId="0" xr:uid="{547DC48B-0D2C-B744-9B39-815B53B647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berry, sycamore</t>
      </text>
    </comment>
    <comment ref="J12" authorId="11" shapeId="0" xr:uid="{1196F0A8-DF96-1942-997D-DBA9B7B4B6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</t>
      </text>
    </comment>
    <comment ref="I13" authorId="12" shapeId="0" xr:uid="{30558862-B316-D546-BDCD-B1694F89845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berry, oak, sugar maple, paulowni</t>
      </text>
    </comment>
    <comment ref="J13" authorId="13" shapeId="0" xr:uid="{6C3B10D4-3B35-9548-97F2-BEA2666888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tilia, box elder, cercis, hackberry, pawpaw</t>
      </text>
    </comment>
    <comment ref="I14" authorId="14" shapeId="0" xr:uid="{CB6FD676-A054-DE40-B5CC-0B6C30CF2E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red oak white oak</t>
      </text>
    </comment>
    <comment ref="J14" authorId="15" shapeId="0" xr:uid="{679A62C8-810E-1949-8B87-5965CBA465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saplings ash saplings</t>
      </text>
    </comment>
    <comment ref="I15" authorId="16" shapeId="0" xr:uid="{0AF4A25E-341F-1C4A-9443-1C16BCEA7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ironwood hickory</t>
      </text>
    </comment>
    <comment ref="J15" authorId="17" shapeId="0" xr:uid="{55BDDF59-56B1-F543-AB77-254D293E59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box elder  pawpaw</t>
      </text>
    </comment>
    <comment ref="I16" authorId="18" shapeId="0" xr:uid="{61D967AA-606E-F841-B2F8-4689E9E496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red oak ironwood white oak</t>
      </text>
    </comment>
    <comment ref="J16" authorId="19" shapeId="0" xr:uid="{240CA0F3-1420-B240-AD43-54C98918F6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honeysuckle greenbrier ash sapling box elder redbud</t>
      </text>
    </comment>
    <comment ref="I17" authorId="20" shapeId="0" xr:uid="{A74C5FB7-3FE1-314F-B5F2-02B9A4CCC6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maple sycamore white oak</t>
      </text>
    </comment>
    <comment ref="J17" authorId="21" shapeId="0" xr:uid="{29BE44C2-67AE-C041-B7F9-E6780AC9C6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redbud ash saplings</t>
      </text>
    </comment>
    <comment ref="I18" authorId="22" shapeId="0" xr:uid="{0D16809F-AECC-684D-99BF-60735E6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 hackberry red and white oak ash</t>
      </text>
    </comment>
    <comment ref="J18" authorId="23" shapeId="0" xr:uid="{4EB375C9-FFBB-6540-860A-08BEFCC60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19" authorId="24" shapeId="0" xr:uid="{49E9B61A-C4A6-664A-9094-8212EB223E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Lots of oak, dead ash, locust, ironwood, cottonwood maple</t>
      </text>
    </comment>
    <comment ref="J19" authorId="25" shapeId="0" xr:uid="{7028ECA7-9845-B044-9454-01D8CA382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redbud ash saplings pawpaw tulip poplar saplings</t>
      </text>
    </comment>
    <comment ref="I20" authorId="26" shapeId="0" xr:uid="{D07540A0-EC42-544B-8D46-AE8D5E4D10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ironwood maple red oak hackberry dead ash</t>
      </text>
    </comment>
    <comment ref="J20" authorId="27" shapeId="0" xr:uid="{9764B9F2-6CD8-3E41-A2E0-3309DD2F2D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 saplings ash saplings cherry</t>
      </text>
    </comment>
    <comment ref="I22" authorId="28" shapeId="0" xr:uid="{37838A1B-8AA4-1B42-B73F-AD07FC74FC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Ironwood, maple cherry ash white oak</t>
      </text>
    </comment>
    <comment ref="J22" authorId="29" shapeId="0" xr:uid="{F2A6CDAA-C2C7-EA47-ACE2-6774493437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blackberry raspberry holly ironwood sapling redbud</t>
      </text>
    </comment>
    <comment ref="I23" authorId="30" shapeId="0" xr:uid="{093D760E-CD12-5846-A0C2-5F7C685BE6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cottonwood ironwood walnut white oak hackberry</t>
      </text>
    </comment>
    <comment ref="J23" authorId="31" shapeId="0" xr:uid="{0CCC7A5D-DCE0-584B-BA51-09C30725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amd ash saplings pawpaw</t>
      </text>
    </comment>
    <comment ref="I24" authorId="32" shapeId="0" xr:uid="{287F5BC8-91A7-0C41-B174-EF8B25EE58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paulownia? Oak</t>
      </text>
    </comment>
    <comment ref="J24" authorId="33" shapeId="0" xr:uid="{0B42CD9D-DB77-6A42-BCE9-C2BC03C62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rose ash saplings maple saplings ironwood sapling holly pawpaw</t>
      </text>
    </comment>
    <comment ref="I26" authorId="34" shapeId="0" xr:uid="{F84306AA-4A25-0242-8AAF-AA95056C4E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hackberry tilia maple cherry tulip poplar walnut</t>
      </text>
    </comment>
    <comment ref="J26" authorId="35" shapeId="0" xr:uid="{B6395539-2E2F-D740-9F8B-FEB90BB1DB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Paulownia? Box elder</t>
      </text>
    </comment>
    <comment ref="I28" authorId="36" shapeId="0" xr:uid="{30520797-13CC-AD49-86DD-B2760919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sycamore</t>
      </text>
    </comment>
    <comment ref="J28" authorId="37" shapeId="0" xr:uid="{BA00CFA5-6DEB-3842-9135-5896C553A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maple</t>
      </text>
    </comment>
    <comment ref="I29" authorId="38" shapeId="0" xr:uid="{F94D024A-8761-794D-9CA4-C8A64977F1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red oak, shingle oak</t>
      </text>
    </comment>
    <comment ref="J29" authorId="39" shapeId="0" xr:uid="{5FB93F0D-EFBB-0E46-A9B7-842F3C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dogwood, ash, Bradford pear, holly</t>
      </text>
    </comment>
    <comment ref="I30" authorId="40" shapeId="0" xr:uid="{2AF67673-BD36-9C4F-B7B5-D226BF53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 tulip poplar</t>
      </text>
    </comment>
    <comment ref="J30" authorId="41" shapeId="0" xr:uid="{65BE864D-34EE-D145-9744-A68026F0FF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 (invasive?)</t>
      </text>
    </comment>
    <comment ref="I31" authorId="42" shapeId="0" xr:uid="{37BB7C7A-1BED-EE43-9AE3-1E0D8DC4E3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hickory, cherry</t>
      </text>
    </comment>
    <comment ref="J31" authorId="43" shapeId="0" xr:uid="{A60CED50-2FC8-DC4E-9CC0-87B467C23C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</t>
      </text>
    </comment>
    <comment ref="I32" authorId="44" shapeId="0" xr:uid="{9D6FAFCA-F7D4-4D4A-AFC5-D1ABC40093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</t>
      </text>
    </comment>
    <comment ref="J32" authorId="45" shapeId="0" xr:uid="{F8240E29-725E-A548-8A87-A327DD10F2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</t>
      </text>
    </comment>
    <comment ref="I33" authorId="46" shapeId="0" xr:uid="{21BBA513-38EF-A742-9538-43BCA1DF41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red oak</t>
      </text>
    </comment>
    <comment ref="J33" authorId="47" shapeId="0" xr:uid="{76BFB62E-2388-AE47-A2D5-9BCC2E64A44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</t>
      </text>
    </comment>
    <comment ref="I35" authorId="48" shapeId="0" xr:uid="{E1F540F0-FBF6-DB49-AC43-2768E10000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Chinkapin oak, walnut, hickory</t>
      </text>
    </comment>
    <comment ref="J35" authorId="49" shapeId="0" xr:uid="{3D074D5B-9114-7442-83D3-FB70130AAB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Ash, maple, </t>
      </text>
    </comment>
    <comment ref="I36" authorId="50" shapeId="0" xr:uid="{FEBD29EA-093F-6449-864A-78997BB9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Shingle oak, sycamore</t>
      </text>
    </comment>
    <comment ref="J36" authorId="51" shapeId="0" xr:uid="{05E3027C-0A12-7A4D-B264-78EAC2FF85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hickory</t>
      </text>
    </comment>
  </commentList>
</comments>
</file>

<file path=xl/sharedStrings.xml><?xml version="1.0" encoding="utf-8"?>
<sst xmlns="http://schemas.openxmlformats.org/spreadsheetml/2006/main" count="4852" uniqueCount="2900">
  <si>
    <t>BINGHAM PARK INVASIVE PLANT SURVEY - 2021</t>
  </si>
  <si>
    <t xml:space="preserve">Data recorder in field: L.Winlock </t>
  </si>
  <si>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</si>
  <si>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</si>
  <si>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</si>
  <si>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</si>
  <si>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</si>
  <si>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</si>
  <si>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</si>
  <si>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</si>
  <si>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</si>
  <si>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</si>
  <si>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</si>
  <si>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</si>
  <si>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</si>
  <si>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</si>
  <si>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</si>
  <si>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</si>
  <si>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</si>
  <si>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</si>
  <si>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</si>
  <si>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</si>
  <si>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</si>
  <si>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</si>
  <si>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</si>
  <si>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</si>
  <si>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</si>
  <si>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</si>
  <si>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</si>
  <si>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</si>
  <si>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</si>
  <si>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</si>
  <si>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</si>
  <si>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</si>
  <si>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 IS</t>
  </si>
  <si>
    <t>Bingham1</t>
  </si>
  <si>
    <t>Lots of coral berry, some Solomon’s seal</t>
  </si>
  <si>
    <t>Box elder, mulberry, walnut, hickory</t>
  </si>
  <si>
    <t>Box elder, coral berry</t>
  </si>
  <si>
    <t>Bingham2</t>
  </si>
  <si>
    <t>Big canopy gap</t>
  </si>
  <si>
    <t>Mulberry, sycamore, hick?</t>
  </si>
  <si>
    <t>Pawpaw, hackberry, maple, cherry</t>
  </si>
  <si>
    <t>Bingham3</t>
  </si>
  <si>
    <t>Maple hackberry walnut ash</t>
  </si>
  <si>
    <t>Pawpaw coral berry, hickory</t>
  </si>
  <si>
    <t>Bingham4</t>
  </si>
  <si>
    <t>Tiny little edge</t>
  </si>
  <si>
    <t>Mulberry sycamore hackberry</t>
  </si>
  <si>
    <t>Pawpaw</t>
  </si>
  <si>
    <t>Bingham5</t>
  </si>
  <si>
    <t>Other side of park</t>
  </si>
  <si>
    <t xml:space="preserve">Tulip poplar mulberry, walnut, </t>
  </si>
  <si>
    <t>Hackberry, mulberry, ash</t>
  </si>
  <si>
    <t>Bingham6</t>
  </si>
  <si>
    <t xml:space="preserve">Higher on far side (west side), garlic mustard, greenbrier </t>
  </si>
  <si>
    <t>Hackberry tulip poplar walnut sugar maple</t>
  </si>
  <si>
    <t>Hackberry ash</t>
  </si>
  <si>
    <t>Bingham7</t>
  </si>
  <si>
    <t xml:space="preserve">At center edge below playground </t>
  </si>
  <si>
    <t>Black walnut sugar maple</t>
  </si>
  <si>
    <t>Raspberry box elder hackberry</t>
  </si>
  <si>
    <t>Bingham8</t>
  </si>
  <si>
    <t>At top east edge</t>
  </si>
  <si>
    <t>Hackberry elm?</t>
  </si>
  <si>
    <t>Hackberry loma</t>
  </si>
  <si>
    <t>Bingham9</t>
  </si>
  <si>
    <t xml:space="preserve"> At top west edge across from stairs</t>
  </si>
  <si>
    <t>Sugar maple hackberry elm?</t>
  </si>
  <si>
    <t xml:space="preserve">Hackberry </t>
  </si>
  <si>
    <t>Gap-3</t>
  </si>
  <si>
    <t>Bingham10</t>
  </si>
  <si>
    <t xml:space="preserve">Just at edge between bathroom and playground </t>
  </si>
  <si>
    <t>Walnut tulip poplar</t>
  </si>
  <si>
    <t>Hackberry</t>
  </si>
  <si>
    <t>Bingham11</t>
  </si>
  <si>
    <t>By stairs</t>
  </si>
  <si>
    <t>Hackberry mulberry</t>
  </si>
  <si>
    <t>Ash hackberry loma</t>
  </si>
  <si>
    <t>Bingham12</t>
  </si>
  <si>
    <t xml:space="preserve">Just above spray ground </t>
  </si>
  <si>
    <t>Hickory ash mulberry</t>
  </si>
  <si>
    <t>None</t>
  </si>
  <si>
    <t>Bingham13</t>
  </si>
  <si>
    <t>Recently worked, little oak planted</t>
  </si>
  <si>
    <t>Ash hickory</t>
  </si>
  <si>
    <t>Elderberry oak</t>
  </si>
  <si>
    <t>A</t>
  </si>
  <si>
    <t>Average per point</t>
  </si>
  <si>
    <t>Total weights</t>
  </si>
  <si>
    <t>Percentage of points w/ each species</t>
  </si>
  <si>
    <t>Percentage of points w/ any invasive</t>
  </si>
  <si>
    <t>CHICKASAW PARK INVASIVE PLANT SURVEY - 2021</t>
  </si>
  <si>
    <t>27 POINTS</t>
  </si>
  <si>
    <t>Delete 2 and 4, unstable edge super steep</t>
  </si>
  <si>
    <t>Data not collected- on parking pad in path</t>
  </si>
  <si>
    <t>Data not collected, grass</t>
  </si>
  <si>
    <t>Presence/Absence of Other Invasive Species (as % cover of total plot)
S=Scarce (0-1%), F=Few (1-5%), SO=Some (5-25%), M=Many (25-100%)</t>
  </si>
  <si>
    <t>Chickasaw1</t>
  </si>
  <si>
    <t>Elm filling in canopy gap</t>
  </si>
  <si>
    <t>Maple elm hackberry</t>
  </si>
  <si>
    <t>Minor at north edge</t>
  </si>
  <si>
    <t>Chickasaw3</t>
  </si>
  <si>
    <t>Some garlic mustard present, chaff flower on edge</t>
  </si>
  <si>
    <t>Hackberry elm white ash cherry</t>
  </si>
  <si>
    <t>Chickasaw5</t>
  </si>
  <si>
    <t xml:space="preserve">Small sinkhole at woodlands edge </t>
  </si>
  <si>
    <t>Butternut hickory, cherry,sugar maple, burr oak, walnut</t>
  </si>
  <si>
    <t>Edge</t>
  </si>
  <si>
    <t>Chickasaw6</t>
  </si>
  <si>
    <t>Wild cucumber vine, cottonwood willow, steep bank, johnsongrass creeping in, locust below</t>
  </si>
  <si>
    <t xml:space="preserve">Hackberry walnut cottonwood </t>
  </si>
  <si>
    <t>Johnsongrass creeping in</t>
  </si>
  <si>
    <t>Chickasaw7</t>
  </si>
  <si>
    <t>Bitternut hickory, am elm, sassafras’s, burr oak, box elder, sugar maple</t>
  </si>
  <si>
    <t xml:space="preserve">Grapevine, jap honeysuckle </t>
  </si>
  <si>
    <t xml:space="preserve">Edge, treat nap honey </t>
  </si>
  <si>
    <t>Chickasaw8</t>
  </si>
  <si>
    <t xml:space="preserve">Just off edge </t>
  </si>
  <si>
    <t xml:space="preserve">Bitternut, hackberry, mulberry, cottonwood, sugar maple, box elder </t>
  </si>
  <si>
    <t xml:space="preserve">Loma </t>
  </si>
  <si>
    <t xml:space="preserve">Major eroding edge </t>
  </si>
  <si>
    <t>Chickasaw9</t>
  </si>
  <si>
    <t xml:space="preserve">Walnut box elder </t>
  </si>
  <si>
    <t xml:space="preserve">Elm, mulberry </t>
  </si>
  <si>
    <t>Chickasaw10</t>
  </si>
  <si>
    <t>Major erosion off pipes, some rock to north to stop it</t>
  </si>
  <si>
    <t>Mulberry hackberry sycamore silver maple, box elder</t>
  </si>
  <si>
    <t>Loma, white ash</t>
  </si>
  <si>
    <t>Chickasaw11</t>
  </si>
  <si>
    <t>Across from tennis</t>
  </si>
  <si>
    <t>White ash sugar maple hackberry</t>
  </si>
  <si>
    <t>Elderberry loma</t>
  </si>
  <si>
    <t>Chickasaw12</t>
  </si>
  <si>
    <t>Hackberry ash mulberry box elder elm silver maple</t>
  </si>
  <si>
    <t xml:space="preserve">Loma, bitternut hickory, </t>
  </si>
  <si>
    <t>Chickasaw13</t>
  </si>
  <si>
    <t>Right behind swing sets</t>
  </si>
  <si>
    <t>Sweet gum box elder white ash pin oak sugar maple mulberry cherry</t>
  </si>
  <si>
    <t xml:space="preserve">Loma knotweed loja </t>
  </si>
  <si>
    <t>Chickasaw14</t>
  </si>
  <si>
    <t>Knotweed mess</t>
  </si>
  <si>
    <t>Mulberry</t>
  </si>
  <si>
    <t>Knotweed</t>
  </si>
  <si>
    <t>Chickasaw15</t>
  </si>
  <si>
    <t>Hackberry sugar maple ash</t>
  </si>
  <si>
    <t>Ginkgo sugar maple loma</t>
  </si>
  <si>
    <t>Chickasaw16</t>
  </si>
  <si>
    <t>Poison ivy</t>
  </si>
  <si>
    <t>Box elder hackberry bitternut hickory cherry</t>
  </si>
  <si>
    <t xml:space="preserve">Poison Ivy box elder hackberry silver maple </t>
  </si>
  <si>
    <t>Chickasaw17</t>
  </si>
  <si>
    <t>Just behind lodge</t>
  </si>
  <si>
    <t>Bitternut hickory cottonwood hackberrt</t>
  </si>
  <si>
    <t xml:space="preserve">Sugar maple </t>
  </si>
  <si>
    <t>Chickasaw18</t>
  </si>
  <si>
    <t>Locust hackberry</t>
  </si>
  <si>
    <t xml:space="preserve">Pawpaw loma locust hackberry ash </t>
  </si>
  <si>
    <t>Chickasaw19</t>
  </si>
  <si>
    <t>Right behind Peking lot, lots of trash</t>
  </si>
  <si>
    <t>Hackberry locust hickory</t>
  </si>
  <si>
    <t>Ash mulberry</t>
  </si>
  <si>
    <t>Chickasaw20</t>
  </si>
  <si>
    <t>Just off parking lot and walkway</t>
  </si>
  <si>
    <t>Ash, loma</t>
  </si>
  <si>
    <t>Chickasaw21</t>
  </si>
  <si>
    <t>More erosion from pipes</t>
  </si>
  <si>
    <t>Ash</t>
  </si>
  <si>
    <t>Ash mulberry locust cottonwood</t>
  </si>
  <si>
    <t>Chickasaw22</t>
  </si>
  <si>
    <t>Just above path</t>
  </si>
  <si>
    <t xml:space="preserve">Hackberry ash loma privet </t>
  </si>
  <si>
    <t>Chickasaw23</t>
  </si>
  <si>
    <t>Hickory ash</t>
  </si>
  <si>
    <t>Chickasaw24</t>
  </si>
  <si>
    <t>Above path</t>
  </si>
  <si>
    <t>Locust ash maple</t>
  </si>
  <si>
    <t>Pawpaw ash hickory</t>
  </si>
  <si>
    <t>Chickasaw25</t>
  </si>
  <si>
    <t>Hickory locust ash hackberry</t>
  </si>
  <si>
    <t>Chickasaw26</t>
  </si>
  <si>
    <t xml:space="preserve">Opposite side of path, nettles </t>
  </si>
  <si>
    <t>Chickasaw29</t>
  </si>
  <si>
    <t xml:space="preserve">By fence </t>
  </si>
  <si>
    <t>Mulberry locust walnut
 ash</t>
  </si>
  <si>
    <t>Loma</t>
  </si>
  <si>
    <t>Chickasaw30</t>
  </si>
  <si>
    <t>Edge of park</t>
  </si>
  <si>
    <t>Walnut, ash cottonwood</t>
  </si>
  <si>
    <t>CHEROKEE PARK INVASIVE PLANT SURVEY - 2021</t>
  </si>
  <si>
    <t>Dates: 9/8, o/12, 9/19, 9/22, 10/7, 10/13</t>
  </si>
  <si>
    <t>Trimble
Station</t>
  </si>
  <si>
    <t>On trail in narrow edge</t>
  </si>
  <si>
    <t>Cherry, sassafrass, maple, hackberry, walnutash</t>
  </si>
  <si>
    <t>Box elder, sugar maple saplings</t>
  </si>
  <si>
    <t>By trail amd dog run fence</t>
  </si>
  <si>
    <t xml:space="preserve">Cherry, black locust, ash, sugar maple, tulip poplar, sassafrass, </t>
  </si>
  <si>
    <t xml:space="preserve">Sugar maple, ash, redbud, box elder, </t>
  </si>
  <si>
    <t xml:space="preserve">Close to interstate fence, looks like foliage spray within past couple years/ minimal bush honeysuckle pressure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</si>
  <si>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</si>
  <si>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</si>
  <si>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</si>
  <si>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</si>
  <si>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</si>
  <si>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Mature LOMA with fruit above parking lot </t>
  </si>
  <si>
    <t xml:space="preserve">Basswood locust red oak ash? </t>
  </si>
  <si>
    <t xml:space="preserve">Buckeye Spicebush ash sapling </t>
  </si>
  <si>
    <t xml:space="preserve">Lots of youn LOMA that will fruit in next couple years f no mgmt, nasty nasty vine mess at golf edge </t>
  </si>
  <si>
    <t>Sycamore hackberry box elder cherry plane tree?</t>
  </si>
  <si>
    <t xml:space="preserve">Box elder saplings elderberry ash saplings redbud Spicebush  </t>
  </si>
  <si>
    <t>Scratch- in turf among trees- could use light tx at pond edge and tree mulching</t>
  </si>
  <si>
    <t>Foliage sprayed a few years ago? Arum patches too</t>
  </si>
  <si>
    <t xml:space="preserve">Maple, walnut, hackberry, </t>
  </si>
  <si>
    <t xml:space="preserve">Ash saplings, box elder,  </t>
  </si>
  <si>
    <t>Squeezed between dog park, trail, fence</t>
  </si>
  <si>
    <t xml:space="preserve">Cherry, maple, hackberry, sassafrass, dead ash, locust, </t>
  </si>
  <si>
    <t xml:space="preserve">Maple, sassafrass, mulberry, </t>
  </si>
  <si>
    <t>, buckthorn</t>
  </si>
  <si>
    <t>Walnut, dead ash, live ash</t>
  </si>
  <si>
    <t>Box elder, buckthorn</t>
  </si>
  <si>
    <t>Creek and ledge rd border</t>
  </si>
  <si>
    <t>Elm, sugar maple, cherry</t>
  </si>
  <si>
    <t>Pawpaw, box elder, ash and tilia saplings, red bud</t>
  </si>
  <si>
    <t>People using rogue trail to creek crossing</t>
  </si>
  <si>
    <t xml:space="preserve">Maple sycamore hickory?white? Oak hackberry </t>
  </si>
  <si>
    <t xml:space="preserve">Maple saplings hickory saplings </t>
  </si>
  <si>
    <t xml:space="preserve">Scratch- yard encroachment edge on road </t>
  </si>
  <si>
    <t xml:space="preserve">Lots of white snakeroot, wingstem </t>
  </si>
  <si>
    <t xml:space="preserve">Walnut, hackberry, locust, ash </t>
  </si>
  <si>
    <t xml:space="preserve">Dogwood, ash saplings, box elder, redbud </t>
  </si>
  <si>
    <t>Behind maintenance bldg</t>
  </si>
  <si>
    <t xml:space="preserve">Tilia walnut hackberry maple </t>
  </si>
  <si>
    <t xml:space="preserve">Ash saplings, hackberry saplings </t>
  </si>
  <si>
    <t>edge by dog run messy</t>
  </si>
  <si>
    <t>White pine, mulberry, hackberry, chinquapin oak, locust, sugar maple</t>
  </si>
  <si>
    <t xml:space="preserve">Pawpaw, cherry saplings, sugar maple saplings, sumac, white walnut </t>
  </si>
  <si>
    <t>Ginger patch</t>
  </si>
  <si>
    <t xml:space="preserve">Hickory, ash, sugar maple, walnut, beech, red oak, </t>
  </si>
  <si>
    <t xml:space="preserve">Box elder, ash saplings </t>
  </si>
  <si>
    <t>Large canopy gap in floodplain, shrouds of porcelain berry present</t>
  </si>
  <si>
    <t>Ash, sycamore, box elder, walnut</t>
  </si>
  <si>
    <t>Box elder</t>
  </si>
  <si>
    <t>Not as bad woth LOMA
 but lots of ACJA</t>
  </si>
  <si>
    <t xml:space="preserve">White? Oak hackberry hickory </t>
  </si>
  <si>
    <t>Dogwood lots white snakeroot</t>
  </si>
  <si>
    <t xml:space="preserve">On golf course. Really bad mess of mature fruiting honeysuckle </t>
  </si>
  <si>
    <t xml:space="preserve"> Maple hackberry mulberry locust</t>
  </si>
  <si>
    <t xml:space="preserve">Spicebush ash saplings </t>
  </si>
  <si>
    <t xml:space="preserve">Between interstate and beals branch road </t>
  </si>
  <si>
    <t>Hackberry, sugar maple, walnut, box elder, black locust, cherry</t>
  </si>
  <si>
    <t xml:space="preserve">Box elder, 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</si>
  <si>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</si>
  <si>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</si>
  <si>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</si>
  <si>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</si>
  <si>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</si>
  <si>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</si>
  <si>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Lots of native rhamnus on Beale branch tributary</t>
  </si>
  <si>
    <t>Elm, ironwood, maple, box elder walnut,</t>
  </si>
  <si>
    <t xml:space="preserve">Pawpaw, rhamnus </t>
  </si>
  <si>
    <t>In pawpaw patch</t>
  </si>
  <si>
    <t>Sycamore maple declining ash</t>
  </si>
  <si>
    <t xml:space="preserve">Pawpaw ash saplings </t>
  </si>
  <si>
    <t>Near maintenance building</t>
  </si>
  <si>
    <t>Walnut, hackberry, ash, chinkapin oak</t>
  </si>
  <si>
    <t>Ash, walnut, hackberry</t>
  </si>
  <si>
    <t>Cherry, sugar maple, locust, walnut</t>
  </si>
  <si>
    <t xml:space="preserve">Ash saplings, mulberry </t>
  </si>
  <si>
    <t>Canopy gap edge with lots of standing dead ash, some ginger at trail edge</t>
  </si>
  <si>
    <t>Hackberry, young tulip poplar, ash, walnut, tilia</t>
  </si>
  <si>
    <t>Box elder, mulberry</t>
  </si>
  <si>
    <t>Point taken on the creek edge, not in the creek. Close to rock lot</t>
  </si>
  <si>
    <t>Sycamore, ash, box elder</t>
  </si>
  <si>
    <t>Box elder, ash</t>
  </si>
  <si>
    <t>Right next to rock lot, creek, and bridge. Perilla mint along rock lot entrance.</t>
  </si>
  <si>
    <t>Sycamore,box elder, walnut, hackberry, dying ash</t>
  </si>
  <si>
    <t xml:space="preserve">Box elder, ironwood sapling, elderberry, dogwood? </t>
  </si>
  <si>
    <t xml:space="preserve">Scratch- on road </t>
  </si>
  <si>
    <t>By concrete drainage tunnel</t>
  </si>
  <si>
    <t xml:space="preserve">Tulip poplar, maple box elder cottonwopd walnut </t>
  </si>
  <si>
    <t>Box elder ash saplings</t>
  </si>
  <si>
    <t>Edge of woods by archery- full on vine mess but sprayed last week</t>
  </si>
  <si>
    <t>Box elder cottonwood water maple dead standing ash</t>
  </si>
  <si>
    <t>Edge of archery</t>
  </si>
  <si>
    <t>Box elder, hackberry, walnut, sycamore</t>
  </si>
  <si>
    <t>Top of hill in the woods</t>
  </si>
  <si>
    <t>Hickory, sugar maple, northern red oak, hackberry, ash, chinkapin oak, buckeye</t>
  </si>
  <si>
    <t>Box elder, hackberry, red elm, ash</t>
  </si>
  <si>
    <t xml:space="preserve">Mystery tree, standing dead ash </t>
  </si>
  <si>
    <t>Walnut, hackberry, hickory, linden</t>
  </si>
  <si>
    <t>Buckey, spicebush, maple, sumac</t>
  </si>
  <si>
    <t xml:space="preserve">Outlet of rugby field </t>
  </si>
  <si>
    <t>Box elder, silver maple, red oak</t>
  </si>
  <si>
    <t xml:space="preserve">Near trail, maple rd, bird fence intersection </t>
  </si>
  <si>
    <t xml:space="preserve">Maple hackberry tulip poplar </t>
  </si>
  <si>
    <t>Rhamnus, hackberry and maple saplings, box elder</t>
  </si>
  <si>
    <t>On maple rd by nice cane atand</t>
  </si>
  <si>
    <t xml:space="preserve">Maple,  </t>
  </si>
  <si>
    <t xml:space="preserve">Spicebush, tulip poplar saplings, beech sapling, coral berry  </t>
  </si>
  <si>
    <t xml:space="preserve">Open, lots of aster, white snake root especially </t>
  </si>
  <si>
    <t xml:space="preserve">Maple, hackberry, beech, tulip poplar, ash, white oak </t>
  </si>
  <si>
    <t>Buckeye</t>
  </si>
  <si>
    <t xml:space="preserve">Pretty part of hill with good duff layer 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</si>
  <si>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</si>
  <si>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</si>
  <si>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</si>
  <si>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</si>
  <si>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At edge- messy, but has been sprayed recently</t>
  </si>
  <si>
    <t>Tulip poplar, hackberr, maple</t>
  </si>
  <si>
    <t xml:space="preserve">Boxelder redbud </t>
  </si>
  <si>
    <t>Nice ginger patches around</t>
  </si>
  <si>
    <t xml:space="preserve">Maple beech red oak sycamore  </t>
  </si>
  <si>
    <t xml:space="preserve">Maple saplings box elder Spicebush nettles buckeye </t>
  </si>
  <si>
    <t xml:space="preserve">Narrow spit by bridge scenic loop amd creek </t>
  </si>
  <si>
    <t xml:space="preserve">Sycamore box elder cottonwood , </t>
  </si>
  <si>
    <t>Crepe myrtle, box elder</t>
  </si>
  <si>
    <t xml:space="preserve">Edge of Cochran cross one present </t>
  </si>
  <si>
    <t xml:space="preserve">Beech, mockernut hickory, maple, tilia,  sycamore </t>
  </si>
  <si>
    <t xml:space="preserve"> Buckeyes hickory maple saplings pawpaw </t>
  </si>
  <si>
    <t xml:space="preserve">Scratch in grass </t>
  </si>
  <si>
    <t xml:space="preserve">Near creek </t>
  </si>
  <si>
    <t>Hackberry, box elder, sycamore</t>
  </si>
  <si>
    <t>Spice bush, button bush, box elder, ash</t>
  </si>
  <si>
    <t>Taken on path</t>
  </si>
  <si>
    <t>Walnut, redbud, pin oak, box elder</t>
  </si>
  <si>
    <t>Redbud, elm, box elder, hickory, sugar maple</t>
  </si>
  <si>
    <t xml:space="preserve">Microstegium and pawpaw </t>
  </si>
  <si>
    <t xml:space="preserve">Walnut tulip poplar white oaks? Sycamore </t>
  </si>
  <si>
    <t xml:space="preserve">Pawpaw </t>
  </si>
  <si>
    <t>Inside nBS</t>
  </si>
  <si>
    <t>Maple hackberry tilia gum walnut</t>
  </si>
  <si>
    <t>Box elder Spicebush</t>
  </si>
  <si>
    <t xml:space="preserve">Other side of cane patch </t>
  </si>
  <si>
    <t>Maple tulip poplar sycamore walnut ash</t>
  </si>
  <si>
    <t xml:space="preserve">Spicebush ash saplings buckeye pawpaw  </t>
  </si>
  <si>
    <t>Inside nbs fence just below rd, some finer amd cane patch nearby</t>
  </si>
  <si>
    <t xml:space="preserve">Walnut tulip poplar maple ash elm </t>
  </si>
  <si>
    <t xml:space="preserve">Ash saplings Spicebush buckeye saplings </t>
  </si>
  <si>
    <t xml:space="preserve">Near old chinquapin </t>
  </si>
  <si>
    <t>Walnut hackberry maple</t>
  </si>
  <si>
    <t xml:space="preserve">Redbud buckeye </t>
  </si>
  <si>
    <t>Maple tulip poplarcherry</t>
  </si>
  <si>
    <t xml:space="preserve">Maple saplings pawpaw holly </t>
  </si>
  <si>
    <t xml:space="preserve">On loop amd in grass, but worth noting the edge conditions </t>
  </si>
  <si>
    <t>Elm beech cherry maple</t>
  </si>
  <si>
    <t xml:space="preserve">Pawpaw ash saplings holly </t>
  </si>
  <si>
    <t xml:space="preserve">Nice two leaf, ginger, celandine poppy, patch below trail and point </t>
  </si>
  <si>
    <t>Maple hackberry cherry</t>
  </si>
  <si>
    <t xml:space="preserve">Buckeye pawpaw ash saplings </t>
  </si>
  <si>
    <t xml:space="preserve">Ginger and wood poppy scattered in with nettles </t>
  </si>
  <si>
    <t xml:space="preserve">Tulip poplar hickory maple beech cherry </t>
  </si>
  <si>
    <t>Pawpaw Spicebush maple sapling boxelderb</t>
  </si>
  <si>
    <t>On creek</t>
  </si>
  <si>
    <t>Maple, box elderb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</si>
  <si>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</si>
  <si>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</si>
  <si>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</si>
  <si>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</si>
  <si>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</si>
  <si>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scratch - in grass</t>
  </si>
  <si>
    <t xml:space="preserve">On property edge, some ornamental grasses escaping (miscanthis) </t>
  </si>
  <si>
    <t>Elm? Hickory</t>
  </si>
  <si>
    <t>Tulip poplar saplings</t>
  </si>
  <si>
    <t>Miscanthis! Mature honeysuckle!</t>
  </si>
  <si>
    <t xml:space="preserve">Lots of mivi in low area/shallow drainage 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</si>
  <si>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</si>
  <si>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</si>
  <si>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</si>
  <si>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</si>
  <si>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</si>
  <si>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</si>
  <si>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</si>
  <si>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</si>
  <si>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>On trail above maple rd</t>
  </si>
  <si>
    <t xml:space="preserve">Walnut maple </t>
  </si>
  <si>
    <t xml:space="preserve">Ash box elder maple tulip pop saplings, redbud,  viburnum </t>
  </si>
  <si>
    <t>Narrow spot between creek and mown area, homeless persons tent nearby on creek</t>
  </si>
  <si>
    <t>Boxelder sycamore</t>
  </si>
  <si>
    <t xml:space="preserve">Red mulberry, </t>
  </si>
  <si>
    <t>Cherry maple hackberry</t>
  </si>
  <si>
    <t xml:space="preserve">Buckeye ash saplings pawpaw </t>
  </si>
  <si>
    <t xml:space="preserve">Nice area below trail with scattered wildflower </t>
  </si>
  <si>
    <t xml:space="preserve">Cherry tulip poplar hickory maple </t>
  </si>
  <si>
    <t xml:space="preserve">Dogwood maple sapling ironwood box elder </t>
  </si>
  <si>
    <t xml:space="preserve">Cross vine and some ginger around, orchids maybe? Below trail </t>
  </si>
  <si>
    <t xml:space="preserve">Maple tulip poplar cherry beech </t>
  </si>
  <si>
    <t xml:space="preserve">Hackberry and maple saplings hickory sapling red oak sapling Spicebush pawpaw </t>
  </si>
  <si>
    <t xml:space="preserve">Pretty ginger patch, Solomon's seal, water leaf- nice area on drainage </t>
  </si>
  <si>
    <t xml:space="preserve">Maple cherry hackberry white oak beech </t>
  </si>
  <si>
    <t xml:space="preserve">Maple saplings Spicebush buckeye  </t>
  </si>
  <si>
    <t>Above path, up a small incline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</si>
  <si>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</si>
  <si>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</si>
  <si>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</si>
  <si>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</si>
  <si>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>Outside nbs and at edge of big pawpaw parch</t>
  </si>
  <si>
    <t xml:space="preserve">Male tulip poplar hackberry </t>
  </si>
  <si>
    <t xml:space="preserve">Pawpaw! Holly Spicebush mock orange? Ash saplings </t>
  </si>
  <si>
    <t>Nasty vine mess at nettelroth bird scant fence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</si>
  <si>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</si>
  <si>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</si>
  <si>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</si>
  <si>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</si>
  <si>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>Wingstem and white snakeroot at creek edge nice area</t>
  </si>
  <si>
    <t xml:space="preserve">Sycamore, box elder, </t>
  </si>
  <si>
    <t xml:space="preserve">Box elder saplings </t>
  </si>
  <si>
    <t xml:space="preserve">On bg creek, mature fruiting bush honeysuckle on steep bank opposite side of creek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</si>
  <si>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</si>
  <si>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</si>
  <si>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</si>
  <si>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</si>
  <si>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</si>
  <si>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</si>
  <si>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>On old survey pin, eroding drainage just above trail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</si>
  <si>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</si>
  <si>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</si>
  <si>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</si>
  <si>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</si>
  <si>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</si>
  <si>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</si>
  <si>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</si>
  <si>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</si>
  <si>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</si>
  <si>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>Vines at edge of plot a problem where bishhogged sprong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</si>
  <si>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</si>
  <si>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</si>
  <si>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</si>
  <si>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</si>
  <si>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At prairie edge 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</si>
  <si>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</si>
  <si>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</si>
  <si>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</si>
  <si>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</si>
  <si>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</si>
  <si>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</si>
  <si>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</si>
  <si>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</si>
  <si>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</si>
  <si>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 xml:space="preserve">Below bridge and at big washes out drainage 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</si>
  <si>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</si>
  <si>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</si>
  <si>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</si>
  <si>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</si>
  <si>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</si>
  <si>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</si>
  <si>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>On creek and old seminary rd</t>
  </si>
  <si>
    <t xml:space="preserve">Box elder cherry walnut elm </t>
  </si>
  <si>
    <t xml:space="preserve">Scratch- at road edge and creek side </t>
  </si>
  <si>
    <t>Maple ash walnut cherry</t>
  </si>
  <si>
    <t>Ash and maple saplingscoralberry</t>
  </si>
  <si>
    <t>Nasty edge again</t>
  </si>
  <si>
    <t>Maple, cherry, hackberry red oak, ailanthus</t>
  </si>
  <si>
    <t xml:space="preserve">Redbud blackberry </t>
  </si>
  <si>
    <t xml:space="preserve">Nice ginger patches scattered through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</si>
  <si>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</si>
  <si>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</si>
  <si>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</si>
  <si>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</si>
  <si>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</si>
  <si>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</si>
  <si>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 xml:space="preserve">Maple, walnut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</si>
  <si>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</si>
  <si>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</si>
  <si>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</si>
  <si>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</si>
  <si>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</si>
  <si>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</si>
  <si>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</si>
  <si>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</si>
  <si>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</si>
  <si>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</si>
  <si>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</si>
  <si>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</si>
  <si>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</si>
  <si>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</si>
  <si>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</si>
  <si>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S on path  </t>
  </si>
  <si>
    <t xml:space="preserve">Beech, hackberry, maple,  </t>
  </si>
  <si>
    <t xml:space="preserve">Saplings (maplemostly), pawpaw </t>
  </si>
  <si>
    <t xml:space="preserve">Nasty section below golf building </t>
  </si>
  <si>
    <t xml:space="preserve">Tulip poplar, maple, hackberrt </t>
  </si>
  <si>
    <t xml:space="preserve">Mature bush honeysuckle nasty vine shroud totally smothering </t>
  </si>
  <si>
    <t>Evergreen vine mess on ground</t>
  </si>
  <si>
    <t xml:space="preserve">Beech, maple,cherry,  </t>
  </si>
  <si>
    <t>Maple saplings, holly</t>
  </si>
  <si>
    <t xml:space="preserve">Under power line, gap but is full of wingstem and jewelweed- moonvine? 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</si>
  <si>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</si>
  <si>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</si>
  <si>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</si>
  <si>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</si>
  <si>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</si>
  <si>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</si>
  <si>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</si>
  <si>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</si>
  <si>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</si>
  <si>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</si>
  <si>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 xml:space="preserve">In open area on old tennis courts </t>
  </si>
  <si>
    <t xml:space="preserve">Nasty edge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</si>
  <si>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</si>
  <si>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</si>
  <si>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</si>
  <si>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</si>
  <si>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</si>
  <si>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</si>
  <si>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</si>
  <si>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</si>
  <si>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</si>
  <si>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</si>
  <si>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</si>
  <si>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</si>
  <si>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</si>
  <si>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</si>
  <si>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 xml:space="preserve">Between baringer paths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</si>
  <si>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</si>
  <si>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</si>
  <si>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</si>
  <si>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</si>
  <si>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</si>
  <si>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</si>
  <si>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Giant ginger patch nearby </t>
  </si>
  <si>
    <t xml:space="preserve">Beech, maple, </t>
  </si>
  <si>
    <t xml:space="preserve">Spicebush,elderberry </t>
  </si>
  <si>
    <t xml:space="preserve">Lots of go over again, near intersection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</si>
  <si>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</si>
  <si>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</si>
  <si>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</si>
  <si>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</si>
  <si>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</si>
  <si>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</si>
  <si>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</si>
  <si>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</si>
  <si>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</si>
  <si>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</si>
  <si>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</si>
  <si>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On trail by where drainage gets really deep erosion</t>
  </si>
  <si>
    <t>Maple walnut couple young oaks hackberrt</t>
  </si>
  <si>
    <t>Redbud holly ash saplings</t>
  </si>
  <si>
    <t>Jetbead?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</si>
  <si>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</si>
  <si>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</si>
  <si>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</si>
  <si>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</si>
  <si>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</si>
  <si>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</si>
  <si>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</si>
  <si>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</si>
  <si>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</si>
  <si>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</si>
  <si>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Jetbead? Mock orange?</t>
  </si>
  <si>
    <t>Maple locust</t>
  </si>
  <si>
    <t xml:space="preserve">Pawpaw Spicebush redbud </t>
  </si>
  <si>
    <t xml:space="preserve">Pines, hackberry, maple, </t>
  </si>
  <si>
    <t>Maple and ash saplings</t>
  </si>
  <si>
    <t>Pretty little section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</si>
  <si>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</si>
  <si>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</si>
  <si>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</si>
  <si>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</si>
  <si>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</si>
  <si>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</si>
  <si>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</si>
  <si>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</si>
  <si>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Garlic mustard (2), Liriope (2)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</si>
  <si>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</si>
  <si>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</si>
  <si>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</si>
  <si>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</si>
  <si>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</si>
  <si>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</si>
  <si>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Scratch- in turf at edge </t>
  </si>
  <si>
    <t>Quarter of plot in turf</t>
  </si>
  <si>
    <t xml:space="preserve">Cherry maple </t>
  </si>
  <si>
    <t xml:space="preserve">Dogwood </t>
  </si>
  <si>
    <t xml:space="preserve">Cross vine and moon vine and ginger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</si>
  <si>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</si>
  <si>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</si>
  <si>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</si>
  <si>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</si>
  <si>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>Garlic mustard (2)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</si>
  <si>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</si>
  <si>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</si>
  <si>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</si>
  <si>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</si>
  <si>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</si>
  <si>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</si>
  <si>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</si>
  <si>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</si>
  <si>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</si>
  <si>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</si>
  <si>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</si>
  <si>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</si>
  <si>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Pyrus sp (1) hibiscus present (1) rhamnus cathartic (1)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</si>
  <si>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</si>
  <si>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</si>
  <si>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</si>
  <si>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</si>
  <si>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</si>
  <si>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Liriope (1) Pyrus sp (1)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</si>
  <si>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</si>
  <si>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</si>
  <si>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</si>
  <si>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</si>
  <si>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</si>
  <si>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</si>
  <si>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White? Mulberry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</si>
  <si>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</si>
  <si>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</si>
  <si>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</si>
  <si>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</si>
  <si>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>Pyrus sp (3)</t>
  </si>
  <si>
    <t xml:space="preserve">Osageorange, chinkapin oak, ash, tilia, sugar maple </t>
  </si>
  <si>
    <t xml:space="preserve">Hackberry, cercis, ash, oak, maple, juniper, elm </t>
  </si>
  <si>
    <t>Rhamnus cathartica (2), helleborine orchid sp present!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</si>
  <si>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</si>
  <si>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</si>
  <si>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</si>
  <si>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</si>
  <si>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</si>
  <si>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</si>
  <si>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IROQUOIS PARK INVASIVE PLANT SURVEY - 2021</t>
  </si>
  <si>
    <t>Seedlings and saplings</t>
  </si>
  <si>
    <t>Not sampled (Managed lawn)</t>
  </si>
  <si>
    <t xml:space="preserve">Maple sweet gum beech elm black oak poplar </t>
  </si>
  <si>
    <t>Pawpaw ironwood ash strawberry bush</t>
  </si>
  <si>
    <t>Open by disk golf</t>
  </si>
  <si>
    <t>Sugar maple, n red oak, shag bark hickory, white oak, beech</t>
  </si>
  <si>
    <t>Ash loma sugar maple sweet gum</t>
  </si>
  <si>
    <t>By disc golf 15</t>
  </si>
  <si>
    <t>Sugar maple, elm, mockernut hickory n red oak, white oak, shag bark hickory beech</t>
  </si>
  <si>
    <t>Ash oak hickory holly sugar maple loma</t>
  </si>
  <si>
    <t>By disc golf 14</t>
  </si>
  <si>
    <t>White oak sugar maple movkernut hickory n red oak scarlet oak shag bark hickory beech</t>
  </si>
  <si>
    <t xml:space="preserve">Elm maple redbud </t>
  </si>
  <si>
    <t>By disc golf 13, super bare by disc golf spots- understory decimated</t>
  </si>
  <si>
    <t xml:space="preserve">Sugar maple beech black gum </t>
  </si>
  <si>
    <t xml:space="preserve">Holly beech loma pawpaw  </t>
  </si>
  <si>
    <t xml:space="preserve">White oak cheastnut oak mockernut hickory sugar maple pignut hickory  </t>
  </si>
  <si>
    <t>Hickory oak lindera benzoin redbud ash elm holly greenbrier hickory pawpaw</t>
  </si>
  <si>
    <t>Beech poplar sweet gum tulip poplar n red oak sugar maple</t>
  </si>
  <si>
    <t>Spice bush pawpaw beech greenbrier ash</t>
  </si>
  <si>
    <t>Uphill of major microstegium in drainage/ horse trail</t>
  </si>
  <si>
    <t>Shag bark hickory sweet gum sugar maple pignut hickory white oak</t>
  </si>
  <si>
    <t xml:space="preserve">Ash oak Kundera benzoin sugar maple </t>
  </si>
  <si>
    <t>Root parasite plant (not orchid?)</t>
  </si>
  <si>
    <t xml:space="preserve">White oak beech poplar  </t>
  </si>
  <si>
    <t>Pawpaw beech greenbrier ash lindera</t>
  </si>
  <si>
    <t>On road, orchid by light post (crane fly?)</t>
  </si>
  <si>
    <t xml:space="preserve">Hickory elm white oak n red oak hackberry </t>
  </si>
  <si>
    <t>Redbud beech cheastnut oak hawthorne coralberry</t>
  </si>
  <si>
    <t>Little old trail? More orchids</t>
  </si>
  <si>
    <t xml:space="preserve">Cheastnut oak white oak beech </t>
  </si>
  <si>
    <t>Service berry oak dogwood greenbrier</t>
  </si>
  <si>
    <t>Just off road</t>
  </si>
  <si>
    <t xml:space="preserve">Elm n red oak hickory white oak shag bark hickory </t>
  </si>
  <si>
    <t>Hoo hornbeam beech redbud greenbrier sugar maple</t>
  </si>
  <si>
    <t>Big half hallow tulip poplar, beech drops, orchids, microstegium in drainage toward park edge</t>
  </si>
  <si>
    <t>Tulip poplar beech sugar maple black gum shag bark hickory</t>
  </si>
  <si>
    <t xml:space="preserve">Pawpaw lindera sweet gum ash greenbrier </t>
  </si>
  <si>
    <t>Right on road</t>
  </si>
  <si>
    <t>White oak sugar maple elm beech n red oak sweet gum</t>
  </si>
  <si>
    <t>Pawpaw ash sugar maple lindera oak loma privet</t>
  </si>
  <si>
    <t>By stables</t>
  </si>
  <si>
    <t>Beech, tulip poplar sweet gum, sycamore, maple</t>
  </si>
  <si>
    <t xml:space="preserve">Beech pawpaw greenbrier </t>
  </si>
  <si>
    <t>Between trail and road</t>
  </si>
  <si>
    <t>Beech, black gum, hickory, red oak, hop hornbeam</t>
  </si>
  <si>
    <t xml:space="preserve">Lindera, pawpaw, greenbrier </t>
  </si>
  <si>
    <t xml:space="preserve">Beech, hickory, red oak, tulip poplar </t>
  </si>
  <si>
    <t xml:space="preserve">Lindera, greenbrier </t>
  </si>
  <si>
    <t>Grape fern orchids close to road</t>
  </si>
  <si>
    <t xml:space="preserve">Poplar, beech, sweet gum,am elm, oak, holly, red maple </t>
  </si>
  <si>
    <t xml:space="preserve">Pawpaw, lindera, greenbrier, elm epifagus, hickory, holly </t>
  </si>
  <si>
    <t>Akebia oh no!</t>
  </si>
  <si>
    <t>Sweet gum maple beech tulip poplar</t>
  </si>
  <si>
    <t xml:space="preserve">Hockory beech black cherry </t>
  </si>
  <si>
    <t>Lindera akebia</t>
  </si>
  <si>
    <t xml:space="preserve">Sugar maple tulip poplar oak hickory beech </t>
  </si>
  <si>
    <t>Pawpaw sassafras’s oak gum greenbrier</t>
  </si>
  <si>
    <t>Near crest with lots of moss</t>
  </si>
  <si>
    <t xml:space="preserve">Red white and chestnut oak, hickory, </t>
  </si>
  <si>
    <t>Oaks galore, beech, greenbrier</t>
  </si>
  <si>
    <t xml:space="preserve">Rocky slope, orchids? Mass of micrpstegium between 25 and 12 </t>
  </si>
  <si>
    <t>Cedar various oaks</t>
  </si>
  <si>
    <t xml:space="preserve">Oak hickory </t>
  </si>
  <si>
    <t xml:space="preserve">Near top of overlook, asters present, amoelopsis cines on road leading to point at overlook </t>
  </si>
  <si>
    <t xml:space="preserve">Chestnut oak maple red oak hickory maple </t>
  </si>
  <si>
    <t xml:space="preserve">Red oak hickory sassafrass ash cherry beech </t>
  </si>
  <si>
    <t>Cedar cherry oak hickory blackerry</t>
  </si>
  <si>
    <t>Between two road sections of uphill rd Osage Orange on road</t>
  </si>
  <si>
    <t xml:space="preserve">Mixed oaks hickory maple </t>
  </si>
  <si>
    <t>Oaks beech hickory maple ash</t>
  </si>
  <si>
    <t xml:space="preserve">Greenbrier blackberry privet </t>
  </si>
  <si>
    <t xml:space="preserve">Red oak, white oak, chestnut oak, maple, hickory </t>
  </si>
  <si>
    <t>Hickory oak</t>
  </si>
  <si>
    <t xml:space="preserve">Paw paw greenbrier redbud  cherry </t>
  </si>
  <si>
    <t>Near little erosion area</t>
  </si>
  <si>
    <t>Maple elm hickory</t>
  </si>
  <si>
    <t xml:space="preserve">Maple oak hickory ash elm beech </t>
  </si>
  <si>
    <t>Redbud pawpaw</t>
  </si>
  <si>
    <t>Messy hillside on slope</t>
  </si>
  <si>
    <t>Shag bark hickory white oak red maple chestnut oak</t>
  </si>
  <si>
    <t xml:space="preserve">Pawpaw sugar maple greenbrier loma grapevines </t>
  </si>
  <si>
    <t>Naple hickory cheastnut oak</t>
  </si>
  <si>
    <t xml:space="preserve">Beech oak sassafrass </t>
  </si>
  <si>
    <t>Greenbrier raspberry</t>
  </si>
  <si>
    <t xml:space="preserve">Maple hickory oak beech </t>
  </si>
  <si>
    <t xml:space="preserve">Greenbrierpawpaw </t>
  </si>
  <si>
    <t>Right by road, lots of snags</t>
  </si>
  <si>
    <t xml:space="preserve">White oak chestnut oak maple </t>
  </si>
  <si>
    <t xml:space="preserve">Tulip poplar maple beech chestnut oak hickory </t>
  </si>
  <si>
    <t xml:space="preserve">Greenbrier pawpaw </t>
  </si>
  <si>
    <t>Just over closed uphill section, some dead ash</t>
  </si>
  <si>
    <t>Shagbarkhickory chestnut oak n red oak sugar maple</t>
  </si>
  <si>
    <t xml:space="preserve">Chestnut oak maple ash redbud hickory </t>
  </si>
  <si>
    <t xml:space="preserve">Redbud greenbrier </t>
  </si>
  <si>
    <t xml:space="preserve">Poplar, sweet gum, maple, sassafrass  </t>
  </si>
  <si>
    <t xml:space="preserve">Sassafrass, holly, beech, poplar , sweet gum, maple, </t>
  </si>
  <si>
    <t>Holly, sassafrass, LoMa, white snakeroot,</t>
  </si>
  <si>
    <t>Messy where two trails meet, above gazebo, maybe another paulownia</t>
  </si>
  <si>
    <t xml:space="preserve">Chestnut oak, hickory, tulip poplar, beech, catalpa: paulownia? Bur oak  </t>
  </si>
  <si>
    <t xml:space="preserve">Red bud, maple, oak holly </t>
  </si>
  <si>
    <t xml:space="preserve">Mapleleaf viburnum </t>
  </si>
  <si>
    <t xml:space="preserve">Greenbrier mess above trail </t>
  </si>
  <si>
    <t xml:space="preserve">Maple oak hickory sweet gum  </t>
  </si>
  <si>
    <t>Maple oak hickory black cherry</t>
  </si>
  <si>
    <t xml:space="preserve">Persimmon privet pawpaw holly greenbrier sassafrass cereus strawberry  bush </t>
  </si>
  <si>
    <t>Just above trail, barberry</t>
  </si>
  <si>
    <t xml:space="preserve">Beech oak hickory maple </t>
  </si>
  <si>
    <t xml:space="preserve">Holly sasafrass oak hickory poplar </t>
  </si>
  <si>
    <t xml:space="preserve">Sassafrass redbud greenbrier </t>
  </si>
  <si>
    <t>Messy needs treatment by trail</t>
  </si>
  <si>
    <t>Chestnut oak pignut hickory red maple beech</t>
  </si>
  <si>
    <t>Redbud ash chestnut oak wineberry mockorange bladder nut black oak mockernut hickory devils walking stick</t>
  </si>
  <si>
    <t xml:space="preserve">Not too bad but between trail and rundill </t>
  </si>
  <si>
    <t xml:space="preserve">Yellow poplar red maple n red oak  black gum </t>
  </si>
  <si>
    <t>Holly</t>
  </si>
  <si>
    <t>Near Jack o lantern thing</t>
  </si>
  <si>
    <t xml:space="preserve">Beech hickory seeet gum red and white oak maple black gum </t>
  </si>
  <si>
    <t xml:space="preserve">Tulip poplar ash hickory beech sugar maple </t>
  </si>
  <si>
    <t xml:space="preserve">Lindera holly greenbrier low bush bluberry </t>
  </si>
  <si>
    <t xml:space="preserve">Paulownia </t>
  </si>
  <si>
    <t>Black gum, tulip poplar red maple beech white oak black cherry</t>
  </si>
  <si>
    <t xml:space="preserve">Privet beech ash hickory greenbrier </t>
  </si>
  <si>
    <t xml:space="preserve">Other side of fence, near utility pole, telephone pole </t>
  </si>
  <si>
    <t>White oak red maple beech chestnut oak</t>
  </si>
  <si>
    <t xml:space="preserve">Beech greenbrier ash maple leaf viburnum holly pawpaw sasafrass </t>
  </si>
  <si>
    <t xml:space="preserve">No invasoves! </t>
  </si>
  <si>
    <t>Cheatnut oka white oak beech red maple</t>
  </si>
  <si>
    <t xml:space="preserve">Pawpaw chestnut oak sassafrass greenbrier strawberry bush blueberry mockernut hickory </t>
  </si>
  <si>
    <t>Near homeless encampment , old trail</t>
  </si>
  <si>
    <t>White oak chestnut oak pignut hickory sugar maple</t>
  </si>
  <si>
    <t xml:space="preserve">Beech chestnut oak sugar maple ,greenbrier (5) sassafras’s dogwood blueberry </t>
  </si>
  <si>
    <t>Near Jack o lantern femce</t>
  </si>
  <si>
    <t xml:space="preserve">Cheatnut oak white oak beech red maple tulip poplar </t>
  </si>
  <si>
    <t xml:space="preserve">Sassafrass sugar maple ash white oak privet </t>
  </si>
  <si>
    <t>Beech maple persimmon oak</t>
  </si>
  <si>
    <t xml:space="preserve">Beech ash oak sassafrass </t>
  </si>
  <si>
    <t xml:space="preserve">Lindera  grapevine pawpaw  </t>
  </si>
  <si>
    <t xml:space="preserve">Am elm, poplar, hackberry, beech, honey locust, </t>
  </si>
  <si>
    <t xml:space="preserve">Pawpaw, lindera, grapevines, </t>
  </si>
  <si>
    <t>Right by REALLy disturbed space</t>
  </si>
  <si>
    <t xml:space="preserve">Beech, maple, sweet gum, walnut, poplar, shag bark hickory, persimmon sweet gum </t>
  </si>
  <si>
    <t>Pawpaw lindera dogwood va creeper poison ivy</t>
  </si>
  <si>
    <t>Pretty area but couple dead ash</t>
  </si>
  <si>
    <t>Poplar beech am elm, oak, hornbeam, red oak</t>
  </si>
  <si>
    <t xml:space="preserve">Pawpaw , greenbrier </t>
  </si>
  <si>
    <t xml:space="preserve">Beech elm tulip poplar </t>
  </si>
  <si>
    <t>Elm ironwood beech</t>
  </si>
  <si>
    <t xml:space="preserve">Lindera pawpaw greenbrier va creeper </t>
  </si>
  <si>
    <t>Beech black cherry tulip poplar oak boxelder</t>
  </si>
  <si>
    <t>Lindera</t>
  </si>
  <si>
    <t xml:space="preserve">Hackberry beech </t>
  </si>
  <si>
    <t xml:space="preserve">Magnolia grandiflora beech </t>
  </si>
  <si>
    <t>Pawpaw lindera</t>
  </si>
  <si>
    <t xml:space="preserve">By trail at neighborhood edge </t>
  </si>
  <si>
    <t>Red oak white oak hickory maple hackberry beech am elm</t>
  </si>
  <si>
    <t>Beech  sassafrasssigar maple</t>
  </si>
  <si>
    <t xml:space="preserve">Lindera greenbrier </t>
  </si>
  <si>
    <t>Beech oak shagbark hickory box elder maple</t>
  </si>
  <si>
    <t xml:space="preserve">Pawpaw lindera greenbrier </t>
  </si>
  <si>
    <t xml:space="preserve">Beech poplar persimmon shag bark hickory redboak </t>
  </si>
  <si>
    <t xml:space="preserve">Maple white oak chestnut oak hickory </t>
  </si>
  <si>
    <t>Hickory maple oak</t>
  </si>
  <si>
    <t>Raspberry blackberry greenbrierpwpaw dogwood redbud</t>
  </si>
  <si>
    <t>Red oak, chestnut oak, maple, hickory, white oak</t>
  </si>
  <si>
    <t xml:space="preserve">Maple hickory pawpaw ash beech mapleleaf viburnum greenbrier </t>
  </si>
  <si>
    <t xml:space="preserve">Elm maple oak tulip poolar hickory sassafrass </t>
  </si>
  <si>
    <t>Maple hickory</t>
  </si>
  <si>
    <t xml:space="preserve">Greenbrier multiflora rose </t>
  </si>
  <si>
    <t>Retention basin edge</t>
  </si>
  <si>
    <t xml:space="preserve">Willow sweet gum cottonwood </t>
  </si>
  <si>
    <t>Bradford pear gum willow</t>
  </si>
  <si>
    <t>Sedges</t>
  </si>
  <si>
    <t>By shelter but on other side of road</t>
  </si>
  <si>
    <t>White oak chestnut oak hickory maple cedar</t>
  </si>
  <si>
    <t>White ash sassafrass chestnut oak hickory</t>
  </si>
  <si>
    <t xml:space="preserve">Dogwood serviceberry greenbrier </t>
  </si>
  <si>
    <t>Near basketball court</t>
  </si>
  <si>
    <t>Hickory white oak red oak beech maple</t>
  </si>
  <si>
    <t xml:space="preserve">Maple oak ash beech </t>
  </si>
  <si>
    <t xml:space="preserve">Serviceberry blackberry belie berry greenbrier </t>
  </si>
  <si>
    <t>Edge of gully</t>
  </si>
  <si>
    <t>Chestnut oak maple, beech red oak white oak</t>
  </si>
  <si>
    <t>Oak beech holly sassafrass serviceberry</t>
  </si>
  <si>
    <t xml:space="preserve">Serviceberry blueberry greenbrier maple leaf viburnum </t>
  </si>
  <si>
    <t>Top of drainage</t>
  </si>
  <si>
    <t xml:space="preserve">Chestnut oak, red oak, maple, black cherry </t>
  </si>
  <si>
    <t xml:space="preserve">Beech ash oaks </t>
  </si>
  <si>
    <t>Serviceberry privet holly</t>
  </si>
  <si>
    <t>Right under krupps point, blue heart lever aster</t>
  </si>
  <si>
    <t xml:space="preserve">Black locust hackberry hickory tilia oak maple elm </t>
  </si>
  <si>
    <t xml:space="preserve">Oak </t>
  </si>
  <si>
    <t>Redbud persimmon</t>
  </si>
  <si>
    <t>Between road and pond</t>
  </si>
  <si>
    <t>Sweet gum locusts</t>
  </si>
  <si>
    <t xml:space="preserve">Oak gum Bradford pear maple </t>
  </si>
  <si>
    <t xml:space="preserve">Sumac redbud loma multiflora rose </t>
  </si>
  <si>
    <t xml:space="preserve">Blackberry on summit field, mowed annually </t>
  </si>
  <si>
    <t>Pin oak</t>
  </si>
  <si>
    <t xml:space="preserve">Sumac sweet gum persimmon black cherry gallery pear </t>
  </si>
  <si>
    <t xml:space="preserve">Devils walking stick blackberry holly </t>
  </si>
  <si>
    <t xml:space="preserve">Back of summit field </t>
  </si>
  <si>
    <t xml:space="preserve">Hickory oak sassafrass </t>
  </si>
  <si>
    <t xml:space="preserve">Beech sassafrass </t>
  </si>
  <si>
    <t xml:space="preserve">Greenbrier </t>
  </si>
  <si>
    <t xml:space="preserve">Elm white oak sugar maple chestnut oak red oak </t>
  </si>
  <si>
    <t>Beech hickory chestnut oak</t>
  </si>
  <si>
    <t xml:space="preserve">Greenbrier redbud </t>
  </si>
  <si>
    <t>Just below tophill</t>
  </si>
  <si>
    <t>Sugar maple</t>
  </si>
  <si>
    <t>Maple devils walking stick elm hackberry</t>
  </si>
  <si>
    <t xml:space="preserve">Pawpaw greenbrier </t>
  </si>
  <si>
    <t>Edge of summit and top hill rd</t>
  </si>
  <si>
    <t>Locust sassafrass sweet gum</t>
  </si>
  <si>
    <t xml:space="preserve">Hickory hackberry </t>
  </si>
  <si>
    <t xml:space="preserve">Holly blackberry dogwood </t>
  </si>
  <si>
    <t xml:space="preserve">Beech maple hickory white oak American elm chestnut oak sawtooth oak </t>
  </si>
  <si>
    <t xml:space="preserve">Tulip poplar  elm ash hickory </t>
  </si>
  <si>
    <t xml:space="preserve">Tulip poplar, pawpaw holly greenbrier lindera </t>
  </si>
  <si>
    <t>Just under n overlook</t>
  </si>
  <si>
    <t xml:space="preserve">Hackberry walnut, ash, chestnut oak, maple, post oak, honey locust </t>
  </si>
  <si>
    <t xml:space="preserve">Redbud, sumac, cherry, loma, greenbrier </t>
  </si>
  <si>
    <t xml:space="preserve">Off rundill above golf course, possible Bradford pear </t>
  </si>
  <si>
    <t xml:space="preserve">Hickory oak maple </t>
  </si>
  <si>
    <t xml:space="preserve">Hop hornbeam, maple, greenbrier </t>
  </si>
  <si>
    <t>At tip top</t>
  </si>
  <si>
    <t xml:space="preserve">Maple oak hickory sassafrass cherry locust </t>
  </si>
  <si>
    <t xml:space="preserve">Greenbrier blackberry dogwood redbud </t>
  </si>
  <si>
    <t xml:space="preserve">Hickory oak </t>
  </si>
  <si>
    <t xml:space="preserve">Oak maple hickory </t>
  </si>
  <si>
    <t>Pine greenbrierloma</t>
  </si>
  <si>
    <t>Beautiful woods</t>
  </si>
  <si>
    <t>Hickory chestnut oak red oak</t>
  </si>
  <si>
    <t xml:space="preserve">Oak  beech maple chestnut  and bur oak hickory </t>
  </si>
  <si>
    <t xml:space="preserve">Blueberry greenbrier serviceberry </t>
  </si>
  <si>
    <t xml:space="preserve">Near gully with microstegium </t>
  </si>
  <si>
    <t xml:space="preserve">Beech maple tulip poplar red oak white pine </t>
  </si>
  <si>
    <t xml:space="preserve">Beech white ash hickory </t>
  </si>
  <si>
    <t xml:space="preserve">Sassafrass holly  </t>
  </si>
  <si>
    <t>By road and drainage</t>
  </si>
  <si>
    <t xml:space="preserve">Tulip poplar beech maple ironwood elm persimmon oak </t>
  </si>
  <si>
    <t xml:space="preserve">Ash black gum ironwood beech </t>
  </si>
  <si>
    <t xml:space="preserve">Lindera privet redbud </t>
  </si>
  <si>
    <t>Just off trail behind atable, jet bead and large vinca problem</t>
  </si>
  <si>
    <t xml:space="preserve">White oak, hickory, red oak </t>
  </si>
  <si>
    <t>Oak hickory maple</t>
  </si>
  <si>
    <t xml:space="preserve">Ash maple oak elm </t>
  </si>
  <si>
    <t xml:space="preserve">Greenbrier crane fly orchid, pawpaw holly </t>
  </si>
  <si>
    <t>By golf and road</t>
  </si>
  <si>
    <t>Persimmon red oak beech hackberry, sweet gum white oak hickory sassafrass tulip poplar</t>
  </si>
  <si>
    <t>Beech hickory</t>
  </si>
  <si>
    <t>Lindera greenbrier redbud</t>
  </si>
  <si>
    <t>Osage orange</t>
  </si>
  <si>
    <t xml:space="preserve">White oak beech am elm </t>
  </si>
  <si>
    <t>Oak sassafrass hickory ash</t>
  </si>
  <si>
    <t>Pretty little area with crane fly nearbt</t>
  </si>
  <si>
    <t xml:space="preserve">Chestnut oak maple beech </t>
  </si>
  <si>
    <t xml:space="preserve">Oak beech holly maple sassafrass </t>
  </si>
  <si>
    <t xml:space="preserve">Low bush blueberry dogwood greenbrier </t>
  </si>
  <si>
    <t xml:space="preserve">Oaks maple </t>
  </si>
  <si>
    <t xml:space="preserve">Beech oak </t>
  </si>
  <si>
    <t>Blueberry greenbrier holly</t>
  </si>
  <si>
    <t>Downhill into nicer woods</t>
  </si>
  <si>
    <t xml:space="preserve">Beech chestnut oak tulip poplar maple black gum/ Tupelo </t>
  </si>
  <si>
    <t xml:space="preserve">Beech maple sassafrass </t>
  </si>
  <si>
    <t>Up hill of rundill, edge of stream/ drainage with lots of microstegium up stream</t>
  </si>
  <si>
    <t>Oak chestnut beech, tulip poplar, black gum/ tupelo</t>
  </si>
  <si>
    <t>Beech oak maple ash</t>
  </si>
  <si>
    <t>Canopy gap, just over road</t>
  </si>
  <si>
    <t xml:space="preserve">Pitch pine, beech, maple, hickory, poplar, sweet gum, black oak </t>
  </si>
  <si>
    <t>Sweet gum, beech, cherry, poplar, oak holly</t>
  </si>
  <si>
    <t xml:space="preserve">Pawpaw holly lindera greenbrier </t>
  </si>
  <si>
    <t>Oak, cheastnut oak, beech, hickory, tulip poplar black oak</t>
  </si>
  <si>
    <t>Beech</t>
  </si>
  <si>
    <t xml:space="preserve">Sasafrass pawpaw lindera greenbrier </t>
  </si>
  <si>
    <t>More crane fly and beech drops</t>
  </si>
  <si>
    <t xml:space="preserve">Beech, tulip poplar, sweet gum, </t>
  </si>
  <si>
    <t>Beech hackberry white oak</t>
  </si>
  <si>
    <t xml:space="preserve">Greenbrier, lindera pawpaw </t>
  </si>
  <si>
    <t xml:space="preserve">By road, some Bradford pear </t>
  </si>
  <si>
    <t xml:space="preserve">Sycamore, sugar maple, slippery elm, tulip poplar silver maple red oak  </t>
  </si>
  <si>
    <t xml:space="preserve">Ash </t>
  </si>
  <si>
    <t xml:space="preserve">Devils walking stick hackberry lindera greenbrier </t>
  </si>
  <si>
    <t>Very nice woods</t>
  </si>
  <si>
    <t>Maple beech pine white oak</t>
  </si>
  <si>
    <t xml:space="preserve">Beech </t>
  </si>
  <si>
    <t xml:space="preserve">Tiny amounts of lindera, greenbrier </t>
  </si>
  <si>
    <t xml:space="preserve">Paulownia, nasty hehe mess, rose of Sharon and forsythia </t>
  </si>
  <si>
    <t>Beech sycamore oak hackberry sweet gum catalpa box elder</t>
  </si>
  <si>
    <t xml:space="preserve">Hickory slippery elm sugar maple </t>
  </si>
  <si>
    <t xml:space="preserve">Lindera </t>
  </si>
  <si>
    <t>Topped out tulip poplar</t>
  </si>
  <si>
    <t xml:space="preserve">Tulip poplar, sugar maple, hop hornbeam hickory beech </t>
  </si>
  <si>
    <t xml:space="preserve">Ash black cherry sassafrass </t>
  </si>
  <si>
    <t xml:space="preserve">Sassafrass redbud lindera greenbrier pawpaw holly </t>
  </si>
  <si>
    <t>Crane fly and botruchyum</t>
  </si>
  <si>
    <t xml:space="preserve">Tulip poplar Carolina hornbeam silver maple persimmon beech sugar maple red oak hop hornbeam </t>
  </si>
  <si>
    <t>Sweet gum white oak hickory</t>
  </si>
  <si>
    <t xml:space="preserve">Holly lindera </t>
  </si>
  <si>
    <t xml:space="preserve">Nice open area, red blazes? Crane fly </t>
  </si>
  <si>
    <t>Mixed oak and hickory</t>
  </si>
  <si>
    <t>White and chestnut oak and hickory holly red maple elm</t>
  </si>
  <si>
    <t>Pawpaw greenbrier low bush blueberry</t>
  </si>
  <si>
    <t>Canopy gaps s and east</t>
  </si>
  <si>
    <t>Chestnut oak, white oak, ash, hickory, beech</t>
  </si>
  <si>
    <t xml:space="preserve">Beech chestnut oak hop hornbeam hickory </t>
  </si>
  <si>
    <t xml:space="preserve">Greenbrier pawpaw redbud </t>
  </si>
  <si>
    <t>Shagbark hickory sugar maple beech red oak tulip poplar</t>
  </si>
  <si>
    <t xml:space="preserve">Hickory am elm ash </t>
  </si>
  <si>
    <t xml:space="preserve">Papaw lindera hawthorn </t>
  </si>
  <si>
    <t>Not sampled</t>
  </si>
  <si>
    <t>AVERAGE</t>
  </si>
  <si>
    <t>SUM</t>
  </si>
  <si>
    <t>SENECA PARK INVASIVE PLANT SURVEY - 2021</t>
  </si>
  <si>
    <t>LH recorded 43-47</t>
  </si>
  <si>
    <t xml:space="preserve">* line 46 accidentally deleted canopy calculation </t>
  </si>
  <si>
    <t>By HUGE cherry tree</t>
  </si>
  <si>
    <t xml:space="preserve">Cherry, walnut, red oak, hackberry, sugar maple  </t>
  </si>
  <si>
    <t>Box elder, sugar maple, hackberry, ash</t>
  </si>
  <si>
    <t xml:space="preserve">Pretty much in their back yard </t>
  </si>
  <si>
    <t>Walnut, hackberry, cherry, ash</t>
  </si>
  <si>
    <t xml:space="preserve">Redbud, ash, mulberry, elderberry </t>
  </si>
  <si>
    <t>Big dead cherry, beauty berry present, 5-leaf aralia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</si>
  <si>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</si>
  <si>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</si>
  <si>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</si>
  <si>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</si>
  <si>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Near house fence</t>
  </si>
  <si>
    <t>Walnut, hackberry, red mulberry, box elder</t>
  </si>
  <si>
    <t xml:space="preserve">Buckeye, box elder </t>
  </si>
  <si>
    <t>In bramble patch</t>
  </si>
  <si>
    <t>Tulip poplar</t>
  </si>
  <si>
    <t xml:space="preserve">Nice willow oak, big stand of bamboo, big stand of forsithia </t>
  </si>
  <si>
    <t>Red oak, tulip poplar, cherry, maple</t>
  </si>
  <si>
    <t>Willow oak, holly, tulip poplar</t>
  </si>
  <si>
    <t xml:space="preserve">Edge of woods </t>
  </si>
  <si>
    <t>Cherry, mulberry</t>
  </si>
  <si>
    <t>Bridge entrance</t>
  </si>
  <si>
    <t>Sugar maple, hackberry, pine</t>
  </si>
  <si>
    <t>Hackberry, pine</t>
  </si>
  <si>
    <t>Mimosa on path</t>
  </si>
  <si>
    <t>Walnut, hackberry, mulberry, red oak</t>
  </si>
  <si>
    <t xml:space="preserve">White oak, hackberry, redbud </t>
  </si>
  <si>
    <t>On path</t>
  </si>
  <si>
    <t>Hackberry, walnut, maple, white oak</t>
  </si>
  <si>
    <t>Hackberry,redbud, mulberry, red oak</t>
  </si>
  <si>
    <t>Sycamore, hackberry, elm</t>
  </si>
  <si>
    <t>Black locust</t>
  </si>
  <si>
    <t xml:space="preserve">All porcelain berry </t>
  </si>
  <si>
    <t xml:space="preserve">Tulip poplar, honey locust </t>
  </si>
  <si>
    <t>Walnut, tulip poplar</t>
  </si>
  <si>
    <t>Edge of golf course</t>
  </si>
  <si>
    <t>Coffee tree, tree of heaven, mulberry</t>
  </si>
  <si>
    <t>Black locust, hackberry, walnut</t>
  </si>
  <si>
    <t>Honeysuckle</t>
  </si>
  <si>
    <t>Scratch</t>
  </si>
  <si>
    <t>Redbud patch</t>
  </si>
  <si>
    <t xml:space="preserve">Hackberry, catalpa, hickory, ash, elm, cherry </t>
  </si>
  <si>
    <t xml:space="preserve">Redbud, ash, </t>
  </si>
  <si>
    <t>Huge vine shroud</t>
  </si>
  <si>
    <t>Catalpa, mulberry</t>
  </si>
  <si>
    <t xml:space="preserve">Huge walnut </t>
  </si>
  <si>
    <t xml:space="preserve">Walnut, ash, hickory, hackberry </t>
  </si>
  <si>
    <t>Buckeye, ash, hickory</t>
  </si>
  <si>
    <t>Sugar maple, hickory, big ass hackberry</t>
  </si>
  <si>
    <t>Ash, buckeye, hickory</t>
  </si>
  <si>
    <t>Behind a home, huge honeysuckle</t>
  </si>
  <si>
    <t>Maple, walnut, hackberry,</t>
  </si>
  <si>
    <t>Sugar maple, paw paw</t>
  </si>
  <si>
    <t>Next to cane patch</t>
  </si>
  <si>
    <t>Maple, hickory, hackberry</t>
  </si>
  <si>
    <t xml:space="preserve">Huge honeysuckle </t>
  </si>
  <si>
    <t>Cherry, hackberry, elm, walnut</t>
  </si>
  <si>
    <t>Hackberry, paw paw, ash</t>
  </si>
  <si>
    <t>Walnut, hackberry</t>
  </si>
  <si>
    <t>Hackberry, cherry, juniper, box elder</t>
  </si>
  <si>
    <t>Buckeye, cherry, hackberry</t>
  </si>
  <si>
    <t>Pyrus (1)</t>
  </si>
  <si>
    <t>Oak, juniper, hackberryash, aralia spinosa</t>
  </si>
  <si>
    <t>Juniper, cercis</t>
  </si>
  <si>
    <t>Juniper</t>
  </si>
  <si>
    <t>Cherry, juniper, staghorn sumac</t>
  </si>
  <si>
    <t>Cherry, mulberry, hackberry</t>
  </si>
  <si>
    <t>Juniper, stag horn sumac, persimmon</t>
  </si>
  <si>
    <t>Rhamnus cathartica (4)</t>
  </si>
  <si>
    <t>Hackberry, walnut</t>
  </si>
  <si>
    <t>Carya, hackberry, box elder, cherry, lindera benzoin</t>
  </si>
  <si>
    <t>Cherry, elm, box elder, hackberry</t>
  </si>
  <si>
    <t xml:space="preserve">buckthorn, five-leaf aralia 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</si>
  <si>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</si>
  <si>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</si>
  <si>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</si>
  <si>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</si>
  <si>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Rhamnus cathartica (1)</t>
  </si>
  <si>
    <t>Hackberry, ash, walnut</t>
  </si>
  <si>
    <t>Maakii understory</t>
  </si>
  <si>
    <t>Sycamore</t>
  </si>
  <si>
    <t>Buckeye, hackberry, cherry</t>
  </si>
  <si>
    <t>Liriope (3)</t>
  </si>
  <si>
    <t>Elm, sycamore, beech</t>
  </si>
  <si>
    <t>Liquidambar styracaflua,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</si>
  <si>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</si>
  <si>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</si>
  <si>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</si>
  <si>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</si>
  <si>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</si>
  <si>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scratch</t>
  </si>
  <si>
    <t>Plot partially creek and turf, some garlic mustard (1) and Johnson grass (1)</t>
  </si>
  <si>
    <t>Hackberry, Box elder, elm, sugar maple, willow oak, white mulberry, silver maple</t>
  </si>
  <si>
    <t xml:space="preserve">Hackberry, box elder, ash, honey locust </t>
  </si>
  <si>
    <t>Plot has small planted shrubs, Johnson grass (1), buckthorn (1), Liriope (1)</t>
  </si>
  <si>
    <t>Box elder, walnut, elm, sycamore</t>
  </si>
  <si>
    <t>Sycamore, butternut hickory, redbud, ash, elderberry, boxelder and planted chokeberry and serviceberry</t>
  </si>
  <si>
    <t>Also bradford pear (2)</t>
  </si>
  <si>
    <t>Sycamore, ash, hackberry, Osage orange</t>
  </si>
  <si>
    <t>Hackberry, ash, box elder, cherry, beech, white oak sp, red oak, hickory</t>
  </si>
  <si>
    <t>Also Chinese penisetum grass (2)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</si>
  <si>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</si>
  <si>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</si>
  <si>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</si>
  <si>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</si>
  <si>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</si>
  <si>
    <t>Red oak</t>
  </si>
  <si>
    <t>Cherry</t>
  </si>
  <si>
    <t>Black locust, mulberry</t>
  </si>
  <si>
    <t>Garlic mustard (4)</t>
  </si>
  <si>
    <t xml:space="preserve">Mulberry </t>
  </si>
  <si>
    <t>SHAWNEE PARK INVASIVE PLANT SURVEY - 2021</t>
  </si>
  <si>
    <t xml:space="preserve">Scratch </t>
  </si>
  <si>
    <t>Chaff flower galore</t>
  </si>
  <si>
    <t xml:space="preserve">Walnut, hickory, hackberry ash maple locust box elder </t>
  </si>
  <si>
    <t xml:space="preserve">Hackberry, grapevine poison Ivy </t>
  </si>
  <si>
    <t xml:space="preserve">Big down tree </t>
  </si>
  <si>
    <t>Walnut, locust, hackberry hickory</t>
  </si>
  <si>
    <t xml:space="preserve">Lots of herbaceous understory but very little woody understory </t>
  </si>
  <si>
    <t>Paulownia, evidence of large cut LOMA</t>
  </si>
  <si>
    <t xml:space="preserve">Locust hickory hackberry maple sycamore </t>
  </si>
  <si>
    <t xml:space="preserve">Box elder </t>
  </si>
  <si>
    <t xml:space="preserve">Paulownia standing dead ash </t>
  </si>
  <si>
    <t xml:space="preserve">Maple cottonwood locust hackberry paulownia walnut box elder elm </t>
  </si>
  <si>
    <t xml:space="preserve">Box elder and lots of herbaceous </t>
  </si>
  <si>
    <t xml:space="preserve">Inside drainage area some large grapevine </t>
  </si>
  <si>
    <t xml:space="preserve">Hickory ash box elder hackberry sycamore Osage orange </t>
  </si>
  <si>
    <t xml:space="preserve">Hickory box elder </t>
  </si>
  <si>
    <t xml:space="preserve">Rye? Lots of snakeroot mixed in with chaff </t>
  </si>
  <si>
    <t xml:space="preserve">Walnut box elder maple ash </t>
  </si>
  <si>
    <t xml:space="preserve">Herbaceous only except small stand of coralberry and some greenbrier </t>
  </si>
  <si>
    <t xml:space="preserve">Red? Mulberry </t>
  </si>
  <si>
    <t xml:space="preserve">Hackberry walnut box elder maple locust </t>
  </si>
  <si>
    <t xml:space="preserve">By river and paved path, Bradford pear </t>
  </si>
  <si>
    <t xml:space="preserve">Osage orange hackberry ash maple locust </t>
  </si>
  <si>
    <t xml:space="preserve">Green brier wing stem rye hickory </t>
  </si>
  <si>
    <t xml:space="preserve">Below little pavilion and playarea, lots of grapevine, multiflora rose, garlic mustard </t>
  </si>
  <si>
    <t xml:space="preserve">Cottonwood walnut elm box elder hackberry sycamore </t>
  </si>
  <si>
    <t xml:space="preserve">Box elder, mulberry elm hackberry walnut buckeye </t>
  </si>
  <si>
    <t>Near path, garlic mustard (2)</t>
  </si>
  <si>
    <t xml:space="preserve">Walnut hackberry maple locust hickory cherry cottonwood sycamore </t>
  </si>
  <si>
    <t>Stream bed</t>
  </si>
  <si>
    <t xml:space="preserve">Elm maple walnut hackberry </t>
  </si>
  <si>
    <t xml:space="preserve">In little drainage ish parallel to river </t>
  </si>
  <si>
    <t xml:space="preserve">Maple hackberry elm red oak sycamore </t>
  </si>
  <si>
    <t xml:space="preserve">Lots of grapevine </t>
  </si>
  <si>
    <t xml:space="preserve">Elm hackberry cottonwood walnut </t>
  </si>
  <si>
    <t xml:space="preserve">Hackberry box elder maple </t>
  </si>
  <si>
    <t>River edge</t>
  </si>
  <si>
    <t xml:space="preserve">Mulberry hackberry sycamore maple elm hickory </t>
  </si>
  <si>
    <t xml:space="preserve">Box elder Osage orange rye </t>
  </si>
  <si>
    <t xml:space="preserve">Behind ball fields- entire edge chaff, some smalll Bradford pear, garlic mustard </t>
  </si>
  <si>
    <t xml:space="preserve">Cottonwood hackberry elm maple locust </t>
  </si>
  <si>
    <t xml:space="preserve">Box elder ash saplings elm hackberry saplings buckeye </t>
  </si>
  <si>
    <t xml:space="preserve">Garlic mustard </t>
  </si>
  <si>
    <t xml:space="preserve">Cottonwood, hackberry elm  </t>
  </si>
  <si>
    <t xml:space="preserve">Box elder buckeye mulberry </t>
  </si>
  <si>
    <t>Paulownia trash pile near, old steps too</t>
  </si>
  <si>
    <t xml:space="preserve">Maple box elder </t>
  </si>
  <si>
    <t xml:space="preserve">Hackberry box elder grapevine </t>
  </si>
  <si>
    <t>At edge of marshy area</t>
  </si>
  <si>
    <t xml:space="preserve">Maple, </t>
  </si>
  <si>
    <t>At path edge again</t>
  </si>
  <si>
    <t xml:space="preserve">Maple locust </t>
  </si>
  <si>
    <t xml:space="preserve">Box elder hackberry locust </t>
  </si>
  <si>
    <t xml:space="preserve">By boat ramp parking lot, rose of sharon </t>
  </si>
  <si>
    <t xml:space="preserve">Maple cottonwood hickory </t>
  </si>
  <si>
    <t xml:space="preserve">Box elder hackberry locust mulberrry  </t>
  </si>
  <si>
    <t xml:space="preserve">At river bank and ramp Putin </t>
  </si>
  <si>
    <t xml:space="preserve">Maple sycamore cottonwood mulberry hackberry </t>
  </si>
  <si>
    <t xml:space="preserve">Box elder elm hickory locust  </t>
  </si>
  <si>
    <t>Behind ball fields roght above drainage</t>
  </si>
  <si>
    <t>Hackberry walnut</t>
  </si>
  <si>
    <t xml:space="preserve">Redbud coralberry </t>
  </si>
  <si>
    <t xml:space="preserve">Tiny bit of ginger above trail, large steep erosion gully </t>
  </si>
  <si>
    <t xml:space="preserve">Maple hickory ash hackberry sycamore cherry dead locusts </t>
  </si>
  <si>
    <t xml:space="preserve">Maple hackberry </t>
  </si>
  <si>
    <t xml:space="preserve">Back side of parking lot </t>
  </si>
  <si>
    <t xml:space="preserve">Maple box elder walnut locust cherry hackberry  </t>
  </si>
  <si>
    <t xml:space="preserve">Box elder hickory cherry coralberry </t>
  </si>
  <si>
    <t xml:space="preserve">Lots of trash at ramp parking lot edge, rose , paulownia </t>
  </si>
  <si>
    <t xml:space="preserve">Cottonwood walnut mulberry hackberry sycamore catalpa  </t>
  </si>
  <si>
    <t xml:space="preserve">Box elder grapevine hickory ash locust red ? Mulberry  </t>
  </si>
  <si>
    <t xml:space="preserve">At edge behind Ed center and at overflow </t>
  </si>
  <si>
    <t xml:space="preserve">Maple locust ash elm hackberry </t>
  </si>
  <si>
    <t xml:space="preserve">Box elder hackberry buckeye green brier  elm ash locust </t>
  </si>
  <si>
    <t>Cottonwood, sycamore, hackberry</t>
  </si>
  <si>
    <t>Hackberry, boxelder, maple</t>
  </si>
  <si>
    <t>Cottonwood, hackberry, maple</t>
  </si>
  <si>
    <t>Hackberry, oak, maple, lindera benzoin</t>
  </si>
  <si>
    <t>Pyrus (1) garlic mustard (1)</t>
  </si>
  <si>
    <t>Hackberry, maple</t>
  </si>
  <si>
    <t>Osage orange, hackberry, carya, box elder, maple</t>
  </si>
  <si>
    <t>At boat ramp entry</t>
  </si>
  <si>
    <t xml:space="preserve">Maple red oak elm </t>
  </si>
  <si>
    <t xml:space="preserve">Dogwood hickory greenbrier blackberry </t>
  </si>
  <si>
    <t>Walnut, cherry</t>
  </si>
  <si>
    <t>Cherry, maple, lindera benzoin</t>
  </si>
  <si>
    <t>Elm, cherry</t>
  </si>
  <si>
    <t>Hackberry, maple, carya</t>
  </si>
  <si>
    <t xml:space="preserve">Garlic mustard (2) </t>
  </si>
  <si>
    <t>Cottonwood</t>
  </si>
  <si>
    <t xml:space="preserve">Mulberry, hackberry, box elder, maple </t>
  </si>
  <si>
    <t>Maple, mulberry</t>
  </si>
  <si>
    <t>Amorpha, sycamore, maple, hackberry, salix</t>
  </si>
  <si>
    <t>Rose</t>
  </si>
  <si>
    <t xml:space="preserve">Hickory, ash,red oak maple cherry elm hackberry walnut </t>
  </si>
  <si>
    <t xml:space="preserve">Hickory Spicebush  </t>
  </si>
  <si>
    <t>Elm, hackberry, walnut</t>
  </si>
  <si>
    <t>Box elder, hickory, hackberry</t>
  </si>
  <si>
    <t>Elm, hackberry, mulberry, maple</t>
  </si>
  <si>
    <t>Maple sycamore hickory</t>
  </si>
  <si>
    <t xml:space="preserve">Tulip poplar maple hickory </t>
  </si>
  <si>
    <t>Sycamore, cherry</t>
  </si>
  <si>
    <t>Maple, cherry, hackberry, carya</t>
  </si>
  <si>
    <t>Cottonwood, sycamore</t>
  </si>
  <si>
    <t>Box elder, carya, hackberry</t>
  </si>
  <si>
    <t>Hackberry, elm, oak</t>
  </si>
  <si>
    <t>Hackberry, carya</t>
  </si>
  <si>
    <t>Multiflora rose (3)</t>
  </si>
  <si>
    <t>Cherry, locust, hackberru</t>
  </si>
  <si>
    <t>Sassafras's, hackberry, box elder</t>
  </si>
  <si>
    <t>Carya, mulberry, hackberry</t>
  </si>
  <si>
    <t>Hackberry, carya, box elder, elm, walnut</t>
  </si>
  <si>
    <t>Liriope (1)</t>
  </si>
  <si>
    <t>Cotton wood</t>
  </si>
  <si>
    <t xml:space="preserve">Mulberry, maple, </t>
  </si>
  <si>
    <t>Pyrus (1) garlic mustard (3)</t>
  </si>
  <si>
    <t>Carya ovata</t>
  </si>
  <si>
    <t>Carya, locust, hackberry, ash</t>
  </si>
  <si>
    <t xml:space="preserve">Cottonwood, mulberry, </t>
  </si>
  <si>
    <t>Mulberry, carya, hackberry, box elder</t>
  </si>
  <si>
    <t>Hackberry, carya, maple</t>
  </si>
  <si>
    <t>Hackberry,maple, carya, buckeye</t>
  </si>
  <si>
    <t>Pyrus (1) multiflora rose (2)</t>
  </si>
  <si>
    <t>Ash, carya, cottonwood, boxelder</t>
  </si>
  <si>
    <t>Carya, hackberry, maple</t>
  </si>
  <si>
    <t>Hickory, cherry, walnut, hackberry</t>
  </si>
  <si>
    <t>Pawpaw, hickory, maple, hackberry</t>
  </si>
  <si>
    <t>Eleagnus (1)</t>
  </si>
  <si>
    <t>Carya, oak,maple, oak, persimmon</t>
  </si>
  <si>
    <t>Cherry, carya, maple,nash</t>
  </si>
  <si>
    <t>Salix, elm, maple</t>
  </si>
  <si>
    <t>Sycamore, persimmon, elm</t>
  </si>
  <si>
    <t>Pear (2)</t>
  </si>
  <si>
    <t>Black cherry, northern red oak, persimmon</t>
  </si>
  <si>
    <t>Hickory</t>
  </si>
  <si>
    <t>Hickory,locust, box elder</t>
  </si>
  <si>
    <t>Hackberry, box elder, oak, elm</t>
  </si>
  <si>
    <t>Hickory, hackberry, coffee tree</t>
  </si>
  <si>
    <t>Locust, cherry, hackberry</t>
  </si>
  <si>
    <t>Carya, hackberry, elm, box elder,</t>
  </si>
  <si>
    <t>Carya, cottonwood, hackberry</t>
  </si>
  <si>
    <t>Hackberry, oak, carya, maple</t>
  </si>
  <si>
    <t xml:space="preserve">Hackberry, cottonwood </t>
  </si>
  <si>
    <t xml:space="preserve">Ash, hackberry </t>
  </si>
  <si>
    <t>Hackberry, sugar maple</t>
  </si>
  <si>
    <t>Pear (1)</t>
  </si>
  <si>
    <t xml:space="preserve">Red oak </t>
  </si>
  <si>
    <t xml:space="preserve">Hickory, buckeye, boxelder maple </t>
  </si>
  <si>
    <t>Ash, hackberry</t>
  </si>
  <si>
    <t>Multi flora rose (1) garlic mustard (2)</t>
  </si>
  <si>
    <t>Black cherry</t>
  </si>
  <si>
    <t>boxelder maple, hickory,elm</t>
  </si>
  <si>
    <t xml:space="preserve">Willow, silvermaple </t>
  </si>
  <si>
    <t>Willow</t>
  </si>
  <si>
    <t>Multi flora rose (1)</t>
  </si>
  <si>
    <t>Cherry,hackberry,hickory</t>
  </si>
  <si>
    <t>Garlic mustard (1) liriope (1)</t>
  </si>
  <si>
    <t>Hickory,hackberry</t>
  </si>
  <si>
    <t>Elm, silvermaple</t>
  </si>
  <si>
    <t>Silvermaple</t>
  </si>
  <si>
    <t>Box elder, locust, maple, carya</t>
  </si>
  <si>
    <t>Hydrangea, maple, cercis, hackberry</t>
  </si>
  <si>
    <t>Bamboo (1)</t>
  </si>
  <si>
    <t>Hackberry, box elder, carya</t>
  </si>
  <si>
    <t>Silver maple, elm, hackberry</t>
  </si>
  <si>
    <t>TYLER PARK INVASIVE PLANT SURVEY - 2021</t>
  </si>
  <si>
    <t>Tyler1</t>
  </si>
  <si>
    <t>Right by sign, under large tree</t>
  </si>
  <si>
    <t>Maple</t>
  </si>
  <si>
    <t>---</t>
  </si>
  <si>
    <t>Tyler2</t>
  </si>
  <si>
    <t>Edge of woods</t>
  </si>
  <si>
    <t>Redbud</t>
  </si>
  <si>
    <t>Tyler3</t>
  </si>
  <si>
    <t>Just above bench &amp; lightpost</t>
  </si>
  <si>
    <t>Maple, Cherry</t>
  </si>
  <si>
    <t>Dogwood</t>
  </si>
  <si>
    <t>Tyler4</t>
  </si>
  <si>
    <t>Uphill,By next bench, can, light</t>
  </si>
  <si>
    <t>Tyler5</t>
  </si>
  <si>
    <t>Downhill,By next bench, can, light</t>
  </si>
  <si>
    <t>Basswood</t>
  </si>
  <si>
    <t>Tyler6</t>
  </si>
  <si>
    <t>Edge by path/stone steps</t>
  </si>
  <si>
    <t>Oak</t>
  </si>
  <si>
    <t>PARK</t>
  </si>
  <si>
    <t>Acres</t>
  </si>
  <si>
    <t># Points</t>
  </si>
  <si>
    <t>NatArea Acres</t>
  </si>
  <si>
    <t>Pt/Ac</t>
  </si>
  <si>
    <t>Pt/NAAc</t>
  </si>
  <si>
    <t>Bingham</t>
  </si>
  <si>
    <t>Cherokee</t>
  </si>
  <si>
    <t>Chickasaw</t>
  </si>
  <si>
    <t>Iroquois</t>
  </si>
  <si>
    <t>Seminary</t>
  </si>
  <si>
    <t>Seneca</t>
  </si>
  <si>
    <t>Shawnee</t>
  </si>
  <si>
    <t>Tyler</t>
  </si>
  <si>
    <t>MiVi, FaJa, Ach</t>
  </si>
  <si>
    <t>EuAl, MoAl, LoMa, Lig, Ail</t>
  </si>
  <si>
    <t>LoJa, AmBr, CeOr, ViMi, EuFo, AkQu, HeHe</t>
  </si>
  <si>
    <t>Groundcover/ Vines</t>
  </si>
  <si>
    <t>Woody shrubs/ trees</t>
  </si>
  <si>
    <t>Herbaceous</t>
  </si>
  <si>
    <t>BINGHAM</t>
  </si>
  <si>
    <t>CHICKASAW</t>
  </si>
  <si>
    <t>IROQUOIS</t>
  </si>
  <si>
    <t>TYLER</t>
  </si>
  <si>
    <t>SEMINARY INVASIVE PLANT SURVEY - 2021</t>
  </si>
  <si>
    <t>Maple, box elder, walnut, hackberry, mulberry, elm, tilia</t>
  </si>
  <si>
    <t xml:space="preserve">Tilia, L. maakii </t>
  </si>
  <si>
    <t>Tilia, poplar, oak, maple, box elder</t>
  </si>
  <si>
    <t>Elm, box elder, maple</t>
  </si>
  <si>
    <t>Miscanthus (1)</t>
  </si>
  <si>
    <t>Magnolia grandiflora, hackberry, maple</t>
  </si>
  <si>
    <t>Cornus, bottle brush buckeye, cercis, walnut</t>
  </si>
  <si>
    <t>Maple, pine</t>
  </si>
  <si>
    <t>Ash, cercis</t>
  </si>
  <si>
    <t>Hackberry, ailanthus, sycamore, walnut</t>
  </si>
  <si>
    <t>Ash, oak, lindera, maple, cherry</t>
  </si>
  <si>
    <t>Hackberry, walnut, sugar berry, sycamore</t>
  </si>
  <si>
    <t>Hackberry, box elder, elm</t>
  </si>
  <si>
    <t>Paulownia (2) garlic mustard (3)</t>
  </si>
  <si>
    <t>Hackberry, sugar berry, oak, sugar maple, paulowni</t>
  </si>
  <si>
    <t>Carya, tilia, box elder, cercis, hackberry, pawpaw</t>
  </si>
  <si>
    <t>Mess</t>
  </si>
  <si>
    <t xml:space="preserve">Hackberry maple red oak white oak  </t>
  </si>
  <si>
    <t xml:space="preserve">Oak saplings ash saplings </t>
  </si>
  <si>
    <t xml:space="preserve">Between creek and trail, cane and garlic mustard  </t>
  </si>
  <si>
    <t xml:space="preserve">Sycamore ironwood hickory  </t>
  </si>
  <si>
    <t xml:space="preserve">Buckeye box elder pawpaw  </t>
  </si>
  <si>
    <t xml:space="preserve">Wall of honeysuckle continues </t>
  </si>
  <si>
    <t>Maple hackberry red oak ironwood white oak</t>
  </si>
  <si>
    <t xml:space="preserve">Pawpaw honeysuckle greenbrier ash sapling box elder redbud </t>
  </si>
  <si>
    <t xml:space="preserve">At trail amd drainage intersection </t>
  </si>
  <si>
    <t xml:space="preserve">Red oak maple sycamore white oak </t>
  </si>
  <si>
    <t xml:space="preserve">Pawpaw ironwood redbud ash saplings </t>
  </si>
  <si>
    <t xml:space="preserve">On edge- whole wall of mature honeysuckle </t>
  </si>
  <si>
    <t xml:space="preserve">Walnut maple hackberry red and white oak ash </t>
  </si>
  <si>
    <t xml:space="preserve">Creek side with lots of dead ash </t>
  </si>
  <si>
    <t>Lots of oak, dead ash, locust, ironwood, cottonwood maple</t>
  </si>
  <si>
    <t>Cedar redbud ash saplings pawpaw tulip poplar saplings</t>
  </si>
  <si>
    <t>Trailside</t>
  </si>
  <si>
    <t xml:space="preserve">Locust ironwood maple red oak hackberry dead ash  </t>
  </si>
  <si>
    <t xml:space="preserve">Ironwood saplings ash saplings cherry  </t>
  </si>
  <si>
    <t xml:space="preserve">Scratch- in creek </t>
  </si>
  <si>
    <t>Ironwood, maple cherry ash white oak</t>
  </si>
  <si>
    <t>Ash springs blackberry raspberry holly ironwood sapling redbud</t>
  </si>
  <si>
    <t>On creek edge almost</t>
  </si>
  <si>
    <t>Box elder cottonwood ironwood walnut white oak hackberry</t>
  </si>
  <si>
    <t xml:space="preserve">Box elder amd ash saplings pawpaw </t>
  </si>
  <si>
    <t xml:space="preserve">Between trail and edge- </t>
  </si>
  <si>
    <t xml:space="preserve">Maple hackberry paulownia? Oak  </t>
  </si>
  <si>
    <t>Redbud rose ash saplings maple saplings ironwood sapling holly pawpaw</t>
  </si>
  <si>
    <t>Scratch- FeCon and mown edge</t>
  </si>
  <si>
    <t>Paulownia hackberry tilia maple cherry tulip poplar walnut</t>
  </si>
  <si>
    <t xml:space="preserve">Paulownia? Box elder  </t>
  </si>
  <si>
    <t>Below path</t>
  </si>
  <si>
    <t>Elm, box elder, sycamore</t>
  </si>
  <si>
    <t>Box elder, hackberry, maple</t>
  </si>
  <si>
    <t>Bradford pear present</t>
  </si>
  <si>
    <t>Sycamore, red oak, shingle oak</t>
  </si>
  <si>
    <t>Maple, dogwood, ash, Bradford pear, holly</t>
  </si>
  <si>
    <t>Edge of clearing</t>
  </si>
  <si>
    <t>Sycamore, box elder, tulip poplar</t>
  </si>
  <si>
    <t>Box elder, buckthorn (invasive?)</t>
  </si>
  <si>
    <t>Right off path</t>
  </si>
  <si>
    <t>Basswood, hickory, cherry</t>
  </si>
  <si>
    <t>Hackberry, ash</t>
  </si>
  <si>
    <t>Top of ridge</t>
  </si>
  <si>
    <t>Ash, walnut</t>
  </si>
  <si>
    <t>Box elder, sugar maple</t>
  </si>
  <si>
    <t xml:space="preserve">Wine berry present </t>
  </si>
  <si>
    <t>Hackberry, ash, red oak</t>
  </si>
  <si>
    <t>Buckeye, ash</t>
  </si>
  <si>
    <t xml:space="preserve">Scratch, in lawn. Wine berry along edge of woods </t>
  </si>
  <si>
    <t>On path heading toward woods</t>
  </si>
  <si>
    <t>Chinkapin oak, walnut, hickory</t>
  </si>
  <si>
    <t xml:space="preserve">Ash, maple, </t>
  </si>
  <si>
    <t>Off trail, near feconed area</t>
  </si>
  <si>
    <t>Shingle oak, sycamore</t>
  </si>
  <si>
    <t>Ash, hickory</t>
  </si>
  <si>
    <t>Densiometer Readings for % canopy cover (Iroquois Park)</t>
  </si>
  <si>
    <t>*pre-calculated count of open canopy points (sky) in each direction, and "Canopy AVG" represents percentage Closed Canopy based on densiometer calculation</t>
  </si>
  <si>
    <t>Data recorder in field: KW mainly</t>
  </si>
  <si>
    <t>Data entered in Excel by MC</t>
  </si>
  <si>
    <t>Directions</t>
  </si>
  <si>
    <t>Trimble</t>
  </si>
  <si>
    <t>Map</t>
  </si>
  <si>
    <t>1.04*average</t>
  </si>
  <si>
    <t>Canopy AVG</t>
  </si>
  <si>
    <t>Disc golf course/bare soil</t>
  </si>
  <si>
    <t>Point on trail near road/new disc golf section</t>
  </si>
  <si>
    <t>Green briar throughout</t>
  </si>
  <si>
    <t>point on road</t>
  </si>
  <si>
    <t>downed trees and grapevine overgrowth</t>
  </si>
  <si>
    <t>on road</t>
  </si>
  <si>
    <t>point near bridle trail</t>
  </si>
  <si>
    <t>canopy gap/downed trees</t>
  </si>
  <si>
    <t>point near road on grassy corner</t>
  </si>
  <si>
    <t>disc golf course near road</t>
  </si>
  <si>
    <t>half of plot is roadside/turf</t>
  </si>
  <si>
    <t>roadside</t>
  </si>
  <si>
    <t>slight canopy gap</t>
  </si>
  <si>
    <t>point in center of road by gate</t>
  </si>
  <si>
    <t>road</t>
  </si>
  <si>
    <t>witch hazel in plot</t>
  </si>
  <si>
    <t>downed trees</t>
  </si>
  <si>
    <t>canopy gap</t>
  </si>
  <si>
    <t>near canopy gap/lots of pawpaw</t>
  </si>
  <si>
    <t>point next to horse corral</t>
  </si>
  <si>
    <t>creek runs through plot</t>
  </si>
  <si>
    <t>point on trail near canopy gap</t>
  </si>
  <si>
    <t>canopy gap/Creeping Charlie</t>
  </si>
  <si>
    <t>point on bridle trail</t>
  </si>
  <si>
    <t>point near road/North Overlook</t>
  </si>
  <si>
    <t>highly impacted area/canopy gap</t>
  </si>
  <si>
    <t>Summit Field/LOMA present</t>
  </si>
  <si>
    <t>point near Pavilion, highly impacted area</t>
  </si>
  <si>
    <t>point near ravine</t>
  </si>
  <si>
    <t>point on road, near panther point, highly impacted.</t>
  </si>
  <si>
    <t>LOMA in Summit Field near pond and gazebo</t>
  </si>
  <si>
    <t>Summit Field</t>
  </si>
  <si>
    <t>point on road near Summit Field</t>
  </si>
  <si>
    <t>large blowdown, several 100 ft.+ trees down, lots of regen. (sass/beech/oak)</t>
  </si>
  <si>
    <t>half of plot on road</t>
  </si>
  <si>
    <t>near road edge</t>
  </si>
  <si>
    <t>healthy canopy gap</t>
  </si>
  <si>
    <t>canopy gap, many down trees</t>
  </si>
  <si>
    <t>fallen trees over red dot trail (trail lost there)</t>
  </si>
  <si>
    <t xml:space="preserve">highly impacted area </t>
  </si>
  <si>
    <t>canopy gap, several downed branches</t>
  </si>
  <si>
    <t>max_cover</t>
  </si>
  <si>
    <t>min_cover</t>
  </si>
  <si>
    <t>% Cover Bush Honeysuckle/Privet/Ailanthus (Iroquois Park)</t>
  </si>
  <si>
    <t>Data recorder in field: L. Darnell and M. Russo, Redwing Ecological Services.  August 15, 20, 21, 22, 23, 29, and 30, 2012.</t>
  </si>
  <si>
    <t>Data entered in Excel by: M. Russo; Checked by : L. Darnell</t>
  </si>
  <si>
    <t>Data recorded from 4 quadrants of circular plot having 37.5 ft. radius (or total area of 4416 sq. ft. or 0.10 acre). Area of each quadrant is 1104 square ft.</t>
  </si>
  <si>
    <t xml:space="preserve">% Cover estimates only include 3 target species (H=Honeysuckle, P=Privet, A=Ailanthus). Estimates of other invasive covers (e.g. LOJA) are noted in separate columns.  </t>
  </si>
  <si>
    <t>The 2012 survey found that invasive cover was typically very low, so the square footage of the invasive shrubs was counted for each quadrant, rather than estimating percentage.</t>
  </si>
  <si>
    <t xml:space="preserve">Square feet of invasive shrubs in plot,
all together (H+P+A) </t>
  </si>
  <si>
    <t>Average square feet (H+P+A)</t>
  </si>
  <si>
    <t>Square feet of invasive shrubs in plot,
broken down by species designation (H,P,A)</t>
  </si>
  <si>
    <t>Presence/Absence of Species
(Present=1, Absent=0)</t>
  </si>
  <si>
    <t>Canopy species, most common</t>
  </si>
  <si>
    <t>Understory species, most common</t>
  </si>
  <si>
    <t>Privet</t>
  </si>
  <si>
    <t>Glechoma hederacea</t>
  </si>
  <si>
    <t>Polygonum persicaria</t>
  </si>
  <si>
    <t>Rosa multiflora</t>
  </si>
  <si>
    <t>Paulownia tomentosa</t>
  </si>
  <si>
    <t>Lonicera cf. fragrantissima</t>
  </si>
  <si>
    <t xml:space="preserve">Nandina domestica </t>
  </si>
  <si>
    <t>Perilla frutescens</t>
  </si>
  <si>
    <t>Rubus phoenicolasius</t>
  </si>
  <si>
    <t>Dioscorea oppositifolia</t>
  </si>
  <si>
    <t>5H,5P</t>
  </si>
  <si>
    <t>8H,8P</t>
  </si>
  <si>
    <t>9H,1P</t>
  </si>
  <si>
    <t>20H</t>
  </si>
  <si>
    <t>Beech, shellbark hickory, musclewood, red maple</t>
  </si>
  <si>
    <t>Green ash, ground ivy</t>
  </si>
  <si>
    <t>F</t>
  </si>
  <si>
    <t>SO</t>
  </si>
  <si>
    <t>Cleared area on disc course.</t>
  </si>
  <si>
    <t>2H</t>
  </si>
  <si>
    <t>3H</t>
  </si>
  <si>
    <t>Beech, shagbark hickory, white oak, southern red oak</t>
  </si>
  <si>
    <t>Gravel trail through plot.</t>
  </si>
  <si>
    <t>4H</t>
  </si>
  <si>
    <t>6H,IP</t>
  </si>
  <si>
    <t>Sugar maple, shagbark hickory, shumard oak, white oak</t>
  </si>
  <si>
    <t>Thoroughwort, white ash</t>
  </si>
  <si>
    <t>Gravel trail through plot, center of plot at disc course tee.</t>
  </si>
  <si>
    <t>Sugar maple, white oak, American elm</t>
  </si>
  <si>
    <t>Poison ivy, sugar maple, white ash, coralberry</t>
  </si>
  <si>
    <t>Located near and partially on disc course.</t>
  </si>
  <si>
    <t>1H, 2P</t>
  </si>
  <si>
    <t>4P</t>
  </si>
  <si>
    <t>2H,8P</t>
  </si>
  <si>
    <t>12H,4P</t>
  </si>
  <si>
    <t>Beech, northern red oak, shumard oak, black gum</t>
  </si>
  <si>
    <t>Spicebush, sugar maple, white ash</t>
  </si>
  <si>
    <t>Horse path through plot.</t>
  </si>
  <si>
    <t>3P</t>
  </si>
  <si>
    <t>1P</t>
  </si>
  <si>
    <t>White oak, southern red oak, chestnut oak</t>
  </si>
  <si>
    <t>Greenbriar, white oak, chestnut oak, Virginia creeper</t>
  </si>
  <si>
    <t>Large tulip poplar present, &gt; 4ft DBH.</t>
  </si>
  <si>
    <t>5H</t>
  </si>
  <si>
    <t>Tulip poplar, beech, hop hornbeam</t>
  </si>
  <si>
    <t>Spicebush, greenbriar, poison ivy, wild ginger</t>
  </si>
  <si>
    <t>Plot divided by path.</t>
  </si>
  <si>
    <t>Shagbark hickory, white oak, shumard oak, sugar maple</t>
  </si>
  <si>
    <t>Greenbriar, sugar maple, Virginia creeper</t>
  </si>
  <si>
    <t>1H,1P</t>
  </si>
  <si>
    <t>1H</t>
  </si>
  <si>
    <t>Beech, sweet gum, grape vine</t>
  </si>
  <si>
    <t>Spicebush, pawpaw</t>
  </si>
  <si>
    <t>75% roadway; center of plot in road.</t>
  </si>
  <si>
    <t>3H,2P</t>
  </si>
  <si>
    <t>2P</t>
  </si>
  <si>
    <t>White oak, white ash, hop hornbeam</t>
  </si>
  <si>
    <t>Poison ivy, coralberry, redbud</t>
  </si>
  <si>
    <t>White oak, northern red oak, chestnut oak, hop hornbeam</t>
  </si>
  <si>
    <t>Greenbriar</t>
  </si>
  <si>
    <t>Paved road divides plot, approx. 50% of plot is road.</t>
  </si>
  <si>
    <t>Northern red oak, sugar maple, white ash, white oak</t>
  </si>
  <si>
    <t>Poison ivy, white ash, blackberry, greenbriar</t>
  </si>
  <si>
    <t>Many downed trees, fairly heavy greenbriar thicket.</t>
  </si>
  <si>
    <t>6H</t>
  </si>
  <si>
    <t>4H,1P</t>
  </si>
  <si>
    <t>Beech, black gum, redbud, grape vine</t>
  </si>
  <si>
    <t>Greenbriar, spicebush</t>
  </si>
  <si>
    <t>More than half of plot is paved road (Sanders Gate Rd).</t>
  </si>
  <si>
    <t>2H,2P</t>
  </si>
  <si>
    <t>Sweet gum, white oak, beech, green ash</t>
  </si>
  <si>
    <t>Poison ivy, viburnum, greenbriar, river oats</t>
  </si>
  <si>
    <t>A lot of downed wood in plot.</t>
  </si>
  <si>
    <t>16H,8P</t>
  </si>
  <si>
    <t>Tulip poplar, sweet gum, beech, poison ivy</t>
  </si>
  <si>
    <t>Poison ivy, greenbriar</t>
  </si>
  <si>
    <t>Gravel path through plot.</t>
  </si>
  <si>
    <t>Beech, tulip poplar, sugar maple</t>
  </si>
  <si>
    <t>Pawpaw, English ivy, spicebush, beech</t>
  </si>
  <si>
    <t>A lot of downed wood, beech fern present.</t>
  </si>
  <si>
    <t>3H,1P</t>
  </si>
  <si>
    <t>18H</t>
  </si>
  <si>
    <t>Beech, northern red oak</t>
  </si>
  <si>
    <t>English ivy, greenbriar, spicebush</t>
  </si>
  <si>
    <t>Stream through plot.</t>
  </si>
  <si>
    <t>6P</t>
  </si>
  <si>
    <t>8H,6P</t>
  </si>
  <si>
    <t>2H,7P</t>
  </si>
  <si>
    <t>15H,12P</t>
  </si>
  <si>
    <t>Beech, tulip poplar, sweet gum, red maple</t>
  </si>
  <si>
    <t>Greenbriar, spicebush, green ash, poison ivy</t>
  </si>
  <si>
    <t>Paved road through southern section of plot.</t>
  </si>
  <si>
    <t>30P</t>
  </si>
  <si>
    <t>Beech, sweet gum, green ash, tulip poplar</t>
  </si>
  <si>
    <t>Sweet gum, poison ivy, turf grass</t>
  </si>
  <si>
    <t>IA</t>
  </si>
  <si>
    <t>White oak, southern red oak, red maple, beech</t>
  </si>
  <si>
    <t>Sassafras, blueberry</t>
  </si>
  <si>
    <t>Hillslope adjacent to stream/ravine.</t>
  </si>
  <si>
    <t>11H</t>
  </si>
  <si>
    <t>Chestnut oak, white oak, scarlet oak, serviceberry</t>
  </si>
  <si>
    <t>Chestnut oak, dittany</t>
  </si>
  <si>
    <t>Badly eroded area downhill; some Chinese silvergrass near plot.</t>
  </si>
  <si>
    <t>24H</t>
  </si>
  <si>
    <t>8H</t>
  </si>
  <si>
    <t>Chestnut oak, eastern red cedar, post oak, blackjack oak</t>
  </si>
  <si>
    <t>Serviceberry, dittany, post oak, sunflower</t>
  </si>
  <si>
    <t>Plot contains paved road and mowed lawn. Some dead, treated privet/honeysuckle observed.</t>
  </si>
  <si>
    <t>Chestnut oak, pignut hickory, black oak, redbud</t>
  </si>
  <si>
    <t>Poison ivy, turf grass</t>
  </si>
  <si>
    <t>Paved road divides plot; large chestnut oak recently fallen on west side of plot.</t>
  </si>
  <si>
    <t>Black locust, red maple, grape vine</t>
  </si>
  <si>
    <t>Blackberry, devil's walking stick</t>
  </si>
  <si>
    <t>Steep slope adjacent to road.</t>
  </si>
  <si>
    <t>Chestnut oak, pignut hickory, southern red oak, sugar maple</t>
  </si>
  <si>
    <t>Poison ivy, greenbriar, devil's walking stick, white ash</t>
  </si>
  <si>
    <t>Walking trail through plot; some downed wood.</t>
  </si>
  <si>
    <t>2H,3P</t>
  </si>
  <si>
    <t>Sugar maple, redbud, black locust, chestnut oak</t>
  </si>
  <si>
    <t>Poison ivy, thoroughwort, blackberry</t>
  </si>
  <si>
    <t>Fairly thick understory; adjacent to walking path.</t>
  </si>
  <si>
    <t>White oak, chestnut oak, shagbark hickory, sugar maple</t>
  </si>
  <si>
    <t>Poison ivy, greenbriar, sugar maple, grape vine</t>
  </si>
  <si>
    <t>Path through plot. Bristly locust present.</t>
  </si>
  <si>
    <t>White oak, chestnut oak, pignut hickory</t>
  </si>
  <si>
    <t>Greenbriar, white ash, poison ivy, blueberry</t>
  </si>
  <si>
    <t>Downed wood; open canopy.</t>
  </si>
  <si>
    <t>48P</t>
  </si>
  <si>
    <t>Sugar maple, white oak, red maple, poison ivy</t>
  </si>
  <si>
    <t>Greenbriar, sugar maple, poison ivy, pawpaw</t>
  </si>
  <si>
    <t>Paved road through plot.</t>
  </si>
  <si>
    <t>Sugar maple, northern red oak, chestnut oak, pignut hickory</t>
  </si>
  <si>
    <t>Sugar maple, microstegium, leaf-litter/road</t>
  </si>
  <si>
    <t>Paved road is approx 70% of plot.</t>
  </si>
  <si>
    <t>6H,8P</t>
  </si>
  <si>
    <t>Chestnut oak, cottonwood, northern red oak, sugar maple</t>
  </si>
  <si>
    <t>Poison ivy, aster sp., redbud, trumpet creeper</t>
  </si>
  <si>
    <t>50% of plot is roadway or maintained lawn.  40% vinca.</t>
  </si>
  <si>
    <t>Northern red oak, chestnut oak, white ash, red maple</t>
  </si>
  <si>
    <t>Vinca, poison ivy, blueberry, coralberry</t>
  </si>
  <si>
    <t>M</t>
  </si>
  <si>
    <t>Road and mowed lawn account for approx. 70% of ground cover.</t>
  </si>
  <si>
    <t>White ash, red maple, sweet gum, tulip poplar</t>
  </si>
  <si>
    <t>Turf grass, poison ivy, winter creeper</t>
  </si>
  <si>
    <t>Large tree down, extensive greenbriar thicket.</t>
  </si>
  <si>
    <t>Beech, sugar maple, pignut hickory, southern red oak</t>
  </si>
  <si>
    <t>White oak, red maple, pignut hickory, beech</t>
  </si>
  <si>
    <t>Greenbriar, white ash</t>
  </si>
  <si>
    <t>60% of plot is covered in vinca.</t>
  </si>
  <si>
    <t>Southern red oak, white oak, black gum, sugar maple</t>
  </si>
  <si>
    <t>Greenbriar, sugar maple, white ash, vinca</t>
  </si>
  <si>
    <t>1H,2P</t>
  </si>
  <si>
    <t>5H, 5P</t>
  </si>
  <si>
    <t>Red maple, beech, tulip poplar, white oak</t>
  </si>
  <si>
    <t>White ash, greenbriar, witch hazel</t>
  </si>
  <si>
    <t>5H, 1P</t>
  </si>
  <si>
    <t>Pignut hickory, beech, shagbark hickory, black gum</t>
  </si>
  <si>
    <t>Maple-leaf viburnum, greenbriar, blueberry</t>
  </si>
  <si>
    <t>Downed wood; mostly open canopy, dense greenbriar/understory.</t>
  </si>
  <si>
    <t>2A</t>
  </si>
  <si>
    <t>Red maple, white oak, sassafras</t>
  </si>
  <si>
    <t>Sassafras, greenbriar</t>
  </si>
  <si>
    <t>Some downed wood, standing dead trees.</t>
  </si>
  <si>
    <t>White oak, chestnut oak, shagbark hickory, red maple</t>
  </si>
  <si>
    <t>Blackberry, greenbriar, sassafras, blueberry</t>
  </si>
  <si>
    <t>Walking path through plot.</t>
  </si>
  <si>
    <t>White oak, chestnut oak, beech, red maple</t>
  </si>
  <si>
    <t>Greenbriar, sassafras, blueberry, maple-leaf viburnum</t>
  </si>
  <si>
    <t>Dense greenbriar throughout.  Horse trail through plot.</t>
  </si>
  <si>
    <t>Chestnut oak, white oak</t>
  </si>
  <si>
    <t>Smilax rotundifolia, sassafras, blueberry</t>
  </si>
  <si>
    <t>5P</t>
  </si>
  <si>
    <t>2H,100P</t>
  </si>
  <si>
    <t>2H,30P</t>
  </si>
  <si>
    <t>White oak, beech, tulip poplar, red maple</t>
  </si>
  <si>
    <t>Sassafras, poison ivy, thoroughwort, blackberry</t>
  </si>
  <si>
    <t>Sinkhole in plot.</t>
  </si>
  <si>
    <t>2H,1P</t>
  </si>
  <si>
    <t>Sugar maple, tulip poplar, green ash</t>
  </si>
  <si>
    <t>Pawpaw, sugar maple, thoroughwort, spicebush</t>
  </si>
  <si>
    <t>Eastern quarter of plot in horse pasture; dead brush from previous invasive treatment.</t>
  </si>
  <si>
    <t>22H,14P</t>
  </si>
  <si>
    <t>24H,16P</t>
  </si>
  <si>
    <t>Beech, red maple, sweet gum, green ash</t>
  </si>
  <si>
    <t>Ground ivy, microstegium, bittersweet</t>
  </si>
  <si>
    <t>Plot divided by streambed.</t>
  </si>
  <si>
    <t>Beech, tulip poplar, American elm</t>
  </si>
  <si>
    <t>Spicebush, microstegium, thoroughwort</t>
  </si>
  <si>
    <t>Beech fern present; plot divided by merging of two meandering streams.</t>
  </si>
  <si>
    <t>Beech, tulip poplar, sweet gum</t>
  </si>
  <si>
    <t>Spicebush, pawpaw, beech fern, microstegium</t>
  </si>
  <si>
    <t>Gravel path through plot, understory is dense.</t>
  </si>
  <si>
    <t>Beech, tulip poplar, green ash</t>
  </si>
  <si>
    <t>Spicebush, pawpaw, blackberry, ground ivy</t>
  </si>
  <si>
    <t>Very dense understory.  Ground ivy 60%.</t>
  </si>
  <si>
    <t>Tulip poplar, sugar maple, green ash</t>
  </si>
  <si>
    <t>Ground ivy, spicebush, pokeweed, devil's walking stick, beech</t>
  </si>
  <si>
    <t>Stream runs through NW/W section of plot.</t>
  </si>
  <si>
    <t>7H</t>
  </si>
  <si>
    <t>17H,1P</t>
  </si>
  <si>
    <t>7H,1P</t>
  </si>
  <si>
    <t>Beech, tulip poplar, shumard oak</t>
  </si>
  <si>
    <t>Beech fern, pawpaw, spicebush</t>
  </si>
  <si>
    <t>Gravel path divides plot.</t>
  </si>
  <si>
    <t>7P</t>
  </si>
  <si>
    <t>Beech, tulip poplar</t>
  </si>
  <si>
    <t>Greenbriar, spicebush, pawpaw</t>
  </si>
  <si>
    <t>A lot of fallen wood.</t>
  </si>
  <si>
    <t>Beech, green ash</t>
  </si>
  <si>
    <t>Spicebush, thoroughwort, pawpaw</t>
  </si>
  <si>
    <t>Stream runs through plot.</t>
  </si>
  <si>
    <t>Beech, tulip poplar, white oak, white ash</t>
  </si>
  <si>
    <t>Spicebush, beech fern, greenbriar</t>
  </si>
  <si>
    <t>Paved road &amp; lawn is approx 60% of plot.</t>
  </si>
  <si>
    <t>Loblolly pine, chestnut oak, slippery elm</t>
  </si>
  <si>
    <t>Turf grass, poison ivy, Japanese honeysuckle, blackberry</t>
  </si>
  <si>
    <t>Extensive microstegium along adjacent trail.</t>
  </si>
  <si>
    <t>Sugar maple, chestnut oak, white oak, pignut hickory</t>
  </si>
  <si>
    <t>Sugar maple, thoroughwort, white ash, cherry</t>
  </si>
  <si>
    <t>Plot center lies in very young overstory; mostly grape vine thicket.</t>
  </si>
  <si>
    <t>45H,3P</t>
  </si>
  <si>
    <t>Grape vine, redbud, sassafras, white oak</t>
  </si>
  <si>
    <t>Thoroughwort, greenbriar, blackberry, poison ivy</t>
  </si>
  <si>
    <t>Many downed woods; fairly thick understory.</t>
  </si>
  <si>
    <t>Shagbark hickory, sugar maple, white oak, chestnut oak</t>
  </si>
  <si>
    <t>Blackberry, greenbriar, poison ivy</t>
  </si>
  <si>
    <t>Adjacent to summit prairie gravel trail.</t>
  </si>
  <si>
    <t>Sweet gum, red maple, black willow</t>
  </si>
  <si>
    <t>Big bluestem, switchgrass, rattlesnake master, goldenrod</t>
  </si>
  <si>
    <t>Adjacent to picnic shelter and playground. 60% Japanese honeysuckle.</t>
  </si>
  <si>
    <t>1A</t>
  </si>
  <si>
    <t>8P</t>
  </si>
  <si>
    <t>Chestnut oak, pignut hickory</t>
  </si>
  <si>
    <t>Blackberry, grape vine, red mulberry, Japanese honeysuckle</t>
  </si>
  <si>
    <t>Hillslope, ravine to east of plot.</t>
  </si>
  <si>
    <t>Pignut hickory, white oak, serviceberry</t>
  </si>
  <si>
    <t>Blueberry, blackberry, white oak</t>
  </si>
  <si>
    <t>Large ravine through plot.</t>
  </si>
  <si>
    <t>Chestnut oak, pignut hickory, black gum, red maple</t>
  </si>
  <si>
    <t>White ash, dewberry, blueberry, dittany</t>
  </si>
  <si>
    <t>On hillslope.</t>
  </si>
  <si>
    <t>2H,5P</t>
  </si>
  <si>
    <t>White oak, chestnut oak, flowering dogwood</t>
  </si>
  <si>
    <t>Greenbriar, Japanese honeysuckle, white ash, blueberry</t>
  </si>
  <si>
    <t>Panther point look-out pullout makes up &gt;50% of plot.</t>
  </si>
  <si>
    <t>Post oak, sugar maple, hawthorn, redbud</t>
  </si>
  <si>
    <t>Aster sp., Japanese honeysuckle, poison ivy</t>
  </si>
  <si>
    <t>Adjacent to small pond; prairie trail goes through eastern section of plot.</t>
  </si>
  <si>
    <t>Sweet gum, red maple</t>
  </si>
  <si>
    <t>Big bluestem, partridge pea, goldenrod, switchgrass</t>
  </si>
  <si>
    <t>Summit field prairie; small grove of oak trees in prairie.</t>
  </si>
  <si>
    <t>Pin oak, white ash</t>
  </si>
  <si>
    <t>Winged sumac, big bluestem, switchgrass, panic grass</t>
  </si>
  <si>
    <t>Thick understory; walking trail runs through edge of plot.</t>
  </si>
  <si>
    <t>Chestnut oak, southern red oak, grape vine</t>
  </si>
  <si>
    <t>Blackberry, sassafras, greenbriar</t>
  </si>
  <si>
    <t>Some downed wood, several standing but dead trees.</t>
  </si>
  <si>
    <t>Chestnut oak, white oak, pignut hickory</t>
  </si>
  <si>
    <t>White oak, blackberry, greenbriar, thoroughwort</t>
  </si>
  <si>
    <t>Sugar maple, chestnut oak, hackberry</t>
  </si>
  <si>
    <t>Greenbriar, thoroughwort, sugar maple</t>
  </si>
  <si>
    <t>Paved road divides plot.</t>
  </si>
  <si>
    <t>Osage-orange, sassafras, hackberry, slippery elm</t>
  </si>
  <si>
    <t>Thoroughwort, Japanese honeysuckle, goldenrod, poison ivy</t>
  </si>
  <si>
    <t>Nice woods on hillslope, some downed woods w/ minimal open canopy.</t>
  </si>
  <si>
    <t>Sugar maple, beech, white oak</t>
  </si>
  <si>
    <t>Sugar maple, pawpaw, spicebush, greenbriar</t>
  </si>
  <si>
    <t>Very open beneath canopy, some downed wood.</t>
  </si>
  <si>
    <t>13H,2P</t>
  </si>
  <si>
    <t>Sugar maple, persimmon, chestnut oak</t>
  </si>
  <si>
    <t>Sugar maple, trumpet creeper, green ash</t>
  </si>
  <si>
    <t xml:space="preserve">Horse path through plot. </t>
  </si>
  <si>
    <t>9P</t>
  </si>
  <si>
    <t>Shagbark hickory, pignut hickory, northern red oak, white oak</t>
  </si>
  <si>
    <t>Greenbriar, sugar maple, blueberry, Japanese honeysuckle</t>
  </si>
  <si>
    <t>Horse path through southern edge of plot, partially open canopy.</t>
  </si>
  <si>
    <t>Chestnut oak, white oak, flowering dogwood, red maple</t>
  </si>
  <si>
    <t>Greenbriar, blueberry, sugar maple</t>
  </si>
  <si>
    <t>Hillslope</t>
  </si>
  <si>
    <t>Chestnut oak, white oak, serviceberry</t>
  </si>
  <si>
    <t>Greenbriar, blueberry, blackberry</t>
  </si>
  <si>
    <t>Adjacent to ravines; woods are in good condition.</t>
  </si>
  <si>
    <t>Blueberry, greenbriar, dittany</t>
  </si>
  <si>
    <t>Blackberry thicket; several large downed trees; difficult to access.</t>
  </si>
  <si>
    <t>Sassafras, sugar maple</t>
  </si>
  <si>
    <t>Sassafras, devil's walking stick, Japanese honeysuckle, blackberry</t>
  </si>
  <si>
    <t>Approx 40% of plot is paved road.</t>
  </si>
  <si>
    <t>1H,1P,8A</t>
  </si>
  <si>
    <t>Redbud, bitternut hickory, sycamore</t>
  </si>
  <si>
    <t>Turf grass, greenbriar, sugar maple</t>
  </si>
  <si>
    <t>Major vinca infestation to west of plot.</t>
  </si>
  <si>
    <t>White oak, beech, northern red oak</t>
  </si>
  <si>
    <t>Pawpaw, spicebush, sassafras, white ash</t>
  </si>
  <si>
    <t>Sugar maple, shagbark hickory, northern red oak, white oak</t>
  </si>
  <si>
    <t>White ash, redbud</t>
  </si>
  <si>
    <t>Dense understory. 3 large buckthorn trees (3" dbh, red berries).</t>
  </si>
  <si>
    <t>Beech, tulip poplar, redbud, sassafras</t>
  </si>
  <si>
    <t>Spicebush, devil's walking stick, pawpaw</t>
  </si>
  <si>
    <t>Adjacent to horse trail and on walking path; Extensive greenbriar thicket on both sides of path.</t>
  </si>
  <si>
    <t>White oak, beech, northern red oak, American elm</t>
  </si>
  <si>
    <t>Greenbriar, poison ivy, sassafras</t>
  </si>
  <si>
    <t>Chestnut oak, sugar maple, red maple, white oak, beech</t>
  </si>
  <si>
    <t>Greenbriar, chestnut oak</t>
  </si>
  <si>
    <t>Hillslope; dead but standing trees.</t>
  </si>
  <si>
    <t>Chestnut oak, white oak, pignut hickory, red maple</t>
  </si>
  <si>
    <t>Greenbriar, chestnut oak, blueberry, sassafras</t>
  </si>
  <si>
    <t>Some downed trees w/slight canopy opening, stream channel in plot.</t>
  </si>
  <si>
    <t>Chestnut oak, tulip poplar, red maple, black gum</t>
  </si>
  <si>
    <t>Blackberry, poison ivy, sassafras</t>
  </si>
  <si>
    <t>Chestnut oak, white oak, black oak, beech</t>
  </si>
  <si>
    <t>Greenbriar, chestnut oak, blueberry, pawpaw</t>
  </si>
  <si>
    <t>Stream through eastern section of plot.</t>
  </si>
  <si>
    <t>22H</t>
  </si>
  <si>
    <t>12H</t>
  </si>
  <si>
    <t>Beech, white oak, red maple, tulip poplar</t>
  </si>
  <si>
    <t>Spicebush, greenbriar, pawpaw, sassafras</t>
  </si>
  <si>
    <t>Large tree down in plot.</t>
  </si>
  <si>
    <t>Beech, tulip poplar, chestnut oak, northern red oak</t>
  </si>
  <si>
    <t>Greenbriar, spicebush, poison ivy</t>
  </si>
  <si>
    <t>Chestnut oak, white oak, beech, tulip poplar</t>
  </si>
  <si>
    <t>Spicebush, greenbriar</t>
  </si>
  <si>
    <t>Paved road through plot, approx 50% of plot is road.</t>
  </si>
  <si>
    <t>Sugar maple, sweet gum, white ash, redbud, tulip poplar</t>
  </si>
  <si>
    <t>Spicebush, poison ivy, slippery elm</t>
  </si>
  <si>
    <t>Downed woods and standing dead trees, no canopy openings.  Ailanthus pulled.</t>
  </si>
  <si>
    <t>White oak, red maple, Virginia pine</t>
  </si>
  <si>
    <t>White ash, spicebush, pawpaw, blueberry</t>
  </si>
  <si>
    <t>Stream through plot; some downed wood.</t>
  </si>
  <si>
    <t>Red maple, white oak, tulip poplar, chestnut oak</t>
  </si>
  <si>
    <t>Greenbriar, thoroughwort, chestnut oak, blueberry</t>
  </si>
  <si>
    <t>1 large burning bush; nice mature woods w/ several large trees.</t>
  </si>
  <si>
    <t>Beech, sugar maple, shagbark hickory, tulip poplar</t>
  </si>
  <si>
    <t>Pawpaw, white ash, poison ivy, beech fern</t>
  </si>
  <si>
    <t>Lots of downed wood; Large multiflora rose outside plot to west.</t>
  </si>
  <si>
    <t>Chestnut oak, pignut hickory, red maple, American elm</t>
  </si>
  <si>
    <t>Blackberry, chestnut oak, poison ivy</t>
  </si>
  <si>
    <t>Walking trail through plot; several standing dead trees.</t>
  </si>
  <si>
    <t>Chestnut oak, white oak, shagbark hickory, Virginia pine</t>
  </si>
  <si>
    <t>Chestnut oak, dittany, blackberry, blueberry</t>
  </si>
  <si>
    <t>Horse trail and stream through plot. Several dead honeysuckle stumps. Ground ivy 50%.</t>
  </si>
  <si>
    <t>8H,1P,1A</t>
  </si>
  <si>
    <t>4A</t>
  </si>
  <si>
    <t>Tulip poplar, American elm, box elder</t>
  </si>
  <si>
    <t>Thoroughwort, ground ivy, spicebush</t>
  </si>
  <si>
    <t>Adjacent to horse trail; several large tulip poplars, one w/ &gt; 4 ft dbh.</t>
  </si>
  <si>
    <t>Tulip poplar, sugar maple, sweet gum, poison ivy</t>
  </si>
  <si>
    <t>Spicebush, thoroughwort, poison ivy</t>
  </si>
  <si>
    <t>Placed point along existing rows and columns in summit prairie.</t>
  </si>
  <si>
    <t>Greasy grass, fescue, pilewort, bluegrass</t>
  </si>
  <si>
    <t>Cherokee1</t>
  </si>
  <si>
    <t>Cherokee2</t>
  </si>
  <si>
    <t>Cherokee3</t>
  </si>
  <si>
    <t>Cherokee4</t>
  </si>
  <si>
    <t>Cherokee5</t>
  </si>
  <si>
    <t>Cherokee6</t>
  </si>
  <si>
    <t>Cherokee8</t>
  </si>
  <si>
    <t>Cherokee9</t>
  </si>
  <si>
    <t>Cherokee10</t>
  </si>
  <si>
    <t>Cherokee11</t>
  </si>
  <si>
    <t>Cherokee12</t>
  </si>
  <si>
    <t>Cherokee14</t>
  </si>
  <si>
    <t>Cherokee15</t>
  </si>
  <si>
    <t>Cherokee16</t>
  </si>
  <si>
    <t>Cherokee17</t>
  </si>
  <si>
    <t>Cherokee18</t>
  </si>
  <si>
    <t>Cherokee19</t>
  </si>
  <si>
    <t>Cherokee20</t>
  </si>
  <si>
    <t>Cherokee21</t>
  </si>
  <si>
    <t>Cherokee22</t>
  </si>
  <si>
    <t>Cherokee23</t>
  </si>
  <si>
    <t>Cherokee24</t>
  </si>
  <si>
    <t>Cherokee25</t>
  </si>
  <si>
    <t>Cherokee26</t>
  </si>
  <si>
    <t>Cherokee27</t>
  </si>
  <si>
    <t>Cherokee28</t>
  </si>
  <si>
    <t>Cherokee29</t>
  </si>
  <si>
    <t>Cherokee30</t>
  </si>
  <si>
    <t>Cherokee31</t>
  </si>
  <si>
    <t>Cherokee33</t>
  </si>
  <si>
    <t>Cherokee34</t>
  </si>
  <si>
    <t>Cherokee35</t>
  </si>
  <si>
    <t>Cherokee36</t>
  </si>
  <si>
    <t>Cherokee37</t>
  </si>
  <si>
    <t>Cherokee38</t>
  </si>
  <si>
    <t>Cherokee39</t>
  </si>
  <si>
    <t>Cherokee40</t>
  </si>
  <si>
    <t>Cherokee41</t>
  </si>
  <si>
    <t>Cherokee42</t>
  </si>
  <si>
    <t>Cherokee43</t>
  </si>
  <si>
    <t>Cherokee44</t>
  </si>
  <si>
    <t>Cherokee45</t>
  </si>
  <si>
    <t>Cherokee46</t>
  </si>
  <si>
    <t>Cherokee47</t>
  </si>
  <si>
    <t>Cherokee49</t>
  </si>
  <si>
    <t>Cherokee50</t>
  </si>
  <si>
    <t>Cherokee51</t>
  </si>
  <si>
    <t>Cherokee52</t>
  </si>
  <si>
    <t>Cherokee53</t>
  </si>
  <si>
    <t>Cherokee54</t>
  </si>
  <si>
    <t>Cherokee55</t>
  </si>
  <si>
    <t>Cherokee56</t>
  </si>
  <si>
    <t>Cherokee57</t>
  </si>
  <si>
    <t>Cherokee58</t>
  </si>
  <si>
    <t>Cherokee59</t>
  </si>
  <si>
    <t>Cherokee60</t>
  </si>
  <si>
    <t>Cherokee61</t>
  </si>
  <si>
    <t>Cherokee62</t>
  </si>
  <si>
    <t>Cherokee64</t>
  </si>
  <si>
    <t>Cherokee65</t>
  </si>
  <si>
    <t>Cherokee66</t>
  </si>
  <si>
    <t>Cherokee67</t>
  </si>
  <si>
    <t>Cherokee68</t>
  </si>
  <si>
    <t>Cherokee69</t>
  </si>
  <si>
    <t>Cherokee70</t>
  </si>
  <si>
    <t>Cherokee71</t>
  </si>
  <si>
    <t>Cherokee72</t>
  </si>
  <si>
    <t>Cherokee73</t>
  </si>
  <si>
    <t>Cherokee74</t>
  </si>
  <si>
    <t>Cherokee75</t>
  </si>
  <si>
    <t>Cherokee76</t>
  </si>
  <si>
    <t>Cherokee77</t>
  </si>
  <si>
    <t>Cherokee78</t>
  </si>
  <si>
    <t>Cherokee79</t>
  </si>
  <si>
    <t>Cherokee80</t>
  </si>
  <si>
    <t>Cherokee81</t>
  </si>
  <si>
    <t>Cherokee82</t>
  </si>
  <si>
    <t>Cherokee83</t>
  </si>
  <si>
    <t>Cherokee84</t>
  </si>
  <si>
    <t>Cherokee85</t>
  </si>
  <si>
    <t>Cherokee86</t>
  </si>
  <si>
    <t>Cherokee87</t>
  </si>
  <si>
    <t>Cherokee88</t>
  </si>
  <si>
    <t>Cherokee89</t>
  </si>
  <si>
    <t>Cherokee90</t>
  </si>
  <si>
    <t>Cherokee91</t>
  </si>
  <si>
    <t>Cherokee92</t>
  </si>
  <si>
    <t>Cherokee93</t>
  </si>
  <si>
    <t>Cherokee94</t>
  </si>
  <si>
    <t>Cherokee95</t>
  </si>
  <si>
    <t>Cherokee96</t>
  </si>
  <si>
    <t>Cherokee97</t>
  </si>
  <si>
    <t>Cherokee98</t>
  </si>
  <si>
    <t>Cherokee100</t>
  </si>
  <si>
    <t>Cherokee101</t>
  </si>
  <si>
    <t>Cherokee102</t>
  </si>
  <si>
    <t>Cherokee103</t>
  </si>
  <si>
    <t>Cherokee104</t>
  </si>
  <si>
    <t>Cherokee105</t>
  </si>
  <si>
    <t>Cherokee106</t>
  </si>
  <si>
    <t>Cherokee107</t>
  </si>
  <si>
    <t>Cherokee108</t>
  </si>
  <si>
    <t>Cherokee109</t>
  </si>
  <si>
    <t>Cherokee110</t>
  </si>
  <si>
    <t>Cherokee111</t>
  </si>
  <si>
    <t>Cherokee112</t>
  </si>
  <si>
    <t>Cherokee113</t>
  </si>
  <si>
    <t>Cherokee114</t>
  </si>
  <si>
    <t>Cherokee115</t>
  </si>
  <si>
    <t>Cherokee116</t>
  </si>
  <si>
    <t>Cherokee117</t>
  </si>
  <si>
    <t>Cherokee118</t>
  </si>
  <si>
    <t>Cherokee119</t>
  </si>
  <si>
    <t>Cherokee121</t>
  </si>
  <si>
    <t>Cherokee122</t>
  </si>
  <si>
    <t>Cherokee123</t>
  </si>
  <si>
    <t>Cherokee124</t>
  </si>
  <si>
    <t>Cherokee125</t>
  </si>
  <si>
    <t>Cherokee126</t>
  </si>
  <si>
    <t>Cherokee127</t>
  </si>
  <si>
    <t>Cherokee128</t>
  </si>
  <si>
    <t>Cherokee129</t>
  </si>
  <si>
    <t>Cherokee130</t>
  </si>
  <si>
    <t>Cherokee131</t>
  </si>
  <si>
    <t>Cherokee132</t>
  </si>
  <si>
    <t>Cherokee133</t>
  </si>
  <si>
    <t>Cherokee134</t>
  </si>
  <si>
    <t>Cherokee135</t>
  </si>
  <si>
    <t>Cherokee136</t>
  </si>
  <si>
    <t>Cherokee137</t>
  </si>
  <si>
    <t>Cherokee138</t>
  </si>
  <si>
    <t>Cherokee139</t>
  </si>
  <si>
    <t>Cherokee140</t>
  </si>
  <si>
    <t>Cherokee141</t>
  </si>
  <si>
    <t>Cherokee142</t>
  </si>
  <si>
    <t>Cherokee143</t>
  </si>
  <si>
    <t>Cherokee144</t>
  </si>
  <si>
    <t>Cherokee145</t>
  </si>
  <si>
    <t>Cherokee146</t>
  </si>
  <si>
    <t>Cherokee147</t>
  </si>
  <si>
    <t>Cherokee148</t>
  </si>
  <si>
    <t>Cherokee149</t>
  </si>
  <si>
    <t>Cherokee150</t>
  </si>
  <si>
    <t>Cherokee151</t>
  </si>
  <si>
    <t>Cherokee153</t>
  </si>
  <si>
    <t>Cherokee154</t>
  </si>
  <si>
    <t>Cherokee155</t>
  </si>
  <si>
    <t>Cherokee156</t>
  </si>
  <si>
    <t>Cherokee157</t>
  </si>
  <si>
    <t>Cherokee158</t>
  </si>
  <si>
    <t>Cherokee159</t>
  </si>
  <si>
    <t>Cherokee160</t>
  </si>
  <si>
    <t>Cherokee161</t>
  </si>
  <si>
    <t>Cherokee162</t>
  </si>
  <si>
    <t>Cherokee163</t>
  </si>
  <si>
    <t>Cherokee165</t>
  </si>
  <si>
    <t>Cherokee166</t>
  </si>
  <si>
    <t>Cherokee167</t>
  </si>
  <si>
    <t>Cherokee168</t>
  </si>
  <si>
    <t>Cherokee169</t>
  </si>
  <si>
    <t>Cherokee170</t>
  </si>
  <si>
    <t>Cherokee171</t>
  </si>
  <si>
    <t>Cherokee172</t>
  </si>
  <si>
    <t>Cherokee173</t>
  </si>
  <si>
    <t>Iroquois3</t>
  </si>
  <si>
    <t>Iroquois4</t>
  </si>
  <si>
    <t>Iroquois5</t>
  </si>
  <si>
    <t>Iroquois6</t>
  </si>
  <si>
    <t>Iroquois7</t>
  </si>
  <si>
    <t>Iroquois8</t>
  </si>
  <si>
    <t>Iroquois9</t>
  </si>
  <si>
    <t>Iroquois10</t>
  </si>
  <si>
    <t>Iroquois11</t>
  </si>
  <si>
    <t>Iroquois12</t>
  </si>
  <si>
    <t>Iroquois13</t>
  </si>
  <si>
    <t>Iroquois14</t>
  </si>
  <si>
    <t>Iroquois15</t>
  </si>
  <si>
    <t>Iroquois16</t>
  </si>
  <si>
    <t>Iroquois17</t>
  </si>
  <si>
    <t>Iroquois18</t>
  </si>
  <si>
    <t>Iroquois19</t>
  </si>
  <si>
    <t>Iroquois20</t>
  </si>
  <si>
    <t>Iroquois21</t>
  </si>
  <si>
    <t>Iroquois23</t>
  </si>
  <si>
    <t>Iroquois24</t>
  </si>
  <si>
    <t>Iroquois25</t>
  </si>
  <si>
    <t>Iroquois26</t>
  </si>
  <si>
    <t>Iroquois27</t>
  </si>
  <si>
    <t>Iroquois28</t>
  </si>
  <si>
    <t>Iroquois29</t>
  </si>
  <si>
    <t>Iroquois30</t>
  </si>
  <si>
    <t>Iroquois31</t>
  </si>
  <si>
    <t>Iroquois32</t>
  </si>
  <si>
    <t>Iroquois33</t>
  </si>
  <si>
    <t>Iroquois34</t>
  </si>
  <si>
    <t>Iroquois35</t>
  </si>
  <si>
    <t>Iroquois36</t>
  </si>
  <si>
    <t>Iroquois38</t>
  </si>
  <si>
    <t>Iroquois39</t>
  </si>
  <si>
    <t>Iroquois37</t>
  </si>
  <si>
    <t>Iroquois40</t>
  </si>
  <si>
    <t>Iroquois41</t>
  </si>
  <si>
    <t>Iroquois45</t>
  </si>
  <si>
    <t>Iroquois46</t>
  </si>
  <si>
    <t>Iroquois47</t>
  </si>
  <si>
    <t>Iroquois48</t>
  </si>
  <si>
    <t>Iroquois49</t>
  </si>
  <si>
    <t>Iroquois50</t>
  </si>
  <si>
    <t>Iroquois51</t>
  </si>
  <si>
    <t>Iroquois52</t>
  </si>
  <si>
    <t>Iroquois53</t>
  </si>
  <si>
    <t>Iroquois54</t>
  </si>
  <si>
    <t>Iroquois55</t>
  </si>
  <si>
    <t>Iroquois56</t>
  </si>
  <si>
    <t>Iroquois57</t>
  </si>
  <si>
    <t>Iroquois58</t>
  </si>
  <si>
    <t>Iroquois59</t>
  </si>
  <si>
    <t>Iroquois60</t>
  </si>
  <si>
    <t>Iroquois61</t>
  </si>
  <si>
    <t>Iroquois62</t>
  </si>
  <si>
    <t>Iroquois64</t>
  </si>
  <si>
    <t>Iroquois65</t>
  </si>
  <si>
    <t>Iroquois66</t>
  </si>
  <si>
    <t>Iroquois67</t>
  </si>
  <si>
    <t>Iroquois68</t>
  </si>
  <si>
    <t>Iroquois69</t>
  </si>
  <si>
    <t>Iroquois70</t>
  </si>
  <si>
    <t>Iroquois71</t>
  </si>
  <si>
    <t>Iroquois72</t>
  </si>
  <si>
    <t>Iroquois73</t>
  </si>
  <si>
    <t>Iroquois74</t>
  </si>
  <si>
    <t>Iroquois75</t>
  </si>
  <si>
    <t>Iroquois76</t>
  </si>
  <si>
    <t>Iroquois77</t>
  </si>
  <si>
    <t>Iroquois78</t>
  </si>
  <si>
    <t>Iroquois79</t>
  </si>
  <si>
    <t>Iroquois80</t>
  </si>
  <si>
    <t>Iroquois81</t>
  </si>
  <si>
    <t>Iroquois82</t>
  </si>
  <si>
    <t>Iroquois83</t>
  </si>
  <si>
    <t>Iroquois84</t>
  </si>
  <si>
    <t>Iroquois85</t>
  </si>
  <si>
    <t>Iroquois86</t>
  </si>
  <si>
    <t>Iroquois87</t>
  </si>
  <si>
    <t>Iroquois88</t>
  </si>
  <si>
    <t>Iroquois89</t>
  </si>
  <si>
    <t>Iroquois90</t>
  </si>
  <si>
    <t>Iroquois91</t>
  </si>
  <si>
    <t>Iroquois92</t>
  </si>
  <si>
    <t>Iroquois93</t>
  </si>
  <si>
    <t>Iroquois94</t>
  </si>
  <si>
    <t>Iroquois95</t>
  </si>
  <si>
    <t>Iroquois96</t>
  </si>
  <si>
    <t>Iroquois98</t>
  </si>
  <si>
    <t>Iroquois99</t>
  </si>
  <si>
    <t>Seneca1</t>
  </si>
  <si>
    <t>Seneca2</t>
  </si>
  <si>
    <t>Seneca3</t>
  </si>
  <si>
    <t>Seneca4</t>
  </si>
  <si>
    <t>Seneca5</t>
  </si>
  <si>
    <t>Seneca6</t>
  </si>
  <si>
    <t>Seneca7</t>
  </si>
  <si>
    <t>Seneca8</t>
  </si>
  <si>
    <t>Seneca9</t>
  </si>
  <si>
    <t>Seneca10</t>
  </si>
  <si>
    <t>Seneca11</t>
  </si>
  <si>
    <t>Seneca12</t>
  </si>
  <si>
    <t>Seneca13</t>
  </si>
  <si>
    <t>Seneca14</t>
  </si>
  <si>
    <t>Seneca15</t>
  </si>
  <si>
    <t>Seneca16</t>
  </si>
  <si>
    <t>Seneca17</t>
  </si>
  <si>
    <t>Seneca19</t>
  </si>
  <si>
    <t>Seneca20</t>
  </si>
  <si>
    <t>Seneca21</t>
  </si>
  <si>
    <t>Seneca22</t>
  </si>
  <si>
    <t>Seneca23</t>
  </si>
  <si>
    <t>Seneca24</t>
  </si>
  <si>
    <t>Seneca25</t>
  </si>
  <si>
    <t>Seneca26</t>
  </si>
  <si>
    <t>Seneca27</t>
  </si>
  <si>
    <t>Seneca28</t>
  </si>
  <si>
    <t>Seneca29</t>
  </si>
  <si>
    <t>Seneca30</t>
  </si>
  <si>
    <t>Seneca31</t>
  </si>
  <si>
    <t>Seneca32</t>
  </si>
  <si>
    <t>Seneca33</t>
  </si>
  <si>
    <t>Seneca34</t>
  </si>
  <si>
    <t>Seneca35</t>
  </si>
  <si>
    <t>Seneca36</t>
  </si>
  <si>
    <t>Seneca37</t>
  </si>
  <si>
    <t>Seneca38</t>
  </si>
  <si>
    <t>Seneca39</t>
  </si>
  <si>
    <t>Seneca40</t>
  </si>
  <si>
    <t>Seneca41</t>
  </si>
  <si>
    <t>Seneca43</t>
  </si>
  <si>
    <t>Seneca44</t>
  </si>
  <si>
    <t>Seneca45</t>
  </si>
  <si>
    <t>Seneca46</t>
  </si>
  <si>
    <t>Seneca47</t>
  </si>
  <si>
    <t>Shawnee2</t>
  </si>
  <si>
    <t>Shawnee3</t>
  </si>
  <si>
    <t>Shawnee4</t>
  </si>
  <si>
    <t>Shawnee5</t>
  </si>
  <si>
    <t>Shawnee6</t>
  </si>
  <si>
    <t>Shawnee7</t>
  </si>
  <si>
    <t>Shawnee8</t>
  </si>
  <si>
    <t>Shawnee9</t>
  </si>
  <si>
    <t>Shawnee10</t>
  </si>
  <si>
    <t>Shawnee11</t>
  </si>
  <si>
    <t>Shawnee12</t>
  </si>
  <si>
    <t>Shawnee13</t>
  </si>
  <si>
    <t>Shawnee14</t>
  </si>
  <si>
    <t>Shawnee15</t>
  </si>
  <si>
    <t>Shawnee16</t>
  </si>
  <si>
    <t>Shawnee17</t>
  </si>
  <si>
    <t>Shawnee18</t>
  </si>
  <si>
    <t>Shawnee19</t>
  </si>
  <si>
    <t>Shawnee20</t>
  </si>
  <si>
    <t>Shawnee21</t>
  </si>
  <si>
    <t>Shawnee22</t>
  </si>
  <si>
    <t>Shawnee23</t>
  </si>
  <si>
    <t>Shawnee24</t>
  </si>
  <si>
    <t>Shawnee25</t>
  </si>
  <si>
    <t>Shawnee26</t>
  </si>
  <si>
    <t>Shawnee27</t>
  </si>
  <si>
    <t>Shawnee28</t>
  </si>
  <si>
    <t>Shawnee29</t>
  </si>
  <si>
    <t>Shawnee30</t>
  </si>
  <si>
    <t>Shawnee31</t>
  </si>
  <si>
    <t>Shawnee32</t>
  </si>
  <si>
    <t>Shawnee33</t>
  </si>
  <si>
    <t>Shawnee34</t>
  </si>
  <si>
    <t>Shawnee35</t>
  </si>
  <si>
    <t>Shawnee36</t>
  </si>
  <si>
    <t>Shawnee37</t>
  </si>
  <si>
    <t>Shawnee38</t>
  </si>
  <si>
    <t>Shawnee39</t>
  </si>
  <si>
    <t>Shawnee40</t>
  </si>
  <si>
    <t>Shawnee41</t>
  </si>
  <si>
    <t>Shawnee43</t>
  </si>
  <si>
    <t>Shawnee42</t>
  </si>
  <si>
    <t>Shawnee44</t>
  </si>
  <si>
    <t>Shawnee45</t>
  </si>
  <si>
    <t>Shawnee46</t>
  </si>
  <si>
    <t>Shawnee47</t>
  </si>
  <si>
    <t>Shawnee48</t>
  </si>
  <si>
    <t>Shawnee49</t>
  </si>
  <si>
    <t>Shawnee50</t>
  </si>
  <si>
    <t>Shawnee52</t>
  </si>
  <si>
    <t>Shawnee53</t>
  </si>
  <si>
    <t>Shawnee54</t>
  </si>
  <si>
    <t>Shawnee55</t>
  </si>
  <si>
    <t>Shawnee56</t>
  </si>
  <si>
    <t>Shawnee57</t>
  </si>
  <si>
    <t>Shawnee58</t>
  </si>
  <si>
    <t>Shawnee59</t>
  </si>
  <si>
    <t>Shawnee60</t>
  </si>
  <si>
    <t>Shawnee61</t>
  </si>
  <si>
    <t>Shawnee62</t>
  </si>
  <si>
    <t>Shawnee63</t>
  </si>
  <si>
    <t>Shawnee64</t>
  </si>
  <si>
    <t>Shawnee65</t>
  </si>
  <si>
    <t>Shawnee66</t>
  </si>
  <si>
    <t>Shawnee67</t>
  </si>
  <si>
    <t>Shawnee68</t>
  </si>
  <si>
    <t>Shawnee69</t>
  </si>
  <si>
    <t>Shawnee70</t>
  </si>
  <si>
    <t>Shawnee71</t>
  </si>
  <si>
    <t>Shawnee72</t>
  </si>
  <si>
    <t>Shawnee73</t>
  </si>
  <si>
    <t>Shawnee74</t>
  </si>
  <si>
    <t>BGP1</t>
  </si>
  <si>
    <t>BGP2</t>
  </si>
  <si>
    <t>BGP3</t>
  </si>
  <si>
    <t>BGP4</t>
  </si>
  <si>
    <t>BGP5</t>
  </si>
  <si>
    <t>BGP6</t>
  </si>
  <si>
    <t>BGP7</t>
  </si>
  <si>
    <t>BGP8</t>
  </si>
  <si>
    <t>BGP9</t>
  </si>
  <si>
    <t>BGP10</t>
  </si>
  <si>
    <t>BGP11</t>
  </si>
  <si>
    <t>BGP12</t>
  </si>
  <si>
    <t>BGP13</t>
  </si>
  <si>
    <t>BGP14</t>
  </si>
  <si>
    <t>BGP16</t>
  </si>
  <si>
    <t>BGP17</t>
  </si>
  <si>
    <t>BGP18</t>
  </si>
  <si>
    <t>BGP20</t>
  </si>
  <si>
    <t>BGP22</t>
  </si>
  <si>
    <t>BGP23</t>
  </si>
  <si>
    <t>BGP24</t>
  </si>
  <si>
    <t>BGP25</t>
  </si>
  <si>
    <t>BGP26</t>
  </si>
  <si>
    <t>BGP27</t>
  </si>
  <si>
    <t>BGP29</t>
  </si>
  <si>
    <t>BGP30</t>
  </si>
  <si>
    <t>Evergreen Vines</t>
  </si>
  <si>
    <t>HEHE, VIMI, EUFO</t>
  </si>
  <si>
    <t>Decid Vines</t>
  </si>
  <si>
    <t>AMBR, CEOR, AKQU, LOJA</t>
  </si>
  <si>
    <t>EUAL, MOAL, LOMA, Privet</t>
  </si>
  <si>
    <t>Woodys (no AIAL)</t>
  </si>
  <si>
    <t>MIVI, FAJA, ACHY</t>
  </si>
  <si>
    <t>Chicasaw1</t>
  </si>
  <si>
    <t>Chicasaw3</t>
  </si>
  <si>
    <t>Chicasaw5</t>
  </si>
  <si>
    <t>Chicasaw6</t>
  </si>
  <si>
    <t>Chicasaw7</t>
  </si>
  <si>
    <t>Chicasaw8</t>
  </si>
  <si>
    <t>Chicasaw9</t>
  </si>
  <si>
    <t>Chicasaw10</t>
  </si>
  <si>
    <t>Chicasaw11</t>
  </si>
  <si>
    <t>Chicasaw12</t>
  </si>
  <si>
    <t>Chicasaw13</t>
  </si>
  <si>
    <t>Chicasaw14</t>
  </si>
  <si>
    <t>Chicasaw15</t>
  </si>
  <si>
    <t>Chicasaw16</t>
  </si>
  <si>
    <t>Chicasaw17</t>
  </si>
  <si>
    <t>Chicasaw18</t>
  </si>
  <si>
    <t>Chicasaw19</t>
  </si>
  <si>
    <t>Chicasaw20</t>
  </si>
  <si>
    <t>Chicasaw21</t>
  </si>
  <si>
    <t>Chicasaw22</t>
  </si>
  <si>
    <t>Chicasaw23</t>
  </si>
  <si>
    <t>Chicasaw24</t>
  </si>
  <si>
    <t>Chicasaw25</t>
  </si>
  <si>
    <t>Chicasaw26</t>
  </si>
  <si>
    <t>Chicasaw29</t>
  </si>
  <si>
    <t>Chicasaw30</t>
  </si>
  <si>
    <t>Iroquoi100</t>
  </si>
  <si>
    <t>Iroquoi101</t>
  </si>
  <si>
    <t>Iroquoi102</t>
  </si>
  <si>
    <t>Iroquoi103</t>
  </si>
  <si>
    <t>Boxelder, mulberry, walnut, hickory</t>
  </si>
  <si>
    <t>Mulberry, sycamore, hickory</t>
  </si>
  <si>
    <t>Maple, hackberry, walnut, ash</t>
  </si>
  <si>
    <t>Mulberry, sycamore, hackberry</t>
  </si>
  <si>
    <t>Tulip poplar, mulberry, walnut</t>
  </si>
  <si>
    <t>Black walnut, sugar maple</t>
  </si>
  <si>
    <t>Hackberry, elm</t>
  </si>
  <si>
    <t>Hackberry, mulberry</t>
  </si>
  <si>
    <t>Hickory, ash, mulberry</t>
  </si>
  <si>
    <t>Boxelder, coralberry</t>
  </si>
  <si>
    <t>Pawpaw, coralberry, hickory</t>
  </si>
  <si>
    <t>Raspberry, boxelder, hackberry</t>
  </si>
  <si>
    <t>Elderberry, oak</t>
  </si>
  <si>
    <t>Hackberry, loma</t>
  </si>
  <si>
    <t>Ash, hackberry, loma</t>
  </si>
  <si>
    <t>Maple, elm, hackberry</t>
  </si>
  <si>
    <t>Hackberry, elm, white ash, cherry</t>
  </si>
  <si>
    <t>White ash, sugar maple, hackberry</t>
  </si>
  <si>
    <t>Hackberry, ash, mulberry, boxelder, elm, silver maple</t>
  </si>
  <si>
    <t>Hackberry, sugar maple, ash</t>
  </si>
  <si>
    <t>Boxelder, hackberry, bitternut hickory, cherry</t>
  </si>
  <si>
    <t>Bitternut hickory, cottonwood, hackberry</t>
  </si>
  <si>
    <t>Locust, hackberry</t>
  </si>
  <si>
    <t>Hackberry, locust, hickory</t>
  </si>
  <si>
    <t>Ash, mulberry</t>
  </si>
  <si>
    <t>Hickory, ash</t>
  </si>
  <si>
    <t>Locust, ash, maple</t>
  </si>
  <si>
    <t>Hickory, locust, ash, hackberry</t>
  </si>
  <si>
    <t>Mulberry, locust, walnut, ash</t>
  </si>
  <si>
    <t>Walnut, ash, cottonwood</t>
  </si>
  <si>
    <t>Ash, mulberry, locust, cottonwood</t>
  </si>
  <si>
    <t>Pawpaw, ash, hickory</t>
  </si>
  <si>
    <t>Hackberry, ash, loma, privet</t>
  </si>
  <si>
    <t>Ginkgo, sugar maple, loma</t>
  </si>
  <si>
    <t>Loma, bitternut hickory</t>
  </si>
  <si>
    <t>Elderberry, loma</t>
  </si>
  <si>
    <t>Johnsongrass</t>
  </si>
  <si>
    <t>Walnut, boxelder</t>
  </si>
  <si>
    <t>Sweet gum, boxelder, white ash, pin oak, sugar maple, mulberry, cherry</t>
  </si>
  <si>
    <t>Walnut, mulberry, beech, maple</t>
  </si>
  <si>
    <t>Cherry, tulip poplar, ash</t>
  </si>
  <si>
    <t>Hackberry, sycamore</t>
  </si>
  <si>
    <t>Paulownia, maple, locust</t>
  </si>
  <si>
    <t>Beech, maple</t>
  </si>
  <si>
    <t>Walnut, maple, hackberry, elm</t>
  </si>
  <si>
    <t>Basswood, walnut, red oak, maple, tulip poplar</t>
  </si>
  <si>
    <t>Maple, hackberry, sycamore, walnut, sweet gum, chinquapin oak</t>
  </si>
  <si>
    <t>Tulip poplar, sugar maple, walnut, Osage orange, chinquapin oak, American elm, hackberry, beech, red oak</t>
  </si>
  <si>
    <t>Tulip poplar, maple, walnut, hackberry</t>
  </si>
  <si>
    <t>Maple, locust</t>
  </si>
  <si>
    <t>Locust, maple, ash</t>
  </si>
  <si>
    <t>Hackberry, boxelder, sugar maple</t>
  </si>
  <si>
    <t>Maple, beech, tulip poplar, cherry</t>
  </si>
  <si>
    <t>Beech, maple, tulip poplar, hackberry, cherry</t>
  </si>
  <si>
    <t>Cherry, maple</t>
  </si>
  <si>
    <t>Maple, hackberry, ash, tulip poplar, basswood, white oak, american elm</t>
  </si>
  <si>
    <t>Maple, white oak, hackberry, pin oak</t>
  </si>
  <si>
    <t>Boxelder, sycamore, pecan, spanish oak, sugar maple, mulberry</t>
  </si>
  <si>
    <t>Hickory, tulip poplar, cherry, maple</t>
  </si>
  <si>
    <t>Gum, maple, tulip poplar, cherry, beech</t>
  </si>
  <si>
    <t>Maple, tulip poplar, hackberry, walnut</t>
  </si>
  <si>
    <t>Basswood, locust, red oak, ash</t>
  </si>
  <si>
    <t>Sycamore, hackberry, boxelder, cherry, plane tree</t>
  </si>
  <si>
    <t>Maple, walnut, hackberry</t>
  </si>
  <si>
    <t>Walnut, ash</t>
  </si>
  <si>
    <t>Maple, sycamore, hickory, white Oak, hackberry</t>
  </si>
  <si>
    <t>Walnut, hackberry, locust, ash</t>
  </si>
  <si>
    <t>Tilia, walnut, hackberry, maple</t>
  </si>
  <si>
    <t>Hickory, ash, sugar maple, walnut, beech, red oak</t>
  </si>
  <si>
    <t>Ash, sycamore, boxelder, walnut</t>
  </si>
  <si>
    <t>White Oak, hackberry, hickory</t>
  </si>
  <si>
    <t>Maple, hackberry, mulberry, locust</t>
  </si>
  <si>
    <t>Hackberry, sugar maple, walnut, boxelder, black locust, cherry</t>
  </si>
  <si>
    <t>Sycamore, maple, ash</t>
  </si>
  <si>
    <t>Hackberry, tulip poplar, ash, walnut, tilia</t>
  </si>
  <si>
    <t>Sycamore, ash, boxelder</t>
  </si>
  <si>
    <t>Sycamore, boxelder, walnut, hackberry, ash</t>
  </si>
  <si>
    <t>Tulip poplar, maple, boxelder, cottonwood, walnut</t>
  </si>
  <si>
    <t>Boxelder, cottonwood, water maple, ash</t>
  </si>
  <si>
    <t>Boxelder, hackberry, walnut, sycamore</t>
  </si>
  <si>
    <t>Boxelder, silver maple, red oak</t>
  </si>
  <si>
    <t>Maple, hackberry, tulip poplar</t>
  </si>
  <si>
    <t>Maple, hackberry, beech, tulip poplar, ash, white oak</t>
  </si>
  <si>
    <t>Tulip poplar, red oak, walnut, maple, hackberry</t>
  </si>
  <si>
    <t>Walnut, locust, sycamore, tulip poplar</t>
  </si>
  <si>
    <t>Tulip poplar, hackberry, maple</t>
  </si>
  <si>
    <t>Maple, beech, red oak, sycamore</t>
  </si>
  <si>
    <t>Sycamore, boxelder, cottonwood</t>
  </si>
  <si>
    <t>Beech, mockernut hickory, maple, tilia, sycamore</t>
  </si>
  <si>
    <t>Hackberry, boxelder, sycamore</t>
  </si>
  <si>
    <t>Walnut, redbud, pin oak, boxelder</t>
  </si>
  <si>
    <t>Maple, hackberry, tilia, gum, walnut</t>
  </si>
  <si>
    <t>Maple, tulip poplar, sycamore, walnut, ash</t>
  </si>
  <si>
    <t>Walnut, tulip poplar, maple, ash, elm</t>
  </si>
  <si>
    <t>Walnut, hackberry, maple</t>
  </si>
  <si>
    <t>Maple, tulip poplar, cherry</t>
  </si>
  <si>
    <t>Elm, beech, cherry, maple</t>
  </si>
  <si>
    <t>Maple, hackberry, cherry</t>
  </si>
  <si>
    <t>Tulip poplar, hickory, maple, beech, cherry</t>
  </si>
  <si>
    <t>Maple, boxelder</t>
  </si>
  <si>
    <t>Hackberry, maple, boxelder, sweet gum, sycamore, red elm</t>
  </si>
  <si>
    <t>Elm, Hickory</t>
  </si>
  <si>
    <t>Hickory, ash, walnut, willow, oak, Boxelder, maple, basswood</t>
  </si>
  <si>
    <t>Sycamore, ash, hackberry, walnut</t>
  </si>
  <si>
    <t>Sycamore, hackberry, boxelder, walnut</t>
  </si>
  <si>
    <t>Boxelder, elm, hackberry</t>
  </si>
  <si>
    <t>Walnut, maple</t>
  </si>
  <si>
    <t>Boxelder, sycamore</t>
  </si>
  <si>
    <t>Cherry, maple, hackberry</t>
  </si>
  <si>
    <t>Cherry, tulip poplar, hickory, maple</t>
  </si>
  <si>
    <t>Maple, tulip poplar, cherry, beech</t>
  </si>
  <si>
    <t>Maple, cherry, hackberry, white oak, beech</t>
  </si>
  <si>
    <t>Elm, walnut, boxelder, hackberry, sycamore, maple</t>
  </si>
  <si>
    <t>Sycamore, boxelder</t>
  </si>
  <si>
    <t>Walnut, sycamore, boxelder, basswood</t>
  </si>
  <si>
    <t>Cherry, ash, hickory, maple</t>
  </si>
  <si>
    <t>Tulip poplar, locust, maple, red oak</t>
  </si>
  <si>
    <t>Maple, chinquapin oak, cherry, beech, gum</t>
  </si>
  <si>
    <t>Maple, oak, hackberry</t>
  </si>
  <si>
    <t>Tulip poplar, boxelder, cherry, sycamore, maple</t>
  </si>
  <si>
    <t>Maple, elm, beech, basswood, white Oak</t>
  </si>
  <si>
    <t>Maple, hackberry</t>
  </si>
  <si>
    <t>Hackberry, maple, hickory, cherry, beech</t>
  </si>
  <si>
    <t>Cherry, walnut, tulip poplar, beech, hackberry, maple, red oak</t>
  </si>
  <si>
    <t>Tulip poplar, maple, cherry</t>
  </si>
  <si>
    <t>Maple, ironwood</t>
  </si>
  <si>
    <t>Maple, elm, cherry, sycamore, walnut, basswood</t>
  </si>
  <si>
    <t>Sugar berry, carya, sugar maple, red oak, walnut</t>
  </si>
  <si>
    <t>Sycamore, sugar maple, oak, beech</t>
  </si>
  <si>
    <t>Boxelder, cherry, walnut, elm</t>
  </si>
  <si>
    <t>Maple, ash, walnut, cherry</t>
  </si>
  <si>
    <t>Maple, cherry, hackberry, red oak, ailanthus</t>
  </si>
  <si>
    <t>Maple, hackberry, beech, red oak, basswood, walnut</t>
  </si>
  <si>
    <t>Beech, ironwood, tulip poplar</t>
  </si>
  <si>
    <t>Hickory, hackberry, pawpaw, locust, walnut</t>
  </si>
  <si>
    <t>Gum, tulip poplar, maple, hackberry</t>
  </si>
  <si>
    <t>Hackberry, hickory, oak, walnut, tulip poplar</t>
  </si>
  <si>
    <t>Beech, tulip poplar, maple</t>
  </si>
  <si>
    <t>Hackberry, ash, maple, sycamore</t>
  </si>
  <si>
    <t>Beech, hackberry, maple</t>
  </si>
  <si>
    <t>Tulip poplar, maple, hackberry</t>
  </si>
  <si>
    <t>Beech, maple, cherry</t>
  </si>
  <si>
    <t>White Oak, tulip poplar, walnut, maple, boxelder</t>
  </si>
  <si>
    <t>Basswood, maple, hackberry, walnut</t>
  </si>
  <si>
    <t>Tulip poplar, cherry, maple</t>
  </si>
  <si>
    <t>Walnut, cherry, pin oak, hackberry, hickory, maple, chinquapin oak</t>
  </si>
  <si>
    <t>Walnut, tulip poplar, hackberry, red oak, beech, sycamore, maple</t>
  </si>
  <si>
    <t>Elm, hackberry, maple, walnut, oak</t>
  </si>
  <si>
    <t>Mulberry, ash, hackberry</t>
  </si>
  <si>
    <t>Sugar maple, boxelder, hackberry, walnut</t>
  </si>
  <si>
    <t>Pawpaw, boxelder, ash, spanish oak, sycamore, hackberry, sugar maple, Osage Orange</t>
  </si>
  <si>
    <t>Hackberry, cherry, maple, sycamore, basswood</t>
  </si>
  <si>
    <t>Walnut, hackberry, maple, mulberry</t>
  </si>
  <si>
    <t>Spanish Oak, ash, sycamore</t>
  </si>
  <si>
    <t>Ailanthus, cercis, buckeye, sugar maple, Cornus, ash</t>
  </si>
  <si>
    <t>Mulberry, elm, maple</t>
  </si>
  <si>
    <t>Sugar maple, ash, redbud, boxelder</t>
  </si>
  <si>
    <t>Boxelder, redbud, ash saplings</t>
  </si>
  <si>
    <t>Buckeye, Spicebush, ash saplings</t>
  </si>
  <si>
    <t>Boxelder saplings, elderberry, ash saplings, redbud, Spicebush</t>
  </si>
  <si>
    <t>Ash saplings, boxelder</t>
  </si>
  <si>
    <t>Boxelder, buckthorn</t>
  </si>
  <si>
    <t>Pawpaw, boxelder, ash saplings, tilia saplings, redbud</t>
  </si>
  <si>
    <t>Maple saplings, hickory saplings</t>
  </si>
  <si>
    <t>Dogwood, ash saplings, boxelder, redbud</t>
  </si>
  <si>
    <t>Ash saplings, hackberry saplings</t>
  </si>
  <si>
    <t>Pawpaw, cherry saplings, sugar maple saplings, sumac, white walnut</t>
  </si>
  <si>
    <t>Boxelder, ash saplings</t>
  </si>
  <si>
    <t>Boxelder</t>
  </si>
  <si>
    <t>Dogwood, white snakeroot</t>
  </si>
  <si>
    <t>Black maple, boxelder, sugar maple, hackberry, white mulberry</t>
  </si>
  <si>
    <t>Pawpaw, rhamnus</t>
  </si>
  <si>
    <t>Pawpaw, ash saplings</t>
  </si>
  <si>
    <t>Ash saplings, mulberry</t>
  </si>
  <si>
    <t>Boxelder, hackberry, red elm, ash</t>
  </si>
  <si>
    <t>Buckeye, spicebush, maple, sumac</t>
  </si>
  <si>
    <t>Rhamnus, hackberry saplings, maple saplings, boxelder</t>
  </si>
  <si>
    <t>Ash saplings, maple saplings, buckeye, pawpaw</t>
  </si>
  <si>
    <t>Boxelder, redbud</t>
  </si>
  <si>
    <t>Maple saplings, boxelder, Spicebush, nettles, buckeye</t>
  </si>
  <si>
    <t>Crepe myrtle, boxelder</t>
  </si>
  <si>
    <t>Redbud, elm, boxelder, hickory, sugar maple</t>
  </si>
  <si>
    <t>Boxelder, Spicebush</t>
  </si>
  <si>
    <t>Spicebush, ash saplings, buckeye, pawpaw</t>
  </si>
  <si>
    <t>Ash saplings, Spicebush, buckeye saplings</t>
  </si>
  <si>
    <t>Redbud, buckeye</t>
  </si>
  <si>
    <t>Maple saplings, pawpaw, holly</t>
  </si>
  <si>
    <t>Pawpaw, ash saplings, holly</t>
  </si>
  <si>
    <t>Buckeye, pawpaw, ash saplings</t>
  </si>
  <si>
    <t>Pawpaw, Spicebush, maple saplings, boxelder</t>
  </si>
  <si>
    <t>Hackberry, boxelder, ash saplings, pawpaw</t>
  </si>
  <si>
    <t>Boxelder, red elm, walnut, ash</t>
  </si>
  <si>
    <t>Boxelder saplings, Hawthorne, Buckeye, pawpaw</t>
  </si>
  <si>
    <t>Red mulberry</t>
  </si>
  <si>
    <t>Buckeye, ash saplings, pawpaw</t>
  </si>
  <si>
    <t>Dogwood, maple saplings, ironwood, boxelder</t>
  </si>
  <si>
    <t>Hackberry saplings, maple saplings, hickory saplings, red oak saplings, Spicebush, pawpaw</t>
  </si>
  <si>
    <t>Maple saplings, Spicebush, buckeye</t>
  </si>
  <si>
    <t>Spicebush, hackberry, buckeye, boxelder, oak, sugar maple</t>
  </si>
  <si>
    <t>Spicebush, tulip poplar saplings</t>
  </si>
  <si>
    <t>Ash, maple, hackberry saplings, pawpaw</t>
  </si>
  <si>
    <t>Viburnum, raspberry, cherry saplings, hackberry saplings, Spicebush</t>
  </si>
  <si>
    <t>Buckeye, beech, ash saplings, pawpaw</t>
  </si>
  <si>
    <t>Hackberry, maple, pawpaw, buckeye, tilia, boxelder</t>
  </si>
  <si>
    <t>Hop, wafer ash, buckeye, maple, hackberry, ash, pawpaw</t>
  </si>
  <si>
    <t>Boxelder, tulip poplar, maple saplings, Spicebush</t>
  </si>
  <si>
    <t>Pawpaw, ash saplings, maple saplings</t>
  </si>
  <si>
    <t>Boxelder saplings, ash saplings</t>
  </si>
  <si>
    <t>Coralberry, Spicebush, ash saplings, maple saplings, redbud, pawpaw</t>
  </si>
  <si>
    <t>Pawpaw, buckeye, Spicebush, ash saplings, maple saplings</t>
  </si>
  <si>
    <t>Pawpaw, Spicebush</t>
  </si>
  <si>
    <t>Spicebush, beech saplings, maple saplings, ash saplings, hackberry saplings</t>
  </si>
  <si>
    <t>Ash saplings, maple saplings, coralberry</t>
  </si>
  <si>
    <t>Redbud, blackberry</t>
  </si>
  <si>
    <t>Devils walking stick, holly, dogwood, pawpaw</t>
  </si>
  <si>
    <t>Maple saplings, ash saplings, pawpaw, poplar saplings, boxelder</t>
  </si>
  <si>
    <t>Holly, spicebush</t>
  </si>
  <si>
    <t>Pawpaw, maple saplings, hackberry saplings, ash saplings</t>
  </si>
  <si>
    <t>Pawpaw, spicebush, redbud, maple saplings</t>
  </si>
  <si>
    <t>Hickory, maple, hackberry saplings, redbud, coralberry</t>
  </si>
  <si>
    <t>Butternut, viburnum</t>
  </si>
  <si>
    <t>Locust, maple saplings, elderberry</t>
  </si>
  <si>
    <t>Redbud, coralberry, holly</t>
  </si>
  <si>
    <t>Maple Saplings, pawpaw</t>
  </si>
  <si>
    <t>Spicebush, elderberry</t>
  </si>
  <si>
    <t>Spicebush, ash seedlings</t>
  </si>
  <si>
    <t>Ash saplings, buckeye, buckthorn</t>
  </si>
  <si>
    <t>Ash saplings, maple saplings, boxelder saplings, buckeye</t>
  </si>
  <si>
    <t>Blackberry</t>
  </si>
  <si>
    <t>Hackberry saplings, maple saplings, redbud</t>
  </si>
  <si>
    <t>Ash, hackberry, maple saplings, wahoo, coralberry</t>
  </si>
  <si>
    <t>Pawpaw, coralberry, spicebush</t>
  </si>
  <si>
    <t>Maple saplings, spicebush</t>
  </si>
  <si>
    <t>Redbud, holly, ash saplings, cherry saplings, coralberry, Spicebush</t>
  </si>
  <si>
    <t>Pawpaw, sugar maple, boxelder, ash</t>
  </si>
  <si>
    <t>Viburnum, holly, ash saplings</t>
  </si>
  <si>
    <t>Pawpaw, maple saplings</t>
  </si>
  <si>
    <t>Redbud, holly, ash saplings</t>
  </si>
  <si>
    <t>Maple saplings, ash saplings, jetbead</t>
  </si>
  <si>
    <t>Ash saplings, maple saplings, redbud</t>
  </si>
  <si>
    <t>Dogwood, redbud, ash saplings, maple saplings, blackberry</t>
  </si>
  <si>
    <t>Redbud, ash, maple saplings, spicebush</t>
  </si>
  <si>
    <t>Elderberry, buckeye</t>
  </si>
  <si>
    <t>Pawpaw, Spicebush, redbud</t>
  </si>
  <si>
    <t>Maple saplings, ash saplings</t>
  </si>
  <si>
    <t>Buckeye, elderberry, ash saplings, euonymus, bitternut hickory saplings</t>
  </si>
  <si>
    <t>Spicebush, maple saplings, ash saplings</t>
  </si>
  <si>
    <t>Coralberry, maple saplings</t>
  </si>
  <si>
    <t>Buckeye, sugar maple, boxelder, hackberry, ash</t>
  </si>
  <si>
    <t>Maple saplings, pawpaw, devils walking stick</t>
  </si>
  <si>
    <t>Ash, maple saplings, holly</t>
  </si>
  <si>
    <t>Ash, hickory saplings, maple saplings, holly</t>
  </si>
  <si>
    <t>Boxelder, ash, red oak, elm</t>
  </si>
  <si>
    <t>Dogwood, tulip poplar saplings, holly</t>
  </si>
  <si>
    <t>Catalpa, coffee tree, pawpaw, holly</t>
  </si>
  <si>
    <t>Redbud, blackberry, maple saplings, ash saplings</t>
  </si>
  <si>
    <t>Buckeye, oak saplings, boxelder</t>
  </si>
  <si>
    <t>Elm, ash, boxelder, sugar maple</t>
  </si>
  <si>
    <t>Ash, pawpaw, maple, hackberry, cercis, oak, elm, poplar</t>
  </si>
  <si>
    <t>Dogwood, maple saplings, pawpaw</t>
  </si>
  <si>
    <t>Spicebush</t>
  </si>
  <si>
    <t>Ash saplings</t>
  </si>
  <si>
    <t>Hackberry, cercis, ash, oak, maple, juniper, elm</t>
  </si>
  <si>
    <t>Sugar maple, ash, juniper, cercis, butternut hickory, hackberry, tulip poplar, oak, black cherry, beech</t>
  </si>
  <si>
    <t>Bladdernut, juniper, lonicera, ash</t>
  </si>
  <si>
    <t>Walnut, red oak, boxelder, hickory, ash, mulberry, cherry</t>
  </si>
  <si>
    <t>Hackberry, walnut, cottonwood</t>
  </si>
  <si>
    <t>Grapevine, japanese honeysuckle</t>
  </si>
  <si>
    <t>Elm, mulberry</t>
  </si>
  <si>
    <t>Pawpaw, loma, locust, hackberry, ash</t>
  </si>
  <si>
    <t>Maple, sweet gum, beech, elm, black oak, poplar</t>
  </si>
  <si>
    <t>Sugar maple, northern red oak, shagbark hickory, white oak, beech</t>
  </si>
  <si>
    <t>Sugar maple, elm, mockernut hickory, northern red oak, white oak, shagbark hickory, beech</t>
  </si>
  <si>
    <t>White oak, sugar maple, mockernut hickory, northern red oak, scarlet oak, shagbark hickory, beech</t>
  </si>
  <si>
    <t>Sugar maple, beech, black gum</t>
  </si>
  <si>
    <t>Beech, poplar, sweet gum, tulip poplar, northern red oak, sugar maple</t>
  </si>
  <si>
    <t>Shagbark hickory, sweet gum, sugar maple, pignut hickory, white oak</t>
  </si>
  <si>
    <t>White oak, beech, poplar</t>
  </si>
  <si>
    <t>Hickory, elm, white oak, northern red oak, hackberry</t>
  </si>
  <si>
    <t>Elm, northern red oak, hickory, white oak, shagbark hickory</t>
  </si>
  <si>
    <t>Tulip poplar, beech, sugar maple, black gum, shagbark hickory</t>
  </si>
  <si>
    <t>White oak, sugar maple, elm, beech, northern red oak, sweet gum</t>
  </si>
  <si>
    <t>Beech, tulip poplar, sweet gum, sycamore, maple</t>
  </si>
  <si>
    <t>Beech, hickory, red oak, tulip poplar</t>
  </si>
  <si>
    <t>Poplar, beech, sweet gum, american elm, oak, holly, red maple</t>
  </si>
  <si>
    <t>Sweet gum, maple beech, tulip poplar</t>
  </si>
  <si>
    <t>Sugar maple, tulip poplar, oak, hickory, beech</t>
  </si>
  <si>
    <t>Red oak, white oak, chestnut oak, maple, hickory</t>
  </si>
  <si>
    <t>Maple, elm, hickory</t>
  </si>
  <si>
    <t>Shagbark hickory, white oak, red maple, chestnut oak</t>
  </si>
  <si>
    <t>Maple, hickory, oak, beech</t>
  </si>
  <si>
    <t>White oak, chestnut, oak, maple</t>
  </si>
  <si>
    <t>Shagbark hickory, chestnut oak, northern red oak, sugar maple</t>
  </si>
  <si>
    <t>Beech, oak, hickory, maple</t>
  </si>
  <si>
    <t>Yellow poplar, red maple, northern red oak, black gum</t>
  </si>
  <si>
    <t>Beech, hickory, sweet gum, red oak, white oak, maple, black gum</t>
  </si>
  <si>
    <t>Black gum, tulip poplar, red maple, beech, white oak, black cherry</t>
  </si>
  <si>
    <t>White oak, red maple, beech, chestnut oak</t>
  </si>
  <si>
    <t>Chestnut oak, white oak, beech, red maple, tulip poplar</t>
  </si>
  <si>
    <t>American elm, poplar, hackberry, beech, honey locust</t>
  </si>
  <si>
    <t>Beech, maple, sweet gum, walnut, poplar, shagbark hickory, persimmon, sweet gum</t>
  </si>
  <si>
    <t>Poplar, beech, american elm, oak, hornbeam, red oak</t>
  </si>
  <si>
    <t>Beech, elm, tulip poplar</t>
  </si>
  <si>
    <t>Beech, black cherry, tulip poplar, oak, boxelder</t>
  </si>
  <si>
    <t>Hackberry, beech</t>
  </si>
  <si>
    <t>Red oak, white oak, hickory, maple, hackberry, beech, american elm</t>
  </si>
  <si>
    <t>Beech, poplar, persimmon, shagbark hickory, red oak</t>
  </si>
  <si>
    <t>Maple, white oak, chestnut, oak, hickory</t>
  </si>
  <si>
    <t>Willow, sweet gum, cottonwood</t>
  </si>
  <si>
    <t>White oak, chestnut oak, hickory, maple, cedar</t>
  </si>
  <si>
    <t>Hickory, white oak, red oak, beech, maple</t>
  </si>
  <si>
    <t>Chestnut oak, red oak, maple, black cherry</t>
  </si>
  <si>
    <t>Black locust, hackberry, hickory, tilia, oak, maple, elm</t>
  </si>
  <si>
    <t>Sweet gum, locusts</t>
  </si>
  <si>
    <t>Elm, white oak, sugar maple, chestnut oak, red oak</t>
  </si>
  <si>
    <t>Beech, maple, hickory, white oak, American elm, chestnut oak, sawtooth oak</t>
  </si>
  <si>
    <t>Hackberry, walnut, ash, chestnut oak, maple, post oak, honey locust</t>
  </si>
  <si>
    <t>Hickory, oak, maple</t>
  </si>
  <si>
    <t>Hickory, oak</t>
  </si>
  <si>
    <t>Hickory, chestnut oak, red oak</t>
  </si>
  <si>
    <t>Beech, maple, tulip poplar, red oak, white pine</t>
  </si>
  <si>
    <t>White oak, hickory, red oak</t>
  </si>
  <si>
    <t>Oak, hickory, maple</t>
  </si>
  <si>
    <t>White oak, beech, american elm</t>
  </si>
  <si>
    <t>Chestnut oak, maple, beech</t>
  </si>
  <si>
    <t>Oak, maple</t>
  </si>
  <si>
    <t>Beech, chestnut oak, tulip poplar, maple, black gum</t>
  </si>
  <si>
    <t>Oak, chestnut, beech, tulip poplar, black gum</t>
  </si>
  <si>
    <t>Pitch pine, beech, maple, hickory, poplar, sweet gum, black oak</t>
  </si>
  <si>
    <t>Sycamore, sugar maple, slippery elm, tulip poplar, silver maple, red oak</t>
  </si>
  <si>
    <t>Maple, beech, pine, white oak</t>
  </si>
  <si>
    <t>Beech, sycamore, oak, hackberry, sweet gum, catalpa, boxelder</t>
  </si>
  <si>
    <t>Tulip poplar, sugar maple, hop hornbeam, hickory, beech</t>
  </si>
  <si>
    <t>Tulip poplar, Carolina hornbeam, silver maple, persimmon, beech, sugar maple, red oak, hop hornbeam</t>
  </si>
  <si>
    <t>Mixed oak, hickory</t>
  </si>
  <si>
    <t>Shagbark hickory, sugar maple, beech, red oak, tulip poplar</t>
  </si>
  <si>
    <t>Hickory, beech, black cherry</t>
  </si>
  <si>
    <t>Red oak, hickory, sassafrass, ash, cherry, beech</t>
  </si>
  <si>
    <t>Oak, beech, hickory, maple, ash</t>
  </si>
  <si>
    <t>Maple, oak, hickory, ash, elm, beech</t>
  </si>
  <si>
    <t>Beech, oak, sassafrass</t>
  </si>
  <si>
    <t>Tulip poplar, maple, beech, chestnut oak, hickory</t>
  </si>
  <si>
    <t>Chestnut oak, maple, ash, redbud, hickory</t>
  </si>
  <si>
    <t>Sassafrass, holly, beech, poplar, sweet gum, maple</t>
  </si>
  <si>
    <t>Redbud, maple, oak, holly</t>
  </si>
  <si>
    <t>Maple, oak, hickory, black cherry</t>
  </si>
  <si>
    <t>Holly, sasafrass, oak, hickory, poplar</t>
  </si>
  <si>
    <t>Tulip poplar, ash, hickory, beech, sugar maple</t>
  </si>
  <si>
    <t>Beech, ash, oak, sassafrass</t>
  </si>
  <si>
    <t>Elm, ironwood, beech</t>
  </si>
  <si>
    <t>Magnolia grandiflora, beech</t>
  </si>
  <si>
    <t>Beech, sassafrass, sugar maple</t>
  </si>
  <si>
    <t>Hickory, maple oak</t>
  </si>
  <si>
    <t>Maple, hickory</t>
  </si>
  <si>
    <t>Bradford pear, gum, willow</t>
  </si>
  <si>
    <t>White ash, sassafrass, chestnut oak, hickory</t>
  </si>
  <si>
    <t>Maple, oak, ash, beech</t>
  </si>
  <si>
    <t>Oak, beech, holly, sassafrass, serviceberry</t>
  </si>
  <si>
    <t>Beech, ash, oak</t>
  </si>
  <si>
    <t>Oak, gum, Bradford pear, maple</t>
  </si>
  <si>
    <t>Sumac, sweet gum, persimmon, black cherry, gallery pear</t>
  </si>
  <si>
    <t>Beech, sassafrass</t>
  </si>
  <si>
    <t>Beech, hickory, chestnut oak</t>
  </si>
  <si>
    <t>Maple, devils walking stick, elm, hackberry</t>
  </si>
  <si>
    <t>Hickory, hackberry</t>
  </si>
  <si>
    <t>Tulip poplar, elm, ash, hickory</t>
  </si>
  <si>
    <t>Maple, oak, hickory, sassafrass, cherry, locust</t>
  </si>
  <si>
    <t>Oak, maple, hickory</t>
  </si>
  <si>
    <t>Oak, beech, maple, chestnut, bur oak, hickory</t>
  </si>
  <si>
    <t>Beech, white ash, hickory</t>
  </si>
  <si>
    <t>Ash, black gum, ironwood, beech</t>
  </si>
  <si>
    <t>Ash, maple, oak, elm</t>
  </si>
  <si>
    <t>Beech, hickory</t>
  </si>
  <si>
    <t>Oak, sassafrass, hickory, ash</t>
  </si>
  <si>
    <t>Oak, beech, holly, maple, sassafrass</t>
  </si>
  <si>
    <t>Beech, oak</t>
  </si>
  <si>
    <t>Beech, maple, sassafrass</t>
  </si>
  <si>
    <t>Beech, oak, maple, ash</t>
  </si>
  <si>
    <t>Sweet gum, beech, cherry, poplar, oak, holly</t>
  </si>
  <si>
    <t>Beech, hackberry, white oak</t>
  </si>
  <si>
    <t>Hickory, slippery elm, sugar maple</t>
  </si>
  <si>
    <t>Ash, black cherry, sassafrass</t>
  </si>
  <si>
    <t>Sweet gum, white oak, hickory</t>
  </si>
  <si>
    <t>White oak, chestnut oak, hickory, holly, red maple, elm</t>
  </si>
  <si>
    <t>Beech, chestnut oak, hop hornbeam, hickory</t>
  </si>
  <si>
    <t>Hickory, american elm, ash</t>
  </si>
  <si>
    <t>Pawpaw, ironwood, ash, strawberry bush</t>
  </si>
  <si>
    <t>Ash, oak, hickory, holly, sugar maple, loma</t>
  </si>
  <si>
    <t>Elm, maple, redbud</t>
  </si>
  <si>
    <t>Holly, beech, loma, pawpaw</t>
  </si>
  <si>
    <t>Spicebush, pawpaw, beech, greenbrier, ash</t>
  </si>
  <si>
    <t>Ash, oak, spicebush, sugar maple</t>
  </si>
  <si>
    <t>Pawpaw, beech, greenbrier, ash, lindera</t>
  </si>
  <si>
    <t>Redbud, beech, chestnut oak, hawthorne, coralberry</t>
  </si>
  <si>
    <t>Serviceberry, oak, dogwood, greenbrier</t>
  </si>
  <si>
    <t>Oak, hickory</t>
  </si>
  <si>
    <t>Greenbrier, pawpaw</t>
  </si>
  <si>
    <t>Privet, beech, ash, hickory, greenbrier</t>
  </si>
  <si>
    <t>Pawpaw, lindera, dogwood, virginia creeper, poison ivy</t>
  </si>
  <si>
    <t>Pawpaw, greenbrier</t>
  </si>
  <si>
    <t>Pawpaw, lindera, greenbrier</t>
  </si>
  <si>
    <t>Lindera, pawpaw, greenbrier</t>
  </si>
  <si>
    <t>Redbud, sumac, cherry, loma, greenbrier</t>
  </si>
  <si>
    <t>Hop hornbeam, maple, greenbrier</t>
  </si>
  <si>
    <t>Cherry, walnut, red oak, hackberry, sugar maple</t>
  </si>
  <si>
    <t>Walnut, hackberry, sycamore</t>
  </si>
  <si>
    <t>Walnut, hackberry, red mulberry, boxelder</t>
  </si>
  <si>
    <t>Tulip poplar, honey locust</t>
  </si>
  <si>
    <t>Hackberry, catalpa, hickory, ash, elm, cherry</t>
  </si>
  <si>
    <t>Walnut, ash, hickory, hackberry</t>
  </si>
  <si>
    <t>Sugar maple, hickory, hackberry</t>
  </si>
  <si>
    <t>Elm, boxelder, hackberry</t>
  </si>
  <si>
    <t>Cherry, hackberry, walnut</t>
  </si>
  <si>
    <t>Hackberry, Boxelder, elm, sugar maple, willow oak, white mulberry, silver maple</t>
  </si>
  <si>
    <t>Boxelder, walnut, sweet gum, elm</t>
  </si>
  <si>
    <t>Walnut, hackberry, ash, beech</t>
  </si>
  <si>
    <t>Hackberry, black locust</t>
  </si>
  <si>
    <t>Hackberry, black locust, mulberry</t>
  </si>
  <si>
    <t>Hackberry, boxelder, beech</t>
  </si>
  <si>
    <t>Pawpaw, white oak, boxelder</t>
  </si>
  <si>
    <t>Sycamore, butternut hickory, redbud, ash, elderberry, boxelder, chokeberry, serviceberry</t>
  </si>
  <si>
    <t>Maakii</t>
  </si>
  <si>
    <t>cherry, boxelder, sycamore, hackberry</t>
  </si>
  <si>
    <t>Cherry, elm, boxelder, hackberry</t>
  </si>
  <si>
    <t>Juniper, staghorn sumac, persimmon</t>
  </si>
  <si>
    <t>Hackberry, cherry, juniper, boxelder</t>
  </si>
  <si>
    <t>Hackberry, pawpaw, ash</t>
  </si>
  <si>
    <t>Sugar maple, pawpaw</t>
  </si>
  <si>
    <t>Redbud, ash</t>
  </si>
  <si>
    <t>Hackberry, redbud, mulberry, red oak</t>
  </si>
  <si>
    <t>White oak, hackberry, redbud</t>
  </si>
  <si>
    <t>Redbud, ash, mulberry, elderberry</t>
  </si>
  <si>
    <t>Walnut, hickory, hackberry, ash, maple, locust, boxelder</t>
  </si>
  <si>
    <t>Walnut, locust, hackberry, hickory</t>
  </si>
  <si>
    <t>Locust, hickory, hackberry, maple, sycamore</t>
  </si>
  <si>
    <t>Maple, cottonwood, locust, hackberry, paulownia, walnut, boxelder, elm</t>
  </si>
  <si>
    <t>Hickory, ash, boxelder, hackberry, sycamore, Osage orange</t>
  </si>
  <si>
    <t>Walnut, boxelder, maple, ash</t>
  </si>
  <si>
    <t>Hackberry, walnut, boxelder, maple, locust</t>
  </si>
  <si>
    <t>Osage orange, hackberry, ash, maple, locust</t>
  </si>
  <si>
    <t>Cottonwood, walnut, elm, boxelder, hackberry, sycamore</t>
  </si>
  <si>
    <t>Walnut, hackberry, maple, locust, hickory, cherry, cottonwood, sycamore</t>
  </si>
  <si>
    <t>Elm, maple, walnut, hackberry</t>
  </si>
  <si>
    <t>Maple, hackberry, elm, red oak, sycamore</t>
  </si>
  <si>
    <t>Elm, hackberry, cottonwood, walnut</t>
  </si>
  <si>
    <t>Mulberry, hackberry, sycamore, maple, elm, hickory</t>
  </si>
  <si>
    <t>Cottonwood, hackberry, elm, maple, locust</t>
  </si>
  <si>
    <t>Maple, cottonwood, hickory</t>
  </si>
  <si>
    <t>Maple, sycamore, cottonwood, mulberry, hackberry</t>
  </si>
  <si>
    <t>Maple, boxelder, walnut, locust, cherry, hackberry</t>
  </si>
  <si>
    <t>Cottonwood, walnut, mulberry, hackberry, sycamore, catalpa</t>
  </si>
  <si>
    <t>Maple, locust, ash, elm, hackberry</t>
  </si>
  <si>
    <t>Maple, red oak, elm</t>
  </si>
  <si>
    <t>Hickory, ash, red oak, maple, cherry, elm, hackberry, walnut</t>
  </si>
  <si>
    <t>Maple, sycamore, hickory</t>
  </si>
  <si>
    <t>Cherry, locust, hackberry</t>
  </si>
  <si>
    <t>Shagbark Hickory</t>
  </si>
  <si>
    <t>Cottonwood, mulberry</t>
  </si>
  <si>
    <t>Hackberry, Hickory, maple</t>
  </si>
  <si>
    <t>Ash, hickory, cottonwood, boxelder</t>
  </si>
  <si>
    <t>Hickory, locust, boxelder</t>
  </si>
  <si>
    <t>hickory, cottonwood, hackberry</t>
  </si>
  <si>
    <t>Hackberry, cottonwood</t>
  </si>
  <si>
    <t>Boxelder, locust, maple, hickory</t>
  </si>
  <si>
    <t>Hackberry, hickory, maple</t>
  </si>
  <si>
    <t>Hackberry, grapevine, poison Ivy</t>
  </si>
  <si>
    <t>Hickory, boxelder</t>
  </si>
  <si>
    <t>Herbaceous, coralberry, greenbrier</t>
  </si>
  <si>
    <t>Boxelder, mulberry, elm, hackberry, walnut, buckeye</t>
  </si>
  <si>
    <t>Boxelder, Osage orange, rye</t>
  </si>
  <si>
    <t>Boxelder, ash saplings, elm, hackberry saplings, buckeye</t>
  </si>
  <si>
    <t>Boxelder, buckeye, mulberry</t>
  </si>
  <si>
    <t>Hackberry, boxelder, grapevine</t>
  </si>
  <si>
    <t>Boxelder, hackberry, locust</t>
  </si>
  <si>
    <t>Boxelder, hackberry, locust, mulberry</t>
  </si>
  <si>
    <t>Boxelder, elm, hickory, locust</t>
  </si>
  <si>
    <t>Redbud, coralberry</t>
  </si>
  <si>
    <t>Boxelder, hickory, cherry, coralberry</t>
  </si>
  <si>
    <t>Boxelder, grapevine, hickory, ash, locust, red mulberry</t>
  </si>
  <si>
    <t>Boxelder, hackberry, buckeye, greenbrier, elm, ash, locust</t>
  </si>
  <si>
    <t>Hackberry, oak, maple, spicebush</t>
  </si>
  <si>
    <t>Osage orange, hackberry, hickory, boxelder, maple</t>
  </si>
  <si>
    <t>Dogwood, hickory, greenbrier, blackberry</t>
  </si>
  <si>
    <t>Cherry, maple, spicebush</t>
  </si>
  <si>
    <t>Hackberry, maple, hickory</t>
  </si>
  <si>
    <t>Mulberry, hackberry, boxelder, maple</t>
  </si>
  <si>
    <t>Hickory, Spicebush</t>
  </si>
  <si>
    <t>Boxelder, hickory, hackberry</t>
  </si>
  <si>
    <t>Tulip poplar, maple, hickory</t>
  </si>
  <si>
    <t>Maple, cherry, hackberry, hickory</t>
  </si>
  <si>
    <t>Hackberry, hickory</t>
  </si>
  <si>
    <t>Hackberry, hickory, boxelder, elm, walnut</t>
  </si>
  <si>
    <t>Mulberry, maple</t>
  </si>
  <si>
    <t>hickory, locust, hackberry, ash</t>
  </si>
  <si>
    <t>Hackberry, maple, hickory, buckeye</t>
  </si>
  <si>
    <t>hickory, hackberry, maple</t>
  </si>
  <si>
    <t>Cherry, hickory, maple, nash</t>
  </si>
  <si>
    <t>Hackberry, boxelder, oak, elm</t>
  </si>
  <si>
    <t>hickory, hackberry, elm, boxelder</t>
  </si>
  <si>
    <t>Hackberry, oak, hickory, maple</t>
  </si>
  <si>
    <t>Cherry, hackberry, hickory</t>
  </si>
  <si>
    <t>Tilia, honeysuckle</t>
  </si>
  <si>
    <t>Maple, boxelder, walnut, hackberry, mulberry, elm, tilia</t>
  </si>
  <si>
    <t>Tilia, poplar, oak, maple, boxelder</t>
  </si>
  <si>
    <t>Southern Magnolia, hackberry, maple</t>
  </si>
  <si>
    <t>Hackberry, sugar berry, oak, sugar maple, paulownia</t>
  </si>
  <si>
    <t>Hackberry, maple, red oak, white oak</t>
  </si>
  <si>
    <t>Sycamore, ironwood, hickory</t>
  </si>
  <si>
    <t>Maple, hackberry, red oak, ironwood, white oak</t>
  </si>
  <si>
    <t>Red oak, maple, sycamore, white oak</t>
  </si>
  <si>
    <t>Walnut, maple, hackberry, red oak, white oak, ash</t>
  </si>
  <si>
    <t>oak, ash, locust, ironwood, cottonwood, maple</t>
  </si>
  <si>
    <t>Ironwood, maple, cherry, ash, white oak</t>
  </si>
  <si>
    <t>Boxelder, cottonwood, ironwood, walnut, white oak, hackberry</t>
  </si>
  <si>
    <t>Maple, hackberry, paulownia, Oak</t>
  </si>
  <si>
    <t>Paulownia, hackberry, tilia, maple, cherry, tulip poplar, walnut</t>
  </si>
  <si>
    <t>Elm, boxelder, sycamore</t>
  </si>
  <si>
    <t>Sycamore, boxelder, tulip poplar</t>
  </si>
  <si>
    <t>Ash, maple</t>
  </si>
  <si>
    <t>Boxelder, sugar maple</t>
  </si>
  <si>
    <t>Paulownia, Boxelder</t>
  </si>
  <si>
    <t>Redbud, rose, ash saplings, maple saplings, ironwood saplings, holly, pawpaw</t>
  </si>
  <si>
    <t>Boxelder saplings, ash saplings, pawpaw</t>
  </si>
  <si>
    <t>Ironwood saplings, ash saplings, cherry</t>
  </si>
  <si>
    <t>Ash saplings, blackberry, raspberry, holly, ironwood saplings, redbud</t>
  </si>
  <si>
    <t>Cedar, redbud, ash saplings, pawpaw, tulip poplar saplings</t>
  </si>
  <si>
    <t>Pawpaw, ironwood, redbud, ash saplings</t>
  </si>
  <si>
    <t>Pawpaw, honeysuckle, greenbrier, ash saplings, boxelder, redbud</t>
  </si>
  <si>
    <t>Buckeye, boxelder, pawpaw</t>
  </si>
  <si>
    <t>Oak saplings, ash saplings</t>
  </si>
  <si>
    <t>Hackberry, boxelder, elm</t>
  </si>
  <si>
    <t>Cornus, bottlebrush buckeye, cercis, walnut</t>
  </si>
  <si>
    <t>Carya, tilia, boxelder, redbud, hackberry, pawpaw</t>
  </si>
  <si>
    <t>Elm, boxelder, maple</t>
  </si>
  <si>
    <t>Hackberry, tulip poplar, walnut, sugar maple</t>
  </si>
  <si>
    <t>Sugar maple, hackberry, elm</t>
  </si>
  <si>
    <t>Tilia, basswood, northern red oak, maple, pin oak, hickory, walnut</t>
  </si>
  <si>
    <t>Hackberry, walnut, sugar maple, yellow poplar, sycamore, boxelder, white mulberry</t>
  </si>
  <si>
    <t>Elm, ironwood, maple, boxelder, walnut</t>
  </si>
  <si>
    <t>Chinquapin oak, red oak, tulip poplar, maple, beech</t>
  </si>
  <si>
    <t>Spicebush, ash saplings</t>
  </si>
  <si>
    <t>Yellowwood, beech, tulip tree, cherry, pin oak, walnut</t>
  </si>
  <si>
    <t>Boxelder, mulberry</t>
  </si>
  <si>
    <t>Boxelder, ash</t>
  </si>
  <si>
    <t>Spicebush, buttonbush, boxelder, ash</t>
  </si>
  <si>
    <t>Spicebush, boxelder saplings</t>
  </si>
  <si>
    <t>Ash, boxelder, maple, tulip poplar saplings, redbud, viburnum</t>
  </si>
  <si>
    <t>Ash saplings, maple saplings, spicebush</t>
  </si>
  <si>
    <t>bush honeysuckle</t>
  </si>
  <si>
    <t>Boxelder, walnut, elm, sycamore</t>
  </si>
  <si>
    <t>Red oak, black locust, walnut, boxelder, hackberry</t>
  </si>
  <si>
    <t>Elderberry, bald cypress, boxelder, walnut</t>
  </si>
  <si>
    <t>Boxelder, tulip poplar, hackberry, black locust</t>
  </si>
  <si>
    <t>Boxelder, black locust, hackberry</t>
  </si>
  <si>
    <t>Cherry, ailanthus, boxelder, red oak</t>
  </si>
  <si>
    <t>Boxelder, hackberry</t>
  </si>
  <si>
    <t>Oak, juniper, hackberry, ash, devils walking stick</t>
  </si>
  <si>
    <t>Buckeye, boxelder</t>
  </si>
  <si>
    <t>Hackberry, boxelder, ash, honey locust</t>
  </si>
  <si>
    <t>Hackberry, redbud, ash, red oak, elm, boxelder, cherry</t>
  </si>
  <si>
    <t>Maple, hickory, ash, hackberry, sycamore, cherry, locust</t>
  </si>
  <si>
    <t>Walnut, tulip poplar, white oak, Sycamore</t>
  </si>
  <si>
    <t>ash, boxelder, sycamore</t>
  </si>
  <si>
    <t>Pine, hackberry, maple</t>
  </si>
  <si>
    <t>tulip poplar, hackberry</t>
  </si>
  <si>
    <t>Locust, ironwood, maple, red oak, hackberry, ash</t>
  </si>
  <si>
    <t>Maple, walnut, oak, hackberry</t>
  </si>
  <si>
    <t>Tulip poplar, maple, walnut</t>
  </si>
  <si>
    <t>Walnut, hackberry, ash, chinquapin oak</t>
  </si>
  <si>
    <t>Hickory, sugar maple, northern red oak, hackberry, ash, chinquapin oak, buckeye</t>
  </si>
  <si>
    <t>Tulip poplar, chinquapin oak, cherry, sugar maple, northern red oak</t>
  </si>
  <si>
    <t>Osage orange, chinquapin oak, ash, tilia, sugar maple</t>
  </si>
  <si>
    <t>chinquapin oak, walnut, hickory</t>
  </si>
  <si>
    <t>Boxelder, sycamore, sugar maple</t>
  </si>
  <si>
    <t>Cottonwood, hackberry, elm</t>
  </si>
  <si>
    <t>Red oak, white oak, maple, hackberry, walnut</t>
  </si>
  <si>
    <t>Willow, silver maple</t>
  </si>
  <si>
    <t>Elm, silver maple</t>
  </si>
  <si>
    <t>Boxelder, sugar maple saplings</t>
  </si>
  <si>
    <t>Spicebush, Hickory saplings, beech saplings, black cherry saplings</t>
  </si>
  <si>
    <t>Greenbrier, blackberry, privet, oak saplings, beech saplings, hickory saplings, maple saplings, ash saplings</t>
  </si>
  <si>
    <t>Pawpaw, greenbrier, redbud, cherry, hickory saplings, oak saplings</t>
  </si>
  <si>
    <t>Redbud, pawpaw, maple saplings, oak saplings, hickory saplings, ash saplings, elm saplings, beech saplings</t>
  </si>
  <si>
    <t>Greenbrier, pawpaw, tulip poplar saplings, maple saplings, beech saplings, chestnut oak saplings, hickory saplings</t>
  </si>
  <si>
    <t>Lindera, holly, greenbrier, bush blueberry, tulip poplar saplings, ash saplings, hickory saplings, beech saplings, sugar maple saplings</t>
  </si>
  <si>
    <t>Lindera, pawpaw, greenbrier, virginia creeper, elm saplings, ironwood saplings, beech saplings</t>
  </si>
  <si>
    <t>Lindera, ash saplings</t>
  </si>
  <si>
    <t>Pawpaw, lindera, magnolia grandiflora saplings, beech saplings</t>
  </si>
  <si>
    <t>Raspberry, blackberry, greenbrier, pawpaw, dogwood, redbud, hickory saplings, maple oak saplings</t>
  </si>
  <si>
    <t>Greenbrier, multiflora rose, maple saplings, hickory saplings</t>
  </si>
  <si>
    <t>Sedges, bradford pear saplings, gum saplings, willow saplings</t>
  </si>
  <si>
    <t>Serviceberry, privet, holly, beech saplings, ash saplings, oak saplings</t>
  </si>
  <si>
    <t>Redbud, persimmon, oak saplings</t>
  </si>
  <si>
    <t>Sumac, redbud, loma, multiflora rose, oak saplings, gum saplings, bradford pear saplings, maple saplings</t>
  </si>
  <si>
    <t>Greenbrier, redbud, beech saplings, hickory saplings, chestnut oak saplings</t>
  </si>
  <si>
    <t>Pawpaw, greenbrier, maple saplings, devils walking stick saplings, elm saplings, hackberry saplings</t>
  </si>
  <si>
    <t>Holly, blackberry, dogwood, hickory saplings, hackberry saplings</t>
  </si>
  <si>
    <t>Tulip poplar, pawpaw, holly, greenbrier, lindera, tulip poplar saplings, elm saplings, ash saplings, hickory saplings</t>
  </si>
  <si>
    <t>Pine, greenbrier, loma, oak saplings, maple saplings, hickory saplings</t>
  </si>
  <si>
    <t>Blueberry, greenbrier. Serviceberry, oak saplings, beech saplings, maple saplings, chestnut saplings, bur oak saplings, hickory saplings</t>
  </si>
  <si>
    <t>Lindera, privet, redbud, ash saplings, black gum saplings, ironwood saplings, beech saplings</t>
  </si>
  <si>
    <t>Greenbrier, crane fly orchid, pawpaw, holly, ash saplings, maple saplings, oak saplings, elm saplings</t>
  </si>
  <si>
    <t>Lindera, greenbrier, redbud, beech saplings, hickory saplings</t>
  </si>
  <si>
    <t>bush Blueberry, greenbrier, holly, beech saplings, oak saplings</t>
  </si>
  <si>
    <t>Greenbrier, beech saplings, oak saplings, maple saplings, ash saplings</t>
  </si>
  <si>
    <t>Greenbrier, lindera, pawpaw, beech saplings, hackberry saplings, white oak saplings</t>
  </si>
  <si>
    <t>Devils walking stick, hackberry, lindera, greenbrier, ash saplings</t>
  </si>
  <si>
    <t>lindera, greenbrier, beech saplings</t>
  </si>
  <si>
    <t>Lindera, hickory saplings, slippery elm saplings, sugar maple saplings</t>
  </si>
  <si>
    <t>Greenbrier, pawpaw, redbud, beech saplings, chestnut oak saplings, hop hombeam saplings, hickory saplings</t>
  </si>
  <si>
    <t>Maple, oak, hickory, sweet gum</t>
  </si>
  <si>
    <t>Tulip poplar, beech, maple, ironwood, elm, persimmon, oak</t>
  </si>
  <si>
    <t>Beech, maple, persimmon, oak</t>
  </si>
  <si>
    <t>Cedar, Mixed oak</t>
  </si>
  <si>
    <t>Mixed oak, hickory, maple</t>
  </si>
  <si>
    <t>Chestnut oak, white oak, beech, red maple</t>
  </si>
  <si>
    <t>Chestnut oak, hickory, tulip poplar, beech, catalpa, paulownia, Burr oak</t>
  </si>
  <si>
    <t>Buckeye, cercis, black cherry, dogwood, juniper, hackberry, sugar maple, boxelder, bitternut hickory, ash, ginkgo</t>
  </si>
  <si>
    <t>Ash, oak, bitternut hickory, sugar maple, buckeye, tulip poplar, sycamore</t>
  </si>
  <si>
    <t>Bitternut hickory, cherry, sugar maple, burr oak, walnut</t>
  </si>
  <si>
    <t>Bitternut hickory, hackberry, mulberry, cottonwood, sugar maple, boxelder</t>
  </si>
  <si>
    <t>Loma, knotweed</t>
  </si>
  <si>
    <t>Boxelder, hackberry, redbud, yellowwood, northern red oak, buckeye</t>
  </si>
  <si>
    <t>Buckeye, boxelder, ash</t>
  </si>
  <si>
    <t>Boxelder, ironwood saplings, elderberry, dogwood</t>
  </si>
  <si>
    <t>Spicebush, tulip poplar saplings, beech saplings, coralberry</t>
  </si>
  <si>
    <t>Buckeye, hickory, maple saplings, pawpaw</t>
  </si>
  <si>
    <t>Coralberry, pawpaw, Spicebush</t>
  </si>
  <si>
    <t>White oak, chestnut oak, mockernut hickory, sugar maple, pignut hickory</t>
  </si>
  <si>
    <t>Red oak, white oak, chestnut oak, hickory</t>
  </si>
  <si>
    <t>Chestnut oak, white oak, oak, beech</t>
  </si>
  <si>
    <t>Chestnut oak, maple, red oak, hickory, maple</t>
  </si>
  <si>
    <t>Maple, hickory, chestnut oak</t>
  </si>
  <si>
    <t>Chestnut oak, pignut hickory, red maple, beech</t>
  </si>
  <si>
    <t>White oak, chestnut oak, pignut hickory, sugar maple</t>
  </si>
  <si>
    <t>Chestnut oak, maple, beech, red oak, white oak</t>
  </si>
  <si>
    <t>Oak, chestnut oak, beech, hickory, tulip poplar, black oak</t>
  </si>
  <si>
    <t>Hop hornbeam, beech, redbud, greenbrier, sugar maple</t>
  </si>
  <si>
    <t>Beech, pawpaw, greenbrier</t>
  </si>
  <si>
    <t>Lindera, greenbrier</t>
  </si>
  <si>
    <t>Pawpaw, lindera, greenbrier, elm epifagus, hickory, holly</t>
  </si>
  <si>
    <t>Mapleleaf viburnum, redbud saplings, maple saplings, oak saplings, holly saplings</t>
  </si>
  <si>
    <t>Maple, hickory, pawpaw, ash, beech, mapleleaf viburnum, greenbrier, hickory saplings, maple oak saplings</t>
  </si>
  <si>
    <t>Pawpaw, greenbrier, lowbush blueberry, white oak saplings, chestnut oak saplings, hickory saplings, holly saplings, red elm saplings, elm saplings</t>
  </si>
  <si>
    <t>Pawpaw, lindera, hawthorne, hickory saplings, american elm saplings, ash saplings</t>
  </si>
  <si>
    <t>Hickory, mulberry, hackberry</t>
  </si>
  <si>
    <t>hickory, oak, maple, persimmon</t>
  </si>
  <si>
    <t>Hickory, buckeye, boxelder maple</t>
  </si>
  <si>
    <t>Hackberry, boxelder, hickory</t>
  </si>
  <si>
    <t>Mulberry, hickory, hackberry, boxelder</t>
  </si>
  <si>
    <t>Hackberry, boxelder maple</t>
  </si>
  <si>
    <t>Greenbrier, wing stem, rye, hickory</t>
  </si>
  <si>
    <t>herbaceous</t>
  </si>
  <si>
    <t>Boxelder, herbaceous</t>
  </si>
  <si>
    <t>Boxelder, sugar maple, hackberry, ash</t>
  </si>
  <si>
    <t>Sugar maple, boxelder, hackberry</t>
  </si>
  <si>
    <t>Hackberry, ash, boxelder, cherry, beech, white oak, red oak, hickory</t>
  </si>
  <si>
    <t>Hickory, oak, spicebush, redbud, ash, elm, holly, greenbrier, hickory, pawpaw</t>
  </si>
  <si>
    <t>Serviceberry, blackberry, belie berry, greenbrier, maple saplings, oak saplings, ash saplings, beech saplings</t>
  </si>
  <si>
    <t>Redbud, maple saplings, Spicebush, pawpaw, ash saplings, tulip poplar saplings, viburnum, japanese tree lilac</t>
  </si>
  <si>
    <t>Redbud, ash saplings, poplar saplings, pawpaw, viburnum, chinquapin oak saplings, euonymus</t>
  </si>
  <si>
    <t>Pawpaw, ash, sugar maple, lindera, oak, loma, privet</t>
  </si>
  <si>
    <t>Boxelder, hackberry, maple</t>
  </si>
  <si>
    <t>Hickory, hackberry, boxelder, cherry, spicebush</t>
  </si>
  <si>
    <t>Buckeye, pawpaw, cercis, sugar maple, cornus mas, boxelder, ash, spicebush</t>
  </si>
  <si>
    <t>Redbud, greenbrier, chestnut oak saplings, maple saplings, ash saplings, redbud saplings, hickory saplings</t>
  </si>
  <si>
    <t>Pawpaw, sugar maple, greenbrier, loma, grapevine</t>
  </si>
  <si>
    <t>Pawpaw, lindera, grapevine</t>
  </si>
  <si>
    <t>Pawpaw, Holly, Spicebush, mockorange, Ash saplings</t>
  </si>
  <si>
    <t>Pawpaw, lindera, sweetgum, ash, greenbrier</t>
  </si>
  <si>
    <t>Devils walking stick, blackberry, holly, sumac saplings, sweetgum saplings, persimmon saplings, black cherry saplings, gallery pear saplings</t>
  </si>
  <si>
    <t>Redbud, ash, chestnut oak, wineberry, mockorange, bladdernut, black oak, mockernut hickory, devils walking stick</t>
  </si>
  <si>
    <t>Oak, beech, greenbrier</t>
  </si>
  <si>
    <t>Holly, lindera, sweetgum saplings, white oak saplings, hickory saplings</t>
  </si>
  <si>
    <t>Poison Ivy, boxelder, hackberry, silver maple</t>
  </si>
  <si>
    <t>Silver maple</t>
  </si>
  <si>
    <t>Mulberry, hackberry, sycamore, silver maple, boxelder</t>
  </si>
  <si>
    <t>Bitternut hickory, american elm, sassafras, burr oak, boxelder, sugar maple</t>
  </si>
  <si>
    <t>Cherry, sassafras, maple, hackberry, walnut, ash</t>
  </si>
  <si>
    <t>Cherry, black locust, ash, sugar maple, tulip poplar, sassafras</t>
  </si>
  <si>
    <t>Cherry, maple, hackberry, sassafras, ash, locust</t>
  </si>
  <si>
    <t>Maple, sassafras, mulberry</t>
  </si>
  <si>
    <t>Redbud, Spicebush, sassafras, blackberry, ash saplings, holly, viburnum, pawpaw, elm saplings</t>
  </si>
  <si>
    <t>Pawpaw, Spicebush, mock orange</t>
  </si>
  <si>
    <t>Sugar maple, native cane, ash, Carya, cercis, sassafras</t>
  </si>
  <si>
    <t>Poplar, sweet gum, maple, sassafras</t>
  </si>
  <si>
    <t>Beech, oak, shagbark hickory, boxelder, maple</t>
  </si>
  <si>
    <t>Elm, maple, oak, tulip poplar, hickory, sassafras</t>
  </si>
  <si>
    <t>Hickory, oak, sassafras</t>
  </si>
  <si>
    <t>Locust, sassafras, sweet gum</t>
  </si>
  <si>
    <t>Persimmon, red oak, beech, hackberry, sweet gum, white oak, hickory, sassafras, tulip poplar</t>
  </si>
  <si>
    <t>Ash, loma, sugar maple, sweet gum</t>
  </si>
  <si>
    <t>Pawpaw, sassafras, oak, gum, greenbrier</t>
  </si>
  <si>
    <t>Cedar, cherry, oak, hickory, blackberry, Red oak saplings, hickory saplings, sassafras saplings, ash saplings, cherry saplings, beech saplings</t>
  </si>
  <si>
    <t>Greenbrier, raspberry, beech saplings, oak saplings, sassafras saplings</t>
  </si>
  <si>
    <t>Holly, sassafrass, Loma, white snakeroot, sassafras saplings, holly saplings, beech saplings, poplar saplings, sweet gum saplings, maple saplings</t>
  </si>
  <si>
    <t>Persimmon, privet, pawpaw, holly, greenbrier, sassafras, cereus, strawberry bush, maple saplings, oak saplings, hickory saplings, black cherry saplings</t>
  </si>
  <si>
    <t>Sassafras, redbud, greenbrier, holly saplings, sassafras saplings, hickory saplings, poplar saplings</t>
  </si>
  <si>
    <t>Beech, greenbrier, ash, mapleleaf viburnum, holly, pawpaw, sassafras</t>
  </si>
  <si>
    <t>Pawpaw, chestnut oak, sassafras, greenbrier, strawberry, bush blueberry, mockernut hickory</t>
  </si>
  <si>
    <t>Beech, chestnut oak, sugar maple, greenbrier, sassafras, dogwood, bush blueberry</t>
  </si>
  <si>
    <t>Sassafras, sugar maple, ash, white oak, privet</t>
  </si>
  <si>
    <t>Lindera, grapevine, pawpaw, beech saplings, ash saplings, oak saplings, sassafras saplings</t>
  </si>
  <si>
    <t>Lindera, greenbrier, beech saplings, sassafras saplings, sugar maple saplings</t>
  </si>
  <si>
    <t>Dogwood, serviceberry, greenbrier, white ash saplings, sassafras saplings, chestnut oak saplings, hickory saplings</t>
  </si>
  <si>
    <t>Serviceberry, blueberry, greenbrier, mapleleaf viburnum, oak saplings, beech saplings, holly saplings, sassafras saplings, serviceberry saplings</t>
  </si>
  <si>
    <t>Greenbrier, beech saplings, sassafras saplings</t>
  </si>
  <si>
    <t>Greenbrier, blackberry, dogwood, redbud, maple saplings, oak saplings, hickory saplings, sassafras saplings, cherry saplings, locust saplings</t>
  </si>
  <si>
    <t>Sassafras, holly, beech saplings, white ash saplings, hickory saplings</t>
  </si>
  <si>
    <t>Greenbrier, oak saplings, sassafras saplings, hickory saplings, ash saplings</t>
  </si>
  <si>
    <t>lowbush blueberry, dogwood, greenbrier, oak saplings, beech saplings, holly saplings, maple saplings, sassafras saplings</t>
  </si>
  <si>
    <t>Pawpaw, greenbrier, beech saplings, maple saplings, sassafras saplings</t>
  </si>
  <si>
    <t>Sassafras, pawpaw, lindera, greenbrier, beech saplings</t>
  </si>
  <si>
    <t>Plum, sassafras, boxelder, white oak, beech, carpinus</t>
  </si>
  <si>
    <t>sweet gum, oak, elm, sycamore, boxelder</t>
  </si>
  <si>
    <t>Sassafras, redbud, lindera, greenbrier, pawpaw, holly, ash saplings, black cherry saplings, sassafras saplings</t>
  </si>
  <si>
    <t>Pawpaw, holly, lindera, greenbrier, sweet gum saplings, beech saplings, cherry saplings, poplar saplings, oak saplings, holly saplings</t>
  </si>
  <si>
    <t>Sassafras, hackberry, boxelder</t>
  </si>
  <si>
    <t>Boxelder, sugar maple, chinquapin oak, spicebush, redbud, ash, black locust</t>
  </si>
  <si>
    <t>Walnut, elm, bitternut hickory</t>
  </si>
  <si>
    <t>boxelder, maple, hickory, 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</si>
</sst>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</font>
    <font>
      <b/>
      <sz val="13"/>
      <name val="Calibri"/>
      <family val="2"/>
    </font>
    <font>
      <b/>
      <sz val="13"/>
      <color indexed="8"/>
      <name val="Calibri"/>
      <family val="2"/>
    </font>
    <font>
      <b/>
      <sz val="13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4" fontId="0" fillId="2" borderId="11" xfId="0" applyNumberFormat="1" applyFill="1" applyBorder="1"/>
    <xf numFmtId="0" fontId="2" fillId="2" borderId="8" xfId="0" applyFont="1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0" xfId="0" applyFill="1"/>
    <xf numFmtId="0" fontId="8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8" fillId="3" borderId="8" xfId="0" applyFon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3" fillId="0" borderId="21" xfId="0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0" borderId="29" xfId="0" applyBorder="1"/>
    <xf numFmtId="0" fontId="0" fillId="2" borderId="1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30" xfId="0" applyFill="1" applyBorder="1"/>
    <xf numFmtId="0" fontId="0" fillId="0" borderId="10" xfId="0" applyBorder="1"/>
    <xf numFmtId="0" fontId="0" fillId="0" borderId="13" xfId="0" applyBorder="1"/>
    <xf numFmtId="0" fontId="0" fillId="0" borderId="30" xfId="0" applyBorder="1"/>
    <xf numFmtId="0" fontId="0" fillId="3" borderId="0" xfId="0" applyFill="1"/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8" fillId="0" borderId="10" xfId="0" applyFont="1" applyBorder="1"/>
    <xf numFmtId="0" fontId="2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0" borderId="10" xfId="0" quotePrefix="1" applyBorder="1"/>
    <xf numFmtId="0" fontId="8" fillId="0" borderId="17" xfId="0" applyFont="1" applyBorder="1"/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wrapText="1"/>
    </xf>
    <xf numFmtId="0" fontId="9" fillId="0" borderId="0" xfId="0" applyFont="1"/>
    <xf numFmtId="0" fontId="16" fillId="0" borderId="10" xfId="0" applyFont="1" applyBorder="1" applyAlignment="1">
      <alignment horizontal="center" wrapText="1"/>
    </xf>
    <xf numFmtId="0" fontId="10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14" fillId="0" borderId="0" xfId="0" applyFont="1"/>
    <xf numFmtId="0" fontId="1" fillId="5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17" xfId="0" applyFont="1" applyFill="1" applyBorder="1" applyAlignment="1">
      <alignment horizontal="center" wrapText="1"/>
    </xf>
    <xf numFmtId="0" fontId="0" fillId="5" borderId="0" xfId="0" applyFill="1"/>
    <xf numFmtId="0" fontId="13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 wrapText="1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14" fillId="6" borderId="10" xfId="0" applyFont="1" applyFill="1" applyBorder="1" applyAlignment="1">
      <alignment horizontal="left"/>
    </xf>
    <xf numFmtId="0" fontId="10" fillId="6" borderId="10" xfId="0" applyFont="1" applyFill="1" applyBorder="1" applyAlignment="1">
      <alignment horizontal="center"/>
    </xf>
    <xf numFmtId="0" fontId="11" fillId="0" borderId="10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1" fillId="5" borderId="10" xfId="0" applyFont="1" applyFill="1" applyBorder="1" applyAlignment="1">
      <alignment horizontal="center" wrapText="1"/>
    </xf>
    <xf numFmtId="0" fontId="0" fillId="5" borderId="10" xfId="0" applyFill="1" applyBorder="1"/>
    <xf numFmtId="0" fontId="15" fillId="0" borderId="10" xfId="0" applyFont="1" applyBorder="1"/>
    <xf numFmtId="0" fontId="15" fillId="6" borderId="10" xfId="0" applyFont="1" applyFill="1" applyBorder="1"/>
    <xf numFmtId="0" fontId="11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11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9" fillId="0" borderId="10" xfId="0" applyFont="1" applyBorder="1"/>
    <xf numFmtId="0" fontId="0" fillId="0" borderId="31" xfId="0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8" fillId="0" borderId="31" xfId="0" applyFont="1" applyBorder="1"/>
    <xf numFmtId="0" fontId="2" fillId="0" borderId="31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1" xfId="0" quotePrefix="1" applyBorder="1"/>
    <xf numFmtId="0" fontId="3" fillId="0" borderId="2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32" xfId="0" applyFont="1" applyBorder="1"/>
    <xf numFmtId="0" fontId="0" fillId="0" borderId="25" xfId="0" applyBorder="1"/>
    <xf numFmtId="0" fontId="0" fillId="0" borderId="26" xfId="0" applyBorder="1"/>
    <xf numFmtId="0" fontId="2" fillId="0" borderId="26" xfId="0" applyFont="1" applyBorder="1"/>
    <xf numFmtId="0" fontId="1" fillId="0" borderId="26" xfId="0" applyFont="1" applyBorder="1" applyAlignment="1">
      <alignment horizontal="right"/>
    </xf>
    <xf numFmtId="0" fontId="11" fillId="0" borderId="26" xfId="0" applyFont="1" applyBorder="1" applyAlignment="1">
      <alignment horizontal="right"/>
    </xf>
    <xf numFmtId="0" fontId="5" fillId="0" borderId="26" xfId="0" applyFont="1" applyBorder="1" applyAlignment="1">
      <alignment horizontal="center"/>
    </xf>
    <xf numFmtId="0" fontId="15" fillId="6" borderId="31" xfId="0" applyFont="1" applyFill="1" applyBorder="1"/>
    <xf numFmtId="0" fontId="14" fillId="6" borderId="31" xfId="0" applyFont="1" applyFill="1" applyBorder="1" applyAlignment="1">
      <alignment horizontal="left"/>
    </xf>
    <xf numFmtId="0" fontId="0" fillId="6" borderId="31" xfId="0" applyFill="1" applyBorder="1"/>
    <xf numFmtId="0" fontId="12" fillId="0" borderId="2" xfId="0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0" fontId="19" fillId="0" borderId="3" xfId="0" applyFont="1" applyBorder="1"/>
    <xf numFmtId="0" fontId="19" fillId="0" borderId="22" xfId="0" applyFont="1" applyBorder="1"/>
    <xf numFmtId="0" fontId="19" fillId="0" borderId="23" xfId="0" applyFont="1" applyBorder="1"/>
    <xf numFmtId="0" fontId="10" fillId="0" borderId="32" xfId="0" applyFont="1" applyBorder="1"/>
    <xf numFmtId="0" fontId="10" fillId="0" borderId="23" xfId="0" applyFont="1" applyBorder="1" applyAlignment="1">
      <alignment horizontal="center"/>
    </xf>
    <xf numFmtId="0" fontId="9" fillId="0" borderId="33" xfId="0" applyFont="1" applyBorder="1"/>
    <xf numFmtId="0" fontId="2" fillId="0" borderId="10" xfId="0" applyFont="1" applyBorder="1" applyAlignment="1">
      <alignment horizontal="left" wrapText="1"/>
    </xf>
    <xf numFmtId="0" fontId="0" fillId="0" borderId="17" xfId="0" applyBorder="1"/>
    <xf numFmtId="0" fontId="9" fillId="0" borderId="34" xfId="0" applyFont="1" applyBorder="1"/>
    <xf numFmtId="0" fontId="13" fillId="7" borderId="10" xfId="0" applyFont="1" applyFill="1" applyBorder="1" applyAlignment="1">
      <alignment horizontal="center" wrapText="1"/>
    </xf>
    <xf numFmtId="0" fontId="0" fillId="7" borderId="10" xfId="0" applyFill="1" applyBorder="1"/>
    <xf numFmtId="0" fontId="13" fillId="8" borderId="10" xfId="0" applyFont="1" applyFill="1" applyBorder="1" applyAlignment="1">
      <alignment horizontal="center" wrapText="1"/>
    </xf>
    <xf numFmtId="0" fontId="0" fillId="8" borderId="10" xfId="0" applyFill="1" applyBorder="1"/>
    <xf numFmtId="0" fontId="13" fillId="9" borderId="10" xfId="0" applyFont="1" applyFill="1" applyBorder="1" applyAlignment="1">
      <alignment horizontal="center" wrapText="1"/>
    </xf>
    <xf numFmtId="0" fontId="14" fillId="9" borderId="10" xfId="0" applyFont="1" applyFill="1" applyBorder="1" applyAlignment="1">
      <alignment horizontal="center" wrapText="1"/>
    </xf>
    <xf numFmtId="0" fontId="0" fillId="9" borderId="10" xfId="0" applyFill="1" applyBorder="1"/>
    <xf numFmtId="0" fontId="0" fillId="0" borderId="35" xfId="0" applyBorder="1"/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7" xfId="0" applyFill="1" applyBorder="1"/>
    <xf numFmtId="0" fontId="0" fillId="5" borderId="31" xfId="0" applyFill="1" applyBorder="1"/>
    <xf numFmtId="0" fontId="0" fillId="14" borderId="10" xfId="0" applyFill="1" applyBorder="1"/>
    <xf numFmtId="0" fontId="0" fillId="15" borderId="10" xfId="0" applyFill="1" applyBorder="1"/>
    <xf numFmtId="0" fontId="13" fillId="5" borderId="17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/>
    </xf>
    <xf numFmtId="0" fontId="15" fillId="16" borderId="10" xfId="0" applyFont="1" applyFill="1" applyBorder="1"/>
    <xf numFmtId="0" fontId="14" fillId="16" borderId="10" xfId="0" applyFont="1" applyFill="1" applyBorder="1" applyAlignment="1">
      <alignment horizontal="left"/>
    </xf>
    <xf numFmtId="0" fontId="0" fillId="16" borderId="10" xfId="0" applyFill="1" applyBorder="1" applyAlignment="1">
      <alignment horizontal="center"/>
    </xf>
    <xf numFmtId="0" fontId="0" fillId="16" borderId="10" xfId="0" applyFill="1" applyBorder="1"/>
    <xf numFmtId="0" fontId="10" fillId="16" borderId="10" xfId="0" applyFont="1" applyFill="1" applyBorder="1" applyAlignment="1">
      <alignment horizontal="center"/>
    </xf>
    <xf numFmtId="0" fontId="15" fillId="12" borderId="10" xfId="0" applyFont="1" applyFill="1" applyBorder="1"/>
    <xf numFmtId="0" fontId="14" fillId="12" borderId="10" xfId="0" applyFont="1" applyFill="1" applyBorder="1" applyAlignment="1">
      <alignment horizontal="left"/>
    </xf>
    <xf numFmtId="0" fontId="0" fillId="12" borderId="10" xfId="0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left"/>
    </xf>
    <xf numFmtId="0" fontId="10" fillId="16" borderId="10" xfId="0" applyFont="1" applyFill="1" applyBorder="1"/>
    <xf numFmtId="0" fontId="15" fillId="10" borderId="10" xfId="0" applyFont="1" applyFill="1" applyBorder="1"/>
    <xf numFmtId="0" fontId="14" fillId="10" borderId="10" xfId="0" applyFont="1" applyFill="1" applyBorder="1" applyAlignment="1">
      <alignment horizontal="left"/>
    </xf>
    <xf numFmtId="0" fontId="15" fillId="17" borderId="10" xfId="0" applyFont="1" applyFill="1" applyBorder="1"/>
    <xf numFmtId="0" fontId="14" fillId="17" borderId="10" xfId="0" applyFont="1" applyFill="1" applyBorder="1" applyAlignment="1">
      <alignment horizontal="left"/>
    </xf>
    <xf numFmtId="0" fontId="0" fillId="17" borderId="10" xfId="0" applyFill="1" applyBorder="1"/>
    <xf numFmtId="0" fontId="0" fillId="16" borderId="10" xfId="0" quotePrefix="1" applyFill="1" applyBorder="1"/>
    <xf numFmtId="0" fontId="0" fillId="16" borderId="30" xfId="0" applyFill="1" applyBorder="1"/>
    <xf numFmtId="0" fontId="8" fillId="16" borderId="10" xfId="0" applyFont="1" applyFill="1" applyBorder="1"/>
    <xf numFmtId="0" fontId="2" fillId="16" borderId="10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center"/>
    </xf>
    <xf numFmtId="0" fontId="0" fillId="16" borderId="0" xfId="0" applyFill="1"/>
    <xf numFmtId="0" fontId="8" fillId="16" borderId="31" xfId="0" applyFont="1" applyFill="1" applyBorder="1"/>
    <xf numFmtId="0" fontId="2" fillId="16" borderId="31" xfId="0" applyFont="1" applyFill="1" applyBorder="1" applyAlignment="1">
      <alignment horizontal="left"/>
    </xf>
    <xf numFmtId="0" fontId="0" fillId="16" borderId="31" xfId="0" applyFill="1" applyBorder="1" applyAlignment="1">
      <alignment horizontal="center"/>
    </xf>
    <xf numFmtId="0" fontId="0" fillId="16" borderId="31" xfId="0" applyFill="1" applyBorder="1"/>
    <xf numFmtId="0" fontId="3" fillId="16" borderId="31" xfId="0" applyFont="1" applyFill="1" applyBorder="1" applyAlignment="1">
      <alignment horizontal="center"/>
    </xf>
    <xf numFmtId="0" fontId="0" fillId="16" borderId="31" xfId="0" quotePrefix="1" applyFill="1" applyBorder="1"/>
    <xf numFmtId="0" fontId="0" fillId="16" borderId="0" xfId="0" applyFill="1" applyAlignment="1">
      <alignment horizontal="center"/>
    </xf>
    <xf numFmtId="0" fontId="2" fillId="16" borderId="0" xfId="0" applyFont="1" applyFill="1" applyAlignment="1">
      <alignment horizontal="left"/>
    </xf>
    <xf numFmtId="0" fontId="3" fillId="16" borderId="0" xfId="0" applyFont="1" applyFill="1" applyAlignment="1">
      <alignment horizontal="center"/>
    </xf>
    <xf numFmtId="0" fontId="15" fillId="18" borderId="10" xfId="0" applyFont="1" applyFill="1" applyBorder="1"/>
    <xf numFmtId="0" fontId="14" fillId="18" borderId="10" xfId="0" applyFont="1" applyFill="1" applyBorder="1" applyAlignment="1">
      <alignment horizontal="left"/>
    </xf>
    <xf numFmtId="0" fontId="0" fillId="18" borderId="10" xfId="0" applyFill="1" applyBorder="1" applyAlignment="1">
      <alignment horizontal="center"/>
    </xf>
    <xf numFmtId="0" fontId="0" fillId="18" borderId="10" xfId="0" applyFill="1" applyBorder="1"/>
    <xf numFmtId="0" fontId="10" fillId="18" borderId="10" xfId="0" applyFont="1" applyFill="1" applyBorder="1" applyAlignment="1">
      <alignment horizontal="center"/>
    </xf>
    <xf numFmtId="0" fontId="15" fillId="19" borderId="10" xfId="0" applyFont="1" applyFill="1" applyBorder="1"/>
    <xf numFmtId="0" fontId="14" fillId="19" borderId="10" xfId="0" applyFont="1" applyFill="1" applyBorder="1" applyAlignment="1">
      <alignment horizontal="left"/>
    </xf>
    <xf numFmtId="0" fontId="0" fillId="19" borderId="10" xfId="0" applyFill="1" applyBorder="1" applyAlignment="1">
      <alignment horizontal="center"/>
    </xf>
    <xf numFmtId="0" fontId="0" fillId="19" borderId="10" xfId="0" applyFill="1" applyBorder="1"/>
    <xf numFmtId="0" fontId="10" fillId="19" borderId="10" xfId="0" applyFont="1" applyFill="1" applyBorder="1" applyAlignment="1">
      <alignment horizontal="center"/>
    </xf>
    <xf numFmtId="16" fontId="0" fillId="0" borderId="0" xfId="0" applyNumberFormat="1"/>
    <xf numFmtId="0" fontId="14" fillId="0" borderId="10" xfId="0" applyFont="1" applyBorder="1" applyAlignment="1">
      <alignment horizontal="left" wrapText="1"/>
    </xf>
    <xf numFmtId="0" fontId="15" fillId="20" borderId="10" xfId="0" applyFont="1" applyFill="1" applyBorder="1"/>
    <xf numFmtId="0" fontId="14" fillId="20" borderId="10" xfId="0" applyFont="1" applyFill="1" applyBorder="1" applyAlignment="1">
      <alignment horizontal="left"/>
    </xf>
    <xf numFmtId="0" fontId="0" fillId="20" borderId="10" xfId="0" applyFill="1" applyBorder="1" applyAlignment="1">
      <alignment horizontal="center"/>
    </xf>
    <xf numFmtId="0" fontId="0" fillId="20" borderId="10" xfId="0" applyFill="1" applyBorder="1"/>
    <xf numFmtId="0" fontId="10" fillId="20" borderId="10" xfId="0" applyFont="1" applyFill="1" applyBorder="1" applyAlignment="1">
      <alignment horizontal="center"/>
    </xf>
    <xf numFmtId="0" fontId="15" fillId="21" borderId="10" xfId="0" applyFont="1" applyFill="1" applyBorder="1"/>
    <xf numFmtId="0" fontId="14" fillId="21" borderId="10" xfId="0" applyFont="1" applyFill="1" applyBorder="1" applyAlignment="1">
      <alignment horizontal="left"/>
    </xf>
    <xf numFmtId="0" fontId="0" fillId="21" borderId="10" xfId="0" applyFill="1" applyBorder="1"/>
    <xf numFmtId="0" fontId="15" fillId="22" borderId="10" xfId="0" applyFont="1" applyFill="1" applyBorder="1"/>
    <xf numFmtId="0" fontId="14" fillId="22" borderId="10" xfId="0" applyFont="1" applyFill="1" applyBorder="1" applyAlignment="1">
      <alignment horizontal="left"/>
    </xf>
    <xf numFmtId="0" fontId="0" fillId="22" borderId="10" xfId="0" applyFill="1" applyBorder="1" applyAlignment="1">
      <alignment horizontal="center"/>
    </xf>
    <xf numFmtId="0" fontId="0" fillId="22" borderId="10" xfId="0" applyFill="1" applyBorder="1"/>
    <xf numFmtId="0" fontId="10" fillId="22" borderId="10" xfId="0" applyFont="1" applyFill="1" applyBorder="1" applyAlignment="1">
      <alignment horizontal="center"/>
    </xf>
    <xf numFmtId="0" fontId="25" fillId="22" borderId="10" xfId="0" applyFont="1" applyFill="1" applyBorder="1"/>
    <xf numFmtId="0" fontId="25" fillId="22" borderId="10" xfId="0" quotePrefix="1" applyFont="1" applyFill="1" applyBorder="1"/>
    <xf numFmtId="0" fontId="8" fillId="22" borderId="10" xfId="0" applyFont="1" applyFill="1" applyBorder="1"/>
    <xf numFmtId="0" fontId="2" fillId="22" borderId="10" xfId="0" applyFont="1" applyFill="1" applyBorder="1" applyAlignment="1">
      <alignment horizontal="left"/>
    </xf>
    <xf numFmtId="0" fontId="3" fillId="22" borderId="10" xfId="0" applyFont="1" applyFill="1" applyBorder="1" applyAlignment="1">
      <alignment horizontal="center"/>
    </xf>
    <xf numFmtId="0" fontId="0" fillId="22" borderId="10" xfId="0" quotePrefix="1" applyFill="1" applyBorder="1"/>
    <xf numFmtId="0" fontId="0" fillId="22" borderId="0" xfId="0" applyFill="1"/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0" fillId="12" borderId="0" xfId="0" applyFill="1"/>
    <xf numFmtId="0" fontId="7" fillId="12" borderId="17" xfId="0" applyFont="1" applyFill="1" applyBorder="1" applyAlignment="1">
      <alignment horizontal="center" wrapText="1"/>
    </xf>
    <xf numFmtId="0" fontId="7" fillId="12" borderId="10" xfId="0" applyFont="1" applyFill="1" applyBorder="1" applyAlignment="1">
      <alignment horizontal="center" wrapText="1"/>
    </xf>
    <xf numFmtId="0" fontId="0" fillId="23" borderId="0" xfId="0" applyFill="1"/>
    <xf numFmtId="0" fontId="7" fillId="23" borderId="10" xfId="0" applyFont="1" applyFill="1" applyBorder="1" applyAlignment="1">
      <alignment horizontal="center" wrapText="1"/>
    </xf>
    <xf numFmtId="0" fontId="0" fillId="24" borderId="0" xfId="0" applyFill="1"/>
    <xf numFmtId="0" fontId="2" fillId="24" borderId="10" xfId="0" applyFont="1" applyFill="1" applyBorder="1" applyAlignment="1">
      <alignment horizontal="center" wrapText="1"/>
    </xf>
    <xf numFmtId="0" fontId="7" fillId="24" borderId="10" xfId="0" applyFont="1" applyFill="1" applyBorder="1" applyAlignment="1">
      <alignment horizontal="center" wrapText="1"/>
    </xf>
    <xf numFmtId="0" fontId="0" fillId="13" borderId="0" xfId="0" applyFill="1"/>
    <xf numFmtId="0" fontId="7" fillId="13" borderId="10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left"/>
    </xf>
    <xf numFmtId="0" fontId="2" fillId="18" borderId="10" xfId="0" applyFont="1" applyFill="1" applyBorder="1" applyAlignment="1">
      <alignment horizontal="left"/>
    </xf>
    <xf numFmtId="0" fontId="2" fillId="19" borderId="10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left"/>
    </xf>
    <xf numFmtId="0" fontId="7" fillId="16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1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0" fillId="0" borderId="10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58"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Invasives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77149534710641"/>
          <c:y val="8.9364633497098653E-2"/>
          <c:w val="0.77238236865875809"/>
          <c:h val="0.6957901276634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'2021AllInvasivePresence'!$A$2</c:f>
              <c:strCache>
                <c:ptCount val="1"/>
                <c:pt idx="0">
                  <c:v>Bingham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'2021AllInvasivePresence'!$B$2:$P$2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39</c:v>
                </c:pt>
                <c:pt idx="12">
                  <c:v>11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F-4C3D-9416-B716EA3AFF4E}"/>
            </c:ext>
          </c:extLst>
        </c:ser>
        <c:ser>
          <c:idx val="1"/>
          <c:order val="1"/>
          <c:tx>
            <c:strRef>
              <c:f>'2021AllInvasivePresence'!$A$3</c:f>
              <c:strCache>
                <c:ptCount val="1"/>
                <c:pt idx="0">
                  <c:v>Cherokee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'2021AllInvasivePresence'!$B$3:$P$3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2C8F-4C3D-9416-B716EA3AFF4E}"/>
            </c:ext>
          </c:extLst>
        </c:ser>
        <c:ser>
          <c:idx val="2"/>
          <c:order val="2"/>
          <c:tx>
            <c:strRef>
              <c:f>'2021AllInvasivePresence'!$A$4</c:f>
              <c:strCache>
                <c:ptCount val="1"/>
                <c:pt idx="0">
                  <c:v>Chickasaw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'2021AllInvasivePresence'!$B$4:$P$4</c:f>
              <c:numCache>
                <c:formatCode>General</c:formatCode>
                <c:ptCount val="15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7</c:v>
                </c:pt>
                <c:pt idx="10">
                  <c:v>24</c:v>
                </c:pt>
                <c:pt idx="11">
                  <c:v>1</c:v>
                </c:pt>
                <c:pt idx="12">
                  <c:v>46</c:v>
                </c:pt>
                <c:pt idx="13">
                  <c:v>14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F-4C3D-9416-B716EA3AFF4E}"/>
            </c:ext>
          </c:extLst>
        </c:ser>
        <c:ser>
          <c:idx val="3"/>
          <c:order val="3"/>
          <c:tx>
            <c:strRef>
              <c:f>'2021AllInvasivePresence'!$A$5</c:f>
              <c:strCache>
                <c:ptCount val="1"/>
                <c:pt idx="0">
                  <c:v>Iroquois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'2021AllInvasivePresence'!$B$5:$P$5</c:f>
              <c:numCache>
                <c:formatCode>General</c:formatCode>
                <c:ptCount val="15"/>
                <c:pt idx="0">
                  <c:v>113</c:v>
                </c:pt>
                <c:pt idx="1">
                  <c:v>117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16</c:v>
                </c:pt>
                <c:pt idx="6">
                  <c:v>20</c:v>
                </c:pt>
                <c:pt idx="7">
                  <c:v>36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86</c:v>
                </c:pt>
                <c:pt idx="13">
                  <c:v>73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F-4C3D-9416-B716EA3AFF4E}"/>
            </c:ext>
          </c:extLst>
        </c:ser>
        <c:ser>
          <c:idx val="4"/>
          <c:order val="4"/>
          <c:tx>
            <c:strRef>
              <c:f>'2021AllInvasivePresence'!$A$6</c:f>
              <c:strCache>
                <c:ptCount val="1"/>
                <c:pt idx="0">
                  <c:v>Seminary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'2021AllInvasivePresence'!$B$6:$P$6</c:f>
            </c:numRef>
          </c:val>
          <c:extLst>
            <c:ext xmlns:c16="http://schemas.microsoft.com/office/drawing/2014/chart" uri="{C3380CC4-5D6E-409C-BE32-E72D297353CC}">
              <c16:uniqueId val="{00000004-2C8F-4C3D-9416-B716EA3AFF4E}"/>
            </c:ext>
          </c:extLst>
        </c:ser>
        <c:ser>
          <c:idx val="5"/>
          <c:order val="5"/>
          <c:tx>
            <c:strRef>
              <c:f>'2021AllInvasivePresence'!$A$7</c:f>
              <c:strCache>
                <c:ptCount val="1"/>
                <c:pt idx="0">
                  <c:v>Seneca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'2021AllInvasivePresence'!$B$7:$P$7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2C8F-4C3D-9416-B716EA3AFF4E}"/>
            </c:ext>
          </c:extLst>
        </c:ser>
        <c:ser>
          <c:idx val="6"/>
          <c:order val="6"/>
          <c:tx>
            <c:strRef>
              <c:f>'2021AllInvasivePresence'!$A$8</c:f>
              <c:strCache>
                <c:ptCount val="1"/>
                <c:pt idx="0">
                  <c:v>Shawnee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'2021AllInvasivePresence'!$B$8:$P$8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2C8F-4C3D-9416-B716EA3AFF4E}"/>
            </c:ext>
          </c:extLst>
        </c:ser>
        <c:ser>
          <c:idx val="7"/>
          <c:order val="7"/>
          <c:tx>
            <c:strRef>
              <c:f>'2021AllInvasivePresence'!$A$9</c:f>
              <c:strCache>
                <c:ptCount val="1"/>
                <c:pt idx="0">
                  <c:v>Tyler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'2021AllInvasivePresence'!$B$9:$P$9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8F-4C3D-9416-B716EA3A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9859184"/>
        <c:axId val="977393504"/>
      </c:barChart>
      <c:catAx>
        <c:axId val="102985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3504"/>
        <c:crosses val="autoZero"/>
        <c:auto val="1"/>
        <c:lblAlgn val="ctr"/>
        <c:lblOffset val="100"/>
        <c:noMultiLvlLbl val="0"/>
      </c:catAx>
      <c:valAx>
        <c:axId val="9773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Invasive by Park</a:t>
            </a:r>
            <a:endParaRPr lang="en-US"/>
          </a:p>
        </c:rich>
      </c:tx>
      <c:layout>
        <c:manualLayout>
          <c:xMode val="edge"/>
          <c:yMode val="edge"/>
          <c:x val="0.228937445319335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'2021AllInvasivePresence'!$B$18</c:f>
              <c:strCache>
                <c:ptCount val="1"/>
                <c:pt idx="0">
                  <c:v>Groundcover/ Vines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'2021AllInvasivePresence'!$B$19:$B$26</c:f>
              <c:numCache>
                <c:formatCode>General</c:formatCode>
                <c:ptCount val="7"/>
                <c:pt idx="0">
                  <c:v>125</c:v>
                </c:pt>
                <c:pt idx="1">
                  <c:v>0</c:v>
                </c:pt>
                <c:pt idx="2">
                  <c:v>73</c:v>
                </c:pt>
                <c:pt idx="3">
                  <c:v>207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0E2-BF70-0CC53D44A70F}"/>
            </c:ext>
          </c:extLst>
        </c:ser>
        <c:ser>
          <c:idx val="1"/>
          <c:order val="1"/>
          <c:tx>
            <c:strRef>
              <c:f>'2021AllInvasivePresence'!$C$18</c:f>
              <c:strCache>
                <c:ptCount val="1"/>
                <c:pt idx="0">
                  <c:v>Woody shrubs/ trees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'2021AllInvasivePresence'!$C$19:$C$26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71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0E2-BF70-0CC53D44A70F}"/>
            </c:ext>
          </c:extLst>
        </c:ser>
        <c:ser>
          <c:idx val="2"/>
          <c:order val="2"/>
          <c:tx>
            <c:strRef>
              <c:f>'2021AllInvasivePresence'!$D$18</c:f>
              <c:strCache>
                <c:ptCount val="1"/>
                <c:pt idx="0">
                  <c:v>Herbaceous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'2021AllInvasivePresence'!$D$19:$D$26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34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0E2-BF70-0CC53D44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862576"/>
        <c:axId val="977537904"/>
      </c:barChart>
      <c:catAx>
        <c:axId val="10838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37904"/>
        <c:crosses val="autoZero"/>
        <c:auto val="1"/>
        <c:lblAlgn val="ctr"/>
        <c:lblOffset val="100"/>
        <c:noMultiLvlLbl val="0"/>
      </c:catAx>
      <c:valAx>
        <c:axId val="977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Bingham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Bingham Invasive Presence</a:t>
          </a:r>
        </a:p>
      </cx:txPr>
    </cx:title>
    <cx:plotArea>
      <cx:plotAreaRegion>
        <cx:series layoutId="clusteredColumn" uniqueId="{86F59928-095C-443E-AC86-381168BA226A}">
          <cx:dataId val="0"/>
          <cx:layoutPr>
            <cx:aggregation/>
          </cx:layoutPr>
          <cx:axisId val="1"/>
        </cx:series>
        <cx:series layoutId="paretoLine" ownerIdx="0" uniqueId="{49559C06-F954-41A9-87EE-03A6DFA4943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</cx:chartData>
  <cx:chart>
    <cx:title pos="t" align="ctr" overlay="0">
      <cx:tx>
        <cx:txData>
          <cx:v>Chickasaw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Chickasaw Invasive Presence</a:t>
          </a:r>
        </a:p>
      </cx:txPr>
    </cx:title>
    <cx:plotArea>
      <cx:plotAreaRegion>
        <cx:series layoutId="clusteredColumn" uniqueId="{7D7069F5-4087-4CA1-A361-612AED624EB8}">
          <cx:dataId val="0"/>
          <cx:layoutPr>
            <cx:aggregation/>
          </cx:layoutPr>
          <cx:axisId val="1"/>
        </cx:series>
        <cx:series layoutId="paretoLine" ownerIdx="0" uniqueId="{C2AA3F3F-0B8A-45EA-B179-FA0D21602D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>
      <cx:tx>
        <cx:txData>
          <cx:v>Iroquois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Iroquois Invasive Presence</a:t>
          </a:r>
        </a:p>
      </cx:txPr>
    </cx:title>
    <cx:plotArea>
      <cx:plotAreaRegion>
        <cx:series layoutId="clusteredColumn" uniqueId="{5D3BBB46-330C-4058-A6F0-609AAD012515}">
          <cx:dataId val="0"/>
          <cx:layoutPr>
            <cx:aggregation/>
          </cx:layoutPr>
          <cx:axisId val="1"/>
        </cx:series>
        <cx:series layoutId="paretoLine" ownerIdx="0" uniqueId="{DF151072-AE20-45E0-B9B1-BD3B79F99B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Tyler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Tyler Invasive Presence</a:t>
          </a:r>
        </a:p>
      </cx:txPr>
    </cx:title>
    <cx:plotArea>
      <cx:plotAreaRegion>
        <cx:series layoutId="clusteredColumn" uniqueId="{6A34EF7F-1008-4165-8060-2624939A6994}">
          <cx:dataId val="0"/>
          <cx:layoutPr>
            <cx:aggregation/>
          </cx:layoutPr>
          <cx:axisId val="1"/>
        </cx:series>
        <cx:series layoutId="paretoLine" ownerIdx="0" uniqueId="{1B094B27-995C-4FE0-9549-4B8FA8FA44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717252</xdr:colOff>
      <xdr:row>24</xdr:row>
      <xdr:rowOff>112688</xdr:rowOff>
    </xdr:from>
    <xdr:to>
      <xdr:col>8</xdr:col>
      <xdr:colOff>681253</xdr:colOff>
      <xdr:row>38</xdr:row>
      <xdr:rowOff>144438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3EA66-0BE5-4043-8D4B-73DE0DA7B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7052" y="7986688"/>
              <a:ext cx="8053901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1814512</xdr:colOff>
      <xdr:row>37</xdr:row>
      <xdr:rowOff>158750</xdr:rowOff>
    </xdr:from>
    <xdr:to>
      <xdr:col>10</xdr:col>
      <xdr:colOff>93662</xdr:colOff>
      <xdr:row>51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D056F056-65B1-462C-9F0A-12F1D5F77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9412" y="13150850"/>
              <a:ext cx="10445750" cy="257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500062</xdr:colOff>
      <xdr:row>4</xdr:row>
      <xdr:rowOff>723906</xdr:rowOff>
    </xdr:from>
    <xdr:to>
      <xdr:col>36</xdr:col>
      <xdr:colOff>500062</xdr:colOff>
      <xdr:row>13</xdr:row>
      <xdr:rowOff>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C47887-6394-487D-986D-86351177B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20162" y="1511306"/>
              <a:ext cx="51816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18</xdr:row>
      <xdr:rowOff>141287</xdr:rowOff>
    </xdr:from>
    <xdr:to>
      <xdr:col>10</xdr:col>
      <xdr:colOff>396875</xdr:colOff>
      <xdr:row>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6FDEF4-92CF-45CC-89B8-D0F1766E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3475" y="5449887"/>
              <a:ext cx="5346700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6</xdr:row>
      <xdr:rowOff>100012</xdr:rowOff>
    </xdr:from>
    <xdr:to>
      <xdr:col>19</xdr:col>
      <xdr:colOff>76199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0</xdr:row>
      <xdr:rowOff>438150</xdr:rowOff>
    </xdr:from>
    <xdr:to>
      <xdr:col>26</xdr:col>
      <xdr:colOff>523875</xdr:colOff>
      <xdr:row>14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EA66F13-77E0-4288-8469-364378E6C616}"/>
            </a:ext>
            <a:ext uri="{147F2762-F138-4A5C-976F-8EAC2B608ADB}">
              <a16:predDERef xmlns:a16="http://schemas.microsoft.com/office/drawing/2014/main" pre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iche, Nik" id="{5420A97E-28E1-41C1-B51A-80C7946CA11C}" userId="nik.eiche@olmstedparks.org" providerId="PeoplePicker"/>
  <person displayName="Fox, Mary Anne" id="{4D2A28F3-4C08-4C0E-B062-3CA9EBF2EEF8}" userId="MaryAnne.Fox@olmstedparks.org" providerId="PeoplePicker"/>
  <person displayName="London, Matthew" id="{BA4C7E56-147A-4DA7-8AA2-5801C2464412}" userId="Matthew.London@olmstedparks.org" providerId="PeoplePicker"/>
  <person displayName="Berry, Marshall A." id="{539A512A-6F5D-4F37-9169-45B91E66D7EF}" userId="marshall.berry@olmstedparks.org" providerId="PeoplePicker"/>
  <person displayName="Hendrickson, Lauren" id="{6366A4DE-0D30-4A39-9F19-8DC29EB11017}" userId="Lauren.Hendrickson@olmstedparks.org" providerId="PeoplePicker"/>
  <person displayName="Nick Romano" id="{9B5F1665-390C-4846-AB74-E98A1939C54C}" userId="S::nromano@bellarmine.edu::22141fc6-ecc8-4f00-9b07-24c674abea1d" providerId="AD"/>
  <person displayName="Winlock, Liz" id="{FEA2001E-0B1B-4D25-B0E3-8F7CF6437BAF}" userId="S::liz.winlock@olmstedparks.org::744ce8a4-c2d0-47cb-98c8-64807bc2cbe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4-10-01T17:24:16.05" personId="{9B5F1665-390C-4846-AB74-E98A1939C54C}" id="{84DE069A-0C9E-7042-A7EF-9ADAE0DAAB44}">
    <text>Original Data: Box elder, mulberry, walnut, hickory</text>
  </threadedComment>
  <threadedComment ref="J7" dT="2024-10-01T17:34:30.14" personId="{9B5F1665-390C-4846-AB74-E98A1939C54C}" id="{B36754D3-9847-4641-8EF5-DDBADE849DA3}">
    <text>Original Data: box elder, coral berry</text>
  </threadedComment>
  <threadedComment ref="I8" dT="2024-10-01T17:24:55.41" personId="{9B5F1665-390C-4846-AB74-E98A1939C54C}" id="{363F1E01-9EBF-2D48-80B8-97A6E2515FED}">
    <text>Original Data: Mulberry, sycamore, hick?</text>
  </threadedComment>
  <threadedComment ref="J8" dT="2024-10-01T17:35:09.40" personId="{9B5F1665-390C-4846-AB74-E98A1939C54C}" id="{5E92947C-6EAB-E842-A8CA-72FD505EAC74}">
    <text>Original Data: 
Pawpaw, hackberry, maple, cherry</text>
  </threadedComment>
  <threadedComment ref="I9" dT="2024-10-01T17:26:11.79" personId="{9B5F1665-390C-4846-AB74-E98A1939C54C}" id="{FC49FAE6-146E-454E-97F7-18E919EF0B3B}">
    <text>Original Data: Maple hackberry walnut ash oak</text>
  </threadedComment>
  <threadedComment ref="J9" dT="2024-10-01T17:35:32.18" personId="{9B5F1665-390C-4846-AB74-E98A1939C54C}" id="{D21B883D-5ADF-C641-A912-CFAF8E5C77C5}">
    <text>Original Data:
Pawpaw coral berry, hickory</text>
  </threadedComment>
  <threadedComment ref="I10" dT="2024-10-01T17:26:55.32" personId="{9B5F1665-390C-4846-AB74-E98A1939C54C}" id="{98D832AE-31CF-DF4E-94D8-40AE746FCC5D}">
    <text>Original Data: mulberry sycamore hackberry</text>
  </threadedComment>
  <threadedComment ref="J10" dT="2024-10-01T17:35:56.64" personId="{9B5F1665-390C-4846-AB74-E98A1939C54C}" id="{6A64BA08-DDC8-2845-9E15-76F1672A8D42}">
    <text>Original Data:
Pawpaw</text>
  </threadedComment>
  <threadedComment ref="I11" dT="2024-10-01T17:27:47.73" personId="{9B5F1665-390C-4846-AB74-E98A1939C54C}" id="{02CF0E34-623E-6B4B-A09E-D39BDECD6958}">
    <text>Original Data: Tulip poplar mulberry, walnut,</text>
  </threadedComment>
  <threadedComment ref="J11" dT="2024-10-01T17:36:53.83" personId="{9B5F1665-390C-4846-AB74-E98A1939C54C}" id="{B8D0352C-3D71-7844-8B2C-D1C95C59513B}">
    <text>Original Data:
Hackberry, mulberry, ash</text>
  </threadedComment>
  <threadedComment ref="I12" dT="2024-10-01T17:28:48.21" personId="{9B5F1665-390C-4846-AB74-E98A1939C54C}" id="{1AE4EFFE-8E2D-D048-B3D8-76FCA3620A9B}">
    <text>Original Data: Hackberry tulip poplar walnut sugar maple</text>
  </threadedComment>
  <threadedComment ref="J12" dT="2024-10-01T17:37:13.41" personId="{9B5F1665-390C-4846-AB74-E98A1939C54C}" id="{43DDE33F-6D94-7240-A02F-8440C1727E79}">
    <text>Original Data:
Hackberry ash</text>
  </threadedComment>
  <threadedComment ref="I13" dT="2024-10-01T17:30:23.37" personId="{9B5F1665-390C-4846-AB74-E98A1939C54C}" id="{27FD6205-0F78-0C41-821D-9B197339034B}">
    <text>Original Data: black walnut sugar maple</text>
  </threadedComment>
  <threadedComment ref="J13" dT="2024-10-01T17:38:15.01" personId="{9B5F1665-390C-4846-AB74-E98A1939C54C}" id="{F9CF4F28-E5AE-924E-964A-BAB1318B64F4}">
    <text>Original Data:
Raspberry boxelder hackberry</text>
  </threadedComment>
  <threadedComment ref="I14" dT="2024-10-01T17:30:51.26" personId="{9B5F1665-390C-4846-AB74-E98A1939C54C}" id="{8F4BCB2F-F4A3-6346-8A14-DC88107C157D}">
    <text>Original data: hackberry elm?</text>
  </threadedComment>
  <threadedComment ref="J14" dT="2024-10-01T17:38:36.85" personId="{9B5F1665-390C-4846-AB74-E98A1939C54C}" id="{E83D0BF2-C820-A644-8A00-CE248B66BDD4}">
    <text>Original Data:
Hackberry Ioma</text>
  </threadedComment>
  <threadedComment ref="I15" dT="2024-10-01T17:31:24.20" personId="{9B5F1665-390C-4846-AB74-E98A1939C54C}" id="{15A418B9-3692-5648-8448-49F4BE06AF85}">
    <text>Original Data: sugar maple hackberry elm</text>
  </threadedComment>
  <threadedComment ref="J15" dT="2024-10-01T17:39:02.95" personId="{9B5F1665-390C-4846-AB74-E98A1939C54C}" id="{CD2D1DF1-CE22-264B-8F3C-3B0482A7DA05}">
    <text>Original Data:
Hackberry</text>
  </threadedComment>
  <threadedComment ref="I16" dT="2024-10-01T17:31:45.37" personId="{9B5F1665-390C-4846-AB74-E98A1939C54C}" id="{0279D64D-373D-5D4E-9822-113E37600C42}">
    <text>Original Data: Walnut tulip poplar</text>
  </threadedComment>
  <threadedComment ref="J16" dT="2024-10-01T17:39:17.97" personId="{9B5F1665-390C-4846-AB74-E98A1939C54C}" id="{155752DC-F425-8241-9483-E16F338C86F4}">
    <text>Original Data:
Hackberry</text>
  </threadedComment>
  <threadedComment ref="I17" dT="2024-10-01T17:32:12.88" personId="{9B5F1665-390C-4846-AB74-E98A1939C54C}" id="{7F2D9038-493D-7F44-822F-8C798B2DDF61}">
    <text>Original Data: Hackberry mulberry</text>
  </threadedComment>
  <threadedComment ref="J17" dT="2024-10-01T17:40:29.81" personId="{9B5F1665-390C-4846-AB74-E98A1939C54C}" id="{BEED5AE3-37BD-2846-803F-248134695A47}">
    <text>Original Data:
Ash hackberry loma</text>
  </threadedComment>
  <threadedComment ref="I18" dT="2024-10-01T17:33:03.68" personId="{9B5F1665-390C-4846-AB74-E98A1939C54C}" id="{F699D762-E161-A343-BDA6-B863E8B22D88}">
    <text>Original Data:
Hickory ash mulberry</text>
  </threadedComment>
  <threadedComment ref="J18" dT="2024-10-01T17:40:55.83" personId="{9B5F1665-390C-4846-AB74-E98A1939C54C}" id="{2D442172-34E8-BF4D-9B63-DB2DD15FCD15}">
    <text>Original Data:
None</text>
  </threadedComment>
  <threadedComment ref="I19" dT="2024-10-01T17:33:25.95" personId="{9B5F1665-390C-4846-AB74-E98A1939C54C}" id="{28DBD685-8194-2F47-B662-817F100D83E5}">
    <text>Original Data:
Ash hickory</text>
  </threadedComment>
  <threadedComment ref="J19" dT="2024-10-01T17:41:18.06" personId="{9B5F1665-390C-4846-AB74-E98A1939C54C}" id="{22494806-C0B5-6649-8CF1-A37F6ED15472}">
    <text>Original Data:
Elderberry oak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4-10-01T17:42:42.53" personId="{9B5F1665-390C-4846-AB74-E98A1939C54C}" id="{BEEA82C6-BD84-4C40-B619-5F5515BA8C89}">
    <text>Original Data:
Maple elm hackberry</text>
  </threadedComment>
  <threadedComment ref="J7" dT="2024-10-01T18:01:15.32" personId="{9B5F1665-390C-4846-AB74-E98A1939C54C}" id="{17311946-29D3-A542-9BC6-07AF40569EBE}">
    <text>Original Data:
Pawpaw</text>
  </threadedComment>
  <threadedComment ref="I8" dT="2024-10-01T17:43:00.70" personId="{9B5F1665-390C-4846-AB74-E98A1939C54C}" id="{C2846A33-36AD-1A4C-9419-038A52B57B13}">
    <text>Original Data:
Hackberry elm white ash cherry</text>
  </threadedComment>
  <threadedComment ref="J8" dT="2024-10-01T18:03:06.41" personId="{9B5F1665-390C-4846-AB74-E98A1939C54C}" id="{8CB71747-3EF9-A54E-9F4A-6E0FF359D3CF}">
    <text>Original Data:
Was left blank</text>
  </threadedComment>
  <threadedComment ref="I9" dT="2024-10-01T17:44:07.69" personId="{9B5F1665-390C-4846-AB74-E98A1939C54C}" id="{56FD2AF9-1D96-AE4A-8989-07ADA6115405}">
    <text>Original Data:
Butternut Hickory, cherry,sugar maple, burr oak, walnut</text>
  </threadedComment>
  <threadedComment ref="J9" dT="2024-10-01T18:03:21.61" personId="{9B5F1665-390C-4846-AB74-E98A1939C54C}" id="{5E169625-72E4-714A-9000-3650434F39F1}">
    <text>Original Data:
Was left blank</text>
  </threadedComment>
  <threadedComment ref="I10" dT="2024-10-01T17:46:09.09" personId="{9B5F1665-390C-4846-AB74-E98A1939C54C}" id="{7C906E52-7220-9640-9465-B2B06817E9B3}">
    <text xml:space="preserve">Original Data:
Hackberry walnut cottonwood </text>
  </threadedComment>
  <threadedComment ref="J10" dT="2024-10-01T18:01:45.56" personId="{9B5F1665-390C-4846-AB74-E98A1939C54C}" id="{5426578E-8BCA-F14C-9DA6-3440BA42BAB3}">
    <text>Original Data:
Johnsongrass creeping in</text>
  </threadedComment>
  <threadedComment ref="I11" dT="2024-10-01T17:46:55.22" personId="{9B5F1665-390C-4846-AB74-E98A1939C54C}" id="{38E16DEC-BAA6-BF44-AD6E-363F225B7C02}">
    <text>Original Data:
Bitternut hickory, am elm, sassafras’s, burr oak, box elder, sugar maple</text>
  </threadedComment>
  <threadedComment ref="J11" dT="2024-10-01T18:02:06.32" personId="{9B5F1665-390C-4846-AB74-E98A1939C54C}" id="{22A2FBBB-2BBA-0949-9F91-8A267B3EFC00}">
    <text xml:space="preserve">Original Data:
Grapevine, jap honeysuckle </text>
  </threadedComment>
  <threadedComment ref="I12" dT="2024-10-01T17:48:42.93" personId="{9B5F1665-390C-4846-AB74-E98A1939C54C}" id="{7F1C2982-AEB0-8542-8987-1070C0855B18}">
    <text xml:space="preserve">Original Data:
Bitternut, hackberry, Mulberry, cottonwood, sugar maple, box elder </text>
  </threadedComment>
  <threadedComment ref="J12" dT="2024-10-01T18:02:35.13" personId="{9B5F1665-390C-4846-AB74-E98A1939C54C}" id="{0CC16776-613F-6549-B04C-339B1C526F53}">
    <text xml:space="preserve">Original Data:
Loma </text>
  </threadedComment>
  <threadedComment ref="I13" dT="2024-10-01T17:49:23.11" personId="{9B5F1665-390C-4846-AB74-E98A1939C54C}" id="{97B1A5AF-ED46-6B49-B484-A16D13A6255E}">
    <text xml:space="preserve">Original Data:
Walnut box elder </text>
  </threadedComment>
  <threadedComment ref="J13" dT="2024-10-01T18:04:00.05" personId="{9B5F1665-390C-4846-AB74-E98A1939C54C}" id="{501F79E8-DCD8-564D-97DF-20B63F12E484}">
    <text xml:space="preserve">Original Data:
Elm, mulberry </text>
  </threadedComment>
  <threadedComment ref="I14" dT="2024-10-01T17:50:47.11" personId="{9B5F1665-390C-4846-AB74-E98A1939C54C}" id="{0DEC9C3D-9082-6E40-A1A8-10B6AF6158F5}">
    <text>Original Data:
Mulberry hackberry sycamore silver maple, box elder</text>
  </threadedComment>
  <threadedComment ref="J14" dT="2024-10-01T18:04:32.73" personId="{9B5F1665-390C-4846-AB74-E98A1939C54C}" id="{E9530B61-D9C3-4B4A-B46F-D328E926BEC0}">
    <text>Original Data:
Loma, white ash</text>
  </threadedComment>
  <threadedComment ref="I15" dT="2024-10-01T17:51:30.91" personId="{9B5F1665-390C-4846-AB74-E98A1939C54C}" id="{A990C6F7-A8DC-A648-BA1D-3F4FF1E094DA}">
    <text>Original Data:
White ash sugar maple hackberry</text>
  </threadedComment>
  <threadedComment ref="J15" dT="2024-10-01T18:04:50.11" personId="{9B5F1665-390C-4846-AB74-E98A1939C54C}" id="{EBC34140-4741-C645-B5DB-C58D6FE99FA8}">
    <text>Original Data:
Elderberry loma</text>
  </threadedComment>
  <threadedComment ref="I16" dT="2024-10-01T17:52:17.22" personId="{9B5F1665-390C-4846-AB74-E98A1939C54C}" id="{CF3AA6A8-F297-C043-B4C6-1DC0108564B2}">
    <text>Original Data:
Hackberry ash mulberry box elder elm silver maple</text>
  </threadedComment>
  <threadedComment ref="J16" dT="2024-10-01T18:06:30.88" personId="{9B5F1665-390C-4846-AB74-E98A1939C54C}" id="{110AB1BB-6216-4E43-8B25-C9DB7B6E912F}">
    <text>Original Data:
Loma, bitternut hickory,</text>
  </threadedComment>
  <threadedComment ref="I17" dT="2024-10-01T17:53:17.11" personId="{9B5F1665-390C-4846-AB74-E98A1939C54C}" id="{8A6B21A8-6C40-6045-AD09-78B48FBB5487}">
    <text>Original Data:
Sweet gum box elder white ash pin oak sugar maple mulberry cherry</text>
  </threadedComment>
  <threadedComment ref="J17" dT="2024-10-01T18:07:24.70" personId="{9B5F1665-390C-4846-AB74-E98A1939C54C}" id="{6E5A512F-CDB4-ED45-A246-D41FF3273AE2}">
    <text xml:space="preserve">Original Data:
Loma knotweed loja </text>
  </threadedComment>
  <threadedComment ref="I18" dT="2024-10-01T17:53:59.46" personId="{9B5F1665-390C-4846-AB74-E98A1939C54C}" id="{6A35365A-F2F6-7947-82F7-194EDF1CBD04}">
    <text>Original Data:
Mulberry</text>
  </threadedComment>
  <threadedComment ref="J18" dT="2024-10-01T18:08:14.39" personId="{9B5F1665-390C-4846-AB74-E98A1939C54C}" id="{737157BF-7D3F-164C-91A4-AE0BE61CD7DA}">
    <text>Original Data:
Knotweed</text>
  </threadedComment>
  <threadedComment ref="I19" dT="2024-10-01T17:54:21.71" personId="{9B5F1665-390C-4846-AB74-E98A1939C54C}" id="{B4757FB3-5B1D-2649-B70F-BE0CB96265E6}">
    <text>Original Data:
Hackberry sugar maple ash</text>
  </threadedComment>
  <threadedComment ref="J19" dT="2024-10-01T18:08:59.35" personId="{9B5F1665-390C-4846-AB74-E98A1939C54C}" id="{D662DFF4-F4B1-F841-B252-B3D95BEA0315}">
    <text>Original Data:
Ginkgo sugar maple loma</text>
  </threadedComment>
  <threadedComment ref="I20" dT="2024-10-01T17:54:53.76" personId="{9B5F1665-390C-4846-AB74-E98A1939C54C}" id="{CAE49783-39D8-2F4B-B850-F4EFC77EB4BA}">
    <text>Original Data:
Box elder hackberry bitternut hickory cherry</text>
  </threadedComment>
  <threadedComment ref="J20" dT="2024-10-01T18:09:33.65" personId="{9B5F1665-390C-4846-AB74-E98A1939C54C}" id="{3343B9C7-58CF-B448-AE8C-CC067DF8DF90}">
    <text xml:space="preserve">Original Data:
Poison Ivy box elder hackberry silver maple </text>
  </threadedComment>
  <threadedComment ref="I21" dT="2024-10-01T17:55:31.62" personId="{9B5F1665-390C-4846-AB74-E98A1939C54C}" id="{BFBCEECE-3657-C44D-A63A-7BC6B5E233E4}">
    <text xml:space="preserve">Original Data:
Bitternut hickory cottonwood hackberrt </text>
  </threadedComment>
  <threadedComment ref="J21" dT="2024-10-01T18:10:17.30" personId="{9B5F1665-390C-4846-AB74-E98A1939C54C}" id="{3245923A-B000-CD4D-BA31-384261516A97}">
    <text xml:space="preserve">Original Data:
Sugar maple </text>
  </threadedComment>
  <threadedComment ref="I22" dT="2024-10-01T17:56:07.62" personId="{9B5F1665-390C-4846-AB74-E98A1939C54C}" id="{83D556C6-3F55-B74D-98E7-8F751F439D1C}">
    <text>Original Data:
Locust hackberry</text>
  </threadedComment>
  <threadedComment ref="J22" dT="2024-10-01T18:10:53.50" personId="{9B5F1665-390C-4846-AB74-E98A1939C54C}" id="{80FB1720-5270-994D-8741-7CC70B50C9ED}">
    <text xml:space="preserve">Original Data:
Pawpaw loma locust hackberry ash </text>
  </threadedComment>
  <threadedComment ref="I23" dT="2024-10-01T17:56:28.19" personId="{9B5F1665-390C-4846-AB74-E98A1939C54C}" id="{93971443-B7CA-8449-B3DE-FD75EF7B871D}">
    <text>Original Data:
Hackberry locust hickory</text>
  </threadedComment>
  <threadedComment ref="J23" dT="2024-10-01T18:11:32.05" personId="{9B5F1665-390C-4846-AB74-E98A1939C54C}" id="{F131C165-A744-4B41-9D9A-7084023590D6}">
    <text>Original Data:
Ash mulberry</text>
  </threadedComment>
  <threadedComment ref="I24" dT="2024-10-01T17:56:56.51" personId="{9B5F1665-390C-4846-AB74-E98A1939C54C}" id="{B61A9B97-35D6-7746-B98B-FD9CA4FE25C9}">
    <text>Original Data:
Ash mulberry</text>
  </threadedComment>
  <threadedComment ref="J24" dT="2024-10-01T18:11:45.96" personId="{9B5F1665-390C-4846-AB74-E98A1939C54C}" id="{1E8F5F8A-A3FC-5E47-87D5-32264D62C6AA}">
    <text>Original Data:
Ash loma</text>
  </threadedComment>
  <threadedComment ref="I25" dT="2024-10-01T17:57:13.39" personId="{9B5F1665-390C-4846-AB74-E98A1939C54C}" id="{5CAF35EF-9E08-654F-ACC5-9062A946D7BE}">
    <text>Original Data:
Ash</text>
  </threadedComment>
  <threadedComment ref="J25" dT="2024-10-01T18:12:11.36" personId="{9B5F1665-390C-4846-AB74-E98A1939C54C}" id="{4A04249A-CD93-2E44-AE9D-BF6AFB515B26}">
    <text>Original Data:
Ash mulberry locust cottonwood</text>
  </threadedComment>
  <threadedComment ref="I26" dT="2024-10-01T17:57:57.74" personId="{9B5F1665-390C-4846-AB74-E98A1939C54C}" id="{50AF2CE5-7DB9-8B4E-A7F6-8E08180332F9}">
    <text>Original Data:
Ash hickory</text>
  </threadedComment>
  <threadedComment ref="J26" dT="2024-10-01T18:12:37.04" personId="{9B5F1665-390C-4846-AB74-E98A1939C54C}" id="{5BAF4265-2A13-2842-BCD7-237E9F9B4F82}">
    <text>Original Data:
Hackberry ash loma privet</text>
  </threadedComment>
  <threadedComment ref="I27" dT="2024-10-01T17:58:26.47" personId="{9B5F1665-390C-4846-AB74-E98A1939C54C}" id="{38F72186-72D1-FA49-B9F1-D5BFEFCD58E3}">
    <text>Original Data:
Hickory ash</text>
  </threadedComment>
  <threadedComment ref="J27" dT="2024-10-01T18:13:08.38" personId="{9B5F1665-390C-4846-AB74-E98A1939C54C}" id="{ECE17003-1C7B-6242-82D9-A72739E37B4C}">
    <text>Original Data:
Was left blank</text>
  </threadedComment>
  <threadedComment ref="I28" dT="2024-10-01T17:58:47.01" personId="{9B5F1665-390C-4846-AB74-E98A1939C54C}" id="{829AA475-4E98-3542-8D19-9EAC2C7A9732}">
    <text>Original Data:
Locust ash maple</text>
  </threadedComment>
  <threadedComment ref="J28" dT="2024-10-01T18:13:37.68" personId="{9B5F1665-390C-4846-AB74-E98A1939C54C}" id="{D461BAAB-4170-A04F-9CEC-13678307A56E}">
    <text>Original Data:
Pawpaw ash hickory</text>
  </threadedComment>
  <threadedComment ref="I29" dT="2024-10-01T17:59:03.20" personId="{9B5F1665-390C-4846-AB74-E98A1939C54C}" id="{4259659B-5E03-5049-82F9-5B39783E0D7E}">
    <text xml:space="preserve">Hickory locust ash hackberry </text>
  </threadedComment>
  <threadedComment ref="J29" dT="2024-10-01T18:13:50.02" personId="{9B5F1665-390C-4846-AB74-E98A1939C54C}" id="{18EB9C5E-09AA-C74E-B9F0-1ED92E50EF6B}">
    <text>Original Data:
Ash</text>
  </threadedComment>
  <threadedComment ref="I30" dT="2024-10-01T17:59:18.44" personId="{9B5F1665-390C-4846-AB74-E98A1939C54C}" id="{5568F487-3E82-4845-BECE-F48FAE53E3B8}">
    <text>Original Data:
Hickory ash</text>
  </threadedComment>
  <threadedComment ref="J30" dT="2024-10-01T18:14:09.28" personId="{9B5F1665-390C-4846-AB74-E98A1939C54C}" id="{10CE55E6-333D-604A-8E3F-122D3178EE55}">
    <text>Original Data:
Hackberry ash loma privet</text>
  </threadedComment>
  <threadedComment ref="I31" dT="2024-10-01T17:59:55.43" personId="{9B5F1665-390C-4846-AB74-E98A1939C54C}" id="{A21CC7F6-2EAD-8E4D-9877-259A5C6A427F}">
    <text>Original Data:
Mulberry locust walnut
 ash</text>
  </threadedComment>
  <threadedComment ref="J31" dT="2024-10-01T18:14:26.61" personId="{9B5F1665-390C-4846-AB74-E98A1939C54C}" id="{32A9F23A-7543-2C4F-A84C-531B09937A0A}">
    <text>Original Data:
Loma</text>
  </threadedComment>
  <threadedComment ref="I32" dT="2024-10-01T18:00:31.18" personId="{9B5F1665-390C-4846-AB74-E98A1939C54C}" id="{65B1583B-7139-164B-A945-C6FEB64834F3}">
    <text>Original Data:
Walnut, ash cottonwood</text>
  </threadedComment>
  <threadedComment ref="J32" dT="2024-10-01T18:14:41.43" personId="{9B5F1665-390C-4846-AB74-E98A1939C54C}" id="{065C6E68-DA90-6A4A-8F02-05F9C5BF9EB9}">
    <text>Original Data:
Hackberry ash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2-10-13T12:27:55.99" personId="{FEA2001E-0B1B-4D25-B0E3-8F7CF6437BAF}" id="{662DE422-861B-4D58-B3D5-3522561F4417}">
    <text>@Eiche, Nik @Hendrickson, Lauren @Fox, Mary Anne @London, Matthew @Berry, Marshall A. You guys don't need to do anything with this Matthew and Marshall - this is the data recording sheet for if you are able to join us for invasive surveys later</text>
    <mentions>
      <mention mentionpersonId="{5420A97E-28E1-41C1-B51A-80C7946CA11C}" mentionId="{33401663-E649-439E-A1DD-4BFD7F2FA712}" startIndex="0" length="11"/>
      <mention mentionpersonId="{6366A4DE-0D30-4A39-9F19-8DC29EB11017}" mentionId="{3924E2AB-4AAA-4239-87FB-E28D0650965D}" startIndex="12" length="20"/>
      <mention mentionpersonId="{4D2A28F3-4C08-4C0E-B062-3CA9EBF2EEF8}" mentionId="{2B7E0FC4-AC83-4321-86DF-057BCBF0C823}" startIndex="33" length="15"/>
      <mention mentionpersonId="{BA4C7E56-147A-4DA7-8AA2-5801C2464412}" mentionId="{8E66D2AA-8293-4C9E-99B8-BDEFFBAB72B0}" startIndex="49" length="16"/>
      <mention mentionpersonId="{539A512A-6F5D-4F37-9169-45B91E66D7EF}" mentionId="{E2D26FC2-D99C-4FB9-85F0-CF60ADC90EF2}" startIndex="66" length="19"/>
    </mentions>
  </threadedComment>
  <threadedComment ref="I7" dT="2024-10-01T18:16:22.97" personId="{9B5F1665-390C-4846-AB74-E98A1939C54C}" id="{A7482E48-52BE-9F4F-8DB5-BC5CA4D3F966}">
    <text>Original Data:
Cherry, sassafrass, maple, hackberry, walnutash</text>
  </threadedComment>
  <threadedComment ref="J7" dT="2024-10-02T00:25:23.89" personId="{9B5F1665-390C-4846-AB74-E98A1939C54C}" id="{5B5DEE13-7B80-3D46-8DA0-59D0C27C0E3B}">
    <text>Original Data:
Box elder, sugar maple saplings</text>
  </threadedComment>
  <threadedComment ref="I8" dT="2024-10-01T18:16:58.87" personId="{9B5F1665-390C-4846-AB74-E98A1939C54C}" id="{BE66FA96-5CDF-C94D-BCF5-33448A36DB43}">
    <text>Original Data:
Cherry, black locust, ash, sugar maple, tulip poplar, sassafrass</text>
  </threadedComment>
  <threadedComment ref="J8" dT="2024-10-02T00:25:47.38" personId="{9B5F1665-390C-4846-AB74-E98A1939C54C}" id="{C6A1EEA9-4AB2-2948-8413-B9B47C19FD82}">
    <text>Original Data:
Sugar maple, ash, redbud, box elder,</text>
  </threadedComment>
  <threadedComment ref="I9" dT="2024-10-01T18:21:52.83" personId="{9B5F1665-390C-4846-AB74-E98A1939C54C}" id="{2559D209-FC0C-4043-B8F4-905A3A7A857F}">
    <text>Original Data:
Tilia basswood, n red oak, maple, pin oak, hickory, walnut</text>
  </threadedComment>
  <threadedComment ref="J9" dT="2024-10-02T00:26:46.87" personId="{9B5F1665-390C-4846-AB74-E98A1939C54C}" id="{EEAD906A-5ED8-324D-88DB-453348FDE20E}">
    <text>Original Data:
Holly, maple saplings, ash saplings, buckeye</text>
  </threadedComment>
  <threadedComment ref="I10" dT="2024-10-01T18:23:42.05" personId="{9B5F1665-390C-4846-AB74-E98A1939C54C}" id="{2ADEE2E4-D622-5740-B229-D75A563B6C66}">
    <text>Original Data:
Elm, cottonwood, walnut, sycamore, ironwood</text>
  </threadedComment>
  <threadedComment ref="J10" dT="2024-10-02T00:27:13.40" personId="{9B5F1665-390C-4846-AB74-E98A1939C54C}" id="{162E1E87-39D8-904E-9AEA-BEC6EF362956}">
    <text>Original Data:
Box elder,  redbud, ash saplings</text>
  </threadedComment>
  <threadedComment ref="I11" dT="2024-10-01T18:24:14.56" personId="{9B5F1665-390C-4846-AB74-E98A1939C54C}" id="{71363B8F-C148-9240-9631-764B0CE945D7}">
    <text>Original Data:
Basswood locust red oak ash?</text>
  </threadedComment>
  <threadedComment ref="J11" dT="2024-10-02T00:27:49.24" personId="{9B5F1665-390C-4846-AB74-E98A1939C54C}" id="{06BAF8D1-D05D-4742-A2A5-FABB6EDB534A}">
    <text>Original Data:
Buckeye spicebush ash saplings</text>
  </threadedComment>
  <threadedComment ref="I12" dT="2024-10-01T18:25:08.08" personId="{9B5F1665-390C-4846-AB74-E98A1939C54C}" id="{9E8D3838-5C60-3E40-B8A4-E47A323E1784}">
    <text>Original Data:
Sycamore hackberry box elder cherry plane tree?</text>
  </threadedComment>
  <threadedComment ref="J12" dT="2024-10-02T00:28:32.04" personId="{9B5F1665-390C-4846-AB74-E98A1939C54C}" id="{611FF435-B5A3-5D49-A6AA-4FDED02A06FE}">
    <text>Original Data:
Box elder saplings elderberry ash saplings redbud spicebush</text>
  </threadedComment>
  <threadedComment ref="I14" dT="2024-10-01T18:26:33.10" personId="{9B5F1665-390C-4846-AB74-E98A1939C54C}" id="{F7AF6E69-32D7-304E-93B6-08657434C495}">
    <text>Original Data:
Maple, walnut, hackberry</text>
  </threadedComment>
  <threadedComment ref="J14" dT="2024-10-02T00:29:15.54" personId="{9B5F1665-390C-4846-AB74-E98A1939C54C}" id="{FD7BF9C2-6AE2-8D47-86DA-07B58B8FED79}">
    <text xml:space="preserve">Original Data:
Ash saplings, box elder, </text>
  </threadedComment>
  <threadedComment ref="I15" dT="2024-10-01T18:27:11.64" personId="{9B5F1665-390C-4846-AB74-E98A1939C54C}" id="{FA2045FE-7451-5548-8F1F-EE3914D1F855}">
    <text>Original Data:
Cherry, Maple, Hackberry, sassafrass, dead ash, locust,</text>
  </threadedComment>
  <threadedComment ref="J15" dT="2024-10-02T00:30:09.38" personId="{9B5F1665-390C-4846-AB74-E98A1939C54C}" id="{2CD3A4C5-C03B-E249-9029-F1E254B0BEDB}">
    <text>Original Data:
Maple, sassafras, mulberry,</text>
  </threadedComment>
  <threadedComment ref="I16" dT="2024-10-01T18:28:40.35" personId="{9B5F1665-390C-4846-AB74-E98A1939C54C}" id="{3E870B7A-5028-BC42-A00B-8C55AA9474D3}">
    <text>Original Data:
Walnut, dead ash, live ash</text>
  </threadedComment>
  <threadedComment ref="J16" dT="2024-10-02T00:30:35.60" personId="{9B5F1665-390C-4846-AB74-E98A1939C54C}" id="{60C5CD4F-59B3-4942-B77F-F9E712DDA9FE}">
    <text>Original Data:
Box elder, buckthorn</text>
  </threadedComment>
  <threadedComment ref="I17" dT="2024-10-01T18:29:29.71" personId="{9B5F1665-390C-4846-AB74-E98A1939C54C}" id="{30AFB604-3B03-BB48-BA2A-313BE8562312}">
    <text>Original Data:
Elm, sugar maple, cherry</text>
  </threadedComment>
  <threadedComment ref="J17" dT="2024-10-02T00:31:25.84" personId="{9B5F1665-390C-4846-AB74-E98A1939C54C}" id="{0617346E-F00D-C648-A2C3-C292B4CC1E5F}">
    <text>Original Data:
Pawpaw, box elder, ash and tilia saplings, red bud</text>
  </threadedComment>
  <threadedComment ref="I18" dT="2024-10-01T18:30:10.74" personId="{9B5F1665-390C-4846-AB74-E98A1939C54C}" id="{DBE66BE1-26D1-EA40-A89F-176651C87E20}">
    <text>Original Data:
Maple sycamore hickory?white? oak hackberry</text>
  </threadedComment>
  <threadedComment ref="J18" dT="2024-10-02T00:32:00.81" personId="{9B5F1665-390C-4846-AB74-E98A1939C54C}" id="{7FFB2149-B4B9-B74F-BA81-9F5A1BEF0031}">
    <text>Original Data:
Maple saplings hickory saplings</text>
  </threadedComment>
  <threadedComment ref="I20" dT="2024-10-01T18:31:32.15" personId="{9B5F1665-390C-4846-AB74-E98A1939C54C}" id="{1B05121A-2034-7143-A66A-4F0D48FA9CFB}">
    <text>Original Data:
Walnut, hackberry, locust, ash</text>
  </threadedComment>
  <threadedComment ref="J20" dT="2024-10-02T00:32:52.69" personId="{9B5F1665-390C-4846-AB74-E98A1939C54C}" id="{87B9A091-6B22-6C4D-B220-DE97D2D899F5}">
    <text>Dogwood, ash saplings, box elder, redbud</text>
  </threadedComment>
  <threadedComment ref="I21" dT="2024-10-01T18:33:01.33" personId="{9B5F1665-390C-4846-AB74-E98A1939C54C}" id="{9AAA80DC-8028-F246-9D42-7FC1144A9C7D}">
    <text>Original Data:
Tilia walnut hackberry maple</text>
  </threadedComment>
  <threadedComment ref="J21" dT="2024-10-02T00:33:39.37" personId="{9B5F1665-390C-4846-AB74-E98A1939C54C}" id="{94DD2774-69DE-D74C-9894-6A5B3A0EDD0B}">
    <text>Original Data:
Ash saplings, hackberry saplings</text>
  </threadedComment>
  <threadedComment ref="I22" dT="2024-10-01T18:33:48.20" personId="{9B5F1665-390C-4846-AB74-E98A1939C54C}" id="{B2A1B1E5-FD9F-F74E-B62B-C9E990B8643E}">
    <text>Original Data:
White pine, mulberry, hackberry, chinquapin oak, locust, sugar maple</text>
  </threadedComment>
  <threadedComment ref="J22" dT="2024-10-02T00:43:18.48" personId="{9B5F1665-390C-4846-AB74-E98A1939C54C}" id="{B31F49E7-9089-6849-9A2F-C80758519FB3}">
    <text>Original Data:
Pawpaw, cherry saplings, sugar maple saplings, sumac, white walnut</text>
  </threadedComment>
  <threadedComment ref="I23" dT="2024-10-01T18:37:48.27" personId="{9B5F1665-390C-4846-AB74-E98A1939C54C}" id="{2CBE71A6-E255-474C-83D7-46DB3233AAE2}">
    <text>Original Data:
Hickory, ash, sugar maple, walnut, beech, red oak,</text>
  </threadedComment>
  <threadedComment ref="J23" dT="2024-10-02T00:43:56.50" personId="{9B5F1665-390C-4846-AB74-E98A1939C54C}" id="{11D75681-AF2B-9D46-B5B3-F4B690732B61}">
    <text>Original Data:
Box elder, ash saplings</text>
  </threadedComment>
  <threadedComment ref="I24" dT="2024-10-01T18:38:51.95" personId="{9B5F1665-390C-4846-AB74-E98A1939C54C}" id="{728DF79D-9FC2-3842-8B61-26145816F94B}">
    <text>Original Data:
Ash, sycamore, box elder, walnut</text>
  </threadedComment>
  <threadedComment ref="J24" dT="2024-10-02T00:44:12.16" personId="{9B5F1665-390C-4846-AB74-E98A1939C54C}" id="{78A1E6BB-43D6-1D47-82EA-C0D5D60F3935}">
    <text>Original Data:
Box elder</text>
  </threadedComment>
  <threadedComment ref="I25" dT="2024-10-01T18:39:39.43" personId="{9B5F1665-390C-4846-AB74-E98A1939C54C}" id="{89B9B791-AE96-0C43-BF25-3C641E762C71}">
    <text>Original Data:
White? Oak hackberry hickory</text>
  </threadedComment>
  <threadedComment ref="J25" dT="2024-10-02T00:44:37.52" personId="{9B5F1665-390C-4846-AB74-E98A1939C54C}" id="{7A8BFF4F-62F4-4844-8B9A-58B8FAEB857D}">
    <text>Original Data:
Dogwood lots white snakeroot</text>
  </threadedComment>
  <threadedComment ref="I26" dT="2024-10-01T18:41:02.79" personId="{9B5F1665-390C-4846-AB74-E98A1939C54C}" id="{5950D932-4190-3C45-AC4B-633BAF6EF62B}">
    <text>Original Data:
 Maple hackberry mulberry locust</text>
  </threadedComment>
  <threadedComment ref="J26" dT="2024-10-02T00:45:04.34" personId="{9B5F1665-390C-4846-AB74-E98A1939C54C}" id="{F93F5BAB-5DC5-8849-8688-B83C8D6C7224}">
    <text>Original Data:
Spicebush ash saplings</text>
  </threadedComment>
  <threadedComment ref="I27" dT="2024-10-01T22:12:10.70" personId="{9B5F1665-390C-4846-AB74-E98A1939C54C}" id="{6FF42998-9352-C147-AFD6-8F5E1D0B2444}">
    <text>Original Data:
Hackberry, sugar maple, walnut, box elder, black locust, cherry</text>
  </threadedComment>
  <threadedComment ref="J27" dT="2024-10-02T00:45:22.43" personId="{9B5F1665-390C-4846-AB74-E98A1939C54C}" id="{003EEE4E-7890-614B-AB80-B2F92B481474}">
    <text>Original Data:
Box elder,</text>
  </threadedComment>
  <threadedComment ref="I28" dT="2024-10-01T22:12:48.02" personId="{9B5F1665-390C-4846-AB74-E98A1939C54C}" id="{239720BC-C1BA-654B-B341-DB8A2AE30D08}">
    <text>Original Data:
Hackberry, white mulberry, walnut, sugar maple</text>
  </threadedComment>
  <threadedComment ref="J28" dT="2024-10-02T00:46:25.12" personId="{9B5F1665-390C-4846-AB74-E98A1939C54C}" id="{AE92C197-903B-184E-A877-C1633A374FEA}">
    <text>Original Data:
Black maple, box elder, sugar maple, hackberry, white mulberry</text>
  </threadedComment>
  <threadedComment ref="I29" dT="2024-10-01T22:13:51.49" personId="{9B5F1665-390C-4846-AB74-E98A1939C54C}" id="{E13B227D-86D0-8743-B19D-9BD732BE0052}">
    <text>Original Data:
Walnut, hackberry, honey locust, white mulberry</text>
  </threadedComment>
  <threadedComment ref="J29" dT="2024-10-02T00:47:54.08" personId="{9B5F1665-390C-4846-AB74-E98A1939C54C}" id="{A1AA0052-5149-C141-8547-C02E43EB8BC2}">
    <text>Original Data:
Box elder, hackberry, redbud, yellowwood, northern red oak, buckeye</text>
  </threadedComment>
  <threadedComment ref="I30" dT="2024-10-01T22:14:37.42" personId="{9B5F1665-390C-4846-AB74-E98A1939C54C}" id="{5418A31A-9626-C748-9CDF-FE28199B911D}">
    <text>Original Data:
Hackberry, walnut, sugar male, yellow poplar, sycamore, box elder, white mulberry</text>
  </threadedComment>
  <threadedComment ref="J30" dT="2024-10-02T00:48:28.57" personId="{9B5F1665-390C-4846-AB74-E98A1939C54C}" id="{D910DC2F-3B2A-FF4E-819D-7052F2BE3F28}">
    <text>Original Data:
Buckeye, box elder, ash</text>
  </threadedComment>
  <threadedComment ref="I31" dT="2024-10-01T22:15:13.57" personId="{9B5F1665-390C-4846-AB74-E98A1939C54C}" id="{E1C70794-480B-9143-B242-238BD3570E36}">
    <text>Original Data:
Elm, ironwood, maple, box elder, walnut,</text>
  </threadedComment>
  <threadedComment ref="J31" dT="2024-10-02T00:48:51.14" personId="{9B5F1665-390C-4846-AB74-E98A1939C54C}" id="{A44E032E-A326-674A-840A-F1BC20FCE896}">
    <text>Original Data:
Pawpaw, rhamnus</text>
  </threadedComment>
  <threadedComment ref="I32" dT="2024-10-01T22:15:52.95" personId="{9B5F1665-390C-4846-AB74-E98A1939C54C}" id="{6837F724-3445-344F-AEA8-4ECCA31AC01E}">
    <text>Original Data:
Sycamore maple declining ash</text>
  </threadedComment>
  <threadedComment ref="J32" dT="2024-10-02T00:49:10.02" personId="{9B5F1665-390C-4846-AB74-E98A1939C54C}" id="{407887B5-FFD1-A54E-9061-D022DC9FB95B}">
    <text>Original Data:
Pawpaw ash saplings</text>
  </threadedComment>
  <threadedComment ref="I33" dT="2024-10-01T22:16:42.33" personId="{9B5F1665-390C-4846-AB74-E98A1939C54C}" id="{25DA8E46-F6BB-B741-BBD2-FD968906973D}">
    <text>Original Data:
Walnut, hackberry, ash, chinkapin oak</text>
  </threadedComment>
  <threadedComment ref="J33" dT="2024-10-02T00:49:29.75" personId="{9B5F1665-390C-4846-AB74-E98A1939C54C}" id="{23060509-FC28-7642-89F7-EA932A98553F}">
    <text>Original Data:
Ash, walnut, hackberry</text>
  </threadedComment>
  <threadedComment ref="I34" dT="2024-10-01T22:17:38.71" personId="{9B5F1665-390C-4846-AB74-E98A1939C54C}" id="{8B788C7F-9A72-F54C-8749-C42D640DAB0B}">
    <text>Original Data:
Cherry, sugar maple, locust, walnut</text>
  </threadedComment>
  <threadedComment ref="J34" dT="2024-10-02T00:50:02.56" personId="{9B5F1665-390C-4846-AB74-E98A1939C54C}" id="{7798373E-FB0A-C447-A5E0-CE446B7BDEAC}">
    <text>Original Data:
Ash saplings, mulberry</text>
  </threadedComment>
  <threadedComment ref="I35" dT="2024-10-01T22:18:19.89" personId="{9B5F1665-390C-4846-AB74-E98A1939C54C}" id="{3E750DCD-FB5F-7D40-8BF4-62A542F5575E}">
    <text>Original Data:
Hackberry, young tulip poplar, ash, walnut, tilia</text>
  </threadedComment>
  <threadedComment ref="J35" dT="2024-10-02T00:50:38.10" personId="{9B5F1665-390C-4846-AB74-E98A1939C54C}" id="{8F2103EE-9DF2-CD49-816A-FEF4B9AF1572}">
    <text>Original Data:
Box elder, mulberry</text>
  </threadedComment>
  <threadedComment ref="I36" dT="2024-10-01T22:18:41.88" personId="{9B5F1665-390C-4846-AB74-E98A1939C54C}" id="{13BDB4A3-596B-1345-808C-FBE4F69E85A6}">
    <text>Original Data:
Sycamore, ash, box elder</text>
  </threadedComment>
  <threadedComment ref="J36" dT="2024-10-02T00:50:59.47" personId="{9B5F1665-390C-4846-AB74-E98A1939C54C}" id="{373ED15E-2E62-D84C-85A6-FC1BDAE6D39C}">
    <text>Original Data:
Box elder, ash</text>
  </threadedComment>
  <threadedComment ref="I37" dT="2024-10-01T22:19:17.21" personId="{9B5F1665-390C-4846-AB74-E98A1939C54C}" id="{5682B31A-19BC-FE4C-BC4C-BE490F65F556}">
    <text>Original Data:
Sycamore,box elder, walnut, hackberry, dying ash</text>
  </threadedComment>
  <threadedComment ref="J37" dT="2024-10-02T00:51:27.24" personId="{9B5F1665-390C-4846-AB74-E98A1939C54C}" id="{8A12F85D-3C3D-D444-B1EC-70A25B544E08}">
    <text>Original Data:
Box elder, ironwood saplings, elderberry, dogwood</text>
  </threadedComment>
  <threadedComment ref="I39" dT="2024-10-01T22:20:14.37" personId="{9B5F1665-390C-4846-AB74-E98A1939C54C}" id="{05480EB9-2247-194F-BBB7-2B39FDF757D4}">
    <text>Original Data:
Tulip Poplar, maple box elder cottonwopd walnut</text>
  </threadedComment>
  <threadedComment ref="J39" dT="2024-10-02T00:53:03.92" personId="{9B5F1665-390C-4846-AB74-E98A1939C54C}" id="{503BC7C9-B6AC-FF4C-A25B-99C94A14AD54}">
    <text>Original Data:
Box elder ash saplings</text>
  </threadedComment>
  <threadedComment ref="I40" dT="2024-10-01T22:21:12.85" personId="{9B5F1665-390C-4846-AB74-E98A1939C54C}" id="{60079812-8DB0-4746-BA21-89D880B18DCD}">
    <text>Original Data:
Box elder, cottonwood water maple dead standing ash</text>
  </threadedComment>
  <threadedComment ref="J40" dT="2024-10-02T00:53:23.36" personId="{9B5F1665-390C-4846-AB74-E98A1939C54C}" id="{1862B339-4E59-C94E-A4B2-2EA8A13DE909}">
    <text>Original Data:
Box elder</text>
  </threadedComment>
  <threadedComment ref="I41" dT="2024-10-01T22:21:56.04" personId="{9B5F1665-390C-4846-AB74-E98A1939C54C}" id="{AA40C98E-30C5-874F-B8FC-C81034F574B9}">
    <text>Original Data:
Box elder, hackberry, walnut, sycamore</text>
  </threadedComment>
  <threadedComment ref="J41" dT="2024-10-02T00:53:39.50" personId="{9B5F1665-390C-4846-AB74-E98A1939C54C}" id="{F6E0B8EC-2B86-5440-A214-AB6398E00447}">
    <text>Original Data:
Box elder</text>
  </threadedComment>
  <threadedComment ref="I42" dT="2024-10-01T22:22:38.66" personId="{9B5F1665-390C-4846-AB74-E98A1939C54C}" id="{3B8E4856-9028-2848-AD44-35BA354663C9}">
    <text>Original Data:
Hickory, sugar maple, northern red oak, hackberry, ash, chinkapin oak, buckeye</text>
  </threadedComment>
  <threadedComment ref="J42" dT="2024-10-02T00:54:25.11" personId="{9B5F1665-390C-4846-AB74-E98A1939C54C}" id="{AA5824DD-B103-1C43-B10A-B5684009C779}">
    <text>Original Data:
Box elder, hackberry, red elm, ash</text>
  </threadedComment>
  <threadedComment ref="I43" dT="2024-10-01T22:23:19.24" personId="{9B5F1665-390C-4846-AB74-E98A1939C54C}" id="{027892C3-C2AB-0D4F-B92F-ABA7E3218A70}">
    <text>Original Data:
Walnut, hackberry, hickory, linden</text>
  </threadedComment>
  <threadedComment ref="J43" dT="2024-10-02T00:54:55.17" personId="{9B5F1665-390C-4846-AB74-E98A1939C54C}" id="{B96BD777-97E5-874B-BA99-C8C8505892F8}">
    <text>Original Data:
Buckeye, spicebush, maple, sumac</text>
  </threadedComment>
  <threadedComment ref="I44" dT="2024-10-01T22:23:43.15" personId="{9B5F1665-390C-4846-AB74-E98A1939C54C}" id="{CC350B4E-CDE5-6443-8759-51F10C88F730}">
    <text>Original Data:
Box elder, silver maple, red oak</text>
  </threadedComment>
  <threadedComment ref="J44" dT="2024-10-02T00:55:19.72" personId="{9B5F1665-390C-4846-AB74-E98A1939C54C}" id="{555E15BF-33B9-7F45-AF97-5AB783A73468}">
    <text>Original Data:
Box elder</text>
  </threadedComment>
  <threadedComment ref="I45" dT="2024-10-01T22:24:13.07" personId="{9B5F1665-390C-4846-AB74-E98A1939C54C}" id="{6CDAFB38-9BFE-5042-A025-F973A3266E79}">
    <text>Original Data:
Maple hackberry tulip poplar</text>
  </threadedComment>
  <threadedComment ref="J45" dT="2024-10-02T00:55:50.86" personId="{9B5F1665-390C-4846-AB74-E98A1939C54C}" id="{2A7A62EE-1BB8-5C4F-8A7A-5714E0F83B91}">
    <text>Original Data:
Rhombus, hackberry and maple saplings, box elder</text>
  </threadedComment>
  <threadedComment ref="I46" dT="2024-10-01T22:24:28.84" personId="{9B5F1665-390C-4846-AB74-E98A1939C54C}" id="{7A2F0976-FE87-A748-ACC1-E7445215EF94}">
    <text>Original Data:
Maple,</text>
  </threadedComment>
  <threadedComment ref="J46" dT="2024-10-02T00:57:02.57" personId="{9B5F1665-390C-4846-AB74-E98A1939C54C}" id="{AC3E78AD-D205-F142-A3C1-F2CCAE9DC6D3}">
    <text>Original Data:
Spicebush, tulip poplar saplings, beech sapling, coral berry</text>
  </threadedComment>
  <threadedComment ref="I47" dT="2024-10-01T22:25:17.65" personId="{9B5F1665-390C-4846-AB74-E98A1939C54C}" id="{F8BFD883-D1B4-BB45-81F0-D2E0B1644819}">
    <text>Original Data:
Maple, hackberry, beech, tulip poplar, ash, white oak</text>
  </threadedComment>
  <threadedComment ref="J47" dT="2024-10-02T00:57:27.39" personId="{9B5F1665-390C-4846-AB74-E98A1939C54C}" id="{81D98DED-3786-704E-9012-C41F3A5E4AA9}">
    <text>Original Data:
Buckeye</text>
  </threadedComment>
  <threadedComment ref="I48" dT="2024-10-01T22:26:08.95" personId="{9B5F1665-390C-4846-AB74-E98A1939C54C}" id="{5686BCE5-4AA9-A440-BAA1-32251CACE39B}">
    <text>Original Data:
Tulip poplar red oak, walnut, maple, hackberry</text>
  </threadedComment>
  <threadedComment ref="J48" dT="2024-10-02T00:57:54.15" personId="{9B5F1665-390C-4846-AB74-E98A1939C54C}" id="{B9A5C50A-F494-D344-ACD2-0CC49F01F6C0}">
    <text>Original Data:
Ash saplings, maple saplings, buckeye pawpaw</text>
  </threadedComment>
  <threadedComment ref="I49" dT="2024-10-01T22:27:05.82" personId="{9B5F1665-390C-4846-AB74-E98A1939C54C}" id="{808FEEBC-0793-104D-8B0E-B08DA1250640}">
    <text>Original Data:
Walnut, locust, sycamore, tulip poplar ,</text>
  </threadedComment>
  <threadedComment ref="J49" dT="2024-10-02T00:58:37.37" personId="{9B5F1665-390C-4846-AB74-E98A1939C54C}" id="{CFBB768A-FDD3-4C4C-8E4A-6ABF1A78E7D3}">
    <text>Original Data:
Boxelder, redbud,</text>
  </threadedComment>
  <threadedComment ref="I50" dT="2024-10-01T22:27:43.88" personId="{9B5F1665-390C-4846-AB74-E98A1939C54C}" id="{8BD63F9A-92AE-AE45-950C-821734B30221}">
    <text>Original Data:
Tulip poplar, hackberr, maple</text>
  </threadedComment>
  <threadedComment ref="J50" dT="2024-10-02T00:58:58.67" personId="{9B5F1665-390C-4846-AB74-E98A1939C54C}" id="{5294A657-67E6-534D-82CF-477C808F3283}">
    <text>Original Data:
Boxelder redbud</text>
  </threadedComment>
  <threadedComment ref="I51" dT="2024-10-01T22:28:15.03" personId="{9B5F1665-390C-4846-AB74-E98A1939C54C}" id="{843B18B4-8471-B640-AE4C-89F3394FBCD8}">
    <text>Original Data:
Maple beech red oak sycamore</text>
  </threadedComment>
  <threadedComment ref="J51" dT="2024-10-02T00:59:34.00" personId="{9B5F1665-390C-4846-AB74-E98A1939C54C}" id="{6DFCA194-C36B-364A-8DCC-21F753915447}">
    <text>Original Data:
Maple saplings box elder spicebush nettles buckeye</text>
  </threadedComment>
  <threadedComment ref="I52" dT="2024-10-01T22:28:49.69" personId="{9B5F1665-390C-4846-AB74-E98A1939C54C}" id="{0D5D454D-63AB-CD43-9AAE-A8119DD501CF}">
    <text>Original Data:
Sycamore box elder cottonwood ,</text>
  </threadedComment>
  <threadedComment ref="J52" dT="2024-10-02T01:00:01.57" personId="{9B5F1665-390C-4846-AB74-E98A1939C54C}" id="{6E3C4B4A-D89B-F54C-8D32-4E87FF3F689F}">
    <text>Original Data:
Crepe myrtle, box elder</text>
  </threadedComment>
  <threadedComment ref="I53" dT="2024-10-01T22:29:35.31" personId="{9B5F1665-390C-4846-AB74-E98A1939C54C}" id="{5C95B2DC-F387-A949-8217-6397521B89A5}">
    <text>Original Data:
Beech, mockernut hickory, maple, tilia,  sycamore</text>
  </threadedComment>
  <threadedComment ref="J53" dT="2024-10-02T01:00:28.89" personId="{9B5F1665-390C-4846-AB74-E98A1939C54C}" id="{D633BBE6-643A-1040-A2D6-8DD34946EB45}">
    <text>Original Data:
 Buckeyes hickory maple saplings pawpaw</text>
  </threadedComment>
  <threadedComment ref="I55" dT="2024-10-01T22:55:26.56" personId="{9B5F1665-390C-4846-AB74-E98A1939C54C}" id="{55C69817-7E96-8E41-A1F0-5A3893CC4712}">
    <text>Original Data:
Hackberry, box elder, sycamore</text>
  </threadedComment>
  <threadedComment ref="J55" dT="2024-10-02T01:08:10.63" personId="{9B5F1665-390C-4846-AB74-E98A1939C54C}" id="{F91DA8D2-751F-7449-9214-695D287717F9}">
    <text>Original Data:
Spice bush, button bush, box elder, ash</text>
  </threadedComment>
  <threadedComment ref="I56" dT="2024-10-01T22:55:57.59" personId="{9B5F1665-390C-4846-AB74-E98A1939C54C}" id="{6BE715D7-4786-8240-9847-E436230232B7}">
    <text>Original Data:
Walnut, redbud, pin oak, box elder</text>
  </threadedComment>
  <threadedComment ref="J56" dT="2024-10-02T01:08:43.58" personId="{9B5F1665-390C-4846-AB74-E98A1939C54C}" id="{71A15EE0-5E74-824E-9A87-4C12431131F0}">
    <text>Original Data:
Redbud, elm, boxelder, hickory, sugar maple</text>
  </threadedComment>
  <threadedComment ref="I57" dT="2024-10-01T22:56:32.69" personId="{9B5F1665-390C-4846-AB74-E98A1939C54C}" id="{433AE238-0D9A-B845-A76A-632A0614EEA1}">
    <text>Original Data:
Walnut, tulip poplar, white oaks? Sycamore</text>
  </threadedComment>
  <threadedComment ref="J57" dT="2024-10-02T01:09:03.64" personId="{9B5F1665-390C-4846-AB74-E98A1939C54C}" id="{6ED8F346-88AE-944E-8415-B7DF3566FA3A}">
    <text>Original Data:
Pawpaw</text>
  </threadedComment>
  <threadedComment ref="I58" dT="2024-10-01T22:57:44.75" personId="{9B5F1665-390C-4846-AB74-E98A1939C54C}" id="{25BA18B8-1278-E04E-90E6-F06BE7CB9828}">
    <text>Original Data:
Maple hackberry tilia gum walnut</text>
  </threadedComment>
  <threadedComment ref="J58" dT="2024-10-02T01:09:34.19" personId="{9B5F1665-390C-4846-AB74-E98A1939C54C}" id="{6EA5424D-9E89-DE43-B5B2-6B7D5D71BA93}">
    <text>Original Data:
Box elder Spicebush</text>
  </threadedComment>
  <threadedComment ref="I59" dT="2024-10-01T22:58:31.55" personId="{9B5F1665-390C-4846-AB74-E98A1939C54C}" id="{583CBD56-897C-6C4D-9AC9-0CEB2BD43495}">
    <text>Original Data:
Maple tulip poplar sycamore walnut ash</text>
  </threadedComment>
  <threadedComment ref="J59" dT="2024-10-02T01:10:12.49" personId="{9B5F1665-390C-4846-AB74-E98A1939C54C}" id="{AFD843DE-4F13-4142-8CC8-1ADC652CBD12}">
    <text>Original Data:
Spicebush ash saplings buckeye pawpaw</text>
  </threadedComment>
  <threadedComment ref="I60" dT="2024-10-01T22:59:01.98" personId="{9B5F1665-390C-4846-AB74-E98A1939C54C}" id="{34723F14-A731-2C41-9128-CDC814775F8C}">
    <text>Original Data:
Walnut tulip poplar maple ash elm</text>
  </threadedComment>
  <threadedComment ref="J60" dT="2024-10-02T01:11:29.11" personId="{9B5F1665-390C-4846-AB74-E98A1939C54C}" id="{D3626FED-1536-9543-840E-5A1FD755D84F}">
    <text>Original Data:
Ash saplings Spicebush buckeye saplings</text>
  </threadedComment>
  <threadedComment ref="I61" dT="2024-10-01T22:59:39.26" personId="{9B5F1665-390C-4846-AB74-E98A1939C54C}" id="{730C188D-F6C8-DB44-BD3A-DF3F5E9E8C47}">
    <text>Original Data:
Walnut hackberry maple</text>
  </threadedComment>
  <threadedComment ref="J61" dT="2024-10-02T01:11:53.60" personId="{9B5F1665-390C-4846-AB74-E98A1939C54C}" id="{72E6E099-C90A-9A42-A3FB-B09F33530960}">
    <text>Original Data:
Redbud buckeye</text>
  </threadedComment>
  <threadedComment ref="I62" dT="2024-10-01T23:04:11.82" personId="{9B5F1665-390C-4846-AB74-E98A1939C54C}" id="{5ED61F44-67BC-2440-86F5-1AD9F1B32E2C}">
    <text xml:space="preserve">Original Data:
Maple tulip poplarcherry </text>
  </threadedComment>
  <threadedComment ref="J62" dT="2024-10-02T01:12:24.89" personId="{9B5F1665-390C-4846-AB74-E98A1939C54C}" id="{978EBF8B-8691-2E4C-AD37-9395D9574BF0}">
    <text>Original Data:
Maple saplings pawpaw holly</text>
  </threadedComment>
  <threadedComment ref="I63" dT="2024-10-01T23:04:34.69" personId="{9B5F1665-390C-4846-AB74-E98A1939C54C}" id="{2C18D1EA-C1E1-6040-8A9C-BD6F417003E9}">
    <text>Original Data:
Elm beech cherry maple</text>
  </threadedComment>
  <threadedComment ref="J63" dT="2024-10-02T01:12:55.18" personId="{9B5F1665-390C-4846-AB74-E98A1939C54C}" id="{C3B225B2-6EAA-BD40-8297-2C269C5EA793}">
    <text>Original Data:
Pawpaw ash saplings holly</text>
  </threadedComment>
  <threadedComment ref="I64" dT="2024-10-01T23:05:23.60" personId="{9B5F1665-390C-4846-AB74-E98A1939C54C}" id="{12461F62-568B-254C-8C9A-F0E7DB5812A4}">
    <text>Original Data:
Maple hackberry cherry</text>
  </threadedComment>
  <threadedComment ref="J64" dT="2024-10-02T01:13:52.71" personId="{9B5F1665-390C-4846-AB74-E98A1939C54C}" id="{B457A463-A8C8-454D-8AD9-8279840744D3}">
    <text>Original Data:
Buckeye pawpaw ash saplings</text>
  </threadedComment>
  <threadedComment ref="I65" dT="2024-10-01T23:06:01.10" personId="{9B5F1665-390C-4846-AB74-E98A1939C54C}" id="{61400EE2-F19B-FD44-BA48-5080200EA1DA}">
    <text>Original Data:
Tulip poplar hickory maple beech cherry</text>
  </threadedComment>
  <threadedComment ref="J65" dT="2024-10-02T01:14:28.90" personId="{9B5F1665-390C-4846-AB74-E98A1939C54C}" id="{087CE05D-B326-0A40-BD33-A307497B0BA1}">
    <text>Original Data:
Pawpaw Spicebush maple sapling boxelderb</text>
  </threadedComment>
  <threadedComment ref="I66" dT="2024-10-01T23:06:16.97" personId="{9B5F1665-390C-4846-AB74-E98A1939C54C}" id="{16E2CBA3-BE6C-DD48-8805-BA313512D7BF}">
    <text>Maple, box elderb</text>
  </threadedComment>
  <threadedComment ref="J66" dT="2024-10-02T01:15:19.01" personId="{9B5F1665-390C-4846-AB74-E98A1939C54C}" id="{93A46C25-2F6B-B84B-9361-A53C3B162163}">
    <text>Original Data:
Hackberry box elder ash saplings pawpaw thick on other side of creek</text>
  </threadedComment>
  <threadedComment ref="I67" dT="2024-10-01T23:06:43.43" personId="{9B5F1665-390C-4846-AB74-E98A1939C54C}" id="{40DE2989-FFD5-CB40-A72E-9DF7A705E2C3}">
    <text>Original Data:
Dead ash box elder sycamore</text>
  </threadedComment>
  <threadedComment ref="J67" dT="2024-10-02T01:15:37.65" personId="{9B5F1665-390C-4846-AB74-E98A1939C54C}" id="{6D31337E-DE55-984B-AFA7-7619570B5B49}">
    <text>Original Data:
Box elder ash saplings</text>
  </threadedComment>
  <threadedComment ref="I68" dT="2024-10-01T23:07:47.84" personId="{9B5F1665-390C-4846-AB74-E98A1939C54C}" id="{12965E81-8161-1442-A159-BAB2920F947D}">
    <text>Original Data:
Hackberry, maple, box elder,sweet gum, sycamore, red elm</text>
  </threadedComment>
  <threadedComment ref="J68" dT="2024-10-02T01:16:03.12" personId="{9B5F1665-390C-4846-AB74-E98A1939C54C}" id="{4793F293-3474-E548-A2B2-93D6AB4ABF2D}">
    <text>Original Data:
Box elder, red elm, walnut, ash</text>
  </threadedComment>
  <threadedComment ref="I70" dT="2024-10-01T23:08:09.99" personId="{9B5F1665-390C-4846-AB74-E98A1939C54C}" id="{3568BDE3-7027-8642-83F7-FE61EEB50737}">
    <text>Original Data:
Elm? Hickory</text>
  </threadedComment>
  <threadedComment ref="J70" dT="2024-10-02T01:17:08.03" personId="{9B5F1665-390C-4846-AB74-E98A1939C54C}" id="{EC5D5D71-24F8-354D-A3CC-7222B24065C1}">
    <text>Original Data:
Tulip poplar saplings</text>
  </threadedComment>
  <threadedComment ref="I71" dT="2024-10-01T23:09:09.59" personId="{9B5F1665-390C-4846-AB74-E98A1939C54C}" id="{542A8D4D-ADA7-B84B-8799-45F730C1DE98}">
    <text>Original Data:
Hickory ash walnut willow oak? Box elder maple basswood?</text>
  </threadedComment>
  <threadedComment ref="J71" dT="2024-10-02T01:17:53.50" personId="{9B5F1665-390C-4846-AB74-E98A1939C54C}" id="{526AFB27-E3D9-7A4E-AC44-C91B4A906C3F}">
    <text>Original Data:
Pawpaw Spicebush</text>
  </threadedComment>
  <threadedComment ref="I72" dT="2024-10-01T23:10:20.95" personId="{9B5F1665-390C-4846-AB74-E98A1939C54C}" id="{25CBF10B-05B7-8949-B8F8-57CC274F1280}">
    <text>Original Data:
Sycamore ash hackberry walnut</text>
  </threadedComment>
  <threadedComment ref="J72" dT="2024-10-02T01:18:12.22" personId="{9B5F1665-390C-4846-AB74-E98A1939C54C}" id="{148B7CC3-34F8-194A-B14E-2D053E210FD2}">
    <text>Original Data:
Spicebush pawpaw</text>
  </threadedComment>
  <threadedComment ref="I73" dT="2024-10-01T23:10:59.00" personId="{9B5F1665-390C-4846-AB74-E98A1939C54C}" id="{CA0B8545-2A83-1847-ACCF-A925727D6388}">
    <text>Original Data:
Sycamore hackberry box elder walnut</text>
  </threadedComment>
  <threadedComment ref="J73" dT="2024-10-02T01:19:13.07" personId="{9B5F1665-390C-4846-AB74-E98A1939C54C}" id="{A695D012-0397-2D41-8F3E-68D780C19587}">
    <text>Original Data:
Spicebush box elder saplings</text>
  </threadedComment>
  <threadedComment ref="I74" dT="2024-10-01T23:11:33.47" personId="{9B5F1665-390C-4846-AB74-E98A1939C54C}" id="{9935F4AA-009D-804B-A854-20F8C084701B}">
    <text>Original Data:
Box elder elm hackberryv</text>
  </threadedComment>
  <threadedComment ref="J74" dT="2024-10-02T01:19:49.73" personId="{9B5F1665-390C-4846-AB74-E98A1939C54C}" id="{0A2304A9-FB66-4845-AA72-978D821670BC}">
    <text>Original Data:
Box elder saplings Hawthorne? Buckeyepawpaw</text>
  </threadedComment>
  <threadedComment ref="I75" dT="2024-10-01T23:11:52.40" personId="{9B5F1665-390C-4846-AB74-E98A1939C54C}" id="{EC1E59F5-AD57-8247-83A5-BE826604CAB7}">
    <text>Original Data:
Walnut maple</text>
  </threadedComment>
  <threadedComment ref="J75" dT="2024-10-02T01:20:37.31" personId="{9B5F1665-390C-4846-AB74-E98A1939C54C}" id="{8A4353FC-E979-E742-9442-A3B73650148D}">
    <text>Original Data:
Ash box elder ample tulip pop saplings, redbud,  viburnum</text>
  </threadedComment>
  <threadedComment ref="I76" dT="2024-10-01T23:12:28.06" personId="{9B5F1665-390C-4846-AB74-E98A1939C54C}" id="{A19CCDBA-F1F9-984F-A43C-1579CA2E5CE7}">
    <text>Original Data:
Boxelder sycamore</text>
  </threadedComment>
  <threadedComment ref="J76" dT="2024-10-02T01:20:56.44" personId="{9B5F1665-390C-4846-AB74-E98A1939C54C}" id="{96A83C46-07E3-8947-BF45-C529C3BD7BDB}">
    <text>Original Data:
Red mulberry,</text>
  </threadedComment>
  <threadedComment ref="I77" dT="2024-10-01T23:12:45.90" personId="{9B5F1665-390C-4846-AB74-E98A1939C54C}" id="{DF8DA084-E29E-7A4D-8904-88ADD121833A}">
    <text>Original Data:
Cherry maple hackberry</text>
  </threadedComment>
  <threadedComment ref="J77" dT="2024-10-02T01:22:24.81" personId="{9B5F1665-390C-4846-AB74-E98A1939C54C}" id="{9BAD7A33-5DA1-234C-A678-E80FB4DE3948}">
    <text>Original Data:
Buckeye ash saplings pawpaw</text>
  </threadedComment>
  <threadedComment ref="I78" dT="2024-10-01T23:14:17.29" personId="{9B5F1665-390C-4846-AB74-E98A1939C54C}" id="{3078F958-0BB5-B94B-A347-A0A181E06ECF}">
    <text>Original Data:
Cherry tulip poplar hickory maple</text>
  </threadedComment>
  <threadedComment ref="J78" dT="2024-10-02T01:23:02.57" personId="{9B5F1665-390C-4846-AB74-E98A1939C54C}" id="{6378B772-D8DA-DE42-B0E9-6552BB644A93}">
    <text>Original Data:
Dogwood maple sapling ironwood box elder</text>
  </threadedComment>
  <threadedComment ref="I79" dT="2024-10-01T23:14:46.06" personId="{9B5F1665-390C-4846-AB74-E98A1939C54C}" id="{28EDBBBA-C90F-A74C-B52B-8A7F3AE1F739}">
    <text>Original Data:
Maple tulip poplar cherry beech</text>
  </threadedComment>
  <threadedComment ref="J79" dT="2024-10-02T01:25:09.04" personId="{9B5F1665-390C-4846-AB74-E98A1939C54C}" id="{F46D0D84-C2F2-C046-B7CE-AFE458DBE796}">
    <text>Original Data:
Hackberry and maple saplings hickory sapling red oak sapling spicebush pawpaw</text>
  </threadedComment>
  <threadedComment ref="I80" dT="2024-10-01T23:15:50.64" personId="{9B5F1665-390C-4846-AB74-E98A1939C54C}" id="{257B2CBA-1929-5043-8601-7C5D5D09DF78}">
    <text>Original Data:
Maple cherry hackberry white oak beech</text>
  </threadedComment>
  <threadedComment ref="J80" dT="2024-10-02T01:26:05.82" personId="{9B5F1665-390C-4846-AB74-E98A1939C54C}" id="{EE3E49B7-D36B-2A4D-851F-20580ED92094}">
    <text>Original Data:
Maple saplings spicebush buckeye</text>
  </threadedComment>
  <threadedComment ref="I81" dT="2024-10-01T23:16:33.01" personId="{9B5F1665-390C-4846-AB74-E98A1939C54C}" id="{1F1FD0D3-1CC5-4348-8B86-E5B75A37EC80}">
    <text>Original Data:
Tulip poplar,chickapin oak, cherry, sugar maple, northern red oak</text>
  </threadedComment>
  <threadedComment ref="J81" dT="2024-10-02T01:26:47.06" personId="{9B5F1665-390C-4846-AB74-E98A1939C54C}" id="{7848DC0A-5548-9645-9D60-A4396C252F37}">
    <text>Original Data:
Spice bush, hackberry, buckeye, box elder, oak, sugar ample</text>
  </threadedComment>
  <threadedComment ref="I82" dT="2024-10-01T23:18:53.89" personId="{9B5F1665-390C-4846-AB74-E98A1939C54C}" id="{83E682B9-43E8-5D44-B048-CB350B293137}">
    <text>Original Data:
Yellow wood, beech, tulip tree, cherry, pin oak, walnut</text>
  </threadedComment>
  <threadedComment ref="J82" dT="2024-10-02T01:28:31.70" personId="{9B5F1665-390C-4846-AB74-E98A1939C54C}" id="{33A2E1FF-7FD3-3740-8F9A-E9F54CDABA16}">
    <text>Original Data:
Box elder, sugar maple, chinkapin oak, spice bush, redbud, ash, black locust</text>
  </threadedComment>
  <threadedComment ref="I83" dT="2024-10-01T23:19:29.28" personId="{9B5F1665-390C-4846-AB74-E98A1939C54C}" id="{2E1FF631-B40E-BA46-A146-CC108674AA5E}">
    <text>Original Data:
Male tulip poplar hackberry</text>
  </threadedComment>
  <threadedComment ref="J83" dT="2024-10-02T01:31:29.24" personId="{9B5F1665-390C-4846-AB74-E98A1939C54C}" id="{0DCE87BA-019F-7E47-ACDD-2FF71F5A6DD3}">
    <text>Original Data:
Pawpaw! Holly Spicebush mock orange? Ash saplings</text>
  </threadedComment>
  <threadedComment ref="I84" dT="2024-10-01T23:20:04.67" personId="{9B5F1665-390C-4846-AB74-E98A1939C54C}" id="{98B61207-5DF6-5D4A-893A-6AF28849EA3D}">
    <text>Original Data:
Elm walnut box elder hackberry sycamore maple</text>
  </threadedComment>
  <threadedComment ref="J84" dT="2024-10-02T01:32:00.07" personId="{9B5F1665-390C-4846-AB74-E98A1939C54C}" id="{432FCA64-61CA-4E48-BE93-9B64FC987E85}">
    <text>Original Data:
Spicebush tulip pop saplings being smothered by AMBR</text>
  </threadedComment>
  <threadedComment ref="I85" dT="2024-10-01T23:21:14.58" personId="{9B5F1665-390C-4846-AB74-E98A1939C54C}" id="{861BA026-9BB6-2E48-987F-8540B102CB90}">
    <text>Original Data:
Beech tulip poplar</text>
  </threadedComment>
  <threadedComment ref="J85" dT="2024-10-02T01:32:25.97" personId="{9B5F1665-390C-4846-AB74-E98A1939C54C}" id="{F37D0745-FD19-AB44-8566-F537E3512657}">
    <text>Original Data:
Ash and maple saplingsspicebush</text>
  </threadedComment>
  <threadedComment ref="I86" dT="2024-10-01T23:21:35.07" personId="{9B5F1665-390C-4846-AB74-E98A1939C54C}" id="{09CF9C08-1E2A-4148-8B80-2C87261B1A3E}">
    <text>Original Data:
Sycamore, box elder,</text>
  </threadedComment>
  <threadedComment ref="J86" dT="2024-10-02T01:32:46.51" personId="{9B5F1665-390C-4846-AB74-E98A1939C54C}" id="{FF288440-986A-2545-9896-7FEE755360DE}">
    <text>Original Data:
Box elder saplings</text>
  </threadedComment>
  <threadedComment ref="I87" dT="2024-10-01T23:22:09.00" personId="{9B5F1665-390C-4846-AB74-E98A1939C54C}" id="{F9EFFD6A-5D47-2F4B-A64F-9685E861249F}">
    <text>Original Data:
Walnut sycamore box elder basswood</text>
  </threadedComment>
  <threadedComment ref="J87" dT="2024-10-02T01:33:02.32" personId="{9B5F1665-390C-4846-AB74-E98A1939C54C}" id="{70B5D7D4-CFF8-CE42-B617-9DA981BAB385}">
    <text>Original Data:
Boxelder saplings</text>
  </threadedComment>
  <threadedComment ref="I88" dT="2024-10-01T23:22:30.85" personId="{9B5F1665-390C-4846-AB74-E98A1939C54C}" id="{4B69D1DF-0B08-1B4E-B424-E2865DC4B765}">
    <text>Original Data:
Cherry ash hickory maple</text>
  </threadedComment>
  <threadedComment ref="J88" dT="2024-10-02T01:33:27.95" personId="{9B5F1665-390C-4846-AB74-E98A1939C54C}" id="{2157C9AC-42DE-9E43-A5F5-CDD31060774B}">
    <text>Original Data:
Ash maple hackberry saplings pawpaw</text>
  </threadedComment>
  <threadedComment ref="I89" dT="2024-10-01T23:23:05.52" personId="{9B5F1665-390C-4846-AB74-E98A1939C54C}" id="{2917A92D-7581-ED4C-BD6B-FBC1686BD090}">
    <text>Original Data:
Tulip poplar locust maple red oak</text>
  </threadedComment>
  <threadedComment ref="J89" dT="2024-10-02T01:34:32.87" personId="{9B5F1665-390C-4846-AB74-E98A1939C54C}" id="{C87E559E-DEDD-0744-A350-B9A68411E0B7}">
    <text>Original Data:
Viburnum raspberry cherry and hackberry saplings Spicebush</text>
  </threadedComment>
  <threadedComment ref="I90" dT="2024-10-01T23:23:40.17" personId="{9B5F1665-390C-4846-AB74-E98A1939C54C}" id="{11B9D837-2D6E-CF46-8F2E-F22A72ADA1AF}">
    <text>Original Data:
Maple chinquapin oak cherry beech gum</text>
  </threadedComment>
  <threadedComment ref="J90" dT="2024-10-02T01:34:58.81" personId="{9B5F1665-390C-4846-AB74-E98A1939C54C}" id="{5FD9A9E3-F346-9D4D-9816-76F6A3C27354}">
    <text>Original Data:
Buckeye beech ash saplings pawpaw</text>
  </threadedComment>
  <threadedComment ref="I91" dT="2024-10-01T23:24:35.84" personId="{9B5F1665-390C-4846-AB74-E98A1939C54C}" id="{697B5DCB-5FA6-0543-AB78-285B9C8E0644}">
    <text>Original Data:
Oak, maple, hackberry</text>
  </threadedComment>
  <threadedComment ref="J91" dT="2024-10-02T01:35:33.84" personId="{9B5F1665-390C-4846-AB74-E98A1939C54C}" id="{DC0F4555-8B97-AB48-9CDA-65CD140B13D4}">
    <text>Original Data:
Hackberry, maple, pawpaw, buckeye, tilia, box elder</text>
  </threadedComment>
  <threadedComment ref="I92" dT="2024-10-01T23:25:01.77" personId="{9B5F1665-390C-4846-AB74-E98A1939C54C}" id="{20FB8602-67DC-9146-896B-C858199C5B4B}">
    <text>Original Data:
Maple, oak, hackberry,</text>
  </threadedComment>
  <threadedComment ref="J92" dT="2024-10-02T01:36:07.52" personId="{9B5F1665-390C-4846-AB74-E98A1939C54C}" id="{FD56483C-293D-BC40-8EBA-1A05D75F72D0}">
    <text>Original Data:
Hop wafer ash, buckeye, maple, hackberry, ash, pawpaw</text>
  </threadedComment>
  <threadedComment ref="I93" dT="2024-10-01T23:25:14.64" personId="{9B5F1665-390C-4846-AB74-E98A1939C54C}" id="{526FC61D-8867-BD45-8900-867918661427}">
    <text>Original Data:
Walnut</text>
  </threadedComment>
  <threadedComment ref="J93" dT="2024-10-02T01:36:21.36" personId="{9B5F1665-390C-4846-AB74-E98A1939C54C}" id="{C026A34A-A456-7E4A-88A1-4E1D3A4E7FB9}">
    <text>Tulip pop saplings</text>
  </threadedComment>
  <threadedComment ref="I94" dT="2024-10-01T23:27:16.77" personId="{9B5F1665-390C-4846-AB74-E98A1939C54C}" id="{B5967C9B-9EF5-1143-9765-4B11E2A7018B}">
    <text>Original Data:
Tulip poplar box elder cherry sycamore maple</text>
  </threadedComment>
  <threadedComment ref="J94" dT="2024-10-02T01:37:00.40" personId="{9B5F1665-390C-4846-AB74-E98A1939C54C}" id="{E49F9B59-6952-8145-96E1-CEA87B22C1F4}">
    <text>Original Data:
Boxelder tulip poplar maple saplings spicebush</text>
  </threadedComment>
  <threadedComment ref="I95" dT="2024-10-01T23:28:05.33" personId="{9B5F1665-390C-4846-AB74-E98A1939C54C}" id="{BAE0C2C5-E4D8-6C4D-9ABE-3D81A4B58A19}">
    <text xml:space="preserve">Original Data:
Maple elm beech basswood white? Oak </text>
  </threadedComment>
  <threadedComment ref="J95" dT="2024-10-02T01:37:25.71" personId="{9B5F1665-390C-4846-AB74-E98A1939C54C}" id="{76167D6E-7ABF-FA42-BD73-6160F62F0E40}">
    <text>Original Data:
Pawpaw ash saplings maple saplings</text>
  </threadedComment>
  <threadedComment ref="I96" dT="2024-10-01T23:28:27.21" personId="{9B5F1665-390C-4846-AB74-E98A1939C54C}" id="{7F8E4431-030C-B74B-A0BF-97FFE3D625A7}">
    <text>Original Data:
Maple, Hackberry</text>
  </threadedComment>
  <threadedComment ref="J96" dT="2024-10-02T01:38:09.02" personId="{9B5F1665-390C-4846-AB74-E98A1939C54C}" id="{CD495D73-6721-0D4C-BB84-A47A762DADA4}">
    <text>Original Data:
Box elder and ash sapling</text>
  </threadedComment>
  <threadedComment ref="I97" dT="2024-10-01T23:29:08.04" personId="{9B5F1665-390C-4846-AB74-E98A1939C54C}" id="{B799D748-E96F-A249-9342-BF6DE5F7108C}">
    <text>Original Data:
Hackberry maple hickory cherry beech</text>
  </threadedComment>
  <threadedComment ref="J97" dT="2024-10-02T01:38:46.47" personId="{9B5F1665-390C-4846-AB74-E98A1939C54C}" id="{E8A77EE2-16E2-5B49-BB6F-31E2C7768547}">
    <text>Original Data
Coral berry, spicebush ash and maple saplings redbud pawpaw</text>
  </threadedComment>
  <threadedComment ref="I98" dT="2024-10-01T23:30:36.53" personId="{9B5F1665-390C-4846-AB74-E98A1939C54C}" id="{5D7BAFC4-1321-AC4C-ABB5-AF5B809B91B3}">
    <text>Original Data:
Cherry walnut tulip poplar beech hackberry maple red oak</text>
  </threadedComment>
  <threadedComment ref="J98" dT="2024-10-02T01:39:30.57" personId="{9B5F1665-390C-4846-AB74-E98A1939C54C}" id="{0B45B968-6123-924A-9871-83DF527D9E00}">
    <text>Original Data:
Pawpaw buckeye Spicebush ashand maple saplings</text>
  </threadedComment>
  <threadedComment ref="I99" dT="2024-10-01T23:31:05.12" personId="{9B5F1665-390C-4846-AB74-E98A1939C54C}" id="{7730ABFD-D809-5C4F-950F-4631D7AB3843}">
    <text>Original Data:
Tulip poplar maple cherry</text>
  </threadedComment>
  <threadedComment ref="J99" dT="2024-10-02T01:39:53.53" personId="{9B5F1665-390C-4846-AB74-E98A1939C54C}" id="{0AA88E13-899A-1C48-AEEA-45BACFF6F23E}">
    <text>Original Data:
Pawpaw spicebush</text>
  </threadedComment>
  <threadedComment ref="I100" dT="2024-10-01T23:31:24.14" personId="{9B5F1665-390C-4846-AB74-E98A1939C54C}" id="{9BF90CE7-4BB0-CA48-8DBB-3FD8BAEA3830}">
    <text>Original Data:
Maple, ironwood,</text>
  </threadedComment>
  <threadedComment ref="J100" dT="2024-10-02T01:40:16.64" personId="{9B5F1665-390C-4846-AB74-E98A1939C54C}" id="{1A83F649-BF7F-9142-B90F-AE3AB7927218}">
    <text>Original Data:
Spicebush pawpaw</text>
  </threadedComment>
  <threadedComment ref="I101" dT="2024-10-01T23:31:54.41" personId="{9B5F1665-390C-4846-AB74-E98A1939C54C}" id="{413AF3FC-DDEA-414E-90BF-AE43D69903D0}">
    <text>Original Data:
Maple elm cherry sycamore walnut basswood</text>
  </threadedComment>
  <threadedComment ref="J101" dT="2024-10-02T01:40:53.57" personId="{9B5F1665-390C-4846-AB74-E98A1939C54C}" id="{D13E6FD0-B0AB-974C-AA7E-D5AAB598A2CB}">
    <text>Original Data:
Spicebush beech and maple saplings ash saplings hackberry sapling</text>
  </threadedComment>
  <threadedComment ref="I102" dT="2024-10-01T23:32:35.87" personId="{9B5F1665-390C-4846-AB74-E98A1939C54C}" id="{02CA1C7A-4478-FC43-8F0E-7738B11ED5C6}">
    <text>Original Data:
Sugar berry, carya, sugar maple, red oak,  walnut</text>
  </threadedComment>
  <threadedComment ref="J102" dT="2024-10-02T01:55:44.96" personId="{9B5F1665-390C-4846-AB74-E98A1939C54C}" id="{3CEFB5D0-96E1-2543-AB13-B7D370747E1E}">
    <text>Original Data:
Maple, beech, cornus, cherry, buckeye, bladdernut, ash</text>
  </threadedComment>
  <threadedComment ref="I103" dT="2024-10-01T23:33:07.72" personId="{9B5F1665-390C-4846-AB74-E98A1939C54C}" id="{9DB64F06-48D2-8C45-82FD-3930ADB18413}">
    <text>Original Data:
Sycamore, sugar maple, oak, beech</text>
  </threadedComment>
  <threadedComment ref="J103" dT="2024-10-02T01:56:22.19" personId="{9B5F1665-390C-4846-AB74-E98A1939C54C}" id="{67842D53-669B-9141-A523-4CC12090190A}">
    <text>Original Data:
Tilia, maple, oak, beech, cary, ash, sugar berry, cherry</text>
  </threadedComment>
  <threadedComment ref="I104" dT="2024-10-01T23:33:28.44" personId="{9B5F1665-390C-4846-AB74-E98A1939C54C}" id="{ECF964E2-941C-194E-A391-0AD2AB94F94F}">
    <text>Original Data:
Box elder cherry walnut elm</text>
  </threadedComment>
  <threadedComment ref="J104" dT="2024-10-02T01:56:37.43" personId="{9B5F1665-390C-4846-AB74-E98A1939C54C}" id="{96FF62F2-27ED-E748-84CA-C3B6B404223F}">
    <text>Original Data:
Pawpaw</text>
  </threadedComment>
  <threadedComment ref="I106" dT="2024-10-01T23:35:09.51" personId="{9B5F1665-390C-4846-AB74-E98A1939C54C}" id="{A5CBB6E6-95F5-8E42-8612-B2AC7ED5790D}">
    <text>Original Data:
Maple ash walnut cherry</text>
  </threadedComment>
  <threadedComment ref="J106" dT="2024-10-02T01:57:24.53" personId="{9B5F1665-390C-4846-AB74-E98A1939C54C}" id="{3A04505C-6155-624F-9AE9-44004E1E45C1}">
    <text>Original Data:
Ash and maple saplingscorralberry</text>
  </threadedComment>
  <threadedComment ref="I107" dT="2024-10-01T23:35:46.05" personId="{9B5F1665-390C-4846-AB74-E98A1939C54C}" id="{110BBE4B-53CF-DA4C-954F-64D0EB3EF970}">
    <text>Original Data:
Maple, cherry, hackberry red oak, ailanthus</text>
  </threadedComment>
  <threadedComment ref="J107" dT="2024-10-02T01:57:53.68" personId="{9B5F1665-390C-4846-AB74-E98A1939C54C}" id="{30E849AD-3851-154A-A988-BE491729ED28}">
    <text>Original data:
Redbud blackberry</text>
  </threadedComment>
  <threadedComment ref="I108" dT="2024-10-01T23:36:30.28" personId="{9B5F1665-390C-4846-AB74-E98A1939C54C}" id="{3BA3C710-08C5-6F4F-BE60-4C643D0B9BA3}">
    <text>Original Data:
Maple hackberry beech red oak basswood walnut</text>
  </threadedComment>
  <threadedComment ref="J108" dT="2024-10-02T01:58:34.54" personId="{9B5F1665-390C-4846-AB74-E98A1939C54C}" id="{511CCB54-F76F-0E44-B17F-957F39AFA0D4}">
    <text>Original Data:
Maple and ash saplings pawpaw poplar saplings box elder</text>
  </threadedComment>
  <threadedComment ref="I109" dT="2024-10-01T23:36:56.99" personId="{9B5F1665-390C-4846-AB74-E98A1939C54C}" id="{8B269B21-0950-9942-907E-262BDC1AD1DE}">
    <text>Original Data:
Tulip poplar maple cherry</text>
  </threadedComment>
  <threadedComment ref="J109" dT="2024-10-02T01:59:06.01" personId="{9B5F1665-390C-4846-AB74-E98A1939C54C}" id="{CE0689CC-51F3-064C-BE48-8612E1C26A7D}">
    <text>Original Data:
Devils walking stick holly, dogwood pawpaw</text>
  </threadedComment>
  <threadedComment ref="I110" dT="2024-10-01T23:37:35.11" personId="{9B5F1665-390C-4846-AB74-E98A1939C54C}" id="{D3B2A7BB-C94E-3642-9FFD-130F8052A88A}">
    <text>Original Data:
Beech ironwood tulip poplar</text>
  </threadedComment>
  <threadedComment ref="J110" dT="2024-10-02T01:59:29.67" personId="{9B5F1665-390C-4846-AB74-E98A1939C54C}" id="{AD2CE588-14AA-5449-8E29-8A21E2FFE48A}">
    <text>Original Data:
Holly spicebush</text>
  </threadedComment>
  <threadedComment ref="I111" dT="2024-10-01T23:37:50.57" personId="{9B5F1665-390C-4846-AB74-E98A1939C54C}" id="{56C27318-6C06-1142-AFEA-801645108895}">
    <text>Original Data:
Maple, walnut</text>
  </threadedComment>
  <threadedComment ref="J111" dT="2024-10-02T02:00:01.98" personId="{9B5F1665-390C-4846-AB74-E98A1939C54C}" id="{6C6324A0-A77D-DC4F-BB38-62E3DD95C0C9}">
    <text>Original Data:
Pawpaw maple and hackberry saplings, ash saplings</text>
  </threadedComment>
  <threadedComment ref="I112" dT="2024-10-01T23:38:19.89" personId="{9B5F1665-390C-4846-AB74-E98A1939C54C}" id="{D2BE2BF3-4F2B-2D4D-8336-95E09851A7C1}">
    <text>Original Data:
Hickory hackberry pawpaw locust walnut</text>
  </threadedComment>
  <threadedComment ref="J112" dT="2024-10-02T02:00:28.93" personId="{9B5F1665-390C-4846-AB74-E98A1939C54C}" id="{D4AFDD40-E0A9-6B4C-84E9-FC20C8619F95}">
    <text>Original Data:
Pawpaw spicebush redbud maple saplings</text>
  </threadedComment>
  <threadedComment ref="I113" dT="2024-10-01T23:39:42.18" personId="{9B5F1665-390C-4846-AB74-E98A1939C54C}" id="{B96DD69C-D774-E845-9737-23084CAF2EFA}">
    <text>Original Data:
Gum, tulip poplar maple, hackberry</text>
  </threadedComment>
  <threadedComment ref="J113" dT="2024-10-02T02:09:43.43" personId="{9B5F1665-390C-4846-AB74-E98A1939C54C}" id="{41F57DD0-7E27-7649-84B3-85784DE22986}">
    <text>Original Data:
Hickory maple hackberry saplings redbud coral berry</text>
  </threadedComment>
  <threadedComment ref="I114" dT="2024-10-01T23:40:41.84" personId="{9B5F1665-390C-4846-AB74-E98A1939C54C}" id="{628BBDEC-8FF1-4740-8DD8-26C0CCE045A5}">
    <text>Original Data:
Hackberry hickory, oak, walnut tulip poplar</text>
  </threadedComment>
  <threadedComment ref="J114" dT="2024-10-02T02:10:05.22" personId="{9B5F1665-390C-4846-AB74-E98A1939C54C}" id="{D567CF32-7E99-644C-9759-32B552FF4945}">
    <text>Original Data:
Biddernut viburnum</text>
  </threadedComment>
  <threadedComment ref="I115" dT="2024-10-01T23:41:10.50" personId="{9B5F1665-390C-4846-AB74-E98A1939C54C}" id="{B89AF93F-CA97-8242-960A-23693F131924}">
    <text>Original Data:
Maple, hackberry, ash, beech</text>
  </threadedComment>
  <threadedComment ref="J115" dT="2024-10-02T02:10:36.16" personId="{9B5F1665-390C-4846-AB74-E98A1939C54C}" id="{FBCC544B-1278-9D4D-B405-F4576E7208D6}">
    <text>Original Data:
Locust, maple saplings, elderberry</text>
  </threadedComment>
  <threadedComment ref="I116" dT="2024-10-01T23:41:38.53" personId="{9B5F1665-390C-4846-AB74-E98A1939C54C}" id="{E12FD9D0-3C89-1743-8B27-3AF494DC0DA0}">
    <text>Original Data:
Beech, tulip poplar maple</text>
  </threadedComment>
  <threadedComment ref="J116" dT="2024-10-02T02:10:57.74" personId="{9B5F1665-390C-4846-AB74-E98A1939C54C}" id="{3DE55E7C-6649-0D46-B4C2-34BCA3372673}">
    <text>Original Data:
Spicebush, maple saplings</text>
  </threadedComment>
  <threadedComment ref="I117" dT="2024-10-01T23:42:19.39" personId="{9B5F1665-390C-4846-AB74-E98A1939C54C}" id="{4449668E-DB61-F441-9472-90DD4819DDB6}">
    <text>Original Data:
Hackberry ash, maple, sycamore</text>
  </threadedComment>
  <threadedComment ref="J117" dT="2024-10-02T02:11:20.89" personId="{9B5F1665-390C-4846-AB74-E98A1939C54C}" id="{E22F7CAA-D2C0-9F4D-B080-CCAFEB24EDD7}">
    <text>Original Data:
Redbud, coral berry, holly</text>
  </threadedComment>
  <threadedComment ref="I118" dT="2024-10-01T23:43:12.54" personId="{9B5F1665-390C-4846-AB74-E98A1939C54C}" id="{B22FC526-E9F7-B442-B862-471B09C96E4C}">
    <text xml:space="preserve">Original Data:
Beech, hackberry, maple, </text>
  </threadedComment>
  <threadedComment ref="J118" dT="2024-10-02T02:12:09.52" personId="{9B5F1665-390C-4846-AB74-E98A1939C54C}" id="{D5F86D2E-324E-B74F-8DC7-61398797AFF9}">
    <text>Original Data:
Mature bush honeysuckle nasty vine shroud totally smothering</text>
  </threadedComment>
  <threadedComment ref="I119" dT="2024-10-01T23:43:36.81" personId="{9B5F1665-390C-4846-AB74-E98A1939C54C}" id="{ABDC3B6E-43D2-9F47-B6C2-84B6D1541AF1}">
    <text>Original Data:
Tulip poplar, maple, hackberrt</text>
  </threadedComment>
  <threadedComment ref="J119" dT="2024-10-02T22:44:50.45" personId="{9B5F1665-390C-4846-AB74-E98A1939C54C}" id="{D689672F-F70E-4D4A-AC36-7F41238A6532}">
    <text>Original Data:
Mature bush honeysuckle nasty vine shroud totally smothering</text>
  </threadedComment>
  <threadedComment ref="I120" dT="2024-10-01T23:44:36.70" personId="{9B5F1665-390C-4846-AB74-E98A1939C54C}" id="{A107C82B-0CA5-ED4D-BE57-8FD99D5CD3BD}">
    <text>Original Data:
Beech, maple,cherry,</text>
  </threadedComment>
  <threadedComment ref="J120" dT="2024-10-02T02:12:31.42" personId="{9B5F1665-390C-4846-AB74-E98A1939C54C}" id="{CD90115C-67F6-6A42-8615-A783D5D2B662}">
    <text>Original Data:
Maple saplings, holly</text>
  </threadedComment>
  <threadedComment ref="I121" dT="2024-10-01T23:45:09.47" personId="{9B5F1665-390C-4846-AB74-E98A1939C54C}" id="{F10B7901-A495-8249-84B0-AAEB56DD9BF8}">
    <text>Original Data:
Maple, hackberry, walnut</text>
  </threadedComment>
  <threadedComment ref="J121" dT="2024-10-02T22:45:29.18" personId="{9B5F1665-390C-4846-AB74-E98A1939C54C}" id="{3FE2BBD7-492F-414F-A4CE-5EF1D21BBE0A}">
    <text>Original Data:
Spicebush, elderberry</text>
  </threadedComment>
  <threadedComment ref="I122" dT="2024-10-01T23:45:33.20" personId="{9B5F1665-390C-4846-AB74-E98A1939C54C}" id="{D1C060DD-EB22-DD40-81CB-177B103FF620}">
    <text>Original Data:
Maple, beech</text>
  </threadedComment>
  <threadedComment ref="J122" dT="2024-10-02T22:45:53.34" personId="{9B5F1665-390C-4846-AB74-E98A1939C54C}" id="{29731126-EFEC-3F46-8DEB-3AA9D10E5687}">
    <text>Original Data:
Spicebush, ash seedlin</text>
  </threadedComment>
  <threadedComment ref="I123" dT="2024-10-01T23:46:05.08" personId="{9B5F1665-390C-4846-AB74-E98A1939C54C}" id="{0427FCA1-1D14-3B42-8A4C-51B8D9E1F70D}">
    <text>Original Data:
White? Oak, tulip pop, walnut, maple, box elder,</text>
  </threadedComment>
  <threadedComment ref="J123" dT="2024-10-02T22:46:24.81" personId="{9B5F1665-390C-4846-AB74-E98A1939C54C}" id="{AFAF14E4-D3E7-FC40-96B8-21C2CE2E10A2}">
    <text>Original Data:
Ash saplings, buckeye, buckthorn,</text>
  </threadedComment>
  <threadedComment ref="I124" dT="2024-10-01T23:47:47.27" personId="{9B5F1665-390C-4846-AB74-E98A1939C54C}" id="{8C827E99-8594-1441-9CE7-C7BD52B0F1C2}">
    <text>Original Data:
Basswood, maple, hackberry, walnut</text>
  </threadedComment>
  <threadedComment ref="J124" dT="2024-10-02T22:46:58.32" personId="{9B5F1665-390C-4846-AB74-E98A1939C54C}" id="{75AF8A8D-856B-0347-A609-C929A10D3C6C}">
    <text>Original Data:
Ash saplings, maple saplings box elder saplings buckeye</text>
  </threadedComment>
  <threadedComment ref="I125" dT="2024-10-01T23:48:13.22" personId="{9B5F1665-390C-4846-AB74-E98A1939C54C}" id="{8FF026CC-1188-1044-80B6-23D3BF3BB7FF}">
    <text>Original Data:
Maple, hackberry,</text>
  </threadedComment>
  <threadedComment ref="J125" dT="2024-10-02T22:47:23.48" personId="{9B5F1665-390C-4846-AB74-E98A1939C54C}" id="{292B4924-C08F-254F-B9BA-D981DD56DF7E}">
    <text>Original Data:
Buckeye, ash saplings pawpaw</text>
  </threadedComment>
  <threadedComment ref="I127" dT="2024-10-01T23:48:50.66" personId="{9B5F1665-390C-4846-AB74-E98A1939C54C}" id="{5CC244F0-F2D1-4C46-9548-024810BC83FD}">
    <text>Original Data:
Tulip pop, cherry, maple</text>
  </threadedComment>
  <threadedComment ref="J127" dT="2024-10-02T22:47:41.96" personId="{9B5F1665-390C-4846-AB74-E98A1939C54C}" id="{A9BF6C41-5E91-C34D-8B4B-606CE7B34B0D}">
    <text>Original Data:
Blackberry,</text>
  </threadedComment>
  <threadedComment ref="I128" dT="2024-10-01T23:49:57.07" personId="{9B5F1665-390C-4846-AB74-E98A1939C54C}" id="{4B10AFFB-EF5E-DC4A-BD7D-E1A85A16365B}">
    <text>Original Data:
Walnut cherry pin oak hackberry hickory maple chinquapin oak</text>
  </threadedComment>
  <threadedComment ref="J128" dT="2024-10-02T22:48:54.20" personId="{9B5F1665-390C-4846-AB74-E98A1939C54C}" id="{3F4DA111-269E-3440-A5BE-FDAA3BFF5B11}">
    <text>Original Data:
Redbud ash sapling poplar sapling papaw viburnum chinquapin oak sapling native euonymus</text>
  </threadedComment>
  <threadedComment ref="I129" dT="2024-10-01T23:50:48.17" personId="{9B5F1665-390C-4846-AB74-E98A1939C54C}" id="{38330128-50E7-AD4C-A193-18EEDFABDB43}">
    <text>Original Data:
Walnut poplar hackberry red oak beech sycamore maple</text>
  </threadedComment>
  <threadedComment ref="J129" dT="2024-10-02T22:49:41.51" personId="{9B5F1665-390C-4846-AB74-E98A1939C54C}" id="{64BB7B27-19E7-DD40-9D62-A9EF186AAFC6}">
    <text>Original Data:
Redbud Spicebush sassafrass, blackberry ash saplings holly viburnum pawpaw elm saplings</text>
  </threadedComment>
  <threadedComment ref="I130" dT="2024-10-01T23:51:03.79" personId="{9B5F1665-390C-4846-AB74-E98A1939C54C}" id="{DA039B4F-DD1B-9642-A0DA-EC4EF6F8830D}">
    <text>Original Data:
Maple beech</text>
  </threadedComment>
  <threadedComment ref="J130" dT="2024-10-02T22:50:33.75" personId="{9B5F1665-390C-4846-AB74-E98A1939C54C}" id="{D35B1A2E-3B50-8742-82DD-31CFABA311D9}">
    <text>Original Data:
Pawpaw Spicebush mock orange</text>
  </threadedComment>
  <threadedComment ref="I131" dT="2024-10-01T23:51:43.55" personId="{9B5F1665-390C-4846-AB74-E98A1939C54C}" id="{EF25EE76-60FE-E44A-8FFC-CDAC40646151}">
    <text>Original Data:
Walnut mulberry beech maple</text>
  </threadedComment>
  <threadedComment ref="J131" dT="2024-10-02T22:51:09.25" personId="{9B5F1665-390C-4846-AB74-E98A1939C54C}" id="{147E577D-B629-E142-91D6-1AE0B4A84B51}">
    <text>Original Data:
Coralberry, pawpaw Spicebush</text>
  </threadedComment>
  <threadedComment ref="I132" dT="2024-10-01T23:52:09.36" personId="{9B5F1665-390C-4846-AB74-E98A1939C54C}" id="{8F9D4858-B060-374C-B07D-0FFB516557CC}">
    <text>Original Data:
Cherry, tulip poplar ash</text>
  </threadedComment>
  <threadedComment ref="J132" dT="2024-10-02T22:53:30.80" personId="{9B5F1665-390C-4846-AB74-E98A1939C54C}" id="{DEEB6900-30C5-8344-8CD6-F0F4AFE4DEFF}">
    <text>Original Data:
Hackberry and maple saplings, redbud</text>
  </threadedComment>
  <threadedComment ref="I133" dT="2024-10-01T23:52:37.64" personId="{9B5F1665-390C-4846-AB74-E98A1939C54C}" id="{728BD7EC-CEA9-6740-88A9-1E2FFA34B886}">
    <text>Original Data:
Maple, walnut</text>
  </threadedComment>
  <threadedComment ref="J133" dT="2024-10-02T22:53:59.21" personId="{9B5F1665-390C-4846-AB74-E98A1939C54C}" id="{D444BCA1-5B4B-BD48-845F-E1BB66135F63}">
    <text>Original Data:
Ash hackberry maple saplings, wahoo, coralberry</text>
  </threadedComment>
  <threadedComment ref="I134" dT="2024-10-01T23:53:12.54" personId="{9B5F1665-390C-4846-AB74-E98A1939C54C}" id="{6E71E0AC-53E6-DA44-8E0D-AA31AD64C14C}">
    <text>Original Data:
Hackberry sycamore</text>
  </threadedComment>
  <threadedComment ref="J134" dT="2024-10-02T22:54:46.28" personId="{9B5F1665-390C-4846-AB74-E98A1939C54C}" id="{56829FD6-C72A-414F-A95A-526500E0CEE8}">
    <text>Original Data:
Pawpaw coral berry, spicebush</text>
  </threadedComment>
  <threadedComment ref="I135" dT="2024-10-01T23:53:42.26" personId="{9B5F1665-390C-4846-AB74-E98A1939C54C}" id="{3FD91B7C-3242-5A47-B258-DFD33623A4EB}">
    <text>Original Data:
Paulownia mapa, locust</text>
  </threadedComment>
  <threadedComment ref="J135" dT="2024-10-02T22:55:06.53" personId="{9B5F1665-390C-4846-AB74-E98A1939C54C}" id="{53B68E2B-C750-C14F-AD5B-8C89C8C10DA4}">
    <text>Original Data:
Maple saplings</text>
  </threadedComment>
  <threadedComment ref="I136" dT="2024-10-01T23:54:01.69" personId="{9B5F1665-390C-4846-AB74-E98A1939C54C}" id="{945FC644-3E4B-C745-BAFD-894EA056B1A4}">
    <text>Original Data:
Hickory, walnut, maple</text>
  </threadedComment>
  <threadedComment ref="J136" dT="2024-10-02T22:55:33.39" personId="{9B5F1665-390C-4846-AB74-E98A1939C54C}" id="{2713D345-BACF-3745-B4F8-16F37B2D8EE1}">
    <text>Original Data:
Maple saplings, spicebush</text>
  </threadedComment>
  <threadedComment ref="I137" dT="2024-10-01T23:54:30.91" personId="{9B5F1665-390C-4846-AB74-E98A1939C54C}" id="{5029A82A-7304-394A-AC6B-137D9990B536}">
    <text>Original Data:
Beech, Maple,</text>
  </threadedComment>
  <threadedComment ref="J137" dT="2024-10-02T22:55:56.14" personId="{9B5F1665-390C-4846-AB74-E98A1939C54C}" id="{33129B5D-E615-FB49-8290-F03178344E7D}">
    <text>Original Data:
Spicebush,elderberry</text>
  </threadedComment>
  <threadedComment ref="I138" dT="2024-10-02T00:01:01.58" personId="{9B5F1665-390C-4846-AB74-E98A1939C54C}" id="{AFA74A34-BC57-5248-98D8-C91C005FE00E}">
    <text>Original Data:
Walnut, maple, hackberry, elm</text>
  </threadedComment>
  <threadedComment ref="J138" dT="2024-10-02T22:56:37.07" personId="{9B5F1665-390C-4846-AB74-E98A1939C54C}" id="{C2693A43-A4D5-494C-B8DB-97A7CC9AD0D8}">
    <text>Original Data:
Redbud, holly, ashand cherry saplings, coral berry, Spicebush</text>
  </threadedComment>
  <threadedComment ref="I139" dT="2024-10-02T00:01:36.36" personId="{9B5F1665-390C-4846-AB74-E98A1939C54C}" id="{6A61B2F3-B578-BD4F-ABA6-A3ADBE775CB3}">
    <text>Original Data:
Box elder, sycamore, sugar maple,</text>
  </threadedComment>
  <threadedComment ref="J139" dT="2024-10-02T22:57:06.11" personId="{9B5F1665-390C-4846-AB74-E98A1939C54C}" id="{4097A1E0-F1E0-5849-B2A5-ABB41D643C3C}">
    <text>Original Data:
Pawpaw, sugar maple, box elder, ash</text>
  </threadedComment>
  <threadedComment ref="I140" dT="2024-10-02T00:02:20.26" personId="{9B5F1665-390C-4846-AB74-E98A1939C54C}" id="{7E9E55CB-1FCB-FF48-AC7B-EF0BA8611AC8}">
    <text>Original Data:
Oak, sugar maple, hackberry, sycamore</text>
  </threadedComment>
  <threadedComment ref="J140" dT="2024-10-02T22:57:57.79" personId="{9B5F1665-390C-4846-AB74-E98A1939C54C}" id="{430ED25E-C017-E046-B7F9-A6DF3276C03F}">
    <text>Original Data:
Sugar maple, native cane, ash, Carya, cercis, sasafrass</text>
  </threadedComment>
  <threadedComment ref="I141" dT="2024-10-02T00:02:55.22" personId="{9B5F1665-390C-4846-AB74-E98A1939C54C}" id="{AF4B36B7-27DC-8942-A52E-5C52EBDCF782}">
    <text>Original Data:
Basswood, walnut, red oak, maple tulip pop</text>
  </threadedComment>
  <threadedComment ref="J141" dT="2024-10-02T22:58:47.58" personId="{9B5F1665-390C-4846-AB74-E98A1939C54C}" id="{25665A87-62AA-934D-9214-971FD1200364}">
    <text>Original Data:
Viburnum holly, ash sapling</text>
  </threadedComment>
  <threadedComment ref="I142" dT="2024-10-02T00:03:21.18" personId="{9B5F1665-390C-4846-AB74-E98A1939C54C}" id="{F1324F71-255C-1947-A53E-F3FA9312EA6F}">
    <text>Original Data:
Beech, tulip poplar, elm</text>
  </threadedComment>
  <threadedComment ref="J142" dT="2024-10-02T22:59:00.91" personId="{9B5F1665-390C-4846-AB74-E98A1939C54C}" id="{4842773B-3AD6-2C41-A63F-50B106137D00}">
    <text>Original Data:
Buckeye</text>
  </threadedComment>
  <threadedComment ref="I143" dT="2024-10-02T00:03:43.14" personId="{9B5F1665-390C-4846-AB74-E98A1939C54C}" id="{941B6A81-DB8F-A949-8EAB-CE2592EDEA65}">
    <text>Original Data:
Beech, maple,</text>
  </threadedComment>
  <threadedComment ref="J143" dT="2024-10-02T22:59:29.41" personId="{9B5F1665-390C-4846-AB74-E98A1939C54C}" id="{BC330906-93A9-2B46-A2D4-6D50CEC24E39}">
    <text>Original Data:
Pawpaw, maple saplings,</text>
  </threadedComment>
  <threadedComment ref="I144" dT="2024-10-02T00:04:21.78" personId="{9B5F1665-390C-4846-AB74-E98A1939C54C}" id="{0B139B89-E035-1543-A0CF-C41C8014AA4F}">
    <text>Original Data:
Maple walnut couple young oaks hackberrt</text>
  </threadedComment>
  <threadedComment ref="J144" dT="2024-10-02T22:59:48.04" personId="{9B5F1665-390C-4846-AB74-E98A1939C54C}" id="{51A8180B-1DB9-1D49-A40E-0A02EAB35780}">
    <text>Original Data:
Redbud holly ash saplings</text>
  </threadedComment>
  <threadedComment ref="I145" dT="2024-10-02T00:04:49.06" personId="{9B5F1665-390C-4846-AB74-E98A1939C54C}" id="{2A521F76-75F2-984C-83E4-9780F0522164}">
    <text>Original Data:
Tulip pop, maple, walnut,</text>
  </threadedComment>
  <threadedComment ref="J145" dT="2024-10-02T23:00:16.99" personId="{9B5F1665-390C-4846-AB74-E98A1939C54C}" id="{BE0DF7C2-D644-3841-8862-843E29D43AE4}">
    <text>Original Data:
Maple saplings, ash saplings, jetbead?</text>
  </threadedComment>
  <threadedComment ref="I146" dT="2024-10-02T00:05:28.51" personId="{9B5F1665-390C-4846-AB74-E98A1939C54C}" id="{04115E2C-BBBD-8C4E-A5D7-35857595A6F0}">
    <text>Original Data:
Maple hackberry sycamore walnut sweet gum chinquapin oak</text>
  </threadedComment>
  <threadedComment ref="J146" dT="2024-10-02T23:00:38.99" personId="{9B5F1665-390C-4846-AB74-E98A1939C54C}" id="{3DE587CD-BE13-5145-9A8B-BD767B5795B8}">
    <text>Original Data:
Ash and maple saplings redbud</text>
  </threadedComment>
  <threadedComment ref="I147" dT="2024-10-02T00:06:32.83" personId="{9B5F1665-390C-4846-AB74-E98A1939C54C}" id="{D3D0996A-15B1-6E46-ABE2-B3645B954208}">
    <text>Original Data:
Chinquapin oak red oak tulip poplar maple beech</text>
  </threadedComment>
  <threadedComment ref="J147" dT="2024-10-02T23:01:08.67" personId="{9B5F1665-390C-4846-AB74-E98A1939C54C}" id="{AD12D217-6104-3340-A79C-0A37CEC424D4}">
    <text>Original Data:
Dogwood redbud ash and maple saplings blackberry</text>
  </threadedComment>
  <threadedComment ref="I148" dT="2024-10-02T00:07:33.69" personId="{9B5F1665-390C-4846-AB74-E98A1939C54C}" id="{07E8BF99-B71D-BF46-A0B7-B9E2641B14BF}">
    <text>Original Data:
Tulip poplar sugar maple walnut Osage orange chinquapin oak American elm hackberry beech red oak</text>
  </threadedComment>
  <threadedComment ref="J148" dT="2024-10-02T23:02:50.46" personId="{9B5F1665-390C-4846-AB74-E98A1939C54C}" id="{D300E8B5-0AF1-BF4A-AD39-A50369A3DD86}">
    <text>Original Data:
Redbud ash many maple saplings spicebush</text>
  </threadedComment>
  <threadedComment ref="I149" dT="2024-10-02T00:08:09.48" personId="{9B5F1665-390C-4846-AB74-E98A1939C54C}" id="{1F615B8A-8F04-F24C-A1A7-BBB2A7088648}">
    <text>Original Data:
Tulip poplar maple walnut hackberry</text>
  </threadedComment>
  <threadedComment ref="J149" dT="2024-10-02T23:03:19.94" personId="{9B5F1665-390C-4846-AB74-E98A1939C54C}" id="{5C5E4066-FFCF-EC45-8F84-B07C613C5992}">
    <text>Original Data:
Elderberry buckeye</text>
  </threadedComment>
  <threadedComment ref="I150" dT="2024-10-02T00:08:27.67" personId="{9B5F1665-390C-4846-AB74-E98A1939C54C}" id="{D1A3D6F3-F2E8-6F45-BADA-55221336B61B}">
    <text>Original Data:
Maple locust</text>
  </threadedComment>
  <threadedComment ref="J150" dT="2024-10-02T23:03:39.30" personId="{9B5F1665-390C-4846-AB74-E98A1939C54C}" id="{451AA05A-E436-DD48-8841-DA949CA5E0B4}">
    <text>Original Data:
Pawpaw spicebush redbud</text>
  </threadedComment>
  <threadedComment ref="I151" dT="2024-10-02T00:08:52.10" personId="{9B5F1665-390C-4846-AB74-E98A1939C54C}" id="{6A476077-78F3-5B4E-A298-05653C8D80FD}">
    <text xml:space="preserve">Original Data:
Pines, hackberry, maple, </text>
  </threadedComment>
  <threadedComment ref="J151" dT="2024-10-02T23:04:01.48" personId="{9B5F1665-390C-4846-AB74-E98A1939C54C}" id="{B61D5C12-042D-CC41-8A2B-8FC0D2F58C0B}">
    <text>Original Data:
Maple and ash saplings</text>
  </threadedComment>
  <threadedComment ref="I152" dT="2024-10-02T00:09:14.06" personId="{9B5F1665-390C-4846-AB74-E98A1939C54C}" id="{7EA64C9B-B77D-BF4B-9100-474300E7E906}">
    <text>Original Data:
Locust, maple, ash,</text>
  </threadedComment>
  <threadedComment ref="J152" dT="2024-10-02T23:04:46.23" personId="{9B5F1665-390C-4846-AB74-E98A1939C54C}" id="{24791EE4-BABC-9B4B-9B8C-9D7FF14EA057}">
    <text>Original Data:
Buckeye, elderberry ash saplings, native euonymus bitternut hickory saplings</text>
  </threadedComment>
  <threadedComment ref="I153" dT="2024-10-02T00:09:41.69" personId="{9B5F1665-390C-4846-AB74-E98A1939C54C}" id="{5AB38DC0-AA48-F947-BED6-A7713E2EA9F4}">
    <text>Original Data:
Red and white oaks, maple, maple, hackberry walnut,</text>
  </threadedComment>
  <threadedComment ref="J153" dT="2024-10-02T23:05:07.47" personId="{9B5F1665-390C-4846-AB74-E98A1939C54C}" id="{D75E1210-8A80-6B43-8A60-F1C6A0655A37}">
    <text>Original Data:
Spicebush, maple and ash saplings</text>
  </threadedComment>
  <threadedComment ref="I154" dT="2024-10-02T00:10:14.47" personId="{9B5F1665-390C-4846-AB74-E98A1939C54C}" id="{D09AA75F-F429-9640-BA8D-57557A785EB8}">
    <text>Original Data:
Maple, walnut, cherry</text>
  </threadedComment>
  <threadedComment ref="J154" dT="2024-10-02T23:05:24.02" personId="{9B5F1665-390C-4846-AB74-E98A1939C54C}" id="{6A83E131-C8B4-5949-98D4-16E8701C69E3}">
    <text>Original Data:
Coral berry, maple saplings</text>
  </threadedComment>
  <threadedComment ref="I155" dT="2024-10-02T00:10:42.26" personId="{9B5F1665-390C-4846-AB74-E98A1939C54C}" id="{C26CB25A-1C51-AA44-87DD-0F51721DF29A}">
    <text>Original Data:
Hackberry, box elder, sugar maple</text>
  </threadedComment>
  <threadedComment ref="J155" dT="2024-10-02T23:05:53.39" personId="{9B5F1665-390C-4846-AB74-E98A1939C54C}" id="{D5234D05-BC19-044B-B2DA-B4A93260D1FB}">
    <text>Original Data:
Buckeye, sugar maple, box elder, hackberry, ash</text>
  </threadedComment>
  <threadedComment ref="I156" dT="2024-10-02T00:11:11.46" personId="{9B5F1665-390C-4846-AB74-E98A1939C54C}" id="{F495420A-2A71-464A-84F5-4986BA0EBDC0}">
    <text>Original Data:
Maple beech tulip poplar cherry</text>
  </threadedComment>
  <threadedComment ref="J156" dT="2024-10-02T23:06:24.79" personId="{9B5F1665-390C-4846-AB74-E98A1939C54C}" id="{BEDDBB41-DBE4-5D4B-BAF9-B08C9B756664}">
    <text>Original Data:
Maple saplings, pawpaw devils walking stivk</text>
  </threadedComment>
  <threadedComment ref="I157" dT="2024-10-02T00:11:35.25" personId="{9B5F1665-390C-4846-AB74-E98A1939C54C}" id="{19F1BBC1-CBA1-5243-A376-8C6FE88CF63A}">
    <text>Original Data:
Beech maple tulip pop hackberry cherry</text>
  </threadedComment>
  <threadedComment ref="J157" dT="2024-10-02T23:06:45.79" personId="{9B5F1665-390C-4846-AB74-E98A1939C54C}" id="{AC7728CB-8A3E-7745-BAAD-55421E7D4DB7}">
    <text>Original Data:
Ash maple saplings holly</text>
  </threadedComment>
  <threadedComment ref="I159" dT="2024-10-02T00:12:15.04" personId="{9B5F1665-390C-4846-AB74-E98A1939C54C}" id="{2885BFA3-DDA2-C64F-8D49-8296420073AF}">
    <text>Original Data:
Cherry maple</text>
  </threadedComment>
  <threadedComment ref="J159" dT="2024-10-02T23:07:00.97" personId="{9B5F1665-390C-4846-AB74-E98A1939C54C}" id="{E9155815-8F1A-B043-9C0D-DEADE52C6D10}">
    <text>Original Data:
Dogwood</text>
  </threadedComment>
  <threadedComment ref="I160" dT="2024-10-02T00:12:55.15" personId="{9B5F1665-390C-4846-AB74-E98A1939C54C}" id="{2C08C297-93E7-D74C-9CA3-D1ADAFB268A9}">
    <text>Original Data:
Maple hackberry ash poplar basswood white oak am elm</text>
  </threadedComment>
  <threadedComment ref="J160" dT="2024-10-02T23:07:49.46" personId="{9B5F1665-390C-4846-AB74-E98A1939C54C}" id="{C4F6A1D1-7A56-A241-AA30-BB7663874D24}">
    <text>Original Data:
Ash hickory and maple saplings holly</text>
  </threadedComment>
  <threadedComment ref="I161" dT="2024-10-02T00:15:00.46" personId="{9B5F1665-390C-4846-AB74-E98A1939C54C}" id="{BA6B8E92-6C27-4247-8363-DCCD0C625D2B}">
    <text>Original Data:
Maple white oak hackberry pin oak</text>
  </threadedComment>
  <threadedComment ref="J161" dT="2024-10-02T23:08:53.81" personId="{9B5F1665-390C-4846-AB74-E98A1939C54C}" id="{66A83E55-1E80-5D4E-AE37-FFC3E0CE9057}">
    <text>Original Data:
Redbud maple saplings Spicebush pawpaw couple ash and tulip pop saplings tiny viburnum (jap tree lilac???)</text>
  </threadedComment>
  <threadedComment ref="I162" dT="2024-10-02T00:15:39.17" personId="{9B5F1665-390C-4846-AB74-E98A1939C54C}" id="{2062DC45-3107-7346-B202-65FE9330DDB0}">
    <text>Original Data:
Box elder, sycamore, pecan, oak sp, sugar maple, mulberry</text>
  </threadedComment>
  <threadedComment ref="J162" dT="2024-10-02T23:09:17.31" personId="{9B5F1665-390C-4846-AB74-E98A1939C54C}" id="{D9C0CE32-4764-B04F-AD26-DE6DF07DD683}">
    <text>Original Data:
Box elder, ash, red oak, elm</text>
  </threadedComment>
  <threadedComment ref="I163" dT="2024-10-02T00:16:13.74" personId="{9B5F1665-390C-4846-AB74-E98A1939C54C}" id="{9C0EFBA5-4E7E-5146-AB20-7121C6AE918F}">
    <text>Original Data:
Hickory tulip pop cherry maple</text>
  </threadedComment>
  <threadedComment ref="J163" dT="2024-10-02T23:09:48.75" personId="{9B5F1665-390C-4846-AB74-E98A1939C54C}" id="{CEAECEF9-30AE-AE47-9640-A97E3A06FB6A}">
    <text>Original Data:
Dogwood tulip pop sapling holly</text>
  </threadedComment>
  <threadedComment ref="I164" dT="2024-10-02T00:16:40.38" personId="{9B5F1665-390C-4846-AB74-E98A1939C54C}" id="{B5C2DB7B-D1E6-6747-9B7D-EDA8C24DE238}">
    <text>Original Data:
Gum, maple, tulip pop, cherry, beech</text>
  </threadedComment>
  <threadedComment ref="J164" dT="2024-10-02T23:10:15.80" personId="{9B5F1665-390C-4846-AB74-E98A1939C54C}" id="{B6B9E507-2D3F-B348-9C55-DFA2105857E3}">
    <text>Original Data:
Catalpa, coffee tree, pawpaw, holly,</text>
  </threadedComment>
  <threadedComment ref="I165" dT="2024-10-02T00:17:09.52" personId="{9B5F1665-390C-4846-AB74-E98A1939C54C}" id="{1DDCA63E-A01D-3F43-BCA9-39AFFA3F04CB}">
    <text>Original Data:
Maple, tulip pop, hackberry, walnut</text>
  </threadedComment>
  <threadedComment ref="J165" dT="2024-10-02T23:10:42.99" personId="{9B5F1665-390C-4846-AB74-E98A1939C54C}" id="{471B9CD4-2474-244A-8B23-D3D172A3D124}">
    <text>Original Data:
Redbud, blackberry, maple saplings, ash saplings</text>
  </threadedComment>
  <threadedComment ref="I166" dT="2024-10-02T00:17:45.55" personId="{9B5F1665-390C-4846-AB74-E98A1939C54C}" id="{7442062C-1BA9-2745-8C9F-0A01FD690FC5}">
    <text>Original Data:
Elm hackberry maple walnut oak</text>
  </threadedComment>
  <threadedComment ref="J166" dT="2024-10-02T23:11:04.80" personId="{9B5F1665-390C-4846-AB74-E98A1939C54C}" id="{0A8C638E-E3DD-254A-97AC-EB1FE9AB3D89}">
    <text>Original Data:
Buckeye oak sapling box elder</text>
  </threadedComment>
  <threadedComment ref="I167" dT="2024-10-02T00:18:08.59" personId="{9B5F1665-390C-4846-AB74-E98A1939C54C}" id="{FEDB6105-91CA-AF40-BB76-29CFDB442472}">
    <text>Original Data:
Mulberry, ash, hackberry,</text>
  </threadedComment>
  <threadedComment ref="J167" dT="2024-10-02T23:11:38.40" personId="{9B5F1665-390C-4846-AB74-E98A1939C54C}" id="{623F1590-AB4A-F147-8DC0-C7F0CE499151}">
    <text>Original Data:
Ailanthus, buckeye, hackberry, juniper, pawpaw</text>
  </threadedComment>
  <threadedComment ref="I168" dT="2024-10-02T00:18:49.25" personId="{9B5F1665-390C-4846-AB74-E98A1939C54C}" id="{80AC523C-8F6E-6549-B1D1-D166966DFD3E}">
    <text>Original Data:
Sugar maple, box elder, hackberry, walnut,</text>
  </threadedComment>
  <threadedComment ref="J168" dT="2024-10-02T23:12:04.20" personId="{9B5F1665-390C-4846-AB74-E98A1939C54C}" id="{EBDDA1FD-BC60-2347-B7AE-DA9D41055DBD}">
    <text>Original Data:
Elm, ash, box elder, sugar maple</text>
  </threadedComment>
  <threadedComment ref="I169" dT="2024-10-02T00:19:26.23" personId="{9B5F1665-390C-4846-AB74-E98A1939C54C}" id="{49B98C4D-C3AA-AF4C-97DD-FDAE6EC05A66}">
    <text>Original Data:
Pawpaw, box elder, ash, oak sp, sycamore, hackberry, sugar maple, osage orange</text>
  </threadedComment>
  <threadedComment ref="J169" dT="2024-10-02T23:12:55.17" personId="{9B5F1665-390C-4846-AB74-E98A1939C54C}" id="{F77A6411-7075-0C47-B0B4-C90DBAC0128D}">
    <text>Original Data:
Buckeye, pawpaw, cercis, sugar maple, corns mashed, box elder, ash, lindera benzoin</text>
  </threadedComment>
  <threadedComment ref="I171" dT="2024-10-02T00:19:58.44" personId="{9B5F1665-390C-4846-AB74-E98A1939C54C}" id="{9653E7A9-290A-EE40-84C0-6FC1A6B899F7}">
    <text>Original Data:
White oak, sugar maple, ash, walnut, red oak</text>
  </threadedComment>
  <threadedComment ref="J171" dT="2024-10-02T23:14:38.87" personId="{9B5F1665-390C-4846-AB74-E98A1939C54C}" id="{50126A12-D1EB-4B46-83FB-D5C160B797FF}">
    <text>Original Data:
Ash, pawpaw, maple, hackberry, cercis, oak, elm, poplar</text>
  </threadedComment>
  <threadedComment ref="I172" dT="2024-10-02T00:20:29.88" personId="{9B5F1665-390C-4846-AB74-E98A1939C54C}" id="{8764B8AC-96A4-BD4F-95B5-A04ED57AC16E}">
    <text>Original Data:
Hackberry cherry maple sycamore basswood</text>
  </threadedComment>
  <threadedComment ref="J172" dT="2024-10-02T23:15:30.68" personId="{9B5F1665-390C-4846-AB74-E98A1939C54C}" id="{C8886EB9-78DA-5F4B-83F7-C67DA158FD8E}">
    <text>Original Data:
Dogwood, maple sapling, pawpaw</text>
  </threadedComment>
  <threadedComment ref="I173" dT="2024-10-02T00:21:12.42" personId="{9B5F1665-390C-4846-AB74-E98A1939C54C}" id="{05A1E55B-497B-A447-A8AF-7CF588AAEBF1}">
    <text>Original Data:
Walnut hackberry maple</text>
  </threadedComment>
  <threadedComment ref="J173" dT="2024-10-02T23:15:54.53" personId="{9B5F1665-390C-4846-AB74-E98A1939C54C}" id="{2A4AEB67-5751-DE47-91D0-392B8499B900}">
    <text>Original Data:
Spicebush, not many saplings at all?</text>
  </threadedComment>
  <threadedComment ref="I174" dT="2024-10-02T00:21:42.70" personId="{9B5F1665-390C-4846-AB74-E98A1939C54C}" id="{0BE84D0A-5FA6-5B42-B58F-1139039CCD02}">
    <text>Original Data:
Walnut hackberry maple mulberry</text>
  </threadedComment>
  <threadedComment ref="J174" dT="2024-10-02T23:16:10.09" personId="{9B5F1665-390C-4846-AB74-E98A1939C54C}" id="{07BD7BAF-70D0-7742-AAC5-268E7A920013}">
    <text>Original Data:
Ash saplings</text>
  </threadedComment>
  <threadedComment ref="I175" dT="2024-10-02T00:22:24.66" personId="{9B5F1665-390C-4846-AB74-E98A1939C54C}" id="{5BFEEA1B-60C1-CA41-A832-C16AF04074B5}">
    <text>Original Data:
Ash, oak, butternut hickory, sugar maple, buckeye, poplar, sycamore</text>
  </threadedComment>
  <threadedComment ref="J175" dT="2024-10-02T23:17:14.59" personId="{9B5F1665-390C-4846-AB74-E98A1939C54C}" id="{5B0C5728-3CF8-E743-9AE0-FCDDF0E8A0DE}">
    <text>Original Data:
Buckeye, cercis, black cherry, dogwood, juniper, hackberry, sugar maple, box elder, butternut hickory, ash, ginko</text>
  </threadedComment>
  <threadedComment ref="I176" dT="2024-10-02T00:23:03.28" personId="{9B5F1665-390C-4846-AB74-E98A1939C54C}" id="{CBC2AF62-AC1C-9F43-8ECC-2F310BD690EE}">
    <text>Original Data:
Osageorange, chinkapin oak, ash, tilia, sugar maple</text>
  </threadedComment>
  <threadedComment ref="J176" dT="2024-10-02T23:17:57.68" personId="{9B5F1665-390C-4846-AB74-E98A1939C54C}" id="{E242DC98-6C6D-6E4B-A26A-A235094A5F6E}">
    <text>Original Data:
Hackberry, cercis, ash, oak, maple, juniper, elm</text>
  </threadedComment>
  <threadedComment ref="I177" dT="2024-10-02T00:23:29.42" personId="{9B5F1665-390C-4846-AB74-E98A1939C54C}" id="{4CF6FB4A-100A-A846-A028-F84A52E674E2}">
    <text>Original Data:
Oak sp, ash, sycamore</text>
  </threadedComment>
  <threadedComment ref="J177" dT="2024-10-02T23:18:58.72" personId="{9B5F1665-390C-4846-AB74-E98A1939C54C}" id="{A399CAE5-3B26-9B4A-93F5-BA6F30210628}">
    <text>Original Data:
Sugar maple, ash, juniper, cercis, butternut hickory, havkberry, tulip poplar, oak, black cherry, beech</text>
  </threadedComment>
  <threadedComment ref="I178" dT="2024-10-02T00:24:05.80" personId="{9B5F1665-390C-4846-AB74-E98A1939C54C}" id="{ECF8EA6B-ABF5-354B-846F-49C5AA0204F4}">
    <text>Original Data:
Ailanthus, circus, buckeye, sugar maple, cornus, ash, lm</text>
  </threadedComment>
  <threadedComment ref="J178" dT="2024-10-02T23:19:32.06" personId="{9B5F1665-390C-4846-AB74-E98A1939C54C}" id="{CE44BD4E-776F-7649-95B2-D41BBF40F5FC}">
    <text>Original Data:
Bladdernut, juniper, lonicera, ash</text>
  </threadedComment>
  <threadedComment ref="I179" dT="2024-10-02T00:24:26.21" personId="{9B5F1665-390C-4846-AB74-E98A1939C54C}" id="{0918F7D4-9DCA-894B-9D87-0620D7DB2DB4}">
    <text>Original Data:
Mulberry, elm,maple</text>
  </threadedComment>
  <threadedComment ref="J179" dT="2024-10-02T23:20:29.22" personId="{9B5F1665-390C-4846-AB74-E98A1939C54C}" id="{FB6DF37A-A269-9340-9231-D65D983253F9}">
    <text>Original Data:
Walnut, red oak,box elder, carya sp, ash, mulberry, prunus sp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6" dT="2024-10-03T23:46:58.92" personId="{9B5F1665-390C-4846-AB74-E98A1939C54C}" id="{E4640F40-0B16-C540-933B-BCAF48DFC91B}">
    <text>Combined seedlings and saplings column with understory column. Values that were added included saplings at the end</text>
  </threadedComment>
  <threadedComment ref="I9" dT="2024-10-03T18:29:45.71" personId="{9B5F1665-390C-4846-AB74-E98A1939C54C}" id="{C882571D-386D-664C-A606-C6099FA35E92}">
    <text>Original Data:
Maple sweet gum beech elm black oak poplar</text>
  </threadedComment>
  <threadedComment ref="K9" dT="2024-10-03T23:48:17.59" personId="{9B5F1665-390C-4846-AB74-E98A1939C54C}" id="{BC1F8318-FA61-4541-B615-55329DAC1105}">
    <text>Original Data:
Pawpaw ironwood ash strawberry bush</text>
  </threadedComment>
  <threadedComment ref="I10" dT="2024-10-03T18:30:16.53" personId="{9B5F1665-390C-4846-AB74-E98A1939C54C}" id="{DE359AD0-A910-A94A-8BA5-62C690EEAE76}">
    <text>Original Data:
Sugar maple, n red oak, shag bark hickory, white oak, beech</text>
  </threadedComment>
  <threadedComment ref="K10" dT="2024-10-03T23:48:57.03" personId="{9B5F1665-390C-4846-AB74-E98A1939C54C}" id="{AA572E89-56EA-784B-BE74-FC4843792EEB}">
    <text>Original Data:
Ash loma sugar maple sweet gum</text>
  </threadedComment>
  <threadedComment ref="I11" dT="2024-10-03T18:31:28.90" personId="{9B5F1665-390C-4846-AB74-E98A1939C54C}" id="{75668F74-50E4-9945-A642-5F4A76A881C9}">
    <text>Original Data:
Sugar maple, elm, mockernut hickory n red oak, white oak, shag bark hickory, beech</text>
  </threadedComment>
  <threadedComment ref="K11" dT="2024-10-03T23:49:23.37" personId="{9B5F1665-390C-4846-AB74-E98A1939C54C}" id="{6376D532-FF85-934D-A0FA-61DF942B44BF}">
    <text>Original Data:
Ash oak hickory holly sugar maple loma</text>
  </threadedComment>
  <threadedComment ref="I12" dT="2024-10-03T18:32:16.22" personId="{9B5F1665-390C-4846-AB74-E98A1939C54C}" id="{7B5B8971-F382-B847-8DFE-B6B05BB07187}">
    <text>Original Data:
White oak sugar maple movkernut hickory n red oak scarlet oak shag bark hickory beech</text>
  </threadedComment>
  <threadedComment ref="K12" dT="2024-10-03T23:49:53.39" personId="{9B5F1665-390C-4846-AB74-E98A1939C54C}" id="{9B960B49-0CA3-7F47-8968-F6E1E201E69B}">
    <text>Original Data:
Elm maple redbud</text>
  </threadedComment>
  <threadedComment ref="I13" dT="2024-10-03T18:33:01.81" personId="{9B5F1665-390C-4846-AB74-E98A1939C54C}" id="{2443724C-FEA1-8D4F-9227-74A8D809C08F}">
    <text>Original Data:
Sugar maple beech black gum</text>
  </threadedComment>
  <threadedComment ref="K13" dT="2024-10-03T23:50:19.98" personId="{9B5F1665-390C-4846-AB74-E98A1939C54C}" id="{5BEDB0FC-8439-8747-9425-B92083996653}">
    <text>Original Data:
Holly beech loma pawpaw</text>
  </threadedComment>
  <threadedComment ref="I14" dT="2024-10-03T18:33:47.23" personId="{9B5F1665-390C-4846-AB74-E98A1939C54C}" id="{11B53548-3CD3-5C46-8FA4-A28CDC505BFD}">
    <text>Original Data:
White oak cheastnut oak mockernut hickory sugar maple pignut hickory</text>
  </threadedComment>
  <threadedComment ref="K14" dT="2024-10-03T23:50:56.39" personId="{9B5F1665-390C-4846-AB74-E98A1939C54C}" id="{A39736FD-9063-D94E-B6F0-74874DC22F1F}">
    <text>Original Data:
Hickory oak lindera benzoin redbud ash elm holly greenbrier hickory pawpaw</text>
  </threadedComment>
  <threadedComment ref="I15" dT="2024-10-03T18:35:23.62" personId="{9B5F1665-390C-4846-AB74-E98A1939C54C}" id="{5D7098EE-404A-114D-AE61-56AD0B4334E9}">
    <text>Original Data:
Beech poplar sweet gum tulip poplar n red oak sugar maple</text>
  </threadedComment>
  <threadedComment ref="K15" dT="2024-10-03T23:51:59.87" personId="{9B5F1665-390C-4846-AB74-E98A1939C54C}" id="{139C6539-DCE1-4C48-AA09-A6EB59879429}">
    <text>Original Data:
Spice Bush pawpaw beech greenbrier ash</text>
  </threadedComment>
  <threadedComment ref="I16" dT="2024-10-03T18:35:53.03" personId="{9B5F1665-390C-4846-AB74-E98A1939C54C}" id="{FF5E87EF-4BE0-A14C-B96A-27032CB92303}">
    <text>Original Data:
Shag bark hickory sweet gum sugar maple pignut hickory white oak</text>
  </threadedComment>
  <threadedComment ref="K16" dT="2024-10-03T23:52:57.73" personId="{9B5F1665-390C-4846-AB74-E98A1939C54C}" id="{C564173E-2586-4E45-AFF7-FA1762D9665F}">
    <text>Original Data:
Ash oak Kundera benzoin sugar maple</text>
  </threadedComment>
  <threadedComment ref="I17" dT="2024-10-03T18:36:42.51" personId="{9B5F1665-390C-4846-AB74-E98A1939C54C}" id="{78DACFF1-4FFF-D645-9224-CBC3ECE04D34}">
    <text>Original Data:
White oak beech poplar</text>
  </threadedComment>
  <threadedComment ref="K17" dT="2024-10-03T23:53:21.05" personId="{9B5F1665-390C-4846-AB74-E98A1939C54C}" id="{10BF9AF5-8D9F-E144-9904-D2C6D502437A}">
    <text>Original Data:
Pawpaw beech greenbrier ash lindera</text>
  </threadedComment>
  <threadedComment ref="I18" dT="2024-10-03T18:37:08.18" personId="{9B5F1665-390C-4846-AB74-E98A1939C54C}" id="{51DCD03A-14C8-704C-A7F2-784BF9AA1796}">
    <text>Original Data:
Hickory elm white oak n red oak hackberry</text>
  </threadedComment>
  <threadedComment ref="K18" dT="2024-10-03T23:54:11.85" personId="{9B5F1665-390C-4846-AB74-E98A1939C54C}" id="{AB38BAB0-2FBA-FE48-A3CB-886E4826F3CE}">
    <text>Original Data:
Redbud beech cheastnut oak Hawthorne coralberry</text>
  </threadedComment>
  <threadedComment ref="I19" dT="2024-10-03T18:37:34.64" personId="{9B5F1665-390C-4846-AB74-E98A1939C54C}" id="{E08A0E5A-EDED-5F47-A6AE-8690AA62F3FD}">
    <text>Original Data:
Cheastnut oak white oak beech</text>
  </threadedComment>
  <threadedComment ref="K19" dT="2024-10-03T23:54:41.36" personId="{9B5F1665-390C-4846-AB74-E98A1939C54C}" id="{871331FA-2AB3-4F45-8137-5D577A557322}">
    <text>Original Data:
Service berry oak dogwood greenbrier</text>
  </threadedComment>
  <threadedComment ref="I20" dT="2024-10-03T18:39:36.71" personId="{9B5F1665-390C-4846-AB74-E98A1939C54C}" id="{5BE1FF9F-F753-324E-AAF7-FA08704F504D}">
    <text>Original Data:
Elm n red oak hickory white oak shag bark hickory</text>
  </threadedComment>
  <threadedComment ref="K20" dT="2024-10-03T23:56:32.22" personId="{9B5F1665-390C-4846-AB74-E98A1939C54C}" id="{95A7B87C-2B7D-524A-B1EB-28A4711FEF17}">
    <text>Original Data:
Hoo hornbeam beech redbud greenbrier sugar maple</text>
  </threadedComment>
  <threadedComment ref="I21" dT="2024-10-03T18:40:29.84" personId="{9B5F1665-390C-4846-AB74-E98A1939C54C}" id="{3B0FBDFC-D283-7645-9B27-215476AF6E2A}">
    <text>Original Data:
Tulip poplar beech sugar maple black gum shag bark hickory</text>
  </threadedComment>
  <threadedComment ref="K21" dT="2024-10-03T23:56:55.93" personId="{9B5F1665-390C-4846-AB74-E98A1939C54C}" id="{6AF2D30E-B39D-CF48-A6B6-FD25613EC5F4}">
    <text>Original Data:
Pawpaw lindera sweet gum ash greenbrier</text>
  </threadedComment>
  <threadedComment ref="I22" dT="2024-10-03T18:40:57.34" personId="{9B5F1665-390C-4846-AB74-E98A1939C54C}" id="{6B6B2D74-5569-1B47-BACA-898A81F8DCC1}">
    <text>Original Data:
White oak sugar maple elm beech n red oak sweet gum</text>
  </threadedComment>
  <threadedComment ref="K22" dT="2024-10-03T23:57:31.89" personId="{9B5F1665-390C-4846-AB74-E98A1939C54C}" id="{F8CB6513-4C6D-7049-A0FB-2CE2ABAE7F57}">
    <text>Original Data:
Pawpaw ash sugar maple lindera oak loma privet</text>
  </threadedComment>
  <threadedComment ref="I23" dT="2024-10-03T18:41:22.47" personId="{9B5F1665-390C-4846-AB74-E98A1939C54C}" id="{75E60A64-9DDA-9B48-BA21-9E5D47A31057}">
    <text>Original Data:
Beech tulip poplar sweet gum, sycamore, maple</text>
  </threadedComment>
  <threadedComment ref="K23" dT="2024-10-03T23:57:59.79" personId="{9B5F1665-390C-4846-AB74-E98A1939C54C}" id="{9174AA99-E1EC-D641-A6AC-DD52661E5A51}">
    <text>Original Data:
Beech pawpaw greenbrier</text>
  </threadedComment>
  <threadedComment ref="I24" dT="2024-10-03T18:43:19.45" personId="{9B5F1665-390C-4846-AB74-E98A1939C54C}" id="{3CE3A916-AFB1-064B-B0AA-894FB9B0D93E}">
    <text>Original Data:
Beech, black gum, hickory, red oak, hop hornbeam</text>
  </threadedComment>
  <threadedComment ref="K24" dT="2024-10-03T23:58:34.71" personId="{9B5F1665-390C-4846-AB74-E98A1939C54C}" id="{6BBE3D76-502E-C243-BE4F-2071F25AA36C}">
    <text>Original Data:
Lindera, pawpaw, greenbrier</text>
  </threadedComment>
  <threadedComment ref="I25" dT="2024-10-03T18:44:54.37" personId="{9B5F1665-390C-4846-AB74-E98A1939C54C}" id="{1E0A45C0-3161-2640-848A-B419208AA09D}">
    <text>Original Data:
Beech, hickory, red oak, tulip poplar</text>
  </threadedComment>
  <threadedComment ref="K25" dT="2024-10-03T23:58:58.28" personId="{9B5F1665-390C-4846-AB74-E98A1939C54C}" id="{5809ABE5-7DF9-274A-934B-06EDE3B8F8E8}">
    <text>Original Data:
Lindera, greenbrier</text>
  </threadedComment>
  <threadedComment ref="I26" dT="2024-10-03T18:45:24.08" personId="{9B5F1665-390C-4846-AB74-E98A1939C54C}" id="{8F341E6B-07B7-C447-97A7-1CED6900AB09}">
    <text>Original Data:
Poplar, beech, sweet gum, am elm, oak, holly, red maple</text>
  </threadedComment>
  <threadedComment ref="K26" dT="2024-10-03T23:59:45.31" personId="{9B5F1665-390C-4846-AB74-E98A1939C54C}" id="{9ADD7CB0-2582-4A4D-95D0-D22B11B35A52}">
    <text>Original Data:
Pawpaw, lindera, greenbrier, elm epifagus, hickory, holly</text>
  </threadedComment>
  <threadedComment ref="I27" dT="2024-10-03T18:45:50.27" personId="{9B5F1665-390C-4846-AB74-E98A1939C54C}" id="{4F5C18C9-2679-B348-AB90-0F86A908BDDC}">
    <text>Original Data:
Sweet gum maple beech tulip poplar</text>
  </threadedComment>
  <threadedComment ref="K27" dT="2024-10-04T00:00:37.24" personId="{9B5F1665-390C-4846-AB74-E98A1939C54C}" id="{73E45B07-F9D8-A34D-AB43-8FB791C03A6C}">
    <text>Original Data:
Linder akebia</text>
  </threadedComment>
  <threadedComment ref="I29" dT="2024-10-03T18:46:42.25" personId="{9B5F1665-390C-4846-AB74-E98A1939C54C}" id="{5B698754-42C4-5E4F-9EB4-E706D2999654}">
    <text>Original Data:
Sugar maple tulip poplar oak hickory beech</text>
  </threadedComment>
  <threadedComment ref="K29" dT="2024-10-04T00:01:54.18" personId="{9B5F1665-390C-4846-AB74-E98A1939C54C}" id="{84CB47CE-8002-D341-A6AD-BF2B836A6432}">
    <text>Original Data:
Pawpaw sassafras’s oak gum greenbrier</text>
  </threadedComment>
  <threadedComment ref="I30" dT="2024-10-03T18:47:01.96" personId="{9B5F1665-390C-4846-AB74-E98A1939C54C}" id="{165D6892-523B-D44E-9996-B41454A9A229}">
    <text>Original Data:
Red white and chestnut oak, hickory,</text>
  </threadedComment>
  <threadedComment ref="K30" dT="2024-10-04T00:02:12.61" personId="{9B5F1665-390C-4846-AB74-E98A1939C54C}" id="{15B9FBC7-64EF-6A48-A128-53AF3AB7CC27}">
    <text>Data:
Oaks galore, beech, greenbrier</text>
  </threadedComment>
  <threadedComment ref="I31" dT="2024-10-03T18:47:21.17" personId="{9B5F1665-390C-4846-AB74-E98A1939C54C}" id="{2B2BEF60-EE45-A140-ABED-89EA0F95D8C2}">
    <text>Original Data:
Cedar various oaks</text>
  </threadedComment>
  <threadedComment ref="K31" dT="2024-10-04T00:02:43.44" personId="{9B5F1665-390C-4846-AB74-E98A1939C54C}" id="{2537C985-FB0E-5644-948F-0F84C7740C1F}">
    <text>Original Data:
Oak hickory</text>
  </threadedComment>
  <threadedComment ref="I32" dT="2024-10-03T18:47:51.58" personId="{9B5F1665-390C-4846-AB74-E98A1939C54C}" id="{453F5205-9FCD-3640-B03D-20962C3B9F8A}">
    <text>Original Data:
Chestnut oak maple red oak hickory maple</text>
  </threadedComment>
  <threadedComment ref="K32" dT="2024-10-04T00:03:16.27" personId="{9B5F1665-390C-4846-AB74-E98A1939C54C}" id="{18F6774C-828C-AF46-80F7-25776AB67EC8}">
    <text>Original Data:
Cedar cherry oak hickory blackerry</text>
  </threadedComment>
  <threadedComment ref="I33" dT="2024-10-03T18:48:10.83" personId="{9B5F1665-390C-4846-AB74-E98A1939C54C}" id="{817482FB-CFBF-5641-BC6E-54836E4827FC}">
    <text>Original Data:
Mixed oaks hickory maple</text>
  </threadedComment>
  <threadedComment ref="K33" dT="2024-10-04T00:04:19.77" personId="{9B5F1665-390C-4846-AB74-E98A1939C54C}" id="{B0DF7176-579E-6F4B-8182-145A17E23590}">
    <text>Original Data:
Greenbrier blackberry privet</text>
  </threadedComment>
  <threadedComment ref="I34" dT="2024-10-03T18:48:40.20" personId="{9B5F1665-390C-4846-AB74-E98A1939C54C}" id="{1DA0C0DF-4412-BA42-8CA5-E264BB66CCC2}">
    <text>Original Data:
Red oak, white oak, chestnut oak, maple, hickory</text>
  </threadedComment>
  <threadedComment ref="K34" dT="2024-10-04T00:04:54.47" personId="{9B5F1665-390C-4846-AB74-E98A1939C54C}" id="{54C37C8D-CB34-9D44-B4AF-270164439227}">
    <text>Original Data:
Paw paw greenbrier redbud  cherry</text>
  </threadedComment>
  <threadedComment ref="I35" dT="2024-10-03T18:49:47.08" personId="{9B5F1665-390C-4846-AB74-E98A1939C54C}" id="{8A64A4A3-DA2E-FB41-A6C4-65F902364981}">
    <text>Original Data:
Maple elm hickory</text>
  </threadedComment>
  <threadedComment ref="K35" dT="2024-10-04T00:05:15.10" personId="{9B5F1665-390C-4846-AB74-E98A1939C54C}" id="{D45F105E-C8B1-AB4D-A2B1-7532C05EC241}">
    <text>Original Data:
Redbud pawpaw</text>
  </threadedComment>
  <threadedComment ref="I36" dT="2024-10-03T18:50:20.48" personId="{9B5F1665-390C-4846-AB74-E98A1939C54C}" id="{0DA5DF96-AB34-5948-97C0-D53643123FAD}">
    <text>Original Data:
Shag bark hickory white oak red maple chestnut oak</text>
  </threadedComment>
  <threadedComment ref="K36" dT="2024-10-04T00:05:38.34" personId="{9B5F1665-390C-4846-AB74-E98A1939C54C}" id="{94CF8443-317C-5F4E-8845-87268D09B467}">
    <text>Original Data:
Pawpaw sugar maple greenbrier loma grapvines</text>
  </threadedComment>
  <threadedComment ref="I37" dT="2024-10-03T18:50:51.55" personId="{9B5F1665-390C-4846-AB74-E98A1939C54C}" id="{C479AE4A-D4CC-524F-85D7-692B45743620}">
    <text>Original Data:
Maple hickory cheastnut oak</text>
  </threadedComment>
  <threadedComment ref="K37" dT="2024-10-04T00:06:21.71" personId="{9B5F1665-390C-4846-AB74-E98A1939C54C}" id="{906ABEB4-3476-3446-89B7-8B1BE690C999}">
    <text>Original Data:
Greenbrier raspberry</text>
  </threadedComment>
  <threadedComment ref="I38" dT="2024-10-03T18:51:11.17" personId="{9B5F1665-390C-4846-AB74-E98A1939C54C}" id="{0984796D-6084-4145-B60B-97CD391050D8}">
    <text>Original Data:
Maple hickory oak beech</text>
  </threadedComment>
  <threadedComment ref="K38" dT="2024-10-04T00:06:44.79" personId="{9B5F1665-390C-4846-AB74-E98A1939C54C}" id="{4F5A307A-2962-E748-A775-0C7F00FCC255}">
    <text>Original Data:
Greenbrierpawpaw</text>
  </threadedComment>
  <threadedComment ref="I39" dT="2024-10-03T18:52:01.38" personId="{9B5F1665-390C-4846-AB74-E98A1939C54C}" id="{26E4275A-6F0C-504D-A886-CFDE58DF7AA9}">
    <text>Original Data:
White oak chestnut oak maple</text>
  </threadedComment>
  <threadedComment ref="K39" dT="2024-10-04T00:08:06.20" personId="{9B5F1665-390C-4846-AB74-E98A1939C54C}" id="{CC17B030-9D14-F645-96AC-06A7475D2461}">
    <text>Original Data:
Greenbrier pawpaw</text>
  </threadedComment>
  <threadedComment ref="I40" dT="2024-10-03T23:05:21.67" personId="{9B5F1665-390C-4846-AB74-E98A1939C54C}" id="{4689DB64-F7C2-4843-AFBF-C2DD7C998A92}">
    <text>Original Data:
Shagbarkhickory chestnut oak n red oak sugar maple</text>
  </threadedComment>
  <threadedComment ref="K40" dT="2024-10-04T00:08:27.12" personId="{9B5F1665-390C-4846-AB74-E98A1939C54C}" id="{7B3252C4-003A-5449-BBB7-8A087FB16489}">
    <text>Original Data:
Redbud greenbrier</text>
  </threadedComment>
  <threadedComment ref="I41" dT="2024-10-03T23:06:01.49" personId="{9B5F1665-390C-4846-AB74-E98A1939C54C}" id="{41843AF5-830C-714B-AEA0-EC8345B5A12A}">
    <text>Original Data:
Poplar, sweet gum, maple sassafrass</text>
  </threadedComment>
  <threadedComment ref="K41" dT="2024-10-04T00:09:01.79" personId="{9B5F1665-390C-4846-AB74-E98A1939C54C}" id="{B231909F-DEC7-F143-B160-319ABCC82505}">
    <text>Original Data:
Holly, sassafrass, LoMa, white snakeroot,</text>
  </threadedComment>
  <threadedComment ref="I42" dT="2024-10-03T23:06:53.32" personId="{9B5F1665-390C-4846-AB74-E98A1939C54C}" id="{E6294C6B-B0CC-4A45-8EEB-DB7EFED641F3}">
    <text>Original Data:
Chestnut oak, hickory, tulip poplar, beech, catalpa: paulownia? Bur oak</text>
  </threadedComment>
  <threadedComment ref="K42" dT="2024-10-04T00:09:48.71" personId="{9B5F1665-390C-4846-AB74-E98A1939C54C}" id="{E96988DC-5EBE-1F49-A566-BDC1BF949DD4}">
    <text>Original Data:
Mapleleaf viburnum</text>
  </threadedComment>
  <threadedComment ref="I43" dT="2024-10-03T23:07:20.72" personId="{9B5F1665-390C-4846-AB74-E98A1939C54C}" id="{0E32D7E6-898F-C24F-8061-89CDC6E93BDD}">
    <text>Original Data:
Maple, oak, hickory, sweet gum</text>
  </threadedComment>
  <threadedComment ref="K43" dT="2024-10-04T00:14:35.93" personId="{9B5F1665-390C-4846-AB74-E98A1939C54C}" id="{CD4BCF3A-3D25-BE41-97ED-E4B589DF52D4}">
    <text>Original Data:
Persimmon privet pawpaw holly greenbrier sassafrass cereus strawberry  bush</text>
  </threadedComment>
  <threadedComment ref="I44" dT="2024-10-03T23:07:37.77" personId="{9B5F1665-390C-4846-AB74-E98A1939C54C}" id="{94B3C8F8-E6A7-0548-9526-BAD08F402350}">
    <text>Original Data:
Beech oak hickory maple</text>
  </threadedComment>
  <threadedComment ref="K44" dT="2024-10-04T00:14:59.82" personId="{9B5F1665-390C-4846-AB74-E98A1939C54C}" id="{521157FA-49E2-1447-B70A-02F2C753A5A0}">
    <text>Original Data:
Sassafrass redbud greenbrier</text>
  </threadedComment>
  <threadedComment ref="I45" dT="2024-10-03T23:08:03.00" personId="{9B5F1665-390C-4846-AB74-E98A1939C54C}" id="{426FB607-4BEB-4B45-9A84-C2E6B804CCEF}">
    <text>Original Data:
Chestnut oak pignut hickory red maple beech</text>
  </threadedComment>
  <threadedComment ref="K45" dT="2024-10-04T00:16:04.11" personId="{9B5F1665-390C-4846-AB74-E98A1939C54C}" id="{4E1143FA-FFFC-6B40-8423-0C35518C8128}">
    <text>Original Data:
Redbud ash chestnut oak wineberry mockorange bladder nut black oak mockernut hickory devils walking stick</text>
  </threadedComment>
  <threadedComment ref="I46" dT="2024-10-03T23:08:33.58" personId="{9B5F1665-390C-4846-AB74-E98A1939C54C}" id="{E8926B08-0413-3840-B2F7-AE0C6231091A}">
    <text>Original Data:
Yellow poplar red maple n red oak  black gum</text>
  </threadedComment>
  <threadedComment ref="K46" dT="2024-10-04T00:17:40.47" personId="{9B5F1665-390C-4846-AB74-E98A1939C54C}" id="{5E8CC2F7-E99E-2340-A2F7-9980500789E8}">
    <text>Original Data:
Holly</text>
  </threadedComment>
  <threadedComment ref="I47" dT="2024-10-03T23:09:12.67" personId="{9B5F1665-390C-4846-AB74-E98A1939C54C}" id="{F08334E1-0E7F-AE4F-82C7-84001EAEEDA1}">
    <text>Original Data:
Beech hickory seeet gum red and white oak maple black gum</text>
  </threadedComment>
  <threadedComment ref="K47" dT="2024-10-04T00:20:25.31" personId="{9B5F1665-390C-4846-AB74-E98A1939C54C}" id="{198912ED-1C71-CE47-B34B-E8272DD56FFC}">
    <text>Original Data:
Lindera holly greenbrier low buch blueberry</text>
  </threadedComment>
  <threadedComment ref="I51" dT="2024-10-03T23:10:02.03" personId="{9B5F1665-390C-4846-AB74-E98A1939C54C}" id="{1A33AD49-0CEA-4646-933B-A5C45AB05B8E}">
    <text>Original Data:
Black gum, tulip poplar red maple beech white oak black cherry</text>
  </threadedComment>
  <threadedComment ref="K51" dT="2024-10-04T00:21:18.27" personId="{9B5F1665-390C-4846-AB74-E98A1939C54C}" id="{96D76BD3-78F3-C942-BC80-85AECB8AE377}">
    <text>Original Data:
Privet beech ash hickory greenbrier</text>
  </threadedComment>
  <threadedComment ref="I52" dT="2024-10-03T23:10:32.89" personId="{9B5F1665-390C-4846-AB74-E98A1939C54C}" id="{5535813F-F4EC-4F47-BE1A-2FC3E1BE21E5}">
    <text>Original Data:
White oak red maple beech chestnut oak</text>
  </threadedComment>
  <threadedComment ref="K52" dT="2024-10-04T00:23:47.63" personId="{9B5F1665-390C-4846-AB74-E98A1939C54C}" id="{9A4E3226-D298-9A41-B0DE-BEFD29043A85}">
    <text>Original Data:
Beech greenbrier ash maple leaf viburnum holly pawpaw sasafrass</text>
  </threadedComment>
  <threadedComment ref="I53" dT="2024-10-03T23:11:25.09" personId="{9B5F1665-390C-4846-AB74-E98A1939C54C}" id="{0E048ADD-CC9D-EA44-BA55-D147A6AA43EF}">
    <text>Original Data:
Cheatnut oka white oak beech red maple</text>
  </threadedComment>
  <threadedComment ref="K53" dT="2024-10-04T00:25:58.76" personId="{9B5F1665-390C-4846-AB74-E98A1939C54C}" id="{A04385A6-51FC-A942-B05C-BC563025CB83}">
    <text>Original Data:
Pawpaw chestnut oak sassafrass greenbrier strawberry bush blueberry, mockernut hickory</text>
  </threadedComment>
  <threadedComment ref="I54" dT="2024-10-03T23:11:57.78" personId="{9B5F1665-390C-4846-AB74-E98A1939C54C}" id="{2051AF9C-DD04-ED4C-8381-FCCAE2AF945E}">
    <text>Original Data:
White oak chestnut oak pignut hickory sugar maple</text>
  </threadedComment>
  <threadedComment ref="K54" dT="2024-10-04T00:33:56.64" personId="{9B5F1665-390C-4846-AB74-E98A1939C54C}" id="{AD014322-F074-D349-9204-00F1DC3D6DB4}">
    <text xml:space="preserve">Original Data:
Beech chestnut oak sugar maple , greenbrier (5) sassafras’s dogwood blueberry </text>
  </threadedComment>
  <threadedComment ref="I55" dT="2024-10-03T23:12:30.30" personId="{9B5F1665-390C-4846-AB74-E98A1939C54C}" id="{810266E1-BCF2-6C4E-A1C7-188062E8D90A}">
    <text>Original Data:
Cheatnut oak white oak beech red maple tulip popular</text>
  </threadedComment>
  <threadedComment ref="K55" dT="2024-10-04T00:37:18.31" personId="{9B5F1665-390C-4846-AB74-E98A1939C54C}" id="{C5597335-CF2E-9B44-81FE-3A86B0F4E9FA}">
    <text>Original Data:
Sassafrass sugar maple ash white oak privet</text>
  </threadedComment>
  <threadedComment ref="I56" dT="2024-10-03T23:12:52.02" personId="{9B5F1665-390C-4846-AB74-E98A1939C54C}" id="{2DB12414-F60E-934B-B455-8C5A3A2211B9}">
    <text>Original Data:
Beech maple persimmon oak</text>
  </threadedComment>
  <threadedComment ref="K56" dT="2024-10-04T00:38:13.58" personId="{9B5F1665-390C-4846-AB74-E98A1939C54C}" id="{B7700F6D-06BE-3241-8DA6-72CC94E349FD}">
    <text>Original Dataa:
Lindera  grapevine pawpaw</text>
  </threadedComment>
  <threadedComment ref="I57" dT="2024-10-03T23:13:26.06" personId="{9B5F1665-390C-4846-AB74-E98A1939C54C}" id="{48A4B2CF-F93F-4E45-97D5-2CAF808D311F}">
    <text>Original Data:
Am elm, poplar, hackberry, beech, honey locust,</text>
  </threadedComment>
  <threadedComment ref="K57" dT="2024-10-04T00:40:28.13" personId="{9B5F1665-390C-4846-AB74-E98A1939C54C}" id="{34C4F9F0-DCB7-4E46-B23A-FC896DF0CE47}">
    <text>Original Data:
Pawpaw, lindera, grapevines,</text>
  </threadedComment>
  <threadedComment ref="I58" dT="2024-10-03T23:14:27.13" personId="{9B5F1665-390C-4846-AB74-E98A1939C54C}" id="{B062054A-8C91-3A41-9FBA-4CB03FBC0826}">
    <text>Original Data:
Beech, maple, sweet gum, walnut, poplar, shag bark hickory, persimmon sweet gum</text>
  </threadedComment>
  <threadedComment ref="K58" dT="2024-10-04T00:41:12.76" personId="{9B5F1665-390C-4846-AB74-E98A1939C54C}" id="{EC420A1F-3B93-734A-8A71-94C3BAF024FE}">
    <text>Original Data:
Pawpaw lindera dogwood va creeper poison ivy</text>
  </threadedComment>
  <threadedComment ref="I59" dT="2024-10-03T23:14:53.85" personId="{9B5F1665-390C-4846-AB74-E98A1939C54C}" id="{B55C679F-6D15-B94A-9CEC-062E9802E54A}">
    <text>Original Data:
Poplar beech am elm, oak, hornbeam, red oak</text>
  </threadedComment>
  <threadedComment ref="K59" dT="2024-10-04T00:41:39.46" personId="{9B5F1665-390C-4846-AB74-E98A1939C54C}" id="{1F54A21D-79A3-1A4B-9740-E49A466B5463}">
    <text>Original Data:
Pawpaw , greenbrier</text>
  </threadedComment>
  <threadedComment ref="I60" dT="2024-10-03T23:15:16.61" personId="{9B5F1665-390C-4846-AB74-E98A1939C54C}" id="{AB460599-740F-AB41-9436-0880E3C6CCCD}">
    <text>Original Data:
Beech elm tulip poplar</text>
  </threadedComment>
  <threadedComment ref="K60" dT="2024-10-04T00:42:11.06" personId="{9B5F1665-390C-4846-AB74-E98A1939C54C}" id="{2C77831D-4F03-B84E-AC6A-53681A928934}">
    <text>Original Data:
Lindera pawpaw greenbrier va creeper</text>
  </threadedComment>
  <threadedComment ref="I61" dT="2024-10-03T23:15:38.67" personId="{9B5F1665-390C-4846-AB74-E98A1939C54C}" id="{543870A9-C24B-F74E-8E17-7463448E7F89}">
    <text>Original Data:
Beech black cherry tulip poplar oak boxelder</text>
  </threadedComment>
  <threadedComment ref="K61" dT="2024-10-04T00:42:23.03" personId="{9B5F1665-390C-4846-AB74-E98A1939C54C}" id="{DF700DBE-7C15-2C48-8246-5FC6EDA29335}">
    <text>Original Data:
Lindera</text>
  </threadedComment>
  <threadedComment ref="I62" dT="2024-10-03T23:16:42.67" personId="{9B5F1665-390C-4846-AB74-E98A1939C54C}" id="{AA8E803D-4A73-4F4F-8333-4038776BFB3E}">
    <text>Original Data:
Hackberry beech</text>
  </threadedComment>
  <threadedComment ref="K62" dT="2024-10-04T00:43:08.36" personId="{9B5F1665-390C-4846-AB74-E98A1939C54C}" id="{FE246D31-6FCF-164A-9852-323F7A9DE000}">
    <text>Original Data:
Pawpaw lindera</text>
  </threadedComment>
  <threadedComment ref="I63" dT="2024-10-03T23:18:00.44" personId="{9B5F1665-390C-4846-AB74-E98A1939C54C}" id="{697CFA3B-C4AB-7F42-8768-437802C66A00}">
    <text>Original Data:
Red oak white oak hickory maple hackberry beech am elm</text>
  </threadedComment>
  <threadedComment ref="K63" dT="2024-10-04T00:45:36.71" personId="{9B5F1665-390C-4846-AB74-E98A1939C54C}" id="{F4BF3CB7-D019-4945-B823-A73AFFDCA62D}">
    <text>Original Data:
Lindera greenbrier</text>
  </threadedComment>
  <threadedComment ref="I64" dT="2024-10-03T23:18:36.96" personId="{9B5F1665-390C-4846-AB74-E98A1939C54C}" id="{D0117732-ECC1-A646-8C8C-426987B715C3}">
    <text>Original Data:
Beech oak shagbark hickory box elder maple</text>
  </threadedComment>
  <threadedComment ref="K64" dT="2024-10-04T00:46:09.42" personId="{9B5F1665-390C-4846-AB74-E98A1939C54C}" id="{A18D75CB-0D64-CD44-BF63-E71AE88EE122}">
    <text>Original Data:
Pawpaw lindera greenbrier</text>
  </threadedComment>
  <threadedComment ref="I65" dT="2024-10-03T23:19:43.17" personId="{9B5F1665-390C-4846-AB74-E98A1939C54C}" id="{18B74BB9-1026-014D-A337-F32E493A258A}">
    <text>Original Data:
Beech poplar persimmon shag bark hickory redboak</text>
  </threadedComment>
  <threadedComment ref="K65" dT="2024-10-04T00:46:34.66" personId="{9B5F1665-390C-4846-AB74-E98A1939C54C}" id="{24493856-FEA8-2E48-8F07-6394F37F3C4B}">
    <text>Original Data:
Lindera, pawpaw, greenbrier</text>
  </threadedComment>
  <threadedComment ref="I66" dT="2024-10-03T23:20:03.40" personId="{9B5F1665-390C-4846-AB74-E98A1939C54C}" id="{95A4C7C9-CA02-284B-B3DA-EF1F01427E08}">
    <text>Original Data:
Maple white oak chestnut hickory</text>
  </threadedComment>
  <threadedComment ref="K66" dT="2024-10-04T00:47:13.58" personId="{9B5F1665-390C-4846-AB74-E98A1939C54C}" id="{A909B29C-57D3-2546-9146-EB668A1A7C00}">
    <text>Original Data:
Raspberry blackberry greenbrierpawpaw dogwood redbud</text>
  </threadedComment>
  <threadedComment ref="I67" dT="2024-10-03T23:20:33.70" personId="{9B5F1665-390C-4846-AB74-E98A1939C54C}" id="{EA708123-256F-6641-8141-148E3EDB4559}">
    <text>Original Data:
Red oak chestnut oak, maple, hickory, white oak</text>
  </threadedComment>
  <threadedComment ref="K67" dT="2024-10-04T00:50:52.26" personId="{9B5F1665-390C-4846-AB74-E98A1939C54C}" id="{9163EF80-FBE4-3547-ACC9-34A04AF7E250}">
    <text>Original Data:
Maple hickory pawpaw ash beech mapleleaf viburnum greenbrier</text>
  </threadedComment>
  <threadedComment ref="I68" dT="2024-10-03T23:21:50.13" personId="{9B5F1665-390C-4846-AB74-E98A1939C54C}" id="{40001550-7888-C74B-B4A1-5750A0070F8E}">
    <text>Original Data:
Elm maple oak tulip poolar hickory sassafrass</text>
  </threadedComment>
  <threadedComment ref="K68" dT="2024-10-04T00:51:15.48" personId="{9B5F1665-390C-4846-AB74-E98A1939C54C}" id="{1A1F78AC-EDCF-894E-B23A-1738BCB49A45}">
    <text>Original Data:
Greenbrier multiflora rose</text>
  </threadedComment>
  <threadedComment ref="I70" dT="2024-10-03T23:24:34.55" personId="{9B5F1665-390C-4846-AB74-E98A1939C54C}" id="{75116635-C933-634D-8F0A-281412FCBB20}">
    <text>Original Data:
Willow sweet gum cottonwood</text>
  </threadedComment>
  <threadedComment ref="K70" dT="2024-10-04T00:51:33.81" personId="{9B5F1665-390C-4846-AB74-E98A1939C54C}" id="{ADD20455-DA51-E44A-9E60-AED270C52E15}">
    <text>Original Data:
Sedges</text>
  </threadedComment>
  <threadedComment ref="I71" dT="2024-10-03T23:25:00.56" personId="{9B5F1665-390C-4846-AB74-E98A1939C54C}" id="{6FD0D3EE-DB32-5846-B3EE-E9446FFA07FB}">
    <text>Original Data:
White oak chestnut oak hickory maple cedar</text>
  </threadedComment>
  <threadedComment ref="K71" dT="2024-10-04T00:52:16.44" personId="{9B5F1665-390C-4846-AB74-E98A1939C54C}" id="{E82F7A18-6F04-1C4C-B1D6-7C082AC7CE56}">
    <text>Original Data:
Dogwood serviceberry greenbrier</text>
  </threadedComment>
  <threadedComment ref="I72" dT="2024-10-03T23:25:23.36" personId="{9B5F1665-390C-4846-AB74-E98A1939C54C}" id="{FB632352-FA21-BB42-89A7-5862954DFC6C}">
    <text>Original Data:
Hickory white oak red oak beech maple</text>
  </threadedComment>
  <threadedComment ref="K72" dT="2024-10-04T00:52:43.53" personId="{9B5F1665-390C-4846-AB74-E98A1939C54C}" id="{19FBDFB7-E4F7-CE4D-A7DA-59833CF4A162}">
    <text>Original Data:
Serviceberry blackberry belie berry greenbrier</text>
  </threadedComment>
  <threadedComment ref="I73" dT="2024-10-03T23:25:51.80" personId="{9B5F1665-390C-4846-AB74-E98A1939C54C}" id="{10E1B758-7F38-1548-A97D-BCA92DF7633D}">
    <text>Original Data:
Chestnut oak maple, beech red oak white oak</text>
  </threadedComment>
  <threadedComment ref="K73" dT="2024-10-04T00:53:14.06" personId="{9B5F1665-390C-4846-AB74-E98A1939C54C}" id="{2988ACFF-FB29-874D-AA49-B65FD4A950E3}">
    <text>Original Data:
Serviceberry blueberry greebrier maple leaf viburnum</text>
  </threadedComment>
  <threadedComment ref="I74" dT="2024-10-03T23:26:34.19" personId="{9B5F1665-390C-4846-AB74-E98A1939C54C}" id="{AFCDF718-0606-8046-8A88-74D6C71327D2}">
    <text>Original Data:
Chestnut oak, red oak, maple, black cherry</text>
  </threadedComment>
  <threadedComment ref="K74" dT="2024-10-04T00:53:38.85" personId="{9B5F1665-390C-4846-AB74-E98A1939C54C}" id="{FB9B22D3-8489-8F4D-ADA6-82B9114FFFDC}">
    <text>Original Data:
Serviceberry privet holly</text>
  </threadedComment>
  <threadedComment ref="I75" dT="2024-10-03T23:27:33.48" personId="{9B5F1665-390C-4846-AB74-E98A1939C54C}" id="{2F2824EF-99F9-294B-96A4-D1AB9501472D}">
    <text>Original Data:
Black locust hackberry hickory tilia oak maple elm</text>
  </threadedComment>
  <threadedComment ref="K75" dT="2024-10-04T00:53:58.43" personId="{9B5F1665-390C-4846-AB74-E98A1939C54C}" id="{74CD60C4-0A18-8A45-AE79-D459A8EDD36C}">
    <text>Original Data:
Redbud persimmon</text>
  </threadedComment>
  <threadedComment ref="I76" dT="2024-10-03T23:27:53.62" personId="{9B5F1665-390C-4846-AB74-E98A1939C54C}" id="{1F35D682-4343-5C47-80C2-097BA86D42ED}">
    <text>Original Data:
Sweet gum locusts</text>
  </threadedComment>
  <threadedComment ref="K76" dT="2024-10-04T00:55:28.04" personId="{9B5F1665-390C-4846-AB74-E98A1939C54C}" id="{F53E06E6-6D03-314B-B5DD-2CADF0B8828F}">
    <text>Original Data:
Sumac redbud loma multiflora rose</text>
  </threadedComment>
  <threadedComment ref="I77" dT="2024-10-03T23:28:06.92" personId="{9B5F1665-390C-4846-AB74-E98A1939C54C}" id="{357B5558-046D-804E-9DC9-E0D4144E1BBE}">
    <text>Original Data:
Pin oak</text>
  </threadedComment>
  <threadedComment ref="K77" dT="2024-10-04T00:55:49.83" personId="{9B5F1665-390C-4846-AB74-E98A1939C54C}" id="{4239E027-7354-F34E-B5C1-ADE7B2DC75E9}">
    <text>Original Data:
Devils walking stick blackberry holly</text>
  </threadedComment>
  <threadedComment ref="I78" dT="2024-10-03T23:28:28.71" personId="{9B5F1665-390C-4846-AB74-E98A1939C54C}" id="{D85580B5-EB82-9D4B-BE3E-B34A45A9493A}">
    <text>Original Data:
Hickory oak sassafrass</text>
  </threadedComment>
  <threadedComment ref="K78" dT="2024-10-04T00:56:05.39" personId="{9B5F1665-390C-4846-AB74-E98A1939C54C}" id="{F23AEDAE-B389-F548-BEA0-705224782745}">
    <text>Original Data:
Greenbrier</text>
  </threadedComment>
  <threadedComment ref="I79" dT="2024-10-03T23:29:06.69" personId="{9B5F1665-390C-4846-AB74-E98A1939C54C}" id="{78488163-96F4-E842-8037-5F0576C5ACA7}">
    <text>Original Data:
Elm white oak sugar maple chestnut oak red oak</text>
  </threadedComment>
  <threadedComment ref="K79" dT="2024-10-04T00:56:19.60" personId="{9B5F1665-390C-4846-AB74-E98A1939C54C}" id="{2EBD6556-2F5C-6A47-89F2-60A0938A1F45}">
    <text>Original Data:
Greenbrier redbud</text>
  </threadedComment>
  <threadedComment ref="I80" dT="2024-10-03T23:29:22.60" personId="{9B5F1665-390C-4846-AB74-E98A1939C54C}" id="{F3B17360-7538-944C-BB88-66DD9C457DAA}">
    <text>Original Data:
Sugar maple</text>
  </threadedComment>
  <threadedComment ref="K80" dT="2024-10-04T00:56:35.99" personId="{9B5F1665-390C-4846-AB74-E98A1939C54C}" id="{F0066DEC-96E9-E248-8AC3-DCA1D9050E01}">
    <text>Original Data:
Pawpaw greenbrier</text>
  </threadedComment>
  <threadedComment ref="I81" dT="2024-10-03T23:29:45.76" personId="{9B5F1665-390C-4846-AB74-E98A1939C54C}" id="{E86E545A-28D0-C54D-A137-504FFC2BA242}">
    <text>Original Data:
Locust sassafrass sweet gum</text>
  </threadedComment>
  <threadedComment ref="K81" dT="2024-10-04T00:57:18.22" personId="{9B5F1665-390C-4846-AB74-E98A1939C54C}" id="{B75E74AE-1AD9-FF41-B235-2E4CC1B1933E}">
    <text>Original Data:
Holly blackberry dogwood</text>
  </threadedComment>
  <threadedComment ref="I82" dT="2024-10-03T23:30:37.12" personId="{9B5F1665-390C-4846-AB74-E98A1939C54C}" id="{9A5FB11F-2CA2-EB44-A0CA-F4994DD4ACC9}">
    <text>Original Data:
Beech maple hickory white oak American elm chestnut oak sawtooth oak</text>
  </threadedComment>
  <threadedComment ref="K82" dT="2024-10-04T01:00:00.23" personId="{9B5F1665-390C-4846-AB74-E98A1939C54C}" id="{E22EB47A-8C1B-2249-A28E-113719DA699B}">
    <text>Original Data:
Tulip poplar, pawpaw holly greenbrier lindera</text>
  </threadedComment>
  <threadedComment ref="I83" dT="2024-10-03T23:31:21.99" personId="{9B5F1665-390C-4846-AB74-E98A1939C54C}" id="{C6E6403C-233E-424A-931E-7897B8D8E444}">
    <text>Original Data:
Hackberry walnut, ash, chestnut oak, maple, post oak, honey locust</text>
  </threadedComment>
  <threadedComment ref="K83" dT="2024-10-04T01:00:35.55" personId="{9B5F1665-390C-4846-AB74-E98A1939C54C}" id="{A5802B53-2DB9-A745-BAC5-1BC66D39A405}">
    <text>Original Data:
Redbud, sumac, cherry, loma, greenbrier</text>
  </threadedComment>
  <threadedComment ref="I84" dT="2024-10-03T23:31:38.01" personId="{9B5F1665-390C-4846-AB74-E98A1939C54C}" id="{A32EB4D3-0AA3-0747-A8B1-827AA6BD0F90}">
    <text>Original Data:
Hickory oak maple</text>
  </threadedComment>
  <threadedComment ref="K84" dT="2024-10-04T01:01:34.27" personId="{9B5F1665-390C-4846-AB74-E98A1939C54C}" id="{8BA555E9-6261-1049-980E-C5BB8357AD61}">
    <text>Original Data:
Hop hornbeam, maple, greenbrier</text>
  </threadedComment>
  <threadedComment ref="I85" dT="2024-10-03T23:31:53.92" personId="{9B5F1665-390C-4846-AB74-E98A1939C54C}" id="{310C9C5A-C527-C245-8A36-10FF44257160}">
    <text>Original Data:
Hickory oak</text>
  </threadedComment>
  <threadedComment ref="K85" dT="2024-10-04T01:02:01.70" personId="{9B5F1665-390C-4846-AB74-E98A1939C54C}" id="{545FDD8B-5F3E-4F42-8227-393257ED8620}">
    <text>Original Data:
Greenbrier blackberry dogwood redbud</text>
  </threadedComment>
  <threadedComment ref="I86" dT="2024-10-03T23:32:09.19" personId="{9B5F1665-390C-4846-AB74-E98A1939C54C}" id="{4EA884F2-151A-A44A-A164-18B5C55DF02C}">
    <text>Original Data:
Hickory oak</text>
  </threadedComment>
  <threadedComment ref="K86" dT="2024-10-04T01:02:24.82" personId="{9B5F1665-390C-4846-AB74-E98A1939C54C}" id="{DAFEB039-DF98-3A40-80BA-F90E4DFC375E}">
    <text>Original Data:
Pine greenbrier loma</text>
  </threadedComment>
  <threadedComment ref="I87" dT="2024-10-03T23:32:27.47" personId="{9B5F1665-390C-4846-AB74-E98A1939C54C}" id="{97B54207-607E-CB46-A729-AB899951409B}">
    <text>Original Data:
Hickory chestnut oak red oak</text>
  </threadedComment>
  <threadedComment ref="K87" dT="2024-10-04T01:02:59.47" personId="{9B5F1665-390C-4846-AB74-E98A1939C54C}" id="{F272ECCD-CA32-3B48-865B-F8C47BB02149}">
    <text>Original Data:
Blueberry, greenbrier serviceberry</text>
  </threadedComment>
  <threadedComment ref="I88" dT="2024-10-03T23:33:09.43" personId="{9B5F1665-390C-4846-AB74-E98A1939C54C}" id="{9BEC91F9-786F-B643-98A6-7BD90216D355}">
    <text>Original Data:
Beech maple tulip poplar red oak white pine</text>
  </threadedComment>
  <threadedComment ref="K88" dT="2024-10-04T01:03:21.94" personId="{9B5F1665-390C-4846-AB74-E98A1939C54C}" id="{A69C994B-3112-674E-9B7F-1D765EE185AB}">
    <text>Original Data:
Sassafrass holly</text>
  </threadedComment>
  <threadedComment ref="I89" dT="2024-10-03T23:35:06.40" personId="{9B5F1665-390C-4846-AB74-E98A1939C54C}" id="{74DAF258-403F-8B4C-8DBC-2D368A19B4A3}">
    <text>Original Data:
Tulip poplar beech maple ironwood elm persimmon oak</text>
  </threadedComment>
  <threadedComment ref="K89" dT="2024-10-04T01:03:43.12" personId="{9B5F1665-390C-4846-AB74-E98A1939C54C}" id="{533A5882-A5CD-F144-A9DE-69E3D4B740C2}">
    <text>Original Data:
Linder privet redbud</text>
  </threadedComment>
  <threadedComment ref="I90" dT="2024-10-03T23:35:26.07" personId="{9B5F1665-390C-4846-AB74-E98A1939C54C}" id="{600E2E0D-5029-9341-B776-BCA50C3E7E8A}">
    <text>Original Data:
White oak, hickory, red oak</text>
  </threadedComment>
  <threadedComment ref="K90" dT="2024-10-04T01:06:04.59" personId="{9B5F1665-390C-4846-AB74-E98A1939C54C}" id="{FAD0C5E4-FC38-C24D-829C-581E3B3C8071}">
    <text>Original Data:
Lindera, greenbrier</text>
  </threadedComment>
  <threadedComment ref="I91" dT="2024-10-03T23:35:47.79" personId="{9B5F1665-390C-4846-AB74-E98A1939C54C}" id="{063B0842-E324-234D-976B-5D483CBD9BF5}">
    <text>Original Data:
Oak hickory maple</text>
  </threadedComment>
  <threadedComment ref="K91" dT="2024-10-04T01:06:35.15" personId="{9B5F1665-390C-4846-AB74-E98A1939C54C}" id="{AAAC479D-5AFF-AB4F-9117-3A54ABD005E9}">
    <text>Original Data:
Greenbrier crane fly orchid, pawpaw, holly</text>
  </threadedComment>
  <threadedComment ref="I92" dT="2024-10-03T23:36:40.52" personId="{9B5F1665-390C-4846-AB74-E98A1939C54C}" id="{58954FDD-B9D0-2941-B702-86EA34768F59}">
    <text>Original Data:
Persimmon red oak beech hackberry, sweet gum white oak hickory sassafrass tulip poplar</text>
  </threadedComment>
  <threadedComment ref="K92" dT="2024-10-04T01:08:16.55" personId="{9B5F1665-390C-4846-AB74-E98A1939C54C}" id="{7452D872-E0EC-044F-8DE7-A0FE29340343}">
    <text>Original Data:
Lindera greenbrier redbud</text>
  </threadedComment>
  <threadedComment ref="I93" dT="2024-10-03T23:36:58.31" personId="{9B5F1665-390C-4846-AB74-E98A1939C54C}" id="{9DA827F8-53F3-D44E-AC83-9EB0B7F229B9}">
    <text>Original Data:
White oak beech am elm</text>
  </threadedComment>
  <threadedComment ref="K93" dT="2024-10-04T01:07:41.75" personId="{9B5F1665-390C-4846-AB74-E98A1939C54C}" id="{6889521D-A516-2146-A567-DFD2B6074B1C}">
    <text>Original Data:
Greenbrier</text>
  </threadedComment>
  <threadedComment ref="I94" dT="2024-10-03T23:37:20.67" personId="{9B5F1665-390C-4846-AB74-E98A1939C54C}" id="{E35613A8-2EB0-9544-B373-C94B5EF71F4B}">
    <text>Original Data:
Chestnut oak maple beech</text>
  </threadedComment>
  <threadedComment ref="K94" dT="2024-10-04T01:09:42.41" personId="{9B5F1665-390C-4846-AB74-E98A1939C54C}" id="{3706E3AC-81E3-444C-B97F-45F51D9D69E4}">
    <text>Original Data:
Low bush blueberry dogwood greenbrier</text>
  </threadedComment>
  <threadedComment ref="I95" dT="2024-10-03T23:37:38.23" personId="{9B5F1665-390C-4846-AB74-E98A1939C54C}" id="{B74BE304-6E58-F740-8D6A-8968A2C354B1}">
    <text>Original Data:
Oaks maple</text>
  </threadedComment>
  <threadedComment ref="K95" dT="2024-10-04T01:09:12.67" personId="{9B5F1665-390C-4846-AB74-E98A1939C54C}" id="{0E88A0BC-61D0-A749-B350-29DEB4DDA5B3}">
    <text>Original Data:
Blueberry greenbrier holly</text>
  </threadedComment>
  <threadedComment ref="I96" dT="2024-10-03T23:38:10.07" personId="{9B5F1665-390C-4846-AB74-E98A1939C54C}" id="{5196D358-DE33-1E4B-9BDC-850776E53AD1}">
    <text>Original Data:
Beech chestnut oak tulip poplar maple black gum/ tupelo</text>
  </threadedComment>
  <threadedComment ref="K96" dT="2024-10-04T01:10:28.77" personId="{9B5F1665-390C-4846-AB74-E98A1939C54C}" id="{357EFF39-AFD5-5541-997D-EB822EC28A45}">
    <text>Original Data:
Pawpaw greenbrier</text>
  </threadedComment>
  <threadedComment ref="I97" dT="2024-10-03T23:39:06.73" personId="{9B5F1665-390C-4846-AB74-E98A1939C54C}" id="{6A568393-FB51-F84C-AFA1-173BD68135E5}">
    <text>Original Data:
Oak chestnut beech, tulip poplar, black gum/ tupelo</text>
  </threadedComment>
  <threadedComment ref="K97" dT="2024-10-04T01:11:50.90" personId="{9B5F1665-390C-4846-AB74-E98A1939C54C}" id="{D17AD805-B8FE-FA41-ADB3-4A49F7FFE97F}">
    <text>Original Data:
Greenbrier</text>
  </threadedComment>
  <threadedComment ref="I98" dT="2024-10-03T23:39:45.54" personId="{9B5F1665-390C-4846-AB74-E98A1939C54C}" id="{BA6A6499-F658-2749-A989-81C15497DA43}">
    <text>Original Data:
Pitch pine, beech, maple, hickory, poplar, sweet gum, black oak</text>
  </threadedComment>
  <threadedComment ref="K98" dT="2024-10-04T01:12:15.42" personId="{9B5F1665-390C-4846-AB74-E98A1939C54C}" id="{EC1C70F8-0EC2-B647-B0D3-5492D35D3FAE}">
    <text>Original Data:
Pawpaw holly lindera greenbrier</text>
  </threadedComment>
  <threadedComment ref="I99" dT="2024-10-03T23:40:36.41" personId="{9B5F1665-390C-4846-AB74-E98A1939C54C}" id="{99B4201C-B629-3A44-9F5D-CD66AD298B86}">
    <text>Original Data:
Oak, cheastnut oak, beech, hickory, tulip poplar black oak</text>
  </threadedComment>
  <threadedComment ref="K99" dT="2024-10-04T01:12:54.57" personId="{9B5F1665-390C-4846-AB74-E98A1939C54C}" id="{034D0113-758C-704C-8797-EBCD5595CFB1}">
    <text>Original Data:
Sasafrass pawpaw lindera greenbrier</text>
  </threadedComment>
  <threadedComment ref="I100" dT="2024-10-03T23:40:59.75" personId="{9B5F1665-390C-4846-AB74-E98A1939C54C}" id="{F73030E8-7B4A-1845-8EF9-B0F976568A27}">
    <text>Original Data:
Beech, tulip poplar, sweet gum,</text>
  </threadedComment>
  <threadedComment ref="K100" dT="2024-10-04T01:13:24.21" personId="{9B5F1665-390C-4846-AB74-E98A1939C54C}" id="{05FB03BC-B94D-A24D-9F66-68BB5C0AF0AB}">
    <text>Original Data:
Greenbrier, lindera pawpaw</text>
  </threadedComment>
  <threadedComment ref="I101" dT="2024-10-03T23:41:31.50" personId="{9B5F1665-390C-4846-AB74-E98A1939C54C}" id="{9915F5C4-C6F8-C74B-8F68-94172342149E}">
    <text>Original Data:
Sycamore, sugar maple, slippery elm, tulip poplar, silver maple red oak</text>
  </threadedComment>
  <threadedComment ref="K101" dT="2024-10-04T01:13:59.37" personId="{9B5F1665-390C-4846-AB74-E98A1939C54C}" id="{4181B9F4-D4E1-C64C-AF7D-8C80140D66C7}">
    <text>Original Data:
Devils walking stick hackberry lindera greenbrier</text>
  </threadedComment>
  <threadedComment ref="I102" dT="2024-10-03T23:41:52.28" personId="{9B5F1665-390C-4846-AB74-E98A1939C54C}" id="{FC9CCA09-60C6-4D40-A931-130FE3011769}">
    <text>Original Data:
Maple beech pine white oak</text>
  </threadedComment>
  <threadedComment ref="K102" dT="2024-10-04T01:15:09.60" personId="{9B5F1665-390C-4846-AB74-E98A1939C54C}" id="{CAC6EFB2-3F80-1742-BBE3-032108937D9A}">
    <text>Original Data:
Tiny amounts of lindera, greenbrier</text>
  </threadedComment>
  <threadedComment ref="I104" dT="2024-10-03T23:42:25.28" personId="{9B5F1665-390C-4846-AB74-E98A1939C54C}" id="{E52875F8-F646-5341-89BE-D5B839E2C804}">
    <text>Original Data:
Beech sycamore oak hackberry sweet gum catalpa box elder</text>
  </threadedComment>
  <threadedComment ref="K104" dT="2024-10-04T01:15:23.73" personId="{9B5F1665-390C-4846-AB74-E98A1939C54C}" id="{4CDBFAD6-F7D0-A04F-8D20-63573326D268}">
    <text>Original Data:
Lindera</text>
  </threadedComment>
  <threadedComment ref="I105" dT="2024-10-03T23:42:51.50" personId="{9B5F1665-390C-4846-AB74-E98A1939C54C}" id="{7C30BD75-4F12-C346-9650-937CB404423B}">
    <text>Original Data:
Tulip poplar, sugar maple, hop hornbeam hickory beech</text>
  </threadedComment>
  <threadedComment ref="K105" dT="2024-10-04T01:15:58.03" personId="{9B5F1665-390C-4846-AB74-E98A1939C54C}" id="{98F95E74-F990-6D48-8F85-D5B468512005}">
    <text>Original Data:
Sassafrass redbud lindera greenbrier pawpaw holly</text>
  </threadedComment>
  <threadedComment ref="I106" dT="2024-10-03T23:43:35.51" personId="{9B5F1665-390C-4846-AB74-E98A1939C54C}" id="{0D4EC66B-9E28-374B-BAA6-953D8DD8C763}">
    <text>Original Data:
Tulip poplar Carolina hornbeam silver maple persimmon beech sugar maple red oak hop hornbeam</text>
  </threadedComment>
  <threadedComment ref="K106" dT="2024-10-04T01:16:22.18" personId="{9B5F1665-390C-4846-AB74-E98A1939C54C}" id="{35F5C5DA-37AA-1B4A-8B90-9B57D89DEFE8}">
    <text>Original Data:
Holly lindera</text>
  </threadedComment>
  <threadedComment ref="I107" dT="2024-10-03T23:43:55.23" personId="{9B5F1665-390C-4846-AB74-E98A1939C54C}" id="{86C0ED74-F044-CB4D-B89D-899A3DD101CF}">
    <text>Original Data:
Mixed oak and hickory</text>
  </threadedComment>
  <threadedComment ref="K107" dT="2024-10-04T01:16:58.32" personId="{9B5F1665-390C-4846-AB74-E98A1939C54C}" id="{EC0932C6-2789-4541-B7F6-470E629EE6B3}">
    <text>Original Data:
Pawpaw greenbrier low bush blueberry</text>
  </threadedComment>
  <threadedComment ref="I108" dT="2024-10-03T23:44:19.90" personId="{9B5F1665-390C-4846-AB74-E98A1939C54C}" id="{DC0EF5D1-731D-9247-B2EA-2F22FA414481}">
    <text>Original Data:
Chestnut oak, white oak, ash, hickory, beech</text>
  </threadedComment>
  <threadedComment ref="K108" dT="2024-10-04T01:17:20.59" personId="{9B5F1665-390C-4846-AB74-E98A1939C54C}" id="{A13CA660-E58F-2B42-9A5F-710F84D1ECEA}">
    <text>Original Data:
Greenbrier pawpaw redbud</text>
  </threadedComment>
  <threadedComment ref="I109" dT="2024-10-03T23:44:43.34" personId="{9B5F1665-390C-4846-AB74-E98A1939C54C}" id="{2EB83D7C-2523-FA4E-9E90-579301F0942D}">
    <text>Original Data:
Shagbark hickory sugar maple beech red oak tulip poplar</text>
  </threadedComment>
  <threadedComment ref="K109" dT="2024-10-04T01:17:47.03" personId="{9B5F1665-390C-4846-AB74-E98A1939C54C}" id="{21AE8630-C380-9B4A-B9CE-624480805430}">
    <text xml:space="preserve">Original Data:
Papaw lindera hawthorn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7" dT="2024-10-07T01:42:23.73" personId="{9B5F1665-390C-4846-AB74-E98A1939C54C}" id="{EFDD9B28-42ED-A844-A9E3-879B98F3E9B1}">
    <text>Original Data:
Cherry, walnut, red oak, hackberry, sugar maple</text>
  </threadedComment>
  <threadedComment ref="J7" dT="2024-10-07T01:42:49.70" personId="{9B5F1665-390C-4846-AB74-E98A1939C54C}" id="{A86A522C-8A65-374D-BC37-ACC0203D555E}">
    <text>Original Data:
Box elder, sugar maple, hackberry, ash</text>
  </threadedComment>
  <threadedComment ref="I8" dT="2024-10-07T01:43:18.25" personId="{9B5F1665-390C-4846-AB74-E98A1939C54C}" id="{2FAF0056-6024-EC48-A4A5-E79BBC7F6AD6}">
    <text>Original Data:
Walnut, hackberry, cherry, ash</text>
  </threadedComment>
  <threadedComment ref="J8" dT="2024-10-07T01:49:39.81" personId="{9B5F1665-390C-4846-AB74-E98A1939C54C}" id="{5E75C3B9-8083-D346-80DD-F65667246F67}">
    <text>Original Data:
Redbud, ash, mulberry, elderberry</text>
  </threadedComment>
  <threadedComment ref="I9" dT="2024-10-07T01:43:37.54" personId="{9B5F1665-390C-4846-AB74-E98A1939C54C}" id="{EB8A31E9-7A75-4043-A097-4734B495AF9C}">
    <text>Original Data:
Hackberry, red oak, sugar maple</text>
  </threadedComment>
  <threadedComment ref="J9" dT="2024-10-07T01:49:58.35" personId="{9B5F1665-390C-4846-AB74-E98A1939C54C}" id="{DEA4E861-FD94-0B48-A588-8FCB083CE1D0}">
    <text>Original Data:
Black locust, ginkgo, ash, redbud</text>
  </threadedComment>
  <threadedComment ref="I10" dT="2024-10-07T01:44:50.06" personId="{9B5F1665-390C-4846-AB74-E98A1939C54C}" id="{5D437B51-7B88-8840-AE4F-995172D3AEE4}">
    <text>Original Data:
Walnut, hackberry, sycamore,</text>
  </threadedComment>
  <threadedComment ref="J10" dT="2024-10-07T01:51:53.43" personId="{9B5F1665-390C-4846-AB74-E98A1939C54C}" id="{76548172-8D68-EF42-8CA8-4BA7D6D975D9}">
    <text>Original Data:
Sugar maple, box elder, hackberry</text>
  </threadedComment>
  <threadedComment ref="I11" dT="2024-10-07T01:45:22.16" personId="{9B5F1665-390C-4846-AB74-E98A1939C54C}" id="{287EBF4D-97CC-DB41-A0AD-EF06FC4BB28D}">
    <text>Original Data:
Walnut, hackberry, red mulberry, box elder</text>
  </threadedComment>
  <threadedComment ref="J11" dT="2024-10-07T01:52:06.72" personId="{9B5F1665-390C-4846-AB74-E98A1939C54C}" id="{9D00FA2F-20B2-3749-8D7B-74ABAE83F67E}">
    <text>Original Data:
Buckeye, box elder</text>
  </threadedComment>
  <threadedComment ref="I12" dT="2024-10-07T01:45:34.76" personId="{9B5F1665-390C-4846-AB74-E98A1939C54C}" id="{A22E8EBC-778F-2345-83B1-EECF20DDC10A}">
    <text>Original Data:
Walnut</text>
  </threadedComment>
  <threadedComment ref="J12" dT="2024-10-07T01:52:27.07" personId="{9B5F1665-390C-4846-AB74-E98A1939C54C}" id="{9551A800-CA9E-2E44-A86C-B283218CC0EA}">
    <text>Original Data:
Tulip poplar</text>
  </threadedComment>
  <threadedComment ref="I13" dT="2024-10-07T01:46:01.73" personId="{9B5F1665-390C-4846-AB74-E98A1939C54C}" id="{ED41EE55-3363-BB4E-ACC4-1AE5730400F6}">
    <text>Original Data:
Red oak, tulip poplar, cherry, maple</text>
  </threadedComment>
  <threadedComment ref="J13" dT="2024-10-07T01:52:58.76" personId="{9B5F1665-390C-4846-AB74-E98A1939C54C}" id="{C5F443B8-BB0E-AF4D-AC42-C92534CF7587}">
    <text>Original Data:
Willow oak, holly, tulip poplar</text>
  </threadedComment>
  <threadedComment ref="I14" dT="2024-10-07T01:46:21.29" personId="{9B5F1665-390C-4846-AB74-E98A1939C54C}" id="{A9E062FD-2C26-4D4A-A448-8D5DDF23B888}">
    <text>Original Data:
Cherry, mulberry</text>
  </threadedComment>
  <threadedComment ref="J14" dT="2024-10-07T01:53:13.85" personId="{9B5F1665-390C-4846-AB74-E98A1939C54C}" id="{3023EBF3-564D-DF41-A91D-F322CCAB2F9F}">
    <text>Original Data:
Tulip poplar</text>
  </threadedComment>
  <threadedComment ref="I15" dT="2024-10-07T01:46:39.13" personId="{9B5F1665-390C-4846-AB74-E98A1939C54C}" id="{F966E9EC-7B5A-D24D-A2CE-F04E5AA38CFB}">
    <text>Original Data:
Sugar maple, hackberry, pine</text>
  </threadedComment>
  <threadedComment ref="J15" dT="2024-10-07T01:53:35.39" personId="{9B5F1665-390C-4846-AB74-E98A1939C54C}" id="{EFC0958C-7FC4-A948-8A6D-C3CD48829AD3}">
    <text>Original Data:
Hackberry, pine</text>
  </threadedComment>
  <threadedComment ref="I16" dT="2024-10-07T01:46:59.80" personId="{9B5F1665-390C-4846-AB74-E98A1939C54C}" id="{BBFBDBD2-5682-9649-B283-2CF736DE8420}">
    <text>Original Data:
Walnut, hackberry, mulberry, red oak</text>
  </threadedComment>
  <threadedComment ref="J16" dT="2024-10-07T01:53:54.04" personId="{9B5F1665-390C-4846-AB74-E98A1939C54C}" id="{53FDD670-7804-6845-A085-86BC5FE5BA52}">
    <text>Original Data:
White oak, hackberry, redbud</text>
  </threadedComment>
  <threadedComment ref="I17" dT="2024-10-07T01:47:23.11" personId="{9B5F1665-390C-4846-AB74-E98A1939C54C}" id="{C5803F7F-FCD9-0A4C-A9EF-25F6E2A95A78}">
    <text>Original Data:
Hackberry, walnut, maple, white oak</text>
  </threadedComment>
  <threadedComment ref="J17" dT="2024-10-07T22:43:53.08" personId="{9B5F1665-390C-4846-AB74-E98A1939C54C}" id="{5634738F-9727-9841-857A-C79C84855EE3}">
    <text>Original Data:
Hackberry,redbud, mulberry, red oak</text>
  </threadedComment>
  <threadedComment ref="I18" dT="2024-10-07T01:47:41.65" personId="{9B5F1665-390C-4846-AB74-E98A1939C54C}" id="{DF8E695F-A498-4949-95D0-F657D7521118}">
    <text>Original Data:
Sycamore, hackberry, elm</text>
  </threadedComment>
  <threadedComment ref="J18" dT="2024-10-07T22:44:30.76" personId="{9B5F1665-390C-4846-AB74-E98A1939C54C}" id="{57F30E06-FD0A-4344-B2C3-8028DB23DCAE}">
    <text>Original Data:
Black locust</text>
  </threadedComment>
  <threadedComment ref="I21" dT="2024-10-07T01:48:33.27" personId="{9B5F1665-390C-4846-AB74-E98A1939C54C}" id="{D0B17DAB-A9E7-3946-8011-6DEEC09AB458}">
    <text>Original Data:
Tulip poplar, honey locust</text>
  </threadedComment>
  <threadedComment ref="J21" dT="2024-10-07T22:45:27.06" personId="{9B5F1665-390C-4846-AB74-E98A1939C54C}" id="{48A9CBFB-071B-E845-A0E1-3B349C02E8C1}">
    <text>Original Data:
Walnut, tulip poplar</text>
  </threadedComment>
  <threadedComment ref="I22" dT="2024-10-07T01:48:44.66" personId="{9B5F1665-390C-4846-AB74-E98A1939C54C}" id="{263071CC-6115-9243-A2FB-B1673C98654C}">
    <text>Original Data:
Hackberry</text>
  </threadedComment>
  <threadedComment ref="J22" dT="2024-10-07T22:45:49.57" personId="{9B5F1665-390C-4846-AB74-E98A1939C54C}" id="{BFDEE458-6E7B-BD4F-B580-9B96F056106B}">
    <text>Original Data:
Coffee tree, tree of heaven, mulberry</text>
  </threadedComment>
  <threadedComment ref="I23" dT="2024-10-07T01:49:05.67" personId="{9B5F1665-390C-4846-AB74-E98A1939C54C}" id="{A38A3F8E-3144-0E40-8C61-F6692B51BA8D}">
    <text>Original Data:
Black locust, hackberry, walnut</text>
  </threadedComment>
  <threadedComment ref="J23" dT="2024-10-07T22:46:05.12" personId="{9B5F1665-390C-4846-AB74-E98A1939C54C}" id="{A973F297-DBD3-4744-9747-4D630D943348}">
    <text>Original Data:
Honeysuckle</text>
  </threadedComment>
  <threadedComment ref="I25" dT="2024-10-07T23:21:35.47" personId="{9B5F1665-390C-4846-AB74-E98A1939C54C}" id="{B85F6227-6D2B-964C-BA52-230D805D2F7A}">
    <text>Original Data:
Hackberry, catalpa, hickory, ash, elm, cherry</text>
  </threadedComment>
  <threadedComment ref="J25" dT="2024-10-07T22:46:39.01" personId="{9B5F1665-390C-4846-AB74-E98A1939C54C}" id="{12C528C5-82A6-564B-982C-219D64CC2A40}">
    <text>Original Data:
Redbud, ash,</text>
  </threadedComment>
  <threadedComment ref="I26" dT="2024-10-07T23:21:46.46" personId="{9B5F1665-390C-4846-AB74-E98A1939C54C}" id="{47A18060-F7EC-F147-907A-2F38B111F13D}">
    <text>Original Data:
Walnut</text>
  </threadedComment>
  <threadedComment ref="J26" dT="2024-10-07T22:46:55.26" personId="{9B5F1665-390C-4846-AB74-E98A1939C54C}" id="{D99AB9EE-C1E5-B94B-B9D1-ACE92462034C}">
    <text>Original Data:
Catalpa, mulberry</text>
  </threadedComment>
  <threadedComment ref="I27" dT="2024-10-07T23:22:08.02" personId="{9B5F1665-390C-4846-AB74-E98A1939C54C}" id="{0B4F802E-F955-D14D-B186-B4336F80BAF4}">
    <text>Original Data:
Walnut, ash, hickory, hackberry</text>
  </threadedComment>
  <threadedComment ref="J27" dT="2024-10-07T22:48:45.35" personId="{9B5F1665-390C-4846-AB74-E98A1939C54C}" id="{3F13EB30-834F-1C4D-83A1-A99A8A9C5751}">
    <text>Original Data:
Catalpa, mulberry</text>
  </threadedComment>
  <threadedComment ref="I28" dT="2024-10-07T23:23:10.89" personId="{9B5F1665-390C-4846-AB74-E98A1939C54C}" id="{110F401D-C2A5-1E4B-B8C5-57D219B1E5F2}">
    <text>Original Data:
Sugar maple, hickory, big ass hackberry</text>
  </threadedComment>
  <threadedComment ref="J28" dT="2024-10-07T22:49:00.36" personId="{9B5F1665-390C-4846-AB74-E98A1939C54C}" id="{FEE37F4F-92B0-7147-99E2-F85880E6305D}">
    <text>Original Data:
Ash, buckeye, hickory</text>
  </threadedComment>
  <threadedComment ref="I29" dT="2024-10-07T23:23:40.43" personId="{9B5F1665-390C-4846-AB74-E98A1939C54C}" id="{AE2A7E0F-4537-E64A-BB92-2D264CF98861}">
    <text>Original Data:
Maple, walnut, hackberry,</text>
  </threadedComment>
  <threadedComment ref="J29" dT="2024-10-07T22:49:19.41" personId="{9B5F1665-390C-4846-AB74-E98A1939C54C}" id="{1B8F7C36-D28A-AD48-8B87-A9C304941D91}">
    <text>Original Data:
Sugar maple, paw paw</text>
  </threadedComment>
  <threadedComment ref="I30" dT="2024-10-07T23:23:55.46" personId="{9B5F1665-390C-4846-AB74-E98A1939C54C}" id="{41E3DADE-BA8E-DE4F-BA82-2BCDA1A41350}">
    <text>Original Data:
Maple, hickory, hackberry</text>
  </threadedComment>
  <threadedComment ref="J30" dT="2024-10-07T22:50:31.82" personId="{9B5F1665-390C-4846-AB74-E98A1939C54C}" id="{7EC0787B-D603-2445-A222-715C0A49C692}">
    <text>Original Data:
Ash</text>
  </threadedComment>
  <threadedComment ref="I31" dT="2024-10-07T23:27:36.89" personId="{9B5F1665-390C-4846-AB74-E98A1939C54C}" id="{1DA0B0E7-7C4F-014C-8092-7B7E133846CF}">
    <text>Original Data:
Cherry, hackberry, elm, walnut</text>
  </threadedComment>
  <threadedComment ref="J31" dT="2024-10-07T22:50:47.60" personId="{9B5F1665-390C-4846-AB74-E98A1939C54C}" id="{48C55093-49A7-954B-B308-7F464556DE2D}">
    <text>Original Data:
Hackberry, paw paw, ash</text>
  </threadedComment>
  <threadedComment ref="I32" dT="2024-10-07T23:28:25.69" personId="{9B5F1665-390C-4846-AB74-E98A1939C54C}" id="{0037F02B-5B6F-A441-9F01-70D4362ED41C}">
    <text>Original Data:
Walnut, hackberry</text>
  </threadedComment>
  <threadedComment ref="J32" dT="2024-10-07T22:51:14.80" personId="{9B5F1665-390C-4846-AB74-E98A1939C54C}" id="{8C5B51DF-0E11-D443-8FB0-CDC677F3E87A}">
    <text>Original Data:
Hackberry, cherry, juniper, box elder</text>
  </threadedComment>
  <threadedComment ref="I33" dT="2024-10-07T23:28:39.31" personId="{9B5F1665-390C-4846-AB74-E98A1939C54C}" id="{BE929053-32E7-A24B-B7AA-06BFA9AA1E0F}">
    <text>Original Data:
Hackberry</text>
  </threadedComment>
  <threadedComment ref="J33" dT="2024-10-07T22:51:30.59" personId="{9B5F1665-390C-4846-AB74-E98A1939C54C}" id="{1665E858-8846-D845-B267-F4F89E3B239C}">
    <text>Original Data:
Buckeye, cherry, hackberry</text>
  </threadedComment>
  <threadedComment ref="I34" dT="2024-10-07T23:28:56.02" personId="{9B5F1665-390C-4846-AB74-E98A1939C54C}" id="{5765D67D-A9DE-C349-AF5E-BD987F7A3F5F}">
    <text>Original Data:
Hackberry</text>
  </threadedComment>
  <threadedComment ref="J34" dT="2024-10-07T22:51:57.09" personId="{9B5F1665-390C-4846-AB74-E98A1939C54C}" id="{D5CE1EBB-5FB0-514E-ABB7-9C4C753D9B7F}">
    <text>Original Data:
Oak, juniper, hackberryash, aralia spinosa</text>
  </threadedComment>
  <threadedComment ref="I35" dT="2024-10-07T23:30:22.16" personId="{9B5F1665-390C-4846-AB74-E98A1939C54C}" id="{1E21A420-1088-3845-A04D-F06A7A705E43}">
    <text>Original Data:
Walnut, hackberry</text>
  </threadedComment>
  <threadedComment ref="J35" dT="2024-10-07T22:52:35.55" personId="{9B5F1665-390C-4846-AB74-E98A1939C54C}" id="{12740D47-0E99-1443-864B-964C47D8B95E}">
    <text>Original Data:
Juniper, cercis</text>
  </threadedComment>
  <threadedComment ref="I36" dT="2024-10-07T23:30:45.62" personId="{9B5F1665-390C-4846-AB74-E98A1939C54C}" id="{B4172728-146D-9E45-BD26-026862C9BEF8}">
    <text>Original Data:
Juniper</text>
  </threadedComment>
  <threadedComment ref="J36" dT="2024-10-07T22:52:54.42" personId="{9B5F1665-390C-4846-AB74-E98A1939C54C}" id="{5F6409BA-CDD1-4042-8C24-6744D92CE79E}">
    <text>Original dATA:
Cherry, juniper, staghorn sumac</text>
  </threadedComment>
  <threadedComment ref="I37" dT="2024-10-07T23:32:07.24" personId="{9B5F1665-390C-4846-AB74-E98A1939C54C}" id="{A1DB555F-69CF-C745-950F-8114A2F2EF4C}">
    <text>Original Data:
Cherry, mulberry, hackberry</text>
  </threadedComment>
  <threadedComment ref="J37" dT="2024-10-07T22:53:23.07" personId="{9B5F1665-390C-4846-AB74-E98A1939C54C}" id="{A357E935-0C0D-DA47-A432-47A8A5095BA2}">
    <text>Original Data:
Juniper, stag horn sumac, persimmon</text>
  </threadedComment>
  <threadedComment ref="I38" dT="2024-10-07T23:32:37.20" personId="{9B5F1665-390C-4846-AB74-E98A1939C54C}" id="{74C2F992-8052-6245-B990-6802E1FF8480}">
    <text>Original Data:
Hackberry, walnut</text>
  </threadedComment>
  <threadedComment ref="J38" dT="2024-10-07T22:54:36.70" personId="{9B5F1665-390C-4846-AB74-E98A1939C54C}" id="{46225C01-348C-4444-9E3F-7FE38963F980}">
    <text>Original Data:
Carya, hackberry, box elder, cherry, lindera benzoin</text>
  </threadedComment>
  <threadedComment ref="I39" dT="2024-10-07T23:32:49.34" personId="{9B5F1665-390C-4846-AB74-E98A1939C54C}" id="{1F6736AC-899C-4F45-949C-76515D3A0588}">
    <text>Original Data:
Walnut</text>
  </threadedComment>
  <threadedComment ref="J39" dT="2024-10-07T22:55:06.26" personId="{9B5F1665-390C-4846-AB74-E98A1939C54C}" id="{B86EF827-3171-BA4C-A2CC-6A93031AA76F}">
    <text>Original Data:
Cherry, elm, box elder, hackberry</text>
  </threadedComment>
  <threadedComment ref="I40" dT="2024-10-07T23:33:10.84" personId="{9B5F1665-390C-4846-AB74-E98A1939C54C}" id="{E67CE5BA-212C-C640-A2B3-7E45E0B1AE64}">
    <text>Original Data:
Elm, boxelder, hackberry</text>
  </threadedComment>
  <threadedComment ref="J40" dT="2024-10-07T22:56:04.49" personId="{9B5F1665-390C-4846-AB74-E98A1939C54C}" id="{10AAEB95-14AF-1F43-AA88-81409CCD6F54}">
    <text>Original Data:
Cherry,boxelder,sycamore,hackberry</text>
  </threadedComment>
  <threadedComment ref="I41" dT="2024-10-07T23:35:22.46" personId="{9B5F1665-390C-4846-AB74-E98A1939C54C}" id="{5BF2B81C-805C-B541-A49B-6891244E789D}">
    <text>Original Data:
Walnut, hackberry, cherry</text>
  </threadedComment>
  <threadedComment ref="J41" dT="2024-10-07T22:56:30.28" personId="{9B5F1665-390C-4846-AB74-E98A1939C54C}" id="{63EAEE40-0219-1A41-AFAE-400CC79671F5}">
    <text>Original Data:
Boxelder, hackberry</text>
  </threadedComment>
  <threadedComment ref="I42" dT="2024-10-07T23:35:39.30" personId="{9B5F1665-390C-4846-AB74-E98A1939C54C}" id="{6E301D6C-AF40-6647-96B6-59C32ABC001C}">
    <text>Original Data:
Hackberry, ash, walnut</text>
  </threadedComment>
  <threadedComment ref="J42" dT="2024-10-07T22:56:47.89" personId="{9B5F1665-390C-4846-AB74-E98A1939C54C}" id="{449431F8-08DF-5943-90B7-CBA281F76571}">
    <text>Original Data:
Maakki understory</text>
  </threadedComment>
  <threadedComment ref="I43" dT="2024-10-07T23:35:49.57" personId="{9B5F1665-390C-4846-AB74-E98A1939C54C}" id="{53846179-94DC-E549-86AF-63CE0C14CEC8}">
    <text>Original Data:
Sycamore</text>
  </threadedComment>
  <threadedComment ref="J43" dT="2024-10-07T22:59:39.14" personId="{9B5F1665-390C-4846-AB74-E98A1939C54C}" id="{FA97ECF1-CC40-A74B-971C-E5677A21AE69}">
    <text>Original Data:
Buckeye, hackberry, cherry</text>
  </threadedComment>
  <threadedComment ref="I44" dT="2024-10-07T23:36:02.99" personId="{9B5F1665-390C-4846-AB74-E98A1939C54C}" id="{3164F22C-644C-1A4D-92F7-1A175A8A2379}">
    <text>Origina Data:
Elm, sycamore, beech</text>
  </threadedComment>
  <threadedComment ref="J44" dT="2024-10-07T23:00:38.54" personId="{9B5F1665-390C-4846-AB74-E98A1939C54C}" id="{E95BF811-E611-C243-9E6C-A196961DDD09}">
    <text>Original Data:
Liquidambar styracaflua, oak, elm, sycamore, box elder</text>
  </threadedComment>
  <threadedComment ref="I45" dT="2024-10-07T23:36:13.95" personId="{9B5F1665-390C-4846-AB74-E98A1939C54C}" id="{1691747F-E6E8-5B4E-B7FE-F8829A7871ED}">
    <text>Original Data:
Sycamore</text>
  </threadedComment>
  <threadedComment ref="J45" dT="2024-10-07T23:02:22.63" personId="{9B5F1665-390C-4846-AB74-E98A1939C54C}" id="{0655E694-6B47-1F41-A4E0-94D5249FC752}">
    <text>Original Data:
Elderberry, bald cypress, box elder, walnut</text>
  </threadedComment>
  <threadedComment ref="I46" dT="2024-10-07T23:36:43.50" personId="{9B5F1665-390C-4846-AB74-E98A1939C54C}" id="{5D17E147-7B43-6A46-8392-00C547B32B9D}">
    <text>Original Data:
Cherry, hackberry,walnut</text>
  </threadedComment>
  <threadedComment ref="J46" dT="2024-10-07T23:02:41.25" personId="{9B5F1665-390C-4846-AB74-E98A1939C54C}" id="{16632C5A-C371-1D42-8B86-A1CEAE2E5C4A}">
    <text>Original Data:
Pawpaw, oak, hackberry, walnut</text>
  </threadedComment>
  <threadedComment ref="I47" dT="2024-10-07T23:37:02.61" personId="{9B5F1665-390C-4846-AB74-E98A1939C54C}" id="{735291A9-24A6-6043-850D-6AF28F3D2CBF}">
    <text>Original Data:
Walnut,elm,bitternut</text>
  </threadedComment>
  <threadedComment ref="J47" dT="2024-10-07T23:12:08.41" personId="{9B5F1665-390C-4846-AB74-E98A1939C54C}" id="{12B3CFDD-C825-3A4A-9E66-973905728057}">
    <text>Original Data:
N/a</text>
  </threadedComment>
  <threadedComment ref="I49" dT="2024-10-07T23:37:40.15" personId="{9B5F1665-390C-4846-AB74-E98A1939C54C}" id="{1AB04C80-A73D-A641-8DAE-0A2BDE29AC28}">
    <text>Original Data:
Hackberry, Box elder, elm, sugar maple, willow oak, white mulberry, silver maple</text>
  </threadedComment>
  <threadedComment ref="J49" dT="2024-10-07T23:12:49.48" personId="{9B5F1665-390C-4846-AB74-E98A1939C54C}" id="{1A7919B7-9302-384F-BEFF-F539B1D77FF3}">
    <text>Original Data:
Hackberry, box elder, ash, honey locust</text>
  </threadedComment>
  <threadedComment ref="I50" dT="2024-10-07T23:38:02.62" personId="{9B5F1665-390C-4846-AB74-E98A1939C54C}" id="{B33880B4-E5BB-9747-BE34-C18856214D55}">
    <text>Original Data:
Box elder, walnut, elm, sycamore</text>
  </threadedComment>
  <threadedComment ref="I51" dT="2024-10-07T23:38:33.26" personId="{9B5F1665-390C-4846-AB74-E98A1939C54C}" id="{76CBC014-380A-F04B-AB7C-3CA6C8F92196}">
    <text>Original Data:
Sycamore, ash, hackberry, Osage orange</text>
  </threadedComment>
  <threadedComment ref="J51" dT="2024-10-07T23:13:29.48" personId="{9B5F1665-390C-4846-AB74-E98A1939C54C}" id="{F9CBCD5A-5098-BE4D-91B1-E7C214C08A18}">
    <text>Original Data:
Hackberry, ash, box elder, cherry, beech, white oak, red oak, hickory</text>
  </threadedComment>
  <threadedComment ref="I52" dT="2024-10-07T23:38:54.13" personId="{9B5F1665-390C-4846-AB74-E98A1939C54C}" id="{D1736F31-D685-624A-ACDA-4D5CD6DB6153}">
    <text>Original Data:
Box elder, walnut, sweet gum, elm</text>
  </threadedComment>
  <threadedComment ref="J52" dT="2024-10-07T23:14:04.49" personId="{9B5F1665-390C-4846-AB74-E98A1939C54C}" id="{201342E2-D5B7-CB4C-92BA-57C8EBF6CB29}">
    <text>Original Data:
Cherry, honey locust, sweet gum, bitternut hickory, ash, hackberry</text>
  </threadedComment>
  <threadedComment ref="I53" dT="2024-10-07T23:39:09.75" personId="{9B5F1665-390C-4846-AB74-E98A1939C54C}" id="{835D9257-E9E8-324E-BF97-82C8C115E905}">
    <text>Original Data:
Walnut, hackberry, ash, beech</text>
  </threadedComment>
  <threadedComment ref="J53" dT="2024-10-07T23:14:47.70" personId="{9B5F1665-390C-4846-AB74-E98A1939C54C}" id="{4CB32CF4-7855-FF44-8D33-6120E0E4759E}">
    <text>Original Data:
Hackberry, redbud, ash, red oak, elm, box elder, cherry</text>
  </threadedComment>
  <threadedComment ref="I54" dT="2024-10-07T23:39:25.93" personId="{9B5F1665-390C-4846-AB74-E98A1939C54C}" id="{8A3A71C2-FEEF-D945-B15A-7B84ABAEEABF}">
    <text>Original Data:
Mulberry</text>
  </threadedComment>
  <threadedComment ref="J54" dT="2024-10-07T23:15:52.06" personId="{9B5F1665-390C-4846-AB74-E98A1939C54C}" id="{82C383C0-BCAD-5548-A8DF-56E6BCCAC0EC}">
    <text>Original Data:
Box elder, black locust, hackberry</text>
  </threadedComment>
  <threadedComment ref="I55" dT="2024-10-07T23:39:47.69" personId="{9B5F1665-390C-4846-AB74-E98A1939C54C}" id="{787CD606-6791-054D-A4EC-60718842CD31}">
    <text>Original Data:
Red oak, black locust, walnut, box elder, hackberry</text>
  </threadedComment>
  <threadedComment ref="J55" dT="2024-10-07T23:16:20.24" personId="{9B5F1665-390C-4846-AB74-E98A1939C54C}" id="{96DD979B-EB25-3341-A65A-B210BAF7834A}">
    <text>Original Data:
Plum, sassafrass, boxelder, white oak, beech, carpinus</text>
  </threadedComment>
  <threadedComment ref="I56" dT="2024-10-07T23:40:11.99" personId="{9B5F1665-390C-4846-AB74-E98A1939C54C}" id="{11B23ECC-FFB4-2249-A1E6-15B94E28A201}">
    <text>Original Data:
Black locust, mulberry</text>
  </threadedComment>
  <threadedComment ref="J56" dT="2024-10-07T23:16:50.99" personId="{9B5F1665-390C-4846-AB74-E98A1939C54C}" id="{D6F3AD93-A62F-FC47-A351-C573377A3144}">
    <text>Original Data:
Cherry, ailanthus, box elder, red oak</text>
  </threadedComment>
  <threadedComment ref="I57" dT="2024-10-07T23:40:33.07" personId="{9B5F1665-390C-4846-AB74-E98A1939C54C}" id="{12BB6C3D-50D5-064E-ACA0-2ECE998C378C}">
    <text>Original Data:
Hackberry, black locust,mulberry</text>
  </threadedComment>
  <threadedComment ref="J57" dT="2024-10-07T23:19:08.45" personId="{9B5F1665-390C-4846-AB74-E98A1939C54C}" id="{2D61B7BA-C2BF-0C4B-800C-09EA38C508CD}">
    <text>Original Data:
Hackberry,</text>
  </threadedComment>
  <threadedComment ref="I58" dT="2024-10-07T23:40:52.82" personId="{9B5F1665-390C-4846-AB74-E98A1939C54C}" id="{32D2519F-F728-5546-86E3-FF07F09543A7}">
    <text>Original Data:
Hackberry, black locust,</text>
  </threadedComment>
  <threadedComment ref="J58" dT="2024-10-07T23:19:41.12" personId="{9B5F1665-390C-4846-AB74-E98A1939C54C}" id="{5651A868-5FD4-8E47-8EF1-076F5342AF7B}">
    <text>Original Data:
Hackberry, boxelder,beech</text>
  </threadedComment>
  <threadedComment ref="I59" dT="2024-10-07T23:41:16.77" personId="{9B5F1665-390C-4846-AB74-E98A1939C54C}" id="{E80D8113-CB64-3A45-8A62-E2DD98AC7AB6}">
    <text>Original Data:
Boxelder, tulip poplar , hackberry, black locust</text>
  </threadedComment>
  <threadedComment ref="J59" dT="2024-10-07T23:20:04.09" personId="{9B5F1665-390C-4846-AB74-E98A1939C54C}" id="{EF0A0A6D-D5A3-2D43-A176-D653D487604D}">
    <text>Original Data:
Pawpaw, white oak, boxelder,</text>
  </threadedComment>
  <threadedComment ref="I60" dT="2024-10-07T23:41:29.39" personId="{9B5F1665-390C-4846-AB74-E98A1939C54C}" id="{8265FE69-38AF-1841-AA9F-E04A4B2F7A2C}">
    <text>Original Data:
Red oak</text>
  </threadedComment>
  <threadedComment ref="J60" dT="2024-10-07T23:20:14.26" personId="{9B5F1665-390C-4846-AB74-E98A1939C54C}" id="{7FAC32CC-0131-EE47-AF1E-197B1E49576C}">
    <text>Original Data:
Cherry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8" dT="2024-10-04T01:46:27.54" personId="{9B5F1665-390C-4846-AB74-E98A1939C54C}" id="{262BF107-C610-C04E-917A-56ADD3C48C1C}">
    <text>Original Data:
Walnut, hickory, hackberry ash maple locust box elder</text>
  </threadedComment>
  <threadedComment ref="J8" dT="2024-10-04T19:54:00.04" personId="{9B5F1665-390C-4846-AB74-E98A1939C54C}" id="{FE1A1F4D-15B6-7049-845F-74F612B13FBC}">
    <text>Original Data:
Hackberry, grapevine poison ivy</text>
  </threadedComment>
  <threadedComment ref="I9" dT="2024-10-04T01:47:32.26" personId="{9B5F1665-390C-4846-AB74-E98A1939C54C}" id="{A6585556-81F5-8047-B9F6-F8358FEB567B}">
    <text>Original Data:
Walnut, locust, hackberry hickory</text>
  </threadedComment>
  <threadedComment ref="J9" dT="2024-10-04T19:54:29.83" personId="{9B5F1665-390C-4846-AB74-E98A1939C54C}" id="{17080849-70A9-0F49-95DF-B49D098B901B}">
    <text>Original Data:
Lost of herbaceous understory but very little wood understory</text>
  </threadedComment>
  <threadedComment ref="I10" dT="2024-10-04T01:52:24.10" personId="{9B5F1665-390C-4846-AB74-E98A1939C54C}" id="{EB84D331-3FAC-2140-901D-4673BD2CF0EB}">
    <text>Original Data:
Locust hickory hackberry maple sycamore</text>
  </threadedComment>
  <threadedComment ref="J10" dT="2024-10-04T19:54:43.12" personId="{9B5F1665-390C-4846-AB74-E98A1939C54C}" id="{5F8F3539-34CE-E446-8227-AB6CED077225}">
    <text>Original Data:
Boxelder</text>
  </threadedComment>
  <threadedComment ref="I11" dT="2024-10-04T01:53:26.91" personId="{9B5F1665-390C-4846-AB74-E98A1939C54C}" id="{B7F44F94-2AFD-1441-9196-47DB5F78F1B6}">
    <text>Original Data:
Maple cottonwood locust hackberry paulownia walnut box elder elm</text>
  </threadedComment>
  <threadedComment ref="J11" dT="2024-10-04T19:55:18.60" personId="{9B5F1665-390C-4846-AB74-E98A1939C54C}" id="{9C60E79B-55B9-C647-A5E7-AB7DE7D36975}">
    <text>Original Data:
Box elder and lost of herbaceous</text>
  </threadedComment>
  <threadedComment ref="I12" dT="2024-10-04T01:54:04.24" personId="{9B5F1665-390C-4846-AB74-E98A1939C54C}" id="{4FD37C1D-1DAA-234F-B254-EFB0F353953F}">
    <text>Original Data:
Hickory ash box elder hackberry sycamore Osage orange</text>
  </threadedComment>
  <threadedComment ref="J12" dT="2024-10-04T19:55:48.63" personId="{9B5F1665-390C-4846-AB74-E98A1939C54C}" id="{5243E33D-F84E-FF4C-88D1-55A8AECE31AE}">
    <text>Original Data:
Hickory box elder</text>
  </threadedComment>
  <threadedComment ref="I13" dT="2024-10-04T01:54:28.07" personId="{9B5F1665-390C-4846-AB74-E98A1939C54C}" id="{57497217-E95F-7B42-AC16-636FFE5590A5}">
    <text>Original Data:
Walnut box elder maple ash</text>
  </threadedComment>
  <threadedComment ref="J13" dT="2024-10-04T19:56:22.43" personId="{9B5F1665-390C-4846-AB74-E98A1939C54C}" id="{6C0E9DA3-E630-A142-A626-6BF40F4E9E55}">
    <text>Original Data:
Herbaceous only except small stand of coralberry and some greenbrier</text>
  </threadedComment>
  <threadedComment ref="I14" dT="2024-10-04T01:54:49.72" personId="{9B5F1665-390C-4846-AB74-E98A1939C54C}" id="{664DFA89-D30A-214C-A6AD-9D700764BB69}">
    <text>Original Data:
Hackberry walnut box elder maple locust</text>
  </threadedComment>
  <threadedComment ref="J14" dT="2024-10-04T19:56:36.08" personId="{9B5F1665-390C-4846-AB74-E98A1939C54C}" id="{BAD2466C-71DB-5549-B93D-B89890158A48}">
    <text>Original Data:
Mulberry</text>
  </threadedComment>
  <threadedComment ref="I15" dT="2024-10-04T01:55:15.35" personId="{9B5F1665-390C-4846-AB74-E98A1939C54C}" id="{E689D337-88F2-174E-8FF6-6F4D3152D30D}">
    <text>Original Data:
Osage orange hackberry ash maple locust</text>
  </threadedComment>
  <threadedComment ref="J15" dT="2024-10-04T19:57:10.87" personId="{9B5F1665-390C-4846-AB74-E98A1939C54C}" id="{7B73A9BD-54AD-3A48-BF46-E96CCB6CF9C1}">
    <text>Original Data:
Green brier wing stem rye hickory</text>
  </threadedComment>
  <threadedComment ref="I16" dT="2024-10-04T01:56:06.05" personId="{9B5F1665-390C-4846-AB74-E98A1939C54C}" id="{F6EF2ADA-FA5B-564B-BCCD-5324661CE4CA}">
    <text>Original Data:
Cottonwood walnut elm box elder hackberry sycamore</text>
  </threadedComment>
  <threadedComment ref="J16" dT="2024-10-04T19:58:13.84" personId="{9B5F1665-390C-4846-AB74-E98A1939C54C}" id="{F94A647B-27A1-DB47-ABF9-4CD03CA6C961}">
    <text>Original Data:
Box elder, mulberry elm hackberry walnut buckeye</text>
  </threadedComment>
  <threadedComment ref="I17" dT="2024-10-04T01:56:39.13" personId="{9B5F1665-390C-4846-AB74-E98A1939C54C}" id="{E60BC8E1-A845-C84D-A3C7-D4CDA5B76566}">
    <text>Original Data:
Walnut hackberry maple locust hickory cherry cottonwood sycamore</text>
  </threadedComment>
  <threadedComment ref="J17" dT="2024-10-04T19:58:24.98" personId="{9B5F1665-390C-4846-AB74-E98A1939C54C}" id="{1EEE5F7C-A048-C647-AF3E-2A897E5BBD2C}">
    <text>Original Data:
Box elder</text>
  </threadedComment>
  <threadedComment ref="I18" dT="2024-10-04T01:56:53.75" personId="{9B5F1665-390C-4846-AB74-E98A1939C54C}" id="{ABE6DE0D-E552-CC4F-B672-011F2C1FCA94}">
    <text>Original Data:
Elm maple walnut hackberry</text>
  </threadedComment>
  <threadedComment ref="J18" dT="2024-10-04T19:58:54.11" personId="{9B5F1665-390C-4846-AB74-E98A1939C54C}" id="{7AB03B5F-56BE-EA4A-9969-77FEF7721F92}">
    <text>Original Data:
Box elder</text>
  </threadedComment>
  <threadedComment ref="I19" dT="2024-10-04T01:57:14.58" personId="{9B5F1665-390C-4846-AB74-E98A1939C54C}" id="{2586D9BE-BEBF-5B4A-ADEA-286607DAD3E4}">
    <text>Original Data:
Maple hackberry elm red oak sycamore</text>
  </threadedComment>
  <threadedComment ref="J19" dT="2024-10-04T19:59:05.46" personId="{9B5F1665-390C-4846-AB74-E98A1939C54C}" id="{935F55FD-5C6A-9444-A321-BBFE689767E8}">
    <text>Original Data:
Box elder</text>
  </threadedComment>
  <threadedComment ref="I20" dT="2024-10-04T01:58:02.95" personId="{9B5F1665-390C-4846-AB74-E98A1939C54C}" id="{FBE31B49-D9AF-7948-B777-641632EF9EFF}">
    <text>Original Data:
Elm hackberry cottonwood walnut</text>
  </threadedComment>
  <threadedComment ref="J20" dT="2024-10-04T19:59:28.25" personId="{9B5F1665-390C-4846-AB74-E98A1939C54C}" id="{8679ECF5-4452-DD44-A43B-3779D03344B2}">
    <text>Original Data:
Hackberry box elder maple</text>
  </threadedComment>
  <threadedComment ref="I21" dT="2024-10-04T01:58:36.76" personId="{9B5F1665-390C-4846-AB74-E98A1939C54C}" id="{0E2910C6-90AC-E244-B687-2BA444DADCDA}">
    <text>Original Data:
Mulberry hackberry sycamore maple elm hickory</text>
  </threadedComment>
  <threadedComment ref="J21" dT="2024-10-04T19:59:47.46" personId="{9B5F1665-390C-4846-AB74-E98A1939C54C}" id="{A306809D-9474-1449-8A1B-0F24C6493DBD}">
    <text>Original Data:
Box elder Osage orange rye</text>
  </threadedComment>
  <threadedComment ref="I22" dT="2024-10-04T01:59:30.13" personId="{9B5F1665-390C-4846-AB74-E98A1939C54C}" id="{E217600A-8F6D-B647-9D98-76F084B08E2C}">
    <text>Original Data:
Cottonwood hackberry elm maple locust</text>
  </threadedComment>
  <threadedComment ref="J22" dT="2024-10-04T20:02:04.05" personId="{9B5F1665-390C-4846-AB74-E98A1939C54C}" id="{A2F5EB48-B9EB-6C4A-B426-6A027CD3AF1B}">
    <text>Original Data:
Box elder ash saplings elm hackberry saplings buckeye</text>
  </threadedComment>
  <threadedComment ref="I23" dT="2024-10-04T02:00:17.68" personId="{9B5F1665-390C-4846-AB74-E98A1939C54C}" id="{FD678EB0-EC8F-DE49-BEDE-04F72EA56EAE}">
    <text>Original Data:
Cottonwood, hackberry elm</text>
  </threadedComment>
  <threadedComment ref="J23" dT="2024-10-04T20:02:26.43" personId="{9B5F1665-390C-4846-AB74-E98A1939C54C}" id="{30785AC7-8357-FD42-9E02-413955A6A763}">
    <text>Original Data:
Box elder buckeye mulberry</text>
  </threadedComment>
  <threadedComment ref="I24" dT="2024-10-04T02:01:03.19" personId="{9B5F1665-390C-4846-AB74-E98A1939C54C}" id="{C15946D1-E414-7346-8DF6-8A8910E0C3F7}">
    <text>Original Data:
Maple box elder</text>
  </threadedComment>
  <threadedComment ref="J24" dT="2024-10-04T20:03:23.33" personId="{9B5F1665-390C-4846-AB74-E98A1939C54C}" id="{FC412F08-61CF-1742-9576-4FF57C10EFBF}">
    <text>Original Data:
Hackberry boxelder grapevine</text>
  </threadedComment>
  <threadedComment ref="I25" dT="2024-10-04T02:01:44.26" personId="{9B5F1665-390C-4846-AB74-E98A1939C54C}" id="{303C4CF2-B737-D149-8C48-CC85A92B0334}">
    <text>Original Data:
Maple,</text>
  </threadedComment>
  <threadedComment ref="J25" dT="2024-10-04T20:03:35.87" personId="{9B5F1665-390C-4846-AB74-E98A1939C54C}" id="{FDEBBECC-644E-A844-AB6C-04DE6CC44F50}">
    <text>Original Data:
Box elder</text>
  </threadedComment>
  <threadedComment ref="I26" dT="2024-10-04T02:02:03.84" personId="{9B5F1665-390C-4846-AB74-E98A1939C54C}" id="{BE06AD6C-F61A-A04E-973A-42B81E59A938}">
    <text>Original Data:
Maple locust</text>
  </threadedComment>
  <threadedComment ref="J26" dT="2024-10-04T20:12:18.43" personId="{9B5F1665-390C-4846-AB74-E98A1939C54C}" id="{4D725B3B-9565-8B4F-BCBB-275C0ADAAA2E}">
    <text>Original Data:
Box elder hackberry locust</text>
  </threadedComment>
  <threadedComment ref="I27" dT="2024-10-04T02:02:59.52" personId="{9B5F1665-390C-4846-AB74-E98A1939C54C}" id="{A4F065C6-BF0F-AC4C-BD50-E70B2AE7E9C7}">
    <text>Original Data:
Maple cottonwood hickory</text>
  </threadedComment>
  <threadedComment ref="J27" dT="2024-10-04T20:12:45.37" personId="{9B5F1665-390C-4846-AB74-E98A1939C54C}" id="{0F0CE918-45DC-DA4D-A7CB-98AF829633B9}">
    <text>Original Data:
Box elder hackberry locust mulberry</text>
  </threadedComment>
  <threadedComment ref="I28" dT="2024-10-04T02:03:55.46" personId="{9B5F1665-390C-4846-AB74-E98A1939C54C}" id="{8E52E0FA-4A31-EA4A-BE30-D877FFF2F14B}">
    <text>Original Data:
Maple sycamore cottonwood mulberry hackberry</text>
  </threadedComment>
  <threadedComment ref="J28" dT="2024-10-04T20:13:07.08" personId="{9B5F1665-390C-4846-AB74-E98A1939C54C}" id="{F079ABB4-5F7B-EF48-8C0C-55CAB3D3F39A}">
    <text>Original Data:
Box elder elm hickory locust</text>
  </threadedComment>
  <threadedComment ref="I29" dT="2024-10-04T02:04:18.19" personId="{9B5F1665-390C-4846-AB74-E98A1939C54C}" id="{62D12F69-5269-A94E-97E3-1B1F6D860B49}">
    <text>Original Data:
Hackberry walnut</text>
  </threadedComment>
  <threadedComment ref="J29" dT="2024-10-04T20:15:19.88" personId="{9B5F1665-390C-4846-AB74-E98A1939C54C}" id="{2BB5FD75-3E2D-C648-91D4-88756A8157C5}">
    <text>Original Data:
Redbud coralberry</text>
  </threadedComment>
  <threadedComment ref="I30" dT="2024-10-04T02:05:06.28" personId="{9B5F1665-390C-4846-AB74-E98A1939C54C}" id="{58E82A3F-EA5D-B64A-9011-462F7F4FD63B}">
    <text>Original Data:
Maple hickory ash hackberry sycamore cherry dead locusts</text>
  </threadedComment>
  <threadedComment ref="J30" dT="2024-10-04T20:15:34.62" personId="{9B5F1665-390C-4846-AB74-E98A1939C54C}" id="{80DB19AE-0F40-0142-A9FB-7A3646B77856}">
    <text>Original Data:
Maple hackberry</text>
  </threadedComment>
  <threadedComment ref="I31" dT="2024-10-04T02:05:57.40" personId="{9B5F1665-390C-4846-AB74-E98A1939C54C}" id="{FFF70C23-BE44-BC4D-8268-108A463265E6}">
    <text>Original Data:
Maple box elder walnut locust cherry hackberry</text>
  </threadedComment>
  <threadedComment ref="J31" dT="2024-10-04T20:16:02.92" personId="{9B5F1665-390C-4846-AB74-E98A1939C54C}" id="{693B2D9C-0B14-7144-BD78-5D0F78D8831E}">
    <text>Original Data:
Box elder hickory cherry coralberry</text>
  </threadedComment>
  <threadedComment ref="I32" dT="2024-10-04T02:06:29.21" personId="{9B5F1665-390C-4846-AB74-E98A1939C54C}" id="{9A36EC73-0AC7-4049-A333-61DE7F6E35F5}">
    <text>Original Data:
Cottonwood walnut mulberry hackberry sycamore catalpa</text>
  </threadedComment>
  <threadedComment ref="J32" dT="2024-10-04T20:16:29.85" personId="{9B5F1665-390C-4846-AB74-E98A1939C54C}" id="{F9EF7AFF-D3E9-064D-92D4-1FF620E1E741}">
    <text>Original Data:
Box elder grapevine hickory ash locust red ? Mulberry</text>
  </threadedComment>
  <threadedComment ref="I33" dT="2024-10-04T02:06:49.13" personId="{9B5F1665-390C-4846-AB74-E98A1939C54C}" id="{71F99E75-9113-9348-9C4C-DCD55399DB15}">
    <text>Original Data:
Maple locust ash elm hackberry</text>
  </threadedComment>
  <threadedComment ref="J33" dT="2024-10-04T20:17:55.75" personId="{9B5F1665-390C-4846-AB74-E98A1939C54C}" id="{BBD24C52-E4EB-F544-A18B-DDB63A00A644}">
    <text>Original Data:
Box elder hackberry buckeye green brier  elm ash locust</text>
  </threadedComment>
  <threadedComment ref="I34" dT="2024-10-04T02:08:23.39" personId="{9B5F1665-390C-4846-AB74-E98A1939C54C}" id="{CA842200-B477-8243-B8B8-82E19B154439}">
    <text>Original Data:
Cottonwood, sycamore, hackberry</text>
  </threadedComment>
  <threadedComment ref="J34" dT="2024-10-04T20:18:22.74" personId="{9B5F1665-390C-4846-AB74-E98A1939C54C}" id="{DFDB772D-119F-1F4A-B5FA-16784D48E357}">
    <text>Original Data:
Hackberry, boxelder, maple</text>
  </threadedComment>
  <threadedComment ref="I35" dT="2024-10-04T02:08:56.11" personId="{9B5F1665-390C-4846-AB74-E98A1939C54C}" id="{170DBDA4-6B79-2A4D-8DB7-C9B993F0E91B}">
    <text>Original Data:
Cottonwood, hackberry, maple</text>
  </threadedComment>
  <threadedComment ref="J35" dT="2024-10-04T20:18:49.40" personId="{9B5F1665-390C-4846-AB74-E98A1939C54C}" id="{007F3F73-03C9-9142-A6BA-77F6E036494C}">
    <text>Original Data:
Hackberry, oak, maple, lindera benzoin</text>
  </threadedComment>
  <threadedComment ref="I36" dT="2024-10-04T02:09:14.56" personId="{9B5F1665-390C-4846-AB74-E98A1939C54C}" id="{9CADE8EB-55AD-234F-816C-C25B96455F4A}">
    <text>Original Data:
Hackberry, maple</text>
  </threadedComment>
  <threadedComment ref="J36" dT="2024-10-04T20:19:18.45" personId="{9B5F1665-390C-4846-AB74-E98A1939C54C}" id="{B17C044E-25C8-8B4F-88A6-B88D7F9AFE2C}">
    <text>Original Data:
Osage orange, hackberry, carya, box elder, maple</text>
  </threadedComment>
  <threadedComment ref="I37" dT="2024-10-04T02:09:30.90" personId="{9B5F1665-390C-4846-AB74-E98A1939C54C}" id="{746743A6-8EE6-E549-88AE-9C3FA0B4A73D}">
    <text>Original Data:
Maple red oak elm</text>
  </threadedComment>
  <threadedComment ref="J37" dT="2024-10-04T20:20:55.41" personId="{9B5F1665-390C-4846-AB74-E98A1939C54C}" id="{FA90F76F-DBBC-104B-9CD5-609A9E0A8C26}">
    <text>Original Data:
Dogwood hickory greenbrier blackberry</text>
  </threadedComment>
  <threadedComment ref="I38" dT="2024-10-04T02:09:47.66" personId="{9B5F1665-390C-4846-AB74-E98A1939C54C}" id="{9E8DF744-5DDE-DF41-9715-BD47CE94AFA0}">
    <text>Original Data:
Walnut, cherry</text>
  </threadedComment>
  <threadedComment ref="J38" dT="2024-10-04T20:21:23.48" personId="{9B5F1665-390C-4846-AB74-E98A1939C54C}" id="{6481A80F-CC9A-5F47-9D1D-3BF5E71B19C5}">
    <text>Original Data:
Cherry, maple, lindera benzoin</text>
  </threadedComment>
  <threadedComment ref="I39" dT="2024-10-04T02:10:22.98" personId="{9B5F1665-390C-4846-AB74-E98A1939C54C}" id="{A9031636-3FFE-664A-BFF4-0CBA7B4FED6A}">
    <text>Original Data:
Elm, cherry</text>
  </threadedComment>
  <threadedComment ref="J39" dT="2024-10-04T20:21:57.44" personId="{9B5F1665-390C-4846-AB74-E98A1939C54C}" id="{CB0638C6-83C8-CC44-9E09-6665263E11D6}">
    <text>Original Data:
Hackberry, maple, carya</text>
  </threadedComment>
  <threadedComment ref="I40" dT="2024-10-04T02:10:33.90" personId="{9B5F1665-390C-4846-AB74-E98A1939C54C}" id="{1B13D6C2-F52A-634B-98D3-26B495CCA917}">
    <text>Original Data:
Cottonwood</text>
  </threadedComment>
  <threadedComment ref="J40" dT="2024-10-04T20:22:37.34" personId="{9B5F1665-390C-4846-AB74-E98A1939C54C}" id="{4E0EB78B-11DC-214A-ABA4-8200332F6309}">
    <text>Original Data:
Mulberry, hackberry, boxelder, maple</text>
  </threadedComment>
  <threadedComment ref="I41" dT="2024-10-04T02:10:47.48" personId="{9B5F1665-390C-4846-AB74-E98A1939C54C}" id="{ADB3A6D3-ED95-7042-B5FB-A814078DFADF}">
    <text>Original Data:
Maple, mulberry</text>
  </threadedComment>
  <threadedComment ref="J41" dT="2024-10-04T20:23:00.77" personId="{9B5F1665-390C-4846-AB74-E98A1939C54C}" id="{195E20AB-CE24-D046-809C-68A9896FEA94}">
    <text>Original Data:
Amorpha, sycamore, maple, hackberry, salix</text>
  </threadedComment>
  <threadedComment ref="I42" dT="2024-10-04T02:11:22.17" personId="{9B5F1665-390C-4846-AB74-E98A1939C54C}" id="{72E12B89-4D21-BF4F-BB98-FDE2A6E7DBD9}">
    <text>Original Data:
Hickory, ash,red oak maple cherry elm hackberry walnut</text>
  </threadedComment>
  <threadedComment ref="J42" dT="2024-10-04T20:24:50.39" personId="{9B5F1665-390C-4846-AB74-E98A1939C54C}" id="{22206659-E6B4-4749-91C8-82F7C4D6D238}">
    <text>Original Data:
Hickory Spicebush</text>
  </threadedComment>
  <threadedComment ref="I43" dT="2024-10-04T02:12:19.33" personId="{9B5F1665-390C-4846-AB74-E98A1939C54C}" id="{BE1EC06F-C58A-0546-BA97-A729897AD60A}">
    <text>Original Data:
Elm, Hackberry, walnut</text>
  </threadedComment>
  <threadedComment ref="J43" dT="2024-10-04T20:25:15.32" personId="{9B5F1665-390C-4846-AB74-E98A1939C54C}" id="{DA89D4CE-F02D-B849-A6EB-FCFE356C92D6}">
    <text>Original Data:
Box elder, hickory, hackberry</text>
  </threadedComment>
  <threadedComment ref="I44" dT="2024-10-04T02:12:51.41" personId="{9B5F1665-390C-4846-AB74-E98A1939C54C}" id="{516DD8E1-0FD6-9147-900A-2D4692F13B41}">
    <text>Original Data:
Cottonwood</text>
  </threadedComment>
  <threadedComment ref="J44" dT="2024-10-04T20:26:59.11" personId="{9B5F1665-390C-4846-AB74-E98A1939C54C}" id="{C027512E-61BE-4548-8034-7F62112C6D3F}">
    <text>Original Data:
Elm, hackberry, mulberry, maple</text>
  </threadedComment>
  <threadedComment ref="I45" dT="2024-10-04T02:13:11.84" personId="{9B5F1665-390C-4846-AB74-E98A1939C54C}" id="{079FB1F8-104C-1C48-B4BB-153560FDBFC5}">
    <text>Original Data:
Maple sycamore hickory</text>
  </threadedComment>
  <threadedComment ref="J45" dT="2024-10-04T20:27:18.26" personId="{9B5F1665-390C-4846-AB74-E98A1939C54C}" id="{5D7C4504-8322-8F49-B62B-03928373640C}">
    <text>Original Data:
Tulip poplar maple hickory</text>
  </threadedComment>
  <threadedComment ref="I46" dT="2024-10-04T02:13:47.37" personId="{9B5F1665-390C-4846-AB74-E98A1939C54C}" id="{C473A7CB-49B3-6948-A795-CE94CCC0A960}">
    <text>Original Data:
Sycamore, cherry</text>
  </threadedComment>
  <threadedComment ref="J46" dT="2024-10-04T20:27:42.12" personId="{9B5F1665-390C-4846-AB74-E98A1939C54C}" id="{7E5328D5-4BE6-4740-B4A2-2E885DFFBC6A}">
    <text>Original Data:
Maple, cherry, hackberry, carya</text>
  </threadedComment>
  <threadedComment ref="I47" dT="2024-10-04T02:14:28.81" personId="{9B5F1665-390C-4846-AB74-E98A1939C54C}" id="{BCCAAA03-FBE7-7346-90A6-64F498CD55DA}">
    <text>Original Data:
Cottonwood, sycamore</text>
  </threadedComment>
  <threadedComment ref="J47" dT="2024-10-04T20:28:17.33" personId="{9B5F1665-390C-4846-AB74-E98A1939C54C}" id="{347FC896-09A1-2145-B20B-C2559FBEA978}">
    <text>Original Data:
Box elder, carya, hackberry</text>
  </threadedComment>
  <threadedComment ref="I48" dT="2024-10-04T02:14:58.41" personId="{9B5F1665-390C-4846-AB74-E98A1939C54C}" id="{89267C2D-A00F-F546-A38A-60AACFF01439}">
    <text>Original Data:
Hackberry, elm, oak</text>
  </threadedComment>
  <threadedComment ref="J48" dT="2024-10-04T20:28:30.15" personId="{9B5F1665-390C-4846-AB74-E98A1939C54C}" id="{69216D53-7D17-494E-801B-728BA8E9C1F4}">
    <text>Original Data:
Hackberry, carya</text>
  </threadedComment>
  <threadedComment ref="I49" dT="2024-10-04T02:15:23.73" personId="{9B5F1665-390C-4846-AB74-E98A1939C54C}" id="{B932453C-B5F5-1249-941A-B1F14F895B20}">
    <text>Original Data:
Cherry, locust, hackberru</text>
  </threadedComment>
  <threadedComment ref="J49" dT="2024-10-04T20:29:56.41" personId="{9B5F1665-390C-4846-AB74-E98A1939C54C}" id="{222AA409-9748-314B-9E0F-29C9D2C0E31A}">
    <text>Original Data:
Sassafras’s, hackberry, box elder</text>
  </threadedComment>
  <threadedComment ref="I50" dT="2024-10-04T19:27:49.66" personId="{9B5F1665-390C-4846-AB74-E98A1939C54C}" id="{7D774924-8D80-BA48-BDEE-C790BD387196}">
    <text>Original Data:
Carya, mulberry, hackberry</text>
  </threadedComment>
  <threadedComment ref="J50" dT="2024-10-07T01:30:21.14" personId="{9B5F1665-390C-4846-AB74-E98A1939C54C}" id="{1A5E7E1C-5DAC-ED47-AAC9-5ED6BE91BA44}">
    <text>Original Data:
Hackberry, carya, box elder, elm, walnut</text>
  </threadedComment>
  <threadedComment ref="I51" dT="2024-10-04T19:28:45.85" personId="{9B5F1665-390C-4846-AB74-E98A1939C54C}" id="{9605E4C8-D1D0-6B4C-AAB1-3E9111D7FA4E}">
    <text>Original Data:
Cotton wood</text>
  </threadedComment>
  <threadedComment ref="J51" dT="2024-10-07T01:30:36.52" personId="{9B5F1665-390C-4846-AB74-E98A1939C54C}" id="{4B83618A-CB0E-A249-95A0-E866CA8C95C7}">
    <text>Original Data:
Mulberry, maple,</text>
  </threadedComment>
  <threadedComment ref="I52" dT="2024-10-04T19:29:14.17" personId="{9B5F1665-390C-4846-AB74-E98A1939C54C}" id="{C24347EA-47C0-0041-AD2A-34FE0A02B0B9}">
    <text>Original Data:
Carya ovata</text>
  </threadedComment>
  <threadedComment ref="J52" dT="2024-10-07T01:31:02.81" personId="{9B5F1665-390C-4846-AB74-E98A1939C54C}" id="{ECB74356-A9E9-AD45-BF96-28E7044B3A2D}">
    <text>Original Data:
Carya, locust, hackberry, ash</text>
  </threadedComment>
  <threadedComment ref="I53" dT="2024-10-04T19:30:11.30" personId="{9B5F1665-390C-4846-AB74-E98A1939C54C}" id="{4331D742-5CA9-A840-9EC6-1F6766F62F8D}">
    <text>Original Data:
Cottonwood, mulberry,</text>
  </threadedComment>
  <threadedComment ref="J53" dT="2024-10-07T01:31:32.39" personId="{9B5F1665-390C-4846-AB74-E98A1939C54C}" id="{B94A951C-5AA2-424B-B49D-BDE701F614C7}">
    <text>Original Data:
Mulberry, carya, hackberry, box elder</text>
  </threadedComment>
  <threadedComment ref="I54" dT="2024-10-04T19:30:27.96" personId="{9B5F1665-390C-4846-AB74-E98A1939C54C}" id="{3FA8967E-BCE6-EA40-9B1E-A1A7C7DAA689}">
    <text>Original Data:
Hackberry, carya, maple</text>
  </threadedComment>
  <threadedComment ref="J54" dT="2024-10-07T01:31:59.52" personId="{9B5F1665-390C-4846-AB74-E98A1939C54C}" id="{CC8272ED-09C4-6D40-AF0D-7D952A111EF4}">
    <text>Original Data:
Hackberry ,maple, carya, buckeye</text>
  </threadedComment>
  <threadedComment ref="I55" dT="2024-10-04T19:31:38.12" personId="{9B5F1665-390C-4846-AB74-E98A1939C54C}" id="{D2AD5EDB-AE61-2248-A30A-E92B7919F459}">
    <text>Original Data:
Ash, carya, cottonwood, boxelder</text>
  </threadedComment>
  <threadedComment ref="J55" dT="2024-10-07T01:32:17.88" personId="{9B5F1665-390C-4846-AB74-E98A1939C54C}" id="{BA63EE87-6B1C-2F44-8EBE-3CB50B6F227F}">
    <text>Original Data:
Carya, hackberry, maple</text>
  </threadedComment>
  <threadedComment ref="I56" dT="2024-10-04T19:31:54.81" personId="{9B5F1665-390C-4846-AB74-E98A1939C54C}" id="{C69FF047-38DC-8644-B8EA-3E7678C8EAEC}">
    <text>Original Data:
Hickory, cherry, walnut, hackberry</text>
  </threadedComment>
  <threadedComment ref="J56" dT="2024-10-07T01:32:48.16" personId="{9B5F1665-390C-4846-AB74-E98A1939C54C}" id="{F3E939DA-D134-1E4F-AE30-D602E2F719C8}">
    <text>Original Data:
Pawpaw, hickory, maple, hackberry</text>
  </threadedComment>
  <threadedComment ref="I58" dT="2024-10-04T19:39:24.26" personId="{9B5F1665-390C-4846-AB74-E98A1939C54C}" id="{5F47FF37-E826-1C4A-86A0-09C6EE3673CA}">
    <text>Original Data:
Carya, oak,maple, oak, persimmon</text>
  </threadedComment>
  <threadedComment ref="J58" dT="2024-10-07T01:33:07.23" personId="{9B5F1665-390C-4846-AB74-E98A1939C54C}" id="{F65FE538-09A6-EE44-91BF-540FCE50CDDF}">
    <text>Original Data:
Cherry, carya, maple,nash</text>
  </threadedComment>
  <threadedComment ref="I59" dT="2024-10-04T19:39:46.26" personId="{9B5F1665-390C-4846-AB74-E98A1939C54C}" id="{08114FA7-9619-3841-BE07-10098A143407}">
    <text>Original Data:
Salix, elm, maple</text>
  </threadedComment>
  <threadedComment ref="J59" dT="2024-10-07T01:33:29.09" personId="{9B5F1665-390C-4846-AB74-E98A1939C54C}" id="{DAFBA780-26DF-B743-B9A8-1C0476FD2E40}">
    <text>Original Data:
Sycamore, persimmon, elm</text>
  </threadedComment>
  <threadedComment ref="I60" dT="2024-10-04T19:40:07.15" personId="{9B5F1665-390C-4846-AB74-E98A1939C54C}" id="{0CD1EA06-1C14-9148-8CE1-0585AE116431}">
    <text>Original Data:
Black cherry, northern red oak, persimmon</text>
  </threadedComment>
  <threadedComment ref="J60" dT="2024-10-07T01:33:42.89" personId="{9B5F1665-390C-4846-AB74-E98A1939C54C}" id="{183595D4-3A44-8149-BAF0-C2C622E8097A}">
    <text>Original Data:
Hickory</text>
  </threadedComment>
  <threadedComment ref="I61" dT="2024-10-04T19:40:53.64" personId="{9B5F1665-390C-4846-AB74-E98A1939C54C}" id="{F41607B4-D112-7D44-B502-68116943B600}">
    <text>Original Data:
Hickory,locust, box elder</text>
  </threadedComment>
  <threadedComment ref="J61" dT="2024-10-07T01:34:03.81" personId="{9B5F1665-390C-4846-AB74-E98A1939C54C}" id="{71E1499D-7CED-D848-A77A-B472A4C24037}">
    <text>Original Data:
Hackberry, box elder, oak, elm</text>
  </threadedComment>
  <threadedComment ref="I62" dT="2024-10-04T19:41:23.12" personId="{9B5F1665-390C-4846-AB74-E98A1939C54C}" id="{62D4CEED-AB33-C74C-80F9-B69BB658A570}">
    <text>Original Data:
Hickory, hackberry, coffee tree</text>
  </threadedComment>
  <threadedComment ref="J62" dT="2024-10-07T01:35:05.13" personId="{9B5F1665-390C-4846-AB74-E98A1939C54C}" id="{BEFE6F84-1C6B-D348-82BE-E24703286E15}">
    <text>Original Data:
Hackberry</text>
  </threadedComment>
  <threadedComment ref="I63" dT="2024-10-04T19:41:39.45" personId="{9B5F1665-390C-4846-AB74-E98A1939C54C}" id="{9FB17750-8817-5245-A8B2-3B634747F508}">
    <text>Original Data:
Locust, cherry, hackberry</text>
  </threadedComment>
  <threadedComment ref="J63" dT="2024-10-07T01:35:25.76" personId="{9B5F1665-390C-4846-AB74-E98A1939C54C}" id="{ED428DFC-10BF-A847-A299-AB765980D03E}">
    <text>Original Data:
Carya, hackberry, elm, box elder,</text>
  </threadedComment>
  <threadedComment ref="I64" dT="2024-10-04T19:42:34.32" personId="{9B5F1665-390C-4846-AB74-E98A1939C54C}" id="{000281F7-0B07-9847-96ED-EC17F2F397E4}">
    <text>Original Data:
Carya, cottonwood, hackberry</text>
  </threadedComment>
  <threadedComment ref="J64" dT="2024-10-07T01:35:46.32" personId="{9B5F1665-390C-4846-AB74-E98A1939C54C}" id="{F8FB5180-658D-FC44-B899-487F565950FE}">
    <text>Orignal Data:
Hackberry, oak, carya, maple</text>
  </threadedComment>
  <threadedComment ref="I65" dT="2024-10-04T19:42:50.10" personId="{9B5F1665-390C-4846-AB74-E98A1939C54C}" id="{680C925F-0293-894B-8222-80939FFF919C}">
    <text>Original Data:
Hackberry, cottonwood</text>
  </threadedComment>
  <threadedComment ref="J65" dT="2024-10-07T01:35:59.37" personId="{9B5F1665-390C-4846-AB74-E98A1939C54C}" id="{0C9AFA85-4283-5A4C-8DAB-2BB682710FD2}">
    <text>Original Data:
Ash, hackberry</text>
  </threadedComment>
  <threadedComment ref="I66" dT="2024-10-04T19:43:02.77" personId="{9B5F1665-390C-4846-AB74-E98A1939C54C}" id="{832C4A81-C97D-D745-910F-2A8B5C272E6D}">
    <text>Original Data:
Hackberry</text>
  </threadedComment>
  <threadedComment ref="J66" dT="2024-10-07T01:36:14.34" personId="{9B5F1665-390C-4846-AB74-E98A1939C54C}" id="{2C069748-AB92-C44C-85C9-A59AAF8C9811}">
    <text>Original Data:
Hackberry</text>
  </threadedComment>
  <threadedComment ref="I67" dT="2024-10-04T19:43:32.46" personId="{9B5F1665-390C-4846-AB74-E98A1939C54C}" id="{F191F026-1023-A040-A582-8807E73472A7}">
    <text>Original Data:
Walnut</text>
  </threadedComment>
  <threadedComment ref="J67" dT="2024-10-07T01:36:24.87" personId="{9B5F1665-390C-4846-AB74-E98A1939C54C}" id="{18D7B55F-5565-1D46-A51B-8368CE9EB910}">
    <text>Original Data:
Hackberry</text>
  </threadedComment>
  <threadedComment ref="I68" dT="2024-10-04T19:44:43.62" personId="{9B5F1665-390C-4846-AB74-E98A1939C54C}" id="{8B01EE18-6D9A-6842-83F4-6F18E66651E5}">
    <text>Original Data:
Hackberry, cottonwood</text>
  </threadedComment>
  <threadedComment ref="J68" dT="2024-10-07T01:36:48.03" personId="{9B5F1665-390C-4846-AB74-E98A1939C54C}" id="{E3AADCB0-5168-1C48-B225-F83D5B1DA375}">
    <text>Original Data:
Hackberry, sugar maple</text>
  </threadedComment>
  <threadedComment ref="I69" dT="2024-10-04T19:44:55.40" personId="{9B5F1665-390C-4846-AB74-E98A1939C54C}" id="{8296A78B-CCEE-1B44-A355-40F545C40B37}">
    <text>Original Data:
Hackberry</text>
  </threadedComment>
  <threadedComment ref="J69" dT="2024-10-07T01:37:02.84" personId="{9B5F1665-390C-4846-AB74-E98A1939C54C}" id="{04117A14-927F-3742-9C7E-F9A5CCBCA927}">
    <text>Original Data:
Hackberry</text>
  </threadedComment>
  <threadedComment ref="I70" dT="2024-10-04T19:45:11.52" personId="{9B5F1665-390C-4846-AB74-E98A1939C54C}" id="{C7919C3B-1B53-5643-8958-F4ECECE6B2D3}">
    <text>Original Data:
Red oak</text>
  </threadedComment>
  <threadedComment ref="J70" dT="2024-10-07T01:37:24.17" personId="{9B5F1665-390C-4846-AB74-E98A1939C54C}" id="{540E69F2-8A93-3544-9CB8-580DAF92939B}">
    <text>Original Data:
Hickory, buckeye, boxelder maple</text>
  </threadedComment>
  <threadedComment ref="I71" dT="2024-10-04T19:45:43.96" personId="{9B5F1665-390C-4846-AB74-E98A1939C54C}" id="{37DAA24D-0F48-0643-98B2-3EA7AA9C15D7}">
    <text>Original Data:
Ash, hackberry</text>
  </threadedComment>
  <threadedComment ref="J71" dT="2024-10-07T01:38:08.44" personId="{9B5F1665-390C-4846-AB74-E98A1939C54C}" id="{2D4C0C22-9953-424C-8686-CC01F1A78B04}">
    <text>Original Data:
Hackberry</text>
  </threadedComment>
  <threadedComment ref="I72" dT="2024-10-04T19:45:57.63" personId="{9B5F1665-390C-4846-AB74-E98A1939C54C}" id="{2C1295EC-2EC5-7942-B63C-0ED90E8E21D4}">
    <text>Original Data:
Black cherry</text>
  </threadedComment>
  <threadedComment ref="J72" dT="2024-10-07T01:38:27.62" personId="{9B5F1665-390C-4846-AB74-E98A1939C54C}" id="{9D0B9A22-1567-034D-BFEA-E717BB986083}">
    <text>Original Data:
Sugar maple</text>
  </threadedComment>
  <threadedComment ref="I73" dT="2024-10-04T19:46:26.63" personId="{9B5F1665-390C-4846-AB74-E98A1939C54C}" id="{E3850850-9B19-F444-A94B-4386E38379D9}">
    <text>Original Data:
Boxelder maple, hickory,elm</text>
  </threadedComment>
  <threadedComment ref="J73" dT="2024-10-07T01:38:48.31" personId="{9B5F1665-390C-4846-AB74-E98A1939C54C}" id="{E7945288-F68F-754A-8FDB-15B30ECC8FCC}">
    <text>Original Data:
Sugar maple</text>
  </threadedComment>
  <threadedComment ref="I74" dT="2024-10-04T19:47:11.48" personId="{9B5F1665-390C-4846-AB74-E98A1939C54C}" id="{9FBCBB29-1D55-2F4B-B10A-15CE1ACDC53B}">
    <text>Original Data:
Willow, silvermaple</text>
  </threadedComment>
  <threadedComment ref="J74" dT="2024-10-07T01:39:03.39" personId="{9B5F1665-390C-4846-AB74-E98A1939C54C}" id="{07053DD6-0270-4146-B18A-5FFE3F26453D}">
    <text>Original Data:
Willow</text>
  </threadedComment>
  <threadedComment ref="I75" dT="2024-10-04T19:47:22.12" personId="{9B5F1665-390C-4846-AB74-E98A1939C54C}" id="{1C0CD92C-6D3A-5640-8E44-44C18361B230}">
    <text>Original Data:
Hickory</text>
  </threadedComment>
  <threadedComment ref="J75" dT="2024-10-07T01:39:22.01" personId="{9B5F1665-390C-4846-AB74-E98A1939C54C}" id="{2F86C53F-BB3E-2344-93AC-9D765A9EB5B1}">
    <text>Original Data:
Cherry,hackberry,hickory</text>
  </threadedComment>
  <threadedComment ref="I76" dT="2024-10-04T19:47:33.93" personId="{9B5F1665-390C-4846-AB74-E98A1939C54C}" id="{D54AD537-F346-C849-8249-F06EC5045756}">
    <text>Original Data:
Hackberry</text>
  </threadedComment>
  <threadedComment ref="J76" dT="2024-10-07T01:39:38.61" personId="{9B5F1665-390C-4846-AB74-E98A1939C54C}" id="{856101FA-03A4-4743-817E-B165EAFA9242}">
    <text>Original Data:
Hickory,hackberry</text>
  </threadedComment>
  <threadedComment ref="I77" dT="2024-10-04T19:47:46.24" personId="{9B5F1665-390C-4846-AB74-E98A1939C54C}" id="{E50D3852-807D-6747-BDBD-E7C579737FD3}">
    <text>Original Data:
Elm, silvermaple</text>
  </threadedComment>
  <threadedComment ref="J77" dT="2024-10-07T01:39:54.02" personId="{9B5F1665-390C-4846-AB74-E98A1939C54C}" id="{B34FD840-95D9-344D-ACEF-3E4984C477F6}">
    <text>Original Data:
Silvermaple</text>
  </threadedComment>
  <threadedComment ref="I78" dT="2024-10-04T19:48:15.07" personId="{9B5F1665-390C-4846-AB74-E98A1939C54C}" id="{D6827C26-2146-B449-AE98-6938FBEFF4DC}">
    <text>Original Data:
Box elder, locust, maple, carya</text>
  </threadedComment>
  <threadedComment ref="J78" dT="2024-10-07T01:40:16.62" personId="{9B5F1665-390C-4846-AB74-E98A1939C54C}" id="{E8EE5026-11AB-7C4E-8899-23CAB9E4FF2E}">
    <text>Original Data:
Hydrangea, maple, cercis, hackberry</text>
  </threadedComment>
  <threadedComment ref="I79" dT="2024-10-04T19:48:46.20" personId="{9B5F1665-390C-4846-AB74-E98A1939C54C}" id="{E5E1B61D-CD29-424F-97EC-E64720669606}">
    <text>Original Data:
Hackberry, carya, maple</text>
  </threadedComment>
  <threadedComment ref="J79" dT="2024-10-07T01:40:36.29" personId="{9B5F1665-390C-4846-AB74-E98A1939C54C}" id="{C53A4F95-EA0D-FF48-948D-B98EE3C1D3A0}">
    <text>Original Data:
Hackberry, box elder, carya</text>
  </threadedComment>
  <threadedComment ref="I80" dT="2024-10-04T19:49:05.20" personId="{9B5F1665-390C-4846-AB74-E98A1939C54C}" id="{6C8AB69D-2041-7D41-908C-AE1CD47E4819}">
    <text>Original Data:
Silver maple, elm, hackberry</text>
  </threadedComment>
  <threadedComment ref="J80" dT="2024-10-07T01:40:50.73" personId="{9B5F1665-390C-4846-AB74-E98A1939C54C}" id="{8EACD233-337D-3B4E-B37F-BB665CA228E1}">
    <text>Original Data:
Hackberry, maple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4-10-02T23:24:19.32" personId="{9B5F1665-390C-4846-AB74-E98A1939C54C}" id="{54E4C609-0351-C445-A8F3-ACE7A23F608A}">
    <text>Original Data:
Maple, box elder, walnut, hackberry, mulberry, elm, tilia</text>
  </threadedComment>
  <threadedComment ref="J7" dT="2024-10-02T23:41:24.79" personId="{9B5F1665-390C-4846-AB74-E98A1939C54C}" id="{3AC14032-B342-5942-BDC6-BE85448B5D60}">
    <text xml:space="preserve">Original Data:
Tilia, L. maakii </text>
  </threadedComment>
  <threadedComment ref="I8" dT="2024-10-02T23:24:43.50" personId="{9B5F1665-390C-4846-AB74-E98A1939C54C}" id="{AB330C69-7ED5-0243-BFED-E2EB73680E64}">
    <text>Original Data:
Tilia, poplar, oak, maple, box elder</text>
  </threadedComment>
  <threadedComment ref="J8" dT="2024-10-02T23:41:43.54" personId="{9B5F1665-390C-4846-AB74-E98A1939C54C}" id="{49F1CBAD-60CD-4542-93F1-018BE115486E}">
    <text>Original Data:
Elm, box elder, maple</text>
  </threadedComment>
  <threadedComment ref="I9" dT="2024-10-02T23:25:11.36" personId="{9B5F1665-390C-4846-AB74-E98A1939C54C}" id="{C585C748-687B-DE49-8E3D-28A2F521D5DC}">
    <text>Original Data:
Magnolia grandiflora, hackberry, maple</text>
  </threadedComment>
  <threadedComment ref="J9" dT="2024-10-02T23:42:17.02" personId="{9B5F1665-390C-4846-AB74-E98A1939C54C}" id="{01BF2FEF-DB7C-1F4C-A8CE-285DAC0FFA8A}">
    <text>Original Data:
Cornus, bottle brush buckeye, cercis, walnut</text>
  </threadedComment>
  <threadedComment ref="I10" dT="2024-10-02T23:25:23.77" personId="{9B5F1665-390C-4846-AB74-E98A1939C54C}" id="{B58E57DB-E8C8-2443-AC01-668D998C4C59}">
    <text>Original Data:
Maple, pine</text>
  </threadedComment>
  <threadedComment ref="J10" dT="2024-10-02T23:43:39.63" personId="{9B5F1665-390C-4846-AB74-E98A1939C54C}" id="{AFC0EE83-12C2-3646-9E6A-DFA492103ADA}">
    <text>Original Data:
Ash, cercis</text>
  </threadedComment>
  <threadedComment ref="I11" dT="2024-10-02T23:25:56.74" personId="{9B5F1665-390C-4846-AB74-E98A1939C54C}" id="{6D6E85C4-0E28-B348-9E2C-B7C1ED331148}">
    <text>Original Data:
Hackberry, ailanthus, sycamore, walnut</text>
  </threadedComment>
  <threadedComment ref="J11" dT="2024-10-02T23:44:02.00" personId="{9B5F1665-390C-4846-AB74-E98A1939C54C}" id="{0E34D464-C4EB-B446-9941-A84A7D2CDE79}">
    <text>Original Data:
Ash, oak, lindera, maple, cherry</text>
  </threadedComment>
  <threadedComment ref="I12" dT="2024-10-02T23:26:45.97" personId="{9B5F1665-390C-4846-AB74-E98A1939C54C}" id="{547DC48B-0D2C-B744-9B39-815B53B6471B}">
    <text>Original Data:
Hackberry, walnut, sugar berry, sycamore</text>
  </threadedComment>
  <threadedComment ref="J12" dT="2024-10-02T23:45:40.61" personId="{9B5F1665-390C-4846-AB74-E98A1939C54C}" id="{1196F0A8-DF96-1942-997D-DBA9B7B4B6E4}">
    <text>Original Data:
Hackberry, box elder, elm</text>
  </threadedComment>
  <threadedComment ref="I13" dT="2024-10-02T23:27:23.26" personId="{9B5F1665-390C-4846-AB74-E98A1939C54C}" id="{30558862-B316-D546-BDCD-B1694F89845C}">
    <text>Original Data:
Hackberry, sugar berry, oak, sugar maple, paulowni</text>
  </threadedComment>
  <threadedComment ref="J13" dT="2024-10-02T23:46:16.40" personId="{9B5F1665-390C-4846-AB74-E98A1939C54C}" id="{6C3B10D4-3B35-9548-97F2-BEA2666888D5}">
    <text>Original Data:
Carya, tilia, box elder, cercis, hackberry, pawpaw</text>
  </threadedComment>
  <threadedComment ref="I14" dT="2024-10-02T23:27:50.02" personId="{9B5F1665-390C-4846-AB74-E98A1939C54C}" id="{CB6FD676-A054-DE40-B5CC-0B6C30CF2EF9}">
    <text>Original Data:
Hackberry maple red oak white oak</text>
  </threadedComment>
  <threadedComment ref="J14" dT="2024-10-02T23:46:42.61" personId="{9B5F1665-390C-4846-AB74-E98A1939C54C}" id="{679A62C8-810E-1949-8B87-5965CBA4658F}">
    <text>Original Data:
Oak saplings ash saplings</text>
  </threadedComment>
  <threadedComment ref="I15" dT="2024-10-02T23:28:12.58" personId="{9B5F1665-390C-4846-AB74-E98A1939C54C}" id="{0AF4A25E-341F-1C4A-9443-1C16BCEA7992}">
    <text>Original Data:
Sycamore ironwood hickory</text>
  </threadedComment>
  <threadedComment ref="J15" dT="2024-10-02T23:47:11.01" personId="{9B5F1665-390C-4846-AB74-E98A1939C54C}" id="{55BDDF59-56B1-F543-AB77-254D293E5931}">
    <text>Original Data:
Buckeye box elder  pawpaw</text>
  </threadedComment>
  <threadedComment ref="I16" dT="2024-10-02T23:29:28.48" personId="{9B5F1665-390C-4846-AB74-E98A1939C54C}" id="{61D967AA-606E-F841-B2F8-4689E9E49693}">
    <text>Original Data:
Maple hackberry red oak ironwood white oak</text>
  </threadedComment>
  <threadedComment ref="J16" dT="2024-10-02T23:47:43.30" personId="{9B5F1665-390C-4846-AB74-E98A1939C54C}" id="{240CA0F3-1420-B240-AD43-54C98918F616}">
    <text>Original Data:
Pawpaw honeysuckle greenbrier ash sapling box elder redbud</text>
  </threadedComment>
  <threadedComment ref="I17" dT="2024-10-02T23:29:54.09" personId="{9B5F1665-390C-4846-AB74-E98A1939C54C}" id="{A74C5FB7-3FE1-314F-B5F2-02B9A4CCC635}">
    <text>Original Data:
Red oak maple sycamore white oak</text>
  </threadedComment>
  <threadedComment ref="J17" dT="2024-10-02T23:48:07.44" personId="{9B5F1665-390C-4846-AB74-E98A1939C54C}" id="{29BE44C2-67AE-C041-B7F9-E6780AC9C631}">
    <text>Original Data:
Pawpaw ironwood redbud ash saplings</text>
  </threadedComment>
  <threadedComment ref="I18" dT="2024-10-02T23:30:20.25" personId="{9B5F1665-390C-4846-AB74-E98A1939C54C}" id="{0D16809F-AECC-684D-99BF-60735E6C77C5}">
    <text>Original Data:
Walnut maple hackberry red and white oak ash</text>
  </threadedComment>
  <threadedComment ref="J18" dT="2024-10-02T23:48:28.91" personId="{9B5F1665-390C-4846-AB74-E98A1939C54C}" id="{4EB375C9-FFBB-6540-860A-08BEFCC60476}">
    <text>Original Data:
Pawpaw ash saplings</text>
  </threadedComment>
  <threadedComment ref="I19" dT="2024-10-02T23:30:59.18" personId="{9B5F1665-390C-4846-AB74-E98A1939C54C}" id="{49E9B61A-C4A6-664A-9094-8212EB223E89}">
    <text>Original Data:
Lots of oak, dead ash, locust, ironwood, cottonwood maple</text>
  </threadedComment>
  <threadedComment ref="J19" dT="2024-10-02T23:48:56.18" personId="{9B5F1665-390C-4846-AB74-E98A1939C54C}" id="{7028ECA7-9845-B044-9454-01D8CA38248A}">
    <text>Original Data:
Cedar redbud ash saplings pawpaw tulip poplar saplings</text>
  </threadedComment>
  <threadedComment ref="I20" dT="2024-10-02T23:31:27.22" personId="{9B5F1665-390C-4846-AB74-E98A1939C54C}" id="{D07540A0-EC42-544B-8D46-AE8D5E4D1054}">
    <text>Original Data:
Locust ironwood maple red oak hackberry dead ash</text>
  </threadedComment>
  <threadedComment ref="J20" dT="2024-10-02T23:49:33.79" personId="{9B5F1665-390C-4846-AB74-E98A1939C54C}" id="{9764B9F2-6CD8-3E41-A2E0-3309DD2F2D9D}">
    <text>Original Data:
Ironwood saplings ash saplings cherry</text>
  </threadedComment>
  <threadedComment ref="I22" dT="2024-10-02T23:32:45.72" personId="{9B5F1665-390C-4846-AB74-E98A1939C54C}" id="{37838A1B-8AA4-1B42-B73F-AD07FC74FC19}">
    <text>Original Data:
Ironwood, maple cherry ash white oak</text>
  </threadedComment>
  <threadedComment ref="J22" dT="2024-10-02T23:50:20.46" personId="{9B5F1665-390C-4846-AB74-E98A1939C54C}" id="{F2A6CDAA-C2C7-EA47-ACE2-677449343728}">
    <text>Original Data:
Ash saplings blackberry raspberry holly ironwood sapling redbud</text>
  </threadedComment>
  <threadedComment ref="I23" dT="2024-10-02T23:33:14.64" personId="{9B5F1665-390C-4846-AB74-E98A1939C54C}" id="{093D760E-CD12-5846-A0C2-5F7C685BE682}">
    <text>Original Data:
Box elder cottonwood ironwood walnut white oak hackberry</text>
  </threadedComment>
  <threadedComment ref="J23" dT="2024-10-02T23:52:13.59" personId="{9B5F1665-390C-4846-AB74-E98A1939C54C}" id="{0CCC7A5D-DCE0-584B-BA51-09C307256504}">
    <text>Original Data:
Box elder amd ash saplings pawpaw</text>
  </threadedComment>
  <threadedComment ref="I24" dT="2024-10-02T23:33:40.32" personId="{9B5F1665-390C-4846-AB74-E98A1939C54C}" id="{287F5BC8-91A7-0C41-B174-EF8B25EE588E}">
    <text>Original Data:
Maple hackberry paulownia? Oak</text>
  </threadedComment>
  <threadedComment ref="J24" dT="2024-10-02T23:52:52.78" personId="{9B5F1665-390C-4846-AB74-E98A1939C54C}" id="{0B42CD9D-DB77-6A42-BCE9-C2BC03C62241}">
    <text>Original Data:
Redbud rose ash saplings maple saplings ironwood sapling holly pawpaw</text>
  </threadedComment>
  <threadedComment ref="I26" dT="2024-10-02T23:34:12.13" personId="{9B5F1665-390C-4846-AB74-E98A1939C54C}" id="{F84306AA-4A25-0242-8AAF-AA95056C4E88}">
    <text>Original Data:
Paulownia hackberry tilia maple cherry tulip poplar walnut</text>
  </threadedComment>
  <threadedComment ref="J26" dT="2024-10-02T23:53:22.81" personId="{9B5F1665-390C-4846-AB74-E98A1939C54C}" id="{B6395539-2E2F-D740-9F8B-FEB90BB1DB2B}">
    <text>Original Data:
Paulownia? Box elder</text>
  </threadedComment>
  <threadedComment ref="I28" dT="2024-10-02T23:34:53.68" personId="{9B5F1665-390C-4846-AB74-E98A1939C54C}" id="{30520797-13CC-AD49-86DD-B2760919D001}">
    <text>Original Data:
Elm, box elder, sycamore</text>
  </threadedComment>
  <threadedComment ref="J28" dT="2024-10-02T23:53:44.71" personId="{9B5F1665-390C-4846-AB74-E98A1939C54C}" id="{BA00CFA5-6DEB-3842-9135-5896C553AED4}">
    <text>Original Data:
Box elder, hackberry, maple</text>
  </threadedComment>
  <threadedComment ref="I29" dT="2024-10-02T23:35:11.90" personId="{9B5F1665-390C-4846-AB74-E98A1939C54C}" id="{F94D024A-8761-794D-9CA4-C8A64977F10F}">
    <text>Original Data:
Sycamore, red oak, shingle oak</text>
  </threadedComment>
  <threadedComment ref="J29" dT="2024-10-02T23:54:27.66" personId="{9B5F1665-390C-4846-AB74-E98A1939C54C}" id="{5FB93F0D-EFBB-0E46-A9B7-842F3CD9F3EA}">
    <text>Original Data:
Maple, dogwood, ash, Bradford pear, holly</text>
  </threadedComment>
  <threadedComment ref="I30" dT="2024-10-02T23:36:03.82" personId="{9B5F1665-390C-4846-AB74-E98A1939C54C}" id="{2AF67673-BD36-9C4F-B7B5-D226BF5351C5}">
    <text>Original Data:
Sycamore, box elder, tulip poplar</text>
  </threadedComment>
  <threadedComment ref="J30" dT="2024-10-02T23:55:10.27" personId="{9B5F1665-390C-4846-AB74-E98A1939C54C}" id="{65BE864D-34EE-D145-9744-A68026F0FF48}">
    <text>Original Data:
Box elder, buckthorn (invasive?)</text>
  </threadedComment>
  <threadedComment ref="I31" dT="2024-10-02T23:36:23.03" personId="{9B5F1665-390C-4846-AB74-E98A1939C54C}" id="{37BB7C7A-1BED-EE43-9AE3-1E0D8DC4E38F}">
    <text>Original Data:
Basswood, hickory, cherry</text>
  </threadedComment>
  <threadedComment ref="J31" dT="2024-10-02T23:55:28.69" personId="{9B5F1665-390C-4846-AB74-E98A1939C54C}" id="{A60CED50-2FC8-DC4E-9CC0-87B467C23CD5}">
    <text>Original Data:
Hackberry, ash</text>
  </threadedComment>
  <threadedComment ref="I32" dT="2024-10-02T23:36:39.59" personId="{9B5F1665-390C-4846-AB74-E98A1939C54C}" id="{9D6FAFCA-F7D4-4D4A-AFC5-D1ABC400936F}">
    <text>Original Data:
Ash, walnut</text>
  </threadedComment>
  <threadedComment ref="J32" dT="2024-10-02T23:55:47.13" personId="{9B5F1665-390C-4846-AB74-E98A1939C54C}" id="{F8240E29-725E-A548-8A87-A327DD10F217}">
    <text>Original Data:
Box elder, sugar maple</text>
  </threadedComment>
  <threadedComment ref="I33" dT="2024-10-02T23:36:56.55" personId="{9B5F1665-390C-4846-AB74-E98A1939C54C}" id="{21BBA513-38EF-A742-9538-43BCA1DF419F}">
    <text>Original Data:
Hackberry, ash, red oak</text>
  </threadedComment>
  <threadedComment ref="J33" dT="2024-10-02T23:56:06.76" personId="{9B5F1665-390C-4846-AB74-E98A1939C54C}" id="{76BFB62E-2388-AE47-A2D5-9BCC2E64A446}">
    <text>Original Data:
Buckeye, ash</text>
  </threadedComment>
  <threadedComment ref="I35" dT="2024-10-02T23:37:16.89" personId="{9B5F1665-390C-4846-AB74-E98A1939C54C}" id="{E1F540F0-FBF6-DB49-AC43-2768E10000BF}">
    <text>Original Data:
Chinkapin oak, walnut, hickory</text>
  </threadedComment>
  <threadedComment ref="J35" dT="2024-10-02T23:56:20.92" personId="{9B5F1665-390C-4846-AB74-E98A1939C54C}" id="{3D074D5B-9114-7442-83D3-FB70130AABE1}">
    <text xml:space="preserve">Original Data:
Ash, maple, </text>
  </threadedComment>
  <threadedComment ref="I36" dT="2024-10-02T23:37:31.06" personId="{9B5F1665-390C-4846-AB74-E98A1939C54C}" id="{FEBD29EA-093F-6449-864A-78997BB99368}">
    <text>Original Data:
Shingle oak, sycamore</text>
  </threadedComment>
  <threadedComment ref="J36" dT="2024-10-02T23:56:35.06" personId="{9B5F1665-390C-4846-AB74-E98A1939C54C}" id="{05E3027C-0A12-7A4D-B264-78EAC2FF85C2}">
    <text>Original Data:
Ash, hickory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3701-EBF4-49C5-826C-25720824DFED}">
  <dimension ref="A1:AK25"/>
  <sheetViews>
    <sheetView topLeftCell="A4" workbookViewId="0">
      <pane xSplit="1" ySplit="3" topLeftCell="H7" activePane="bottomRight" state="frozen"/>
      <selection pane="topRight" activeCell="B4" sqref="B4"/>
      <selection pane="bottomLeft" activeCell="A7" sqref="A7"/>
      <selection pane="bottomRight" activeCell="A24" sqref="A24"/>
    </sheetView>
  </sheetViews>
  <sheetFormatPr baseColWidth="10" defaultColWidth="8.83203125" defaultRowHeight="15" x14ac:dyDescent="0.2"/>
  <cols>
    <col min="1" max="1" width="45.6640625" bestFit="1" customWidth="1"/>
    <col min="2" max="2" width="38.83203125" bestFit="1" customWidth="1"/>
    <col min="3" max="3" width="12.1640625" bestFit="1" customWidth="1"/>
    <col min="4" max="4" width="4.1640625" bestFit="1" customWidth="1"/>
    <col min="5" max="6" width="12.1640625" bestFit="1" customWidth="1"/>
    <col min="7" max="7" width="15.5" style="2" bestFit="1" customWidth="1"/>
    <col min="8" max="8" width="11.1640625" customWidth="1"/>
    <col min="9" max="9" width="30.5" bestFit="1" customWidth="1"/>
    <col min="10" max="10" width="27.5" bestFit="1" customWidth="1"/>
    <col min="11" max="11" width="12.1640625" bestFit="1" customWidth="1"/>
    <col min="12" max="12" width="9.5" bestFit="1" customWidth="1"/>
    <col min="13" max="13" width="12.1640625" bestFit="1" customWidth="1"/>
    <col min="14" max="14" width="12.6640625" style="3" bestFit="1" customWidth="1"/>
    <col min="15" max="15" width="12.1640625" style="3" bestFit="1" customWidth="1"/>
    <col min="16" max="16" width="8.33203125" style="3" bestFit="1" customWidth="1"/>
    <col min="17" max="17" width="9" style="3" bestFit="1" customWidth="1"/>
    <col min="18" max="18" width="12.1640625" style="4" bestFit="1" customWidth="1"/>
    <col min="19" max="19" width="6.1640625" style="4" bestFit="1" customWidth="1"/>
    <col min="20" max="25" width="12.1640625" style="5" bestFit="1" customWidth="1"/>
    <col min="26" max="26" width="15.5" style="5" bestFit="1" customWidth="1"/>
    <col min="27" max="27" width="6.33203125" style="5" bestFit="1" customWidth="1"/>
    <col min="28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0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"/>
    </row>
    <row r="3" spans="1:37" x14ac:dyDescent="0.2">
      <c r="B3" t="s">
        <v>1</v>
      </c>
    </row>
    <row r="5" spans="1:37" ht="39" customHeight="1" x14ac:dyDescent="0.2">
      <c r="A5" s="97" t="s">
        <v>2</v>
      </c>
      <c r="B5" s="120" t="s">
        <v>3</v>
      </c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 t="s">
        <v>9</v>
      </c>
      <c r="B6" s="126" t="s">
        <v>10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35</v>
      </c>
      <c r="B7" s="211" t="s">
        <v>36</v>
      </c>
      <c r="C7" s="211">
        <v>7</v>
      </c>
      <c r="D7" s="211">
        <v>2</v>
      </c>
      <c r="E7" s="211">
        <v>6</v>
      </c>
      <c r="F7" s="211">
        <v>10</v>
      </c>
      <c r="G7" s="211">
        <f t="shared" ref="G7:G19" si="0">((AVERAGE(C7:F7))*(1.04))</f>
        <v>6.5</v>
      </c>
      <c r="H7" s="211">
        <f t="shared" ref="H7:H19" si="1">100-G7</f>
        <v>93.5</v>
      </c>
      <c r="I7" s="211" t="s">
        <v>2179</v>
      </c>
      <c r="J7" s="224" t="s">
        <v>2188</v>
      </c>
      <c r="K7" s="224">
        <v>2</v>
      </c>
      <c r="L7" s="224">
        <v>0</v>
      </c>
      <c r="M7" s="224">
        <v>1</v>
      </c>
      <c r="N7" s="224">
        <v>2</v>
      </c>
      <c r="O7" s="224">
        <v>1</v>
      </c>
      <c r="P7" s="224">
        <v>0</v>
      </c>
      <c r="Q7" s="224">
        <v>0</v>
      </c>
      <c r="R7" s="224">
        <v>4</v>
      </c>
      <c r="S7" s="224">
        <v>0</v>
      </c>
      <c r="T7" s="224">
        <v>0</v>
      </c>
      <c r="U7" s="224">
        <v>0</v>
      </c>
      <c r="V7" s="224">
        <v>4</v>
      </c>
      <c r="W7" s="211">
        <v>0</v>
      </c>
      <c r="X7" s="211">
        <v>1</v>
      </c>
      <c r="Y7" s="224">
        <v>1</v>
      </c>
      <c r="Z7" s="224"/>
      <c r="AA7" s="211">
        <f>SUM(K7:Z7)</f>
        <v>16</v>
      </c>
    </row>
    <row r="8" spans="1:37" s="211" customFormat="1" ht="31.5" customHeight="1" x14ac:dyDescent="0.2">
      <c r="A8" s="211" t="s">
        <v>39</v>
      </c>
      <c r="B8" s="211" t="s">
        <v>40</v>
      </c>
      <c r="C8" s="211">
        <v>34</v>
      </c>
      <c r="D8" s="211">
        <v>14</v>
      </c>
      <c r="E8" s="211">
        <v>15</v>
      </c>
      <c r="F8" s="211">
        <v>23</v>
      </c>
      <c r="G8" s="211">
        <f t="shared" si="0"/>
        <v>22.36</v>
      </c>
      <c r="H8" s="211">
        <f t="shared" si="1"/>
        <v>77.64</v>
      </c>
      <c r="I8" s="211" t="s">
        <v>2180</v>
      </c>
      <c r="J8" s="211" t="s">
        <v>42</v>
      </c>
      <c r="K8" s="211">
        <v>1</v>
      </c>
      <c r="L8" s="211">
        <v>0</v>
      </c>
      <c r="M8" s="224">
        <v>0</v>
      </c>
      <c r="N8" s="224">
        <v>1</v>
      </c>
      <c r="O8" s="224">
        <v>0</v>
      </c>
      <c r="P8" s="224">
        <v>0</v>
      </c>
      <c r="Q8" s="224">
        <v>0</v>
      </c>
      <c r="R8" s="211">
        <v>4</v>
      </c>
      <c r="S8" s="224">
        <v>0</v>
      </c>
      <c r="T8" s="224">
        <v>0</v>
      </c>
      <c r="U8" s="224">
        <v>1</v>
      </c>
      <c r="V8" s="225">
        <v>4</v>
      </c>
      <c r="W8" s="211">
        <v>0</v>
      </c>
      <c r="X8" s="211">
        <v>1</v>
      </c>
      <c r="Y8" s="224">
        <v>0</v>
      </c>
      <c r="Z8" s="224">
        <v>4</v>
      </c>
      <c r="AA8" s="211">
        <f t="shared" ref="AA8:AA19" si="2">SUM(K8:Z8)</f>
        <v>16</v>
      </c>
    </row>
    <row r="9" spans="1:37" s="229" customFormat="1" ht="31.5" customHeight="1" x14ac:dyDescent="0.2">
      <c r="A9" s="226" t="s">
        <v>43</v>
      </c>
      <c r="B9" s="227"/>
      <c r="C9" s="210">
        <v>16</v>
      </c>
      <c r="D9" s="210">
        <v>23</v>
      </c>
      <c r="E9" s="210">
        <v>9</v>
      </c>
      <c r="F9" s="210">
        <v>6</v>
      </c>
      <c r="G9" s="211">
        <f t="shared" si="0"/>
        <v>14.040000000000001</v>
      </c>
      <c r="H9" s="211">
        <f t="shared" si="1"/>
        <v>85.96</v>
      </c>
      <c r="I9" s="227" t="s">
        <v>2181</v>
      </c>
      <c r="J9" s="227" t="s">
        <v>2189</v>
      </c>
      <c r="K9" s="224">
        <v>2</v>
      </c>
      <c r="L9" s="228">
        <v>0</v>
      </c>
      <c r="M9" s="224">
        <v>0</v>
      </c>
      <c r="N9" s="224">
        <v>1</v>
      </c>
      <c r="O9" s="224">
        <v>0</v>
      </c>
      <c r="P9" s="224">
        <v>0</v>
      </c>
      <c r="Q9" s="224">
        <v>0</v>
      </c>
      <c r="R9" s="228">
        <v>4</v>
      </c>
      <c r="S9" s="224">
        <v>0</v>
      </c>
      <c r="T9" s="224">
        <v>2</v>
      </c>
      <c r="U9" s="224">
        <v>1</v>
      </c>
      <c r="V9" s="211">
        <v>4</v>
      </c>
      <c r="W9" s="211">
        <v>2</v>
      </c>
      <c r="X9" s="211">
        <v>0</v>
      </c>
      <c r="Y9" s="224">
        <v>0</v>
      </c>
      <c r="Z9" s="224"/>
      <c r="AA9" s="211">
        <f t="shared" si="2"/>
        <v>16</v>
      </c>
    </row>
    <row r="10" spans="1:37" s="229" customFormat="1" ht="31.5" customHeight="1" x14ac:dyDescent="0.2">
      <c r="A10" s="226" t="s">
        <v>46</v>
      </c>
      <c r="B10" s="227" t="s">
        <v>47</v>
      </c>
      <c r="C10" s="210">
        <v>2</v>
      </c>
      <c r="D10" s="210">
        <v>1</v>
      </c>
      <c r="E10" s="210">
        <v>1</v>
      </c>
      <c r="F10" s="210">
        <v>1</v>
      </c>
      <c r="G10" s="211">
        <f t="shared" si="0"/>
        <v>1.3</v>
      </c>
      <c r="H10" s="211">
        <f t="shared" si="1"/>
        <v>98.7</v>
      </c>
      <c r="I10" s="227" t="s">
        <v>2182</v>
      </c>
      <c r="J10" s="227" t="s">
        <v>49</v>
      </c>
      <c r="K10" s="224">
        <v>0</v>
      </c>
      <c r="L10" s="224">
        <v>0</v>
      </c>
      <c r="M10" s="224">
        <v>0</v>
      </c>
      <c r="N10" s="224">
        <v>1</v>
      </c>
      <c r="O10" s="224">
        <v>1</v>
      </c>
      <c r="P10" s="224">
        <v>0</v>
      </c>
      <c r="Q10" s="224">
        <v>0</v>
      </c>
      <c r="R10" s="228">
        <v>4</v>
      </c>
      <c r="S10" s="224">
        <v>0</v>
      </c>
      <c r="T10" s="224">
        <v>0</v>
      </c>
      <c r="U10" s="224">
        <v>0</v>
      </c>
      <c r="V10" s="211">
        <v>4</v>
      </c>
      <c r="W10" s="224">
        <v>1</v>
      </c>
      <c r="X10" s="224">
        <v>0</v>
      </c>
      <c r="Y10" s="224">
        <v>0</v>
      </c>
      <c r="Z10" s="224"/>
      <c r="AA10" s="211">
        <f t="shared" si="2"/>
        <v>11</v>
      </c>
    </row>
    <row r="11" spans="1:37" s="229" customFormat="1" ht="31.5" customHeight="1" x14ac:dyDescent="0.2">
      <c r="A11" s="226" t="s">
        <v>50</v>
      </c>
      <c r="B11" s="227" t="s">
        <v>51</v>
      </c>
      <c r="C11" s="210">
        <v>3</v>
      </c>
      <c r="D11" s="210">
        <v>15</v>
      </c>
      <c r="E11" s="210">
        <v>8</v>
      </c>
      <c r="F11" s="210">
        <v>7</v>
      </c>
      <c r="G11" s="211">
        <f t="shared" si="0"/>
        <v>8.58</v>
      </c>
      <c r="H11" s="211">
        <f t="shared" si="1"/>
        <v>91.42</v>
      </c>
      <c r="I11" s="227" t="s">
        <v>2183</v>
      </c>
      <c r="J11" s="227" t="s">
        <v>53</v>
      </c>
      <c r="K11" s="228">
        <v>0</v>
      </c>
      <c r="L11" s="224">
        <v>0</v>
      </c>
      <c r="M11" s="224">
        <v>0</v>
      </c>
      <c r="N11" s="228">
        <v>1</v>
      </c>
      <c r="O11" s="224">
        <v>1</v>
      </c>
      <c r="P11" s="224">
        <v>0</v>
      </c>
      <c r="Q11" s="224">
        <v>0</v>
      </c>
      <c r="R11" s="228">
        <v>4</v>
      </c>
      <c r="S11" s="224">
        <v>0</v>
      </c>
      <c r="T11" s="224">
        <v>0</v>
      </c>
      <c r="U11" s="224">
        <v>0</v>
      </c>
      <c r="V11" s="211">
        <v>4</v>
      </c>
      <c r="W11" s="211">
        <v>0</v>
      </c>
      <c r="X11" s="211">
        <v>0</v>
      </c>
      <c r="Y11" s="224">
        <v>0</v>
      </c>
      <c r="Z11" s="224"/>
      <c r="AA11" s="211">
        <f t="shared" si="2"/>
        <v>10</v>
      </c>
    </row>
    <row r="12" spans="1:37" s="229" customFormat="1" ht="31.5" customHeight="1" x14ac:dyDescent="0.2">
      <c r="A12" s="226" t="s">
        <v>54</v>
      </c>
      <c r="B12" s="227" t="s">
        <v>55</v>
      </c>
      <c r="C12" s="210">
        <v>40</v>
      </c>
      <c r="D12" s="210">
        <v>65</v>
      </c>
      <c r="E12" s="210">
        <v>8</v>
      </c>
      <c r="F12" s="210">
        <v>25</v>
      </c>
      <c r="G12" s="211">
        <f t="shared" si="0"/>
        <v>35.880000000000003</v>
      </c>
      <c r="H12" s="211">
        <f t="shared" si="1"/>
        <v>64.12</v>
      </c>
      <c r="I12" s="227" t="s">
        <v>2713</v>
      </c>
      <c r="J12" s="227" t="s">
        <v>1317</v>
      </c>
      <c r="K12" s="228">
        <v>3</v>
      </c>
      <c r="L12" s="224">
        <v>0</v>
      </c>
      <c r="M12" s="224">
        <v>0</v>
      </c>
      <c r="N12" s="228">
        <v>1</v>
      </c>
      <c r="O12" s="224">
        <v>0</v>
      </c>
      <c r="P12" s="224">
        <v>0</v>
      </c>
      <c r="Q12" s="224">
        <v>0</v>
      </c>
      <c r="R12" s="228">
        <v>4</v>
      </c>
      <c r="S12" s="224">
        <v>0</v>
      </c>
      <c r="T12" s="224">
        <v>2</v>
      </c>
      <c r="U12" s="224">
        <v>0</v>
      </c>
      <c r="V12" s="211">
        <v>4</v>
      </c>
      <c r="W12" s="211">
        <v>1</v>
      </c>
      <c r="X12" s="211">
        <v>0</v>
      </c>
      <c r="Y12" s="224">
        <v>0</v>
      </c>
      <c r="Z12" s="224">
        <v>4</v>
      </c>
      <c r="AA12" s="211">
        <f t="shared" si="2"/>
        <v>19</v>
      </c>
    </row>
    <row r="13" spans="1:37" ht="31.5" customHeight="1" x14ac:dyDescent="0.2">
      <c r="A13" s="100" t="s">
        <v>58</v>
      </c>
      <c r="B13" s="101" t="s">
        <v>59</v>
      </c>
      <c r="C13" s="45">
        <v>58</v>
      </c>
      <c r="D13" s="45">
        <v>39</v>
      </c>
      <c r="E13" s="45">
        <v>37</v>
      </c>
      <c r="F13" s="45">
        <v>29</v>
      </c>
      <c r="G13" s="93">
        <f t="shared" si="0"/>
        <v>42.38</v>
      </c>
      <c r="H13" s="93">
        <f t="shared" si="1"/>
        <v>57.62</v>
      </c>
      <c r="I13" s="101" t="s">
        <v>2184</v>
      </c>
      <c r="J13" s="101" t="s">
        <v>2190</v>
      </c>
      <c r="K13" s="102">
        <v>2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4</v>
      </c>
      <c r="S13" s="106">
        <v>0</v>
      </c>
      <c r="T13" s="106">
        <v>1</v>
      </c>
      <c r="U13" s="106">
        <v>1</v>
      </c>
      <c r="V13" s="93">
        <v>0</v>
      </c>
      <c r="W13" s="93">
        <v>0</v>
      </c>
      <c r="X13" s="93">
        <v>0</v>
      </c>
      <c r="Y13" s="106">
        <v>0</v>
      </c>
      <c r="Z13" s="106"/>
      <c r="AA13" s="93">
        <f t="shared" si="2"/>
        <v>8</v>
      </c>
      <c r="AB13"/>
      <c r="AC13"/>
      <c r="AD13"/>
      <c r="AE13"/>
      <c r="AF13"/>
      <c r="AG13"/>
      <c r="AH13"/>
      <c r="AI13"/>
      <c r="AJ13"/>
      <c r="AK13"/>
    </row>
    <row r="14" spans="1:37" s="229" customFormat="1" ht="31.5" customHeight="1" x14ac:dyDescent="0.2">
      <c r="A14" s="226" t="s">
        <v>62</v>
      </c>
      <c r="B14" s="227" t="s">
        <v>63</v>
      </c>
      <c r="C14" s="210">
        <v>10</v>
      </c>
      <c r="D14" s="210">
        <v>9</v>
      </c>
      <c r="E14" s="210">
        <v>15</v>
      </c>
      <c r="F14" s="210">
        <v>12</v>
      </c>
      <c r="G14" s="211">
        <f t="shared" si="0"/>
        <v>11.96</v>
      </c>
      <c r="H14" s="211">
        <f t="shared" si="1"/>
        <v>88.039999999999992</v>
      </c>
      <c r="I14" s="227" t="s">
        <v>2185</v>
      </c>
      <c r="J14" s="227" t="s">
        <v>2192</v>
      </c>
      <c r="K14" s="228">
        <v>1</v>
      </c>
      <c r="L14" s="224">
        <v>0</v>
      </c>
      <c r="M14" s="224">
        <v>0</v>
      </c>
      <c r="N14" s="228">
        <v>2</v>
      </c>
      <c r="O14" s="224">
        <v>0</v>
      </c>
      <c r="P14" s="224">
        <v>0</v>
      </c>
      <c r="Q14" s="224">
        <v>0</v>
      </c>
      <c r="R14" s="228">
        <v>4</v>
      </c>
      <c r="S14" s="224">
        <v>0</v>
      </c>
      <c r="T14" s="224">
        <v>0</v>
      </c>
      <c r="U14" s="224">
        <v>0</v>
      </c>
      <c r="V14" s="211">
        <v>3</v>
      </c>
      <c r="W14" s="211">
        <v>2</v>
      </c>
      <c r="X14" s="211">
        <v>0</v>
      </c>
      <c r="Y14" s="224">
        <v>0</v>
      </c>
      <c r="Z14" s="224"/>
      <c r="AA14" s="211">
        <f t="shared" si="2"/>
        <v>12</v>
      </c>
    </row>
    <row r="15" spans="1:37" s="229" customFormat="1" ht="31.5" customHeight="1" x14ac:dyDescent="0.2">
      <c r="A15" s="226" t="s">
        <v>66</v>
      </c>
      <c r="B15" s="227" t="s">
        <v>67</v>
      </c>
      <c r="C15" s="210">
        <v>26</v>
      </c>
      <c r="D15" s="210">
        <v>27</v>
      </c>
      <c r="E15" s="210">
        <v>9</v>
      </c>
      <c r="F15" s="210">
        <v>7</v>
      </c>
      <c r="G15" s="211">
        <f t="shared" si="0"/>
        <v>17.940000000000001</v>
      </c>
      <c r="H15" s="211">
        <f t="shared" si="1"/>
        <v>82.06</v>
      </c>
      <c r="I15" s="227" t="s">
        <v>2714</v>
      </c>
      <c r="J15" s="227" t="s">
        <v>74</v>
      </c>
      <c r="K15" s="228">
        <v>4</v>
      </c>
      <c r="L15" s="224">
        <v>0</v>
      </c>
      <c r="M15" s="224">
        <v>0</v>
      </c>
      <c r="N15" s="228">
        <v>1</v>
      </c>
      <c r="O15" s="224">
        <v>0</v>
      </c>
      <c r="P15" s="224">
        <v>0</v>
      </c>
      <c r="Q15" s="224">
        <v>0</v>
      </c>
      <c r="R15" s="228">
        <v>4</v>
      </c>
      <c r="S15" s="224">
        <v>0</v>
      </c>
      <c r="T15" s="224">
        <v>0</v>
      </c>
      <c r="U15" s="224">
        <v>0</v>
      </c>
      <c r="V15" s="211">
        <v>3</v>
      </c>
      <c r="W15" s="211">
        <v>2</v>
      </c>
      <c r="X15" s="211">
        <v>0</v>
      </c>
      <c r="Y15" s="224">
        <v>0</v>
      </c>
      <c r="Z15" s="224">
        <v>0</v>
      </c>
      <c r="AA15" s="211">
        <f t="shared" si="2"/>
        <v>14</v>
      </c>
    </row>
    <row r="16" spans="1:37" ht="31.5" customHeight="1" x14ac:dyDescent="0.2">
      <c r="A16" s="100" t="s">
        <v>71</v>
      </c>
      <c r="B16" s="101" t="s">
        <v>72</v>
      </c>
      <c r="C16" s="45">
        <v>14</v>
      </c>
      <c r="D16" s="45">
        <v>18</v>
      </c>
      <c r="E16" s="45">
        <v>15</v>
      </c>
      <c r="F16" s="45">
        <v>11</v>
      </c>
      <c r="G16" s="93">
        <f t="shared" si="0"/>
        <v>15.08</v>
      </c>
      <c r="H16" s="93">
        <f t="shared" si="1"/>
        <v>84.92</v>
      </c>
      <c r="I16" s="101" t="s">
        <v>970</v>
      </c>
      <c r="J16" s="101" t="s">
        <v>74</v>
      </c>
      <c r="K16" s="102">
        <v>3</v>
      </c>
      <c r="L16" s="106">
        <v>0</v>
      </c>
      <c r="M16" s="106">
        <v>0</v>
      </c>
      <c r="N16" s="102">
        <v>1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0</v>
      </c>
      <c r="V16" s="93">
        <v>2</v>
      </c>
      <c r="W16" s="93">
        <v>0</v>
      </c>
      <c r="X16" s="93">
        <v>0</v>
      </c>
      <c r="Y16" s="106">
        <v>0</v>
      </c>
      <c r="Z16" s="106"/>
      <c r="AA16" s="93">
        <f t="shared" si="2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6" t="s">
        <v>75</v>
      </c>
      <c r="B17" s="227" t="s">
        <v>76</v>
      </c>
      <c r="C17" s="210">
        <v>16</v>
      </c>
      <c r="D17" s="210">
        <v>7</v>
      </c>
      <c r="E17" s="210">
        <v>14</v>
      </c>
      <c r="F17" s="210">
        <v>15</v>
      </c>
      <c r="G17" s="211">
        <f t="shared" si="0"/>
        <v>13.52</v>
      </c>
      <c r="H17" s="211">
        <f t="shared" si="1"/>
        <v>86.48</v>
      </c>
      <c r="I17" s="227" t="s">
        <v>2186</v>
      </c>
      <c r="J17" s="227" t="s">
        <v>2193</v>
      </c>
      <c r="K17" s="228">
        <v>0</v>
      </c>
      <c r="L17" s="224">
        <v>0</v>
      </c>
      <c r="M17" s="224">
        <v>0</v>
      </c>
      <c r="N17" s="228">
        <v>2</v>
      </c>
      <c r="O17" s="224">
        <v>1</v>
      </c>
      <c r="P17" s="224">
        <v>0</v>
      </c>
      <c r="Q17" s="224">
        <v>0</v>
      </c>
      <c r="R17" s="228">
        <v>4</v>
      </c>
      <c r="S17" s="224">
        <v>0</v>
      </c>
      <c r="T17" s="224">
        <v>0</v>
      </c>
      <c r="U17" s="224">
        <v>0</v>
      </c>
      <c r="V17" s="211">
        <v>1</v>
      </c>
      <c r="W17" s="211">
        <v>3</v>
      </c>
      <c r="X17" s="211">
        <v>0</v>
      </c>
      <c r="Y17" s="224">
        <v>0</v>
      </c>
      <c r="Z17" s="224"/>
      <c r="AA17" s="211">
        <f t="shared" si="2"/>
        <v>11</v>
      </c>
    </row>
    <row r="18" spans="1:37" s="229" customFormat="1" ht="31.5" customHeight="1" x14ac:dyDescent="0.2">
      <c r="A18" s="226" t="s">
        <v>79</v>
      </c>
      <c r="B18" s="227" t="s">
        <v>80</v>
      </c>
      <c r="C18" s="210">
        <v>8</v>
      </c>
      <c r="D18" s="210">
        <v>16</v>
      </c>
      <c r="E18" s="210">
        <v>22</v>
      </c>
      <c r="F18" s="210">
        <v>9</v>
      </c>
      <c r="G18" s="211">
        <f t="shared" si="0"/>
        <v>14.3</v>
      </c>
      <c r="H18" s="211">
        <f t="shared" si="1"/>
        <v>85.7</v>
      </c>
      <c r="I18" s="227" t="s">
        <v>2187</v>
      </c>
      <c r="J18" s="227" t="s">
        <v>82</v>
      </c>
      <c r="K18" s="228">
        <v>0</v>
      </c>
      <c r="L18" s="224">
        <v>0</v>
      </c>
      <c r="M18" s="224">
        <v>0</v>
      </c>
      <c r="N18" s="228">
        <v>3</v>
      </c>
      <c r="O18" s="224">
        <v>0</v>
      </c>
      <c r="P18" s="224">
        <v>0</v>
      </c>
      <c r="Q18" s="224">
        <v>0</v>
      </c>
      <c r="R18" s="228">
        <v>4</v>
      </c>
      <c r="S18" s="224">
        <v>0</v>
      </c>
      <c r="T18" s="224">
        <v>1</v>
      </c>
      <c r="U18" s="224">
        <v>1</v>
      </c>
      <c r="V18" s="211">
        <v>3</v>
      </c>
      <c r="W18" s="211">
        <v>0</v>
      </c>
      <c r="X18" s="211">
        <v>0</v>
      </c>
      <c r="Y18" s="224">
        <v>0</v>
      </c>
      <c r="Z18" s="224"/>
      <c r="AA18" s="211">
        <f t="shared" si="2"/>
        <v>12</v>
      </c>
    </row>
    <row r="19" spans="1:37" s="229" customFormat="1" ht="31.5" customHeight="1" thickBot="1" x14ac:dyDescent="0.25">
      <c r="A19" s="230" t="s">
        <v>83</v>
      </c>
      <c r="B19" s="231" t="s">
        <v>84</v>
      </c>
      <c r="C19" s="232">
        <v>41</v>
      </c>
      <c r="D19" s="232">
        <v>89</v>
      </c>
      <c r="E19" s="232">
        <v>64</v>
      </c>
      <c r="F19" s="232">
        <v>38</v>
      </c>
      <c r="G19" s="233">
        <f t="shared" si="0"/>
        <v>60.32</v>
      </c>
      <c r="H19" s="233">
        <f t="shared" si="1"/>
        <v>39.68</v>
      </c>
      <c r="I19" s="231" t="s">
        <v>1330</v>
      </c>
      <c r="J19" s="231" t="s">
        <v>2191</v>
      </c>
      <c r="K19" s="234">
        <v>0</v>
      </c>
      <c r="L19" s="235">
        <v>0</v>
      </c>
      <c r="M19" s="235">
        <v>0</v>
      </c>
      <c r="N19" s="234">
        <v>3</v>
      </c>
      <c r="O19" s="235">
        <v>0</v>
      </c>
      <c r="P19" s="235">
        <v>0</v>
      </c>
      <c r="Q19" s="235">
        <v>0</v>
      </c>
      <c r="R19" s="234">
        <v>4</v>
      </c>
      <c r="S19" s="235">
        <v>0</v>
      </c>
      <c r="T19" s="235">
        <v>0</v>
      </c>
      <c r="U19" s="235">
        <v>1</v>
      </c>
      <c r="V19" s="233">
        <v>3</v>
      </c>
      <c r="W19" s="233">
        <v>0</v>
      </c>
      <c r="X19" s="233">
        <v>0</v>
      </c>
      <c r="Y19" s="233">
        <v>0</v>
      </c>
      <c r="Z19" s="235"/>
      <c r="AA19" s="211">
        <f t="shared" si="2"/>
        <v>11</v>
      </c>
    </row>
    <row r="20" spans="1:37" s="170" customFormat="1" x14ac:dyDescent="0.2">
      <c r="A20" s="166" t="s">
        <v>87</v>
      </c>
      <c r="B20" s="167" t="s">
        <v>88</v>
      </c>
      <c r="C20" s="168">
        <f t="shared" ref="C20:H20" si="3">AVERAGE(C7:C19)</f>
        <v>21.153846153846153</v>
      </c>
      <c r="D20" s="168">
        <f t="shared" si="3"/>
        <v>25</v>
      </c>
      <c r="E20" s="168">
        <f t="shared" si="3"/>
        <v>17.153846153846153</v>
      </c>
      <c r="F20" s="168">
        <f t="shared" si="3"/>
        <v>14.846153846153847</v>
      </c>
      <c r="G20" s="169">
        <f t="shared" si="3"/>
        <v>20.32</v>
      </c>
      <c r="H20" s="169">
        <f t="shared" si="3"/>
        <v>79.679999999999993</v>
      </c>
      <c r="I20" s="167"/>
      <c r="J20" s="167"/>
      <c r="K20" s="170">
        <f t="shared" ref="K20:Y20" si="4">AVERAGE(K7:K19)</f>
        <v>1.3846153846153846</v>
      </c>
      <c r="L20" s="185">
        <f t="shared" si="4"/>
        <v>0</v>
      </c>
      <c r="M20" s="185">
        <f t="shared" si="4"/>
        <v>7.6923076923076927E-2</v>
      </c>
      <c r="N20" s="185">
        <f t="shared" si="4"/>
        <v>1.4615384615384615</v>
      </c>
      <c r="O20" s="185">
        <f t="shared" si="4"/>
        <v>0.30769230769230771</v>
      </c>
      <c r="P20" s="185">
        <f t="shared" si="4"/>
        <v>0</v>
      </c>
      <c r="Q20" s="185">
        <f t="shared" si="4"/>
        <v>0</v>
      </c>
      <c r="R20" s="185">
        <f t="shared" si="4"/>
        <v>3.7692307692307692</v>
      </c>
      <c r="S20" s="185">
        <f t="shared" si="4"/>
        <v>0</v>
      </c>
      <c r="T20" s="185">
        <f t="shared" si="4"/>
        <v>0.46153846153846156</v>
      </c>
      <c r="U20" s="185">
        <f t="shared" si="4"/>
        <v>0.38461538461538464</v>
      </c>
      <c r="V20" s="185">
        <f t="shared" si="4"/>
        <v>3</v>
      </c>
      <c r="W20" s="185">
        <f t="shared" si="4"/>
        <v>0.84615384615384615</v>
      </c>
      <c r="X20" s="185">
        <f t="shared" si="4"/>
        <v>0.15384615384615385</v>
      </c>
      <c r="Y20" s="185">
        <f t="shared" si="4"/>
        <v>7.6923076923076927E-2</v>
      </c>
      <c r="Z20" s="168"/>
    </row>
    <row r="21" spans="1:37" s="172" customFormat="1" ht="16" thickBot="1" x14ac:dyDescent="0.25">
      <c r="A21" s="171"/>
      <c r="B21" s="172" t="s">
        <v>89</v>
      </c>
      <c r="G21" s="173"/>
      <c r="H21" s="174"/>
      <c r="I21" s="174"/>
      <c r="J21" s="174"/>
      <c r="K21" s="68">
        <f t="shared" ref="K21:Y21" si="5">SUM(K7:K19)</f>
        <v>18</v>
      </c>
      <c r="L21" s="186">
        <f t="shared" si="5"/>
        <v>0</v>
      </c>
      <c r="M21" s="186">
        <f t="shared" si="5"/>
        <v>1</v>
      </c>
      <c r="N21" s="186">
        <f t="shared" si="5"/>
        <v>19</v>
      </c>
      <c r="O21" s="186">
        <f t="shared" si="5"/>
        <v>4</v>
      </c>
      <c r="P21" s="186">
        <f t="shared" si="5"/>
        <v>0</v>
      </c>
      <c r="Q21" s="186">
        <f t="shared" si="5"/>
        <v>0</v>
      </c>
      <c r="R21" s="186">
        <f t="shared" si="5"/>
        <v>49</v>
      </c>
      <c r="S21" s="186">
        <f t="shared" si="5"/>
        <v>0</v>
      </c>
      <c r="T21" s="186">
        <f t="shared" si="5"/>
        <v>6</v>
      </c>
      <c r="U21" s="186">
        <f t="shared" si="5"/>
        <v>5</v>
      </c>
      <c r="V21" s="186">
        <f t="shared" si="5"/>
        <v>39</v>
      </c>
      <c r="W21" s="186">
        <f t="shared" si="5"/>
        <v>11</v>
      </c>
      <c r="X21" s="186">
        <f t="shared" si="5"/>
        <v>2</v>
      </c>
      <c r="Y21" s="186">
        <f t="shared" si="5"/>
        <v>1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</row>
    <row r="22" spans="1:37" s="2" customFormat="1" x14ac:dyDescent="0.2">
      <c r="A22"/>
      <c r="B22" s="4" t="s">
        <v>90</v>
      </c>
      <c r="C22"/>
      <c r="D22"/>
      <c r="E22"/>
      <c r="F22" s="81"/>
      <c r="H22"/>
      <c r="I22"/>
      <c r="J22"/>
      <c r="K22">
        <f>(8/13)*100</f>
        <v>61.53846153846154</v>
      </c>
      <c r="L22">
        <v>0</v>
      </c>
      <c r="M22">
        <f>(1/13)*100</f>
        <v>7.6923076923076925</v>
      </c>
      <c r="N22" s="3">
        <f>(12/13)*100</f>
        <v>92.307692307692307</v>
      </c>
      <c r="O22" s="3">
        <f>(4/13)*100</f>
        <v>30.76923076923077</v>
      </c>
      <c r="P22" s="3">
        <v>0</v>
      </c>
      <c r="Q22" s="3">
        <v>0</v>
      </c>
      <c r="R22" s="4">
        <v>100</v>
      </c>
      <c r="S22" s="4">
        <v>0</v>
      </c>
      <c r="T22" s="5">
        <f>(4/13)*100</f>
        <v>30.76923076923077</v>
      </c>
      <c r="U22" s="5">
        <f>(5/13)*100</f>
        <v>38.461538461538467</v>
      </c>
      <c r="V22" s="5">
        <f>(12/13)*100</f>
        <v>92.307692307692307</v>
      </c>
      <c r="W22" s="5">
        <f>(6/13)*100</f>
        <v>46.153846153846153</v>
      </c>
      <c r="X22" s="5">
        <f>(2/13)*100</f>
        <v>15.384615384615385</v>
      </c>
      <c r="Y22" s="5">
        <f>(1/13)*100</f>
        <v>7.6923076923076925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s="2" customFormat="1" x14ac:dyDescent="0.2">
      <c r="A23"/>
      <c r="B23" s="4" t="s">
        <v>91</v>
      </c>
      <c r="C23"/>
      <c r="D23">
        <v>100</v>
      </c>
      <c r="E23"/>
      <c r="F23" s="81"/>
      <c r="H23"/>
      <c r="I23"/>
      <c r="J23"/>
      <c r="K23"/>
      <c r="L23"/>
      <c r="M23"/>
      <c r="N23" s="3"/>
      <c r="O23" s="3"/>
      <c r="P23" s="3"/>
      <c r="Q23" s="3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s="2" customFormat="1" x14ac:dyDescent="0.2">
      <c r="A24"/>
      <c r="B24"/>
      <c r="C24"/>
      <c r="D24"/>
      <c r="E24"/>
      <c r="F24" s="81"/>
      <c r="H24"/>
      <c r="I24"/>
      <c r="J24"/>
      <c r="K24"/>
      <c r="L24"/>
      <c r="M24"/>
      <c r="N24" s="3"/>
      <c r="O24" s="3"/>
      <c r="P24" s="3"/>
      <c r="Q24" s="3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J25" s="112"/>
    </row>
  </sheetData>
  <mergeCells count="2">
    <mergeCell ref="C5:F5"/>
    <mergeCell ref="K5:AB5"/>
  </mergeCells>
  <conditionalFormatting sqref="K21:Y21">
    <cfRule type="cellIs" dxfId="57" priority="1" stopIfTrue="1" operator="equal">
      <formula>"a"</formula>
    </cfRule>
  </conditionalFormatting>
  <conditionalFormatting sqref="T1:T4 K5:K6 K8 T22:T65441">
    <cfRule type="cellIs" dxfId="56" priority="8" stopIfTrue="1" operator="equal">
      <formula>"a"</formula>
    </cfRule>
  </conditionalFormatting>
  <conditionalFormatting sqref="W8:X9">
    <cfRule type="cellIs" dxfId="55" priority="4" stopIfTrue="1" operator="equal">
      <formula>"a"</formula>
    </cfRule>
  </conditionalFormatting>
  <conditionalFormatting sqref="W11:X19">
    <cfRule type="cellIs" dxfId="54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03E0-D2BE-4E22-8D37-31DDCD955433}">
  <dimension ref="A1:AK55"/>
  <sheetViews>
    <sheetView zoomScale="150" zoomScaleNormal="150" workbookViewId="0">
      <pane xSplit="1" ySplit="6" topLeftCell="E27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44.5" style="93" bestFit="1" customWidth="1"/>
    <col min="10" max="10" width="55" style="93" bestFit="1" customWidth="1"/>
    <col min="11" max="16384" width="8.5" style="93"/>
  </cols>
  <sheetData>
    <row r="1" spans="1:37" s="145" customFormat="1" ht="17" x14ac:dyDescent="0.2">
      <c r="A1" s="145" t="s">
        <v>1257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/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/>
      <c r="C7" s="93">
        <v>1</v>
      </c>
      <c r="D7" s="93">
        <v>48</v>
      </c>
      <c r="E7" s="93">
        <v>26</v>
      </c>
      <c r="F7" s="93">
        <v>0</v>
      </c>
      <c r="G7" s="93">
        <f t="shared" ref="G7:G53" si="0">((AVERAGE(C7:F7))*(1.04))</f>
        <v>19.5</v>
      </c>
      <c r="H7" s="93">
        <f t="shared" ref="H7:H53" si="1">100-G7</f>
        <v>80.5</v>
      </c>
      <c r="I7" s="93" t="s">
        <v>2681</v>
      </c>
      <c r="J7" s="93" t="s">
        <v>2680</v>
      </c>
      <c r="K7" s="93">
        <v>4</v>
      </c>
      <c r="L7" s="93">
        <v>0</v>
      </c>
      <c r="M7" s="93">
        <v>0</v>
      </c>
      <c r="N7" s="93">
        <v>4</v>
      </c>
      <c r="O7" s="93">
        <v>3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1</v>
      </c>
      <c r="V7" s="93">
        <v>4</v>
      </c>
      <c r="W7" s="93">
        <v>4</v>
      </c>
      <c r="X7" s="93">
        <v>0</v>
      </c>
      <c r="Y7" s="93">
        <v>0</v>
      </c>
      <c r="Z7" s="93">
        <v>2</v>
      </c>
    </row>
    <row r="8" spans="1:37" x14ac:dyDescent="0.2">
      <c r="A8" s="93">
        <v>2</v>
      </c>
      <c r="B8" s="115"/>
      <c r="C8" s="93">
        <v>3</v>
      </c>
      <c r="D8" s="93">
        <v>14</v>
      </c>
      <c r="E8" s="93">
        <v>11</v>
      </c>
      <c r="F8" s="93">
        <v>32</v>
      </c>
      <c r="G8" s="93">
        <f t="shared" si="0"/>
        <v>15.600000000000001</v>
      </c>
      <c r="H8" s="93">
        <f t="shared" si="1"/>
        <v>84.4</v>
      </c>
      <c r="I8" s="93" t="s">
        <v>2682</v>
      </c>
      <c r="J8" s="93" t="s">
        <v>2712</v>
      </c>
      <c r="K8" s="93">
        <v>0</v>
      </c>
      <c r="L8" s="93">
        <v>1</v>
      </c>
      <c r="M8" s="93">
        <v>0</v>
      </c>
      <c r="N8" s="93">
        <v>4</v>
      </c>
      <c r="O8" s="93">
        <v>0</v>
      </c>
      <c r="P8" s="93">
        <v>2</v>
      </c>
      <c r="Q8" s="93">
        <v>4</v>
      </c>
      <c r="R8" s="93">
        <v>4</v>
      </c>
      <c r="S8" s="93">
        <v>2</v>
      </c>
      <c r="T8" s="93">
        <v>0</v>
      </c>
      <c r="U8" s="93">
        <v>2</v>
      </c>
      <c r="V8" s="93">
        <v>4</v>
      </c>
      <c r="W8" s="93">
        <v>4</v>
      </c>
      <c r="X8" s="93">
        <v>0</v>
      </c>
      <c r="Y8" s="93">
        <v>2</v>
      </c>
      <c r="Z8" s="93">
        <v>3</v>
      </c>
    </row>
    <row r="9" spans="1:37" x14ac:dyDescent="0.2">
      <c r="A9" s="139">
        <v>3</v>
      </c>
      <c r="B9" s="115" t="s">
        <v>1262</v>
      </c>
      <c r="C9" s="45">
        <v>7</v>
      </c>
      <c r="D9" s="45">
        <v>26</v>
      </c>
      <c r="E9" s="45">
        <v>24</v>
      </c>
      <c r="F9" s="45">
        <v>21</v>
      </c>
      <c r="G9" s="93">
        <f t="shared" si="0"/>
        <v>20.28</v>
      </c>
      <c r="H9" s="93">
        <f t="shared" si="1"/>
        <v>79.72</v>
      </c>
      <c r="I9" s="101" t="s">
        <v>2683</v>
      </c>
      <c r="J9" s="101" t="s">
        <v>2710</v>
      </c>
      <c r="K9" s="93">
        <v>0</v>
      </c>
      <c r="L9" s="93">
        <v>2</v>
      </c>
      <c r="M9" s="93">
        <v>0</v>
      </c>
      <c r="N9" s="93">
        <v>4</v>
      </c>
      <c r="O9" s="93">
        <v>0</v>
      </c>
      <c r="P9" s="93">
        <v>0</v>
      </c>
      <c r="Q9" s="93">
        <v>4</v>
      </c>
      <c r="R9" s="108">
        <v>2</v>
      </c>
      <c r="S9" s="93">
        <v>4</v>
      </c>
      <c r="T9" s="93">
        <v>0</v>
      </c>
      <c r="U9" s="93">
        <v>2</v>
      </c>
      <c r="V9" s="93">
        <v>4</v>
      </c>
      <c r="W9" s="93">
        <v>2</v>
      </c>
      <c r="X9" s="93">
        <v>0</v>
      </c>
      <c r="Y9" s="93">
        <v>0</v>
      </c>
      <c r="Z9" s="93">
        <v>4</v>
      </c>
    </row>
    <row r="10" spans="1:37" x14ac:dyDescent="0.2">
      <c r="A10" s="139">
        <v>4</v>
      </c>
      <c r="B10" s="115"/>
      <c r="C10" s="45">
        <v>3</v>
      </c>
      <c r="D10" s="45">
        <v>1</v>
      </c>
      <c r="E10" s="45">
        <v>5</v>
      </c>
      <c r="F10" s="45">
        <v>7</v>
      </c>
      <c r="G10" s="93">
        <f t="shared" si="0"/>
        <v>4.16</v>
      </c>
      <c r="H10" s="93">
        <f t="shared" si="1"/>
        <v>95.84</v>
      </c>
      <c r="I10" s="101" t="s">
        <v>1265</v>
      </c>
      <c r="J10" s="101" t="s">
        <v>1266</v>
      </c>
      <c r="K10" s="93">
        <v>0</v>
      </c>
      <c r="L10" s="108">
        <v>0</v>
      </c>
      <c r="M10" s="93">
        <v>0</v>
      </c>
      <c r="N10" s="93">
        <v>4</v>
      </c>
      <c r="O10" s="93">
        <v>0</v>
      </c>
      <c r="P10" s="93">
        <v>3</v>
      </c>
      <c r="Q10" s="93">
        <v>4</v>
      </c>
      <c r="R10" s="108">
        <v>0</v>
      </c>
      <c r="S10" s="93">
        <v>0</v>
      </c>
      <c r="T10" s="93">
        <v>0</v>
      </c>
      <c r="U10" s="93">
        <v>0</v>
      </c>
      <c r="V10" s="93">
        <v>4</v>
      </c>
      <c r="W10" s="93">
        <v>4</v>
      </c>
      <c r="X10" s="93">
        <v>0</v>
      </c>
      <c r="Y10" s="93">
        <v>0</v>
      </c>
      <c r="Z10" s="93">
        <v>2</v>
      </c>
    </row>
    <row r="11" spans="1:37" x14ac:dyDescent="0.2">
      <c r="A11" s="139">
        <v>5</v>
      </c>
      <c r="B11" s="115" t="s">
        <v>1013</v>
      </c>
      <c r="C11" s="45">
        <v>11</v>
      </c>
      <c r="D11" s="45">
        <v>9</v>
      </c>
      <c r="E11" s="45">
        <v>20</v>
      </c>
      <c r="F11" s="45">
        <v>8</v>
      </c>
      <c r="G11" s="93">
        <f t="shared" si="0"/>
        <v>12.48</v>
      </c>
      <c r="H11" s="93">
        <f t="shared" si="1"/>
        <v>87.52</v>
      </c>
      <c r="I11" s="101" t="s">
        <v>1267</v>
      </c>
      <c r="J11" s="101" t="s">
        <v>1268</v>
      </c>
      <c r="K11" s="108">
        <v>0</v>
      </c>
      <c r="L11" s="93">
        <v>0</v>
      </c>
      <c r="M11" s="93">
        <v>0</v>
      </c>
      <c r="N11" s="108">
        <v>3</v>
      </c>
      <c r="O11" s="93">
        <v>0</v>
      </c>
      <c r="P11" s="93">
        <v>3</v>
      </c>
      <c r="Q11" s="93">
        <v>0</v>
      </c>
      <c r="R11" s="108">
        <v>0</v>
      </c>
      <c r="S11" s="93">
        <v>0</v>
      </c>
      <c r="T11" s="93">
        <v>0</v>
      </c>
      <c r="U11" s="93">
        <v>2</v>
      </c>
      <c r="V11" s="93">
        <v>4</v>
      </c>
      <c r="W11" s="93">
        <v>4</v>
      </c>
      <c r="X11" s="93">
        <v>0</v>
      </c>
      <c r="Y11" s="93">
        <v>3</v>
      </c>
      <c r="Z11" s="93">
        <v>4</v>
      </c>
    </row>
    <row r="12" spans="1:37" x14ac:dyDescent="0.2">
      <c r="A12" s="139">
        <v>6</v>
      </c>
      <c r="B12" s="115"/>
      <c r="C12" s="45">
        <v>6</v>
      </c>
      <c r="D12" s="45">
        <v>16</v>
      </c>
      <c r="E12" s="45">
        <v>8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1269</v>
      </c>
      <c r="J12" s="101" t="s">
        <v>2709</v>
      </c>
      <c r="K12" s="108">
        <v>2</v>
      </c>
      <c r="L12" s="93">
        <v>0</v>
      </c>
      <c r="M12" s="93">
        <v>0</v>
      </c>
      <c r="N12" s="108">
        <v>3</v>
      </c>
      <c r="O12" s="93">
        <v>0</v>
      </c>
      <c r="P12" s="93">
        <v>0</v>
      </c>
      <c r="Q12" s="93">
        <v>4</v>
      </c>
      <c r="R12" s="108">
        <v>4</v>
      </c>
      <c r="S12" s="93">
        <v>0</v>
      </c>
      <c r="T12" s="93">
        <v>0</v>
      </c>
      <c r="U12" s="93">
        <v>4</v>
      </c>
      <c r="V12" s="93">
        <v>4</v>
      </c>
      <c r="W12" s="93">
        <v>4</v>
      </c>
      <c r="X12" s="93">
        <v>0</v>
      </c>
      <c r="Y12" s="93">
        <v>0</v>
      </c>
      <c r="Z12" s="93">
        <v>3</v>
      </c>
    </row>
    <row r="13" spans="1:37" x14ac:dyDescent="0.2">
      <c r="A13" s="139">
        <v>7</v>
      </c>
      <c r="B13" s="115" t="s">
        <v>1271</v>
      </c>
      <c r="C13" s="45">
        <v>7</v>
      </c>
      <c r="D13" s="45">
        <v>8</v>
      </c>
      <c r="E13" s="45">
        <v>4</v>
      </c>
      <c r="F13" s="45">
        <v>14</v>
      </c>
      <c r="G13" s="93">
        <f t="shared" si="0"/>
        <v>8.58</v>
      </c>
      <c r="H13" s="93">
        <f t="shared" si="1"/>
        <v>91.42</v>
      </c>
      <c r="I13" s="101" t="s">
        <v>2684</v>
      </c>
      <c r="J13" s="101" t="s">
        <v>2711</v>
      </c>
      <c r="K13" s="108">
        <v>2</v>
      </c>
      <c r="L13" s="93">
        <v>0</v>
      </c>
      <c r="M13" s="93">
        <v>1</v>
      </c>
      <c r="N13" s="108">
        <v>2</v>
      </c>
      <c r="O13" s="93">
        <v>0</v>
      </c>
      <c r="P13" s="93">
        <v>2</v>
      </c>
      <c r="Q13" s="93">
        <v>0</v>
      </c>
      <c r="R13" s="108">
        <v>4</v>
      </c>
      <c r="S13" s="93">
        <v>2</v>
      </c>
      <c r="T13" s="93">
        <v>0</v>
      </c>
      <c r="U13" s="93">
        <v>2</v>
      </c>
      <c r="V13" s="93">
        <v>4</v>
      </c>
      <c r="W13" s="93">
        <v>4</v>
      </c>
      <c r="X13" s="93">
        <v>0</v>
      </c>
      <c r="Y13" s="93">
        <v>0</v>
      </c>
      <c r="Z13" s="93">
        <v>3</v>
      </c>
    </row>
    <row r="14" spans="1:37" x14ac:dyDescent="0.2">
      <c r="A14" s="139">
        <v>8</v>
      </c>
      <c r="B14" s="115" t="s">
        <v>1274</v>
      </c>
      <c r="C14" s="45">
        <v>8</v>
      </c>
      <c r="D14" s="45">
        <v>6</v>
      </c>
      <c r="E14" s="45">
        <v>0</v>
      </c>
      <c r="F14" s="45">
        <v>15</v>
      </c>
      <c r="G14" s="93">
        <f t="shared" si="0"/>
        <v>7.54</v>
      </c>
      <c r="H14" s="93">
        <f t="shared" si="1"/>
        <v>92.46</v>
      </c>
      <c r="I14" s="101" t="s">
        <v>2685</v>
      </c>
      <c r="J14" s="101" t="s">
        <v>2708</v>
      </c>
      <c r="K14" s="108">
        <v>0</v>
      </c>
      <c r="L14" s="93">
        <v>0</v>
      </c>
      <c r="M14" s="93">
        <v>0</v>
      </c>
      <c r="N14" s="108">
        <v>2</v>
      </c>
      <c r="O14" s="93">
        <v>0</v>
      </c>
      <c r="P14" s="93">
        <v>0</v>
      </c>
      <c r="Q14" s="93">
        <v>4</v>
      </c>
      <c r="R14" s="108">
        <v>4</v>
      </c>
      <c r="S14" s="93">
        <v>4</v>
      </c>
      <c r="T14" s="93">
        <v>0</v>
      </c>
      <c r="U14" s="93">
        <v>0</v>
      </c>
      <c r="V14" s="93">
        <v>4</v>
      </c>
      <c r="W14" s="93">
        <v>4</v>
      </c>
      <c r="X14" s="93">
        <v>0</v>
      </c>
      <c r="Y14" s="93">
        <v>0</v>
      </c>
    </row>
    <row r="15" spans="1:37" x14ac:dyDescent="0.2">
      <c r="A15" s="139">
        <v>9</v>
      </c>
      <c r="B15" s="115" t="s">
        <v>1277</v>
      </c>
      <c r="C15" s="45">
        <v>8</v>
      </c>
      <c r="D15" s="45">
        <v>5</v>
      </c>
      <c r="E15" s="45">
        <v>9</v>
      </c>
      <c r="F15" s="45">
        <v>11</v>
      </c>
      <c r="G15" s="93">
        <f t="shared" si="0"/>
        <v>8.58</v>
      </c>
      <c r="H15" s="93">
        <f t="shared" si="1"/>
        <v>91.42</v>
      </c>
      <c r="I15" s="101" t="s">
        <v>2686</v>
      </c>
      <c r="J15" s="101" t="s">
        <v>2707</v>
      </c>
      <c r="K15" s="108">
        <v>0</v>
      </c>
      <c r="L15" s="93">
        <v>0</v>
      </c>
      <c r="M15" s="93">
        <v>1</v>
      </c>
      <c r="N15" s="108">
        <v>0</v>
      </c>
      <c r="O15" s="93">
        <v>0</v>
      </c>
      <c r="P15" s="93">
        <v>0</v>
      </c>
      <c r="Q15" s="93">
        <v>0</v>
      </c>
      <c r="R15" s="108">
        <v>4</v>
      </c>
      <c r="S15" s="93">
        <v>1</v>
      </c>
      <c r="T15" s="93">
        <v>0</v>
      </c>
      <c r="U15" s="93">
        <v>0</v>
      </c>
      <c r="V15" s="93">
        <v>0</v>
      </c>
      <c r="W15" s="93">
        <v>3</v>
      </c>
      <c r="X15" s="93">
        <v>0</v>
      </c>
      <c r="Y15" s="93">
        <v>0</v>
      </c>
      <c r="Z15" s="93">
        <v>0</v>
      </c>
    </row>
    <row r="16" spans="1:37" x14ac:dyDescent="0.2">
      <c r="A16" s="139">
        <v>10</v>
      </c>
      <c r="B16" s="115" t="s">
        <v>1280</v>
      </c>
      <c r="C16" s="45">
        <v>11</v>
      </c>
      <c r="D16" s="45">
        <v>9</v>
      </c>
      <c r="E16" s="45">
        <v>7</v>
      </c>
      <c r="F16" s="45">
        <v>0</v>
      </c>
      <c r="G16" s="93">
        <f t="shared" si="0"/>
        <v>7.0200000000000005</v>
      </c>
      <c r="H16" s="93">
        <f t="shared" si="1"/>
        <v>92.98</v>
      </c>
      <c r="I16" s="101" t="s">
        <v>2687</v>
      </c>
      <c r="J16" s="101" t="s">
        <v>2706</v>
      </c>
      <c r="K16" s="108">
        <v>1</v>
      </c>
      <c r="L16" s="93">
        <v>0</v>
      </c>
      <c r="M16" s="93">
        <v>1</v>
      </c>
      <c r="N16" s="108">
        <v>3</v>
      </c>
      <c r="O16" s="93">
        <v>0</v>
      </c>
      <c r="P16" s="93">
        <v>2</v>
      </c>
      <c r="Q16" s="93">
        <v>0</v>
      </c>
      <c r="R16" s="108">
        <v>3</v>
      </c>
      <c r="S16" s="93">
        <v>1</v>
      </c>
      <c r="T16" s="93">
        <v>0</v>
      </c>
      <c r="U16" s="93">
        <v>0</v>
      </c>
      <c r="V16" s="93">
        <v>4</v>
      </c>
      <c r="W16" s="93">
        <v>4</v>
      </c>
      <c r="X16" s="93">
        <v>1</v>
      </c>
      <c r="Y16" s="93">
        <v>1</v>
      </c>
      <c r="Z16" s="93">
        <v>0</v>
      </c>
    </row>
    <row r="17" spans="1:28" x14ac:dyDescent="0.2">
      <c r="A17" s="139">
        <v>11</v>
      </c>
      <c r="B17" s="115" t="s">
        <v>1283</v>
      </c>
      <c r="C17" s="45">
        <v>0</v>
      </c>
      <c r="D17" s="45">
        <v>0</v>
      </c>
      <c r="E17" s="45">
        <v>7</v>
      </c>
      <c r="F17" s="45">
        <v>2</v>
      </c>
      <c r="G17" s="93">
        <f t="shared" si="0"/>
        <v>2.34</v>
      </c>
      <c r="H17" s="93">
        <f t="shared" si="1"/>
        <v>97.66</v>
      </c>
      <c r="I17" s="101" t="s">
        <v>2688</v>
      </c>
      <c r="J17" s="101" t="s">
        <v>2705</v>
      </c>
      <c r="K17" s="108">
        <v>0</v>
      </c>
      <c r="L17" s="93">
        <v>0</v>
      </c>
      <c r="M17" s="93">
        <v>2</v>
      </c>
      <c r="N17" s="108">
        <v>0</v>
      </c>
      <c r="O17" s="93">
        <v>1</v>
      </c>
      <c r="P17" s="93">
        <v>0</v>
      </c>
      <c r="Q17" s="93">
        <v>0</v>
      </c>
      <c r="R17" s="108">
        <v>4</v>
      </c>
      <c r="S17" s="93">
        <v>4</v>
      </c>
      <c r="T17" s="93">
        <v>0</v>
      </c>
      <c r="U17" s="93">
        <v>1</v>
      </c>
      <c r="V17" s="93">
        <v>3</v>
      </c>
      <c r="W17" s="93">
        <v>1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1286</v>
      </c>
      <c r="C18" s="93">
        <v>4</v>
      </c>
      <c r="D18" s="93">
        <v>2</v>
      </c>
      <c r="E18" s="93">
        <v>2</v>
      </c>
      <c r="F18" s="93">
        <v>2</v>
      </c>
      <c r="G18" s="93">
        <f t="shared" si="0"/>
        <v>2.6</v>
      </c>
      <c r="H18" s="93">
        <f t="shared" si="1"/>
        <v>97.4</v>
      </c>
      <c r="I18" s="93" t="s">
        <v>2689</v>
      </c>
      <c r="J18" s="93" t="s">
        <v>2351</v>
      </c>
      <c r="K18" s="93">
        <v>1</v>
      </c>
      <c r="L18" s="93">
        <v>0</v>
      </c>
      <c r="M18" s="93">
        <v>0</v>
      </c>
      <c r="N18" s="45">
        <v>2</v>
      </c>
      <c r="O18" s="45">
        <v>0</v>
      </c>
      <c r="P18" s="45">
        <v>2</v>
      </c>
      <c r="Q18" s="45">
        <v>0</v>
      </c>
      <c r="R18" s="115">
        <v>4</v>
      </c>
      <c r="S18" s="115">
        <v>0</v>
      </c>
      <c r="T18" s="108">
        <v>0</v>
      </c>
      <c r="U18" s="108">
        <v>1</v>
      </c>
      <c r="V18" s="108">
        <v>4</v>
      </c>
      <c r="W18" s="108">
        <v>4</v>
      </c>
      <c r="X18" s="108">
        <v>0</v>
      </c>
      <c r="Y18" s="108">
        <v>0</v>
      </c>
      <c r="Z18" s="108">
        <v>0</v>
      </c>
      <c r="AA18" s="108"/>
      <c r="AB18" s="108"/>
    </row>
    <row r="19" spans="1:28" x14ac:dyDescent="0.2">
      <c r="A19" s="139">
        <v>13</v>
      </c>
      <c r="B19" s="115" t="s">
        <v>1288</v>
      </c>
      <c r="C19" s="45">
        <v>10</v>
      </c>
      <c r="D19" s="45">
        <v>3</v>
      </c>
      <c r="E19" s="45">
        <v>11</v>
      </c>
      <c r="F19" s="45">
        <v>30</v>
      </c>
      <c r="G19" s="93">
        <f t="shared" si="0"/>
        <v>14.040000000000001</v>
      </c>
      <c r="H19" s="93">
        <f t="shared" si="1"/>
        <v>85.96</v>
      </c>
      <c r="I19" s="101" t="s">
        <v>2690</v>
      </c>
      <c r="J19" s="101" t="s">
        <v>2704</v>
      </c>
      <c r="K19" s="108">
        <v>1</v>
      </c>
      <c r="L19" s="93">
        <v>1</v>
      </c>
      <c r="M19" s="93">
        <v>0</v>
      </c>
      <c r="N19" s="108">
        <v>1</v>
      </c>
      <c r="O19" s="93">
        <v>2</v>
      </c>
      <c r="P19" s="93">
        <v>1</v>
      </c>
      <c r="Q19" s="93">
        <v>0</v>
      </c>
      <c r="R19" s="108">
        <v>3</v>
      </c>
      <c r="S19" s="93">
        <v>0</v>
      </c>
      <c r="T19" s="93">
        <v>0</v>
      </c>
      <c r="U19" s="93">
        <v>0</v>
      </c>
      <c r="V19" s="93">
        <v>4</v>
      </c>
      <c r="W19" s="93">
        <v>2</v>
      </c>
      <c r="X19" s="93">
        <v>0</v>
      </c>
      <c r="Y19" s="93">
        <v>0</v>
      </c>
      <c r="Z19" s="93">
        <v>0</v>
      </c>
    </row>
    <row r="20" spans="1:28" x14ac:dyDescent="0.2">
      <c r="A20" s="139">
        <v>14</v>
      </c>
      <c r="B20" s="115" t="s">
        <v>1291</v>
      </c>
      <c r="C20" s="45">
        <v>11</v>
      </c>
      <c r="D20" s="45">
        <v>12</v>
      </c>
      <c r="E20" s="45">
        <v>12</v>
      </c>
      <c r="F20" s="45">
        <v>8</v>
      </c>
      <c r="G20" s="93">
        <f t="shared" si="0"/>
        <v>11.18</v>
      </c>
      <c r="H20" s="93">
        <f t="shared" si="1"/>
        <v>88.82</v>
      </c>
      <c r="I20" s="101" t="s">
        <v>2744</v>
      </c>
      <c r="J20" s="101" t="s">
        <v>2702</v>
      </c>
      <c r="K20" s="108">
        <v>0</v>
      </c>
      <c r="L20" s="93">
        <v>0</v>
      </c>
      <c r="M20" s="93">
        <v>0</v>
      </c>
      <c r="N20" s="108">
        <v>1</v>
      </c>
      <c r="O20" s="93">
        <v>0</v>
      </c>
      <c r="P20" s="93">
        <v>0</v>
      </c>
      <c r="Q20" s="93">
        <v>0</v>
      </c>
      <c r="R20" s="108">
        <v>3</v>
      </c>
      <c r="S20" s="93">
        <v>0</v>
      </c>
      <c r="T20" s="93">
        <v>0</v>
      </c>
      <c r="U20" s="93">
        <v>0</v>
      </c>
      <c r="V20" s="93">
        <v>4</v>
      </c>
      <c r="W20" s="93">
        <v>2</v>
      </c>
      <c r="X20" s="93">
        <v>1</v>
      </c>
      <c r="Y20" s="93">
        <v>0</v>
      </c>
      <c r="Z20" s="93">
        <v>0</v>
      </c>
    </row>
    <row r="21" spans="1:28" s="262" customFormat="1" x14ac:dyDescent="0.2">
      <c r="A21" s="259">
        <v>15</v>
      </c>
      <c r="B21" s="260" t="s">
        <v>1294</v>
      </c>
      <c r="C21" s="261"/>
      <c r="D21" s="261"/>
      <c r="E21" s="261"/>
      <c r="F21" s="261"/>
      <c r="I21" s="260"/>
      <c r="J21" s="260"/>
      <c r="K21" s="263"/>
      <c r="N21" s="263"/>
      <c r="R21" s="263"/>
    </row>
    <row r="22" spans="1:28" x14ac:dyDescent="0.2">
      <c r="A22" s="139">
        <v>16</v>
      </c>
      <c r="B22" s="115"/>
      <c r="C22" s="45">
        <v>1</v>
      </c>
      <c r="D22" s="45">
        <v>2</v>
      </c>
      <c r="E22" s="45">
        <v>8</v>
      </c>
      <c r="F22" s="45">
        <v>0</v>
      </c>
      <c r="G22" s="93">
        <f t="shared" si="0"/>
        <v>2.8600000000000003</v>
      </c>
      <c r="H22" s="93">
        <f t="shared" si="1"/>
        <v>97.14</v>
      </c>
      <c r="I22" s="101" t="s">
        <v>2691</v>
      </c>
      <c r="J22" s="101" t="s">
        <v>2703</v>
      </c>
      <c r="K22" s="108">
        <v>0</v>
      </c>
      <c r="L22" s="93">
        <v>0</v>
      </c>
      <c r="M22" s="93">
        <v>0</v>
      </c>
      <c r="N22" s="108">
        <v>3</v>
      </c>
      <c r="O22" s="93">
        <v>0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1</v>
      </c>
      <c r="V22" s="93">
        <v>4</v>
      </c>
      <c r="W22" s="93">
        <v>3</v>
      </c>
      <c r="X22" s="93">
        <v>1</v>
      </c>
      <c r="Y22" s="93">
        <v>0</v>
      </c>
      <c r="Z22" s="93">
        <v>0</v>
      </c>
    </row>
    <row r="23" spans="1:28" x14ac:dyDescent="0.2">
      <c r="A23" s="139">
        <v>17</v>
      </c>
      <c r="B23" s="115" t="s">
        <v>1297</v>
      </c>
      <c r="C23" s="45">
        <v>3</v>
      </c>
      <c r="D23" s="45">
        <v>0</v>
      </c>
      <c r="E23" s="45">
        <v>25</v>
      </c>
      <c r="F23" s="45">
        <v>7</v>
      </c>
      <c r="G23" s="93">
        <f t="shared" si="0"/>
        <v>9.1</v>
      </c>
      <c r="H23" s="93">
        <f t="shared" si="1"/>
        <v>90.9</v>
      </c>
      <c r="I23" s="101" t="s">
        <v>2692</v>
      </c>
      <c r="J23" s="101" t="s">
        <v>2701</v>
      </c>
      <c r="K23" s="108">
        <v>1</v>
      </c>
      <c r="L23" s="93">
        <v>1</v>
      </c>
      <c r="M23" s="93">
        <v>0</v>
      </c>
      <c r="N23" s="108">
        <v>4</v>
      </c>
      <c r="O23" s="93">
        <v>0</v>
      </c>
      <c r="P23" s="93">
        <v>0</v>
      </c>
      <c r="Q23" s="93">
        <v>0</v>
      </c>
      <c r="R23" s="108">
        <v>4</v>
      </c>
      <c r="S23" s="93">
        <v>0</v>
      </c>
      <c r="T23" s="93">
        <v>0</v>
      </c>
      <c r="U23" s="93">
        <v>2</v>
      </c>
      <c r="V23" s="93">
        <v>4</v>
      </c>
      <c r="W23" s="93">
        <v>1</v>
      </c>
      <c r="X23" s="93">
        <v>1</v>
      </c>
      <c r="Y23" s="93">
        <v>0</v>
      </c>
      <c r="Z23" s="93">
        <v>1</v>
      </c>
    </row>
    <row r="24" spans="1:28" x14ac:dyDescent="0.2">
      <c r="A24" s="139">
        <v>18</v>
      </c>
      <c r="B24" s="115" t="s">
        <v>1300</v>
      </c>
      <c r="C24" s="45">
        <v>0</v>
      </c>
      <c r="D24" s="45">
        <v>1</v>
      </c>
      <c r="E24" s="45">
        <v>2</v>
      </c>
      <c r="F24" s="45">
        <v>0</v>
      </c>
      <c r="G24" s="93">
        <f t="shared" si="0"/>
        <v>0.78</v>
      </c>
      <c r="H24" s="93">
        <f t="shared" si="1"/>
        <v>99.22</v>
      </c>
      <c r="I24" s="101" t="s">
        <v>2693</v>
      </c>
      <c r="J24" s="101" t="s">
        <v>2700</v>
      </c>
      <c r="K24" s="108">
        <v>1</v>
      </c>
      <c r="L24" s="93">
        <v>0</v>
      </c>
      <c r="M24" s="93">
        <v>0</v>
      </c>
      <c r="N24" s="108">
        <v>1</v>
      </c>
      <c r="O24" s="93">
        <v>0</v>
      </c>
      <c r="P24" s="93">
        <v>1</v>
      </c>
      <c r="Q24" s="93">
        <v>0</v>
      </c>
      <c r="R24" s="108">
        <v>3</v>
      </c>
      <c r="S24" s="93">
        <v>0</v>
      </c>
      <c r="T24" s="93">
        <v>0</v>
      </c>
      <c r="U24" s="93">
        <v>2</v>
      </c>
      <c r="V24" s="93">
        <v>3</v>
      </c>
      <c r="W24" s="93">
        <v>1</v>
      </c>
      <c r="X24" s="93">
        <v>1</v>
      </c>
      <c r="Y24" s="93">
        <v>0</v>
      </c>
      <c r="Z24" s="93">
        <v>0</v>
      </c>
    </row>
    <row r="25" spans="1:28" s="262" customFormat="1" x14ac:dyDescent="0.2">
      <c r="A25" s="259">
        <v>19</v>
      </c>
      <c r="B25" s="260" t="s">
        <v>1303</v>
      </c>
      <c r="C25" s="261"/>
      <c r="D25" s="261"/>
      <c r="E25" s="261"/>
      <c r="F25" s="261"/>
      <c r="I25" s="260"/>
      <c r="J25" s="260"/>
      <c r="K25" s="263"/>
      <c r="N25" s="263"/>
      <c r="R25" s="263"/>
    </row>
    <row r="26" spans="1:28" x14ac:dyDescent="0.2">
      <c r="A26" s="139">
        <v>20</v>
      </c>
      <c r="B26" s="115"/>
      <c r="C26" s="45">
        <v>10</v>
      </c>
      <c r="D26" s="45">
        <v>1</v>
      </c>
      <c r="E26" s="45">
        <v>4</v>
      </c>
      <c r="F26" s="45">
        <v>3</v>
      </c>
      <c r="G26" s="93">
        <f t="shared" si="0"/>
        <v>4.68</v>
      </c>
      <c r="H26" s="93">
        <f t="shared" si="1"/>
        <v>95.32</v>
      </c>
      <c r="I26" s="101" t="s">
        <v>2694</v>
      </c>
      <c r="J26" s="101" t="s">
        <v>2699</v>
      </c>
      <c r="K26" s="108">
        <v>1</v>
      </c>
      <c r="L26" s="93">
        <v>1</v>
      </c>
      <c r="M26" s="93">
        <v>0</v>
      </c>
      <c r="N26" s="108">
        <v>1</v>
      </c>
      <c r="O26" s="93">
        <v>0</v>
      </c>
      <c r="P26" s="93">
        <v>3</v>
      </c>
      <c r="Q26" s="93">
        <v>0</v>
      </c>
      <c r="R26" s="108">
        <v>3</v>
      </c>
      <c r="S26" s="93">
        <v>0</v>
      </c>
      <c r="T26" s="93">
        <v>0</v>
      </c>
      <c r="U26" s="93">
        <v>1</v>
      </c>
      <c r="V26" s="93">
        <v>2</v>
      </c>
      <c r="W26" s="93">
        <v>2</v>
      </c>
      <c r="X26" s="93">
        <v>0</v>
      </c>
      <c r="Y26" s="93">
        <v>0</v>
      </c>
      <c r="Z26" s="93">
        <v>0</v>
      </c>
    </row>
    <row r="27" spans="1:28" s="262" customFormat="1" x14ac:dyDescent="0.2">
      <c r="A27" s="259">
        <v>21</v>
      </c>
      <c r="B27" s="260" t="s">
        <v>975</v>
      </c>
      <c r="C27" s="261"/>
      <c r="D27" s="261"/>
      <c r="E27" s="261"/>
      <c r="F27" s="261"/>
      <c r="I27" s="260"/>
      <c r="J27" s="260"/>
      <c r="K27" s="263"/>
      <c r="N27" s="263"/>
      <c r="R27" s="263"/>
    </row>
    <row r="28" spans="1:28" x14ac:dyDescent="0.2">
      <c r="A28" s="139">
        <v>22</v>
      </c>
      <c r="B28" s="115" t="s">
        <v>1306</v>
      </c>
      <c r="C28" s="45">
        <v>4</v>
      </c>
      <c r="D28" s="45">
        <v>2</v>
      </c>
      <c r="E28" s="45">
        <v>8</v>
      </c>
      <c r="F28" s="45">
        <v>12</v>
      </c>
      <c r="G28" s="93">
        <f t="shared" si="0"/>
        <v>6.76</v>
      </c>
      <c r="H28" s="93">
        <f t="shared" si="1"/>
        <v>93.24</v>
      </c>
      <c r="I28" s="101" t="s">
        <v>2695</v>
      </c>
      <c r="J28" s="101" t="s">
        <v>2841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2</v>
      </c>
      <c r="S28" s="93">
        <v>0</v>
      </c>
      <c r="T28" s="93">
        <v>0</v>
      </c>
      <c r="U28" s="93">
        <v>1</v>
      </c>
      <c r="V28" s="93">
        <v>4</v>
      </c>
      <c r="W28" s="93">
        <v>1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1309</v>
      </c>
      <c r="C29" s="45">
        <v>84</v>
      </c>
      <c r="D29" s="45">
        <v>20</v>
      </c>
      <c r="E29" s="45">
        <v>10</v>
      </c>
      <c r="F29" s="45">
        <v>24</v>
      </c>
      <c r="G29" s="93">
        <f t="shared" si="0"/>
        <v>35.880000000000003</v>
      </c>
      <c r="H29" s="93">
        <f t="shared" si="1"/>
        <v>64.12</v>
      </c>
      <c r="I29" s="101" t="s">
        <v>1310</v>
      </c>
      <c r="J29" s="101" t="s">
        <v>1311</v>
      </c>
      <c r="K29" s="108">
        <v>0</v>
      </c>
      <c r="L29" s="93">
        <v>0</v>
      </c>
      <c r="M29" s="93">
        <v>0</v>
      </c>
      <c r="N29" s="108">
        <v>4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2</v>
      </c>
      <c r="Y29" s="93">
        <v>0</v>
      </c>
      <c r="Z29" s="93">
        <v>2</v>
      </c>
    </row>
    <row r="30" spans="1:28" x14ac:dyDescent="0.2">
      <c r="A30" s="139">
        <v>24</v>
      </c>
      <c r="B30" s="115" t="s">
        <v>1312</v>
      </c>
      <c r="C30" s="45">
        <v>0</v>
      </c>
      <c r="D30" s="45">
        <v>0</v>
      </c>
      <c r="E30" s="45">
        <v>6</v>
      </c>
      <c r="F30" s="45">
        <v>8</v>
      </c>
      <c r="G30" s="93">
        <f t="shared" si="0"/>
        <v>3.64</v>
      </c>
      <c r="H30" s="93">
        <f t="shared" si="1"/>
        <v>96.36</v>
      </c>
      <c r="I30" s="101" t="s">
        <v>2696</v>
      </c>
      <c r="J30" s="101" t="s">
        <v>2340</v>
      </c>
      <c r="K30" s="108">
        <v>2</v>
      </c>
      <c r="L30" s="93">
        <v>0</v>
      </c>
      <c r="M30" s="93">
        <v>0</v>
      </c>
      <c r="N30" s="108">
        <v>3</v>
      </c>
      <c r="O30" s="93">
        <v>0</v>
      </c>
      <c r="P30" s="93">
        <v>0</v>
      </c>
      <c r="Q30" s="93">
        <v>0</v>
      </c>
      <c r="R30" s="108">
        <v>2</v>
      </c>
      <c r="S30" s="93">
        <v>0</v>
      </c>
      <c r="T30" s="93">
        <v>0</v>
      </c>
      <c r="U30" s="93">
        <v>1</v>
      </c>
      <c r="W30" s="93">
        <v>3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1315</v>
      </c>
      <c r="C31" s="45">
        <v>40</v>
      </c>
      <c r="D31" s="45">
        <v>5</v>
      </c>
      <c r="E31" s="45">
        <v>2</v>
      </c>
      <c r="F31" s="45">
        <v>10</v>
      </c>
      <c r="G31" s="93">
        <f t="shared" si="0"/>
        <v>14.82</v>
      </c>
      <c r="H31" s="93">
        <f t="shared" si="1"/>
        <v>85.18</v>
      </c>
      <c r="I31" s="101" t="s">
        <v>1316</v>
      </c>
      <c r="J31" s="101" t="s">
        <v>1317</v>
      </c>
      <c r="K31" s="108">
        <v>0</v>
      </c>
      <c r="L31" s="93">
        <v>0</v>
      </c>
      <c r="M31" s="93">
        <v>0</v>
      </c>
      <c r="N31" s="108">
        <v>4</v>
      </c>
      <c r="O31" s="93">
        <v>0</v>
      </c>
      <c r="P31" s="93">
        <v>1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4</v>
      </c>
      <c r="W31" s="93">
        <v>0</v>
      </c>
      <c r="X31" s="93">
        <v>0</v>
      </c>
      <c r="Y31" s="93">
        <v>0</v>
      </c>
      <c r="Z31" s="93">
        <v>1</v>
      </c>
    </row>
    <row r="32" spans="1:28" x14ac:dyDescent="0.2">
      <c r="A32" s="139">
        <v>26</v>
      </c>
      <c r="B32" s="115" t="s">
        <v>1318</v>
      </c>
      <c r="C32" s="45">
        <v>48</v>
      </c>
      <c r="D32" s="45">
        <v>15</v>
      </c>
      <c r="E32" s="45">
        <v>52</v>
      </c>
      <c r="F32" s="45">
        <v>56</v>
      </c>
      <c r="G32" s="93">
        <f t="shared" si="0"/>
        <v>44.46</v>
      </c>
      <c r="H32" s="93">
        <f t="shared" si="1"/>
        <v>55.54</v>
      </c>
      <c r="I32" s="101" t="s">
        <v>1319</v>
      </c>
      <c r="J32" s="101" t="s">
        <v>2698</v>
      </c>
      <c r="K32" s="108"/>
      <c r="L32" s="93">
        <v>0</v>
      </c>
      <c r="M32" s="93">
        <v>0</v>
      </c>
      <c r="N32" s="108">
        <v>3</v>
      </c>
      <c r="O32" s="93">
        <v>0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0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 t="s">
        <v>1321</v>
      </c>
      <c r="C33" s="45">
        <v>80</v>
      </c>
      <c r="D33" s="45">
        <v>40</v>
      </c>
      <c r="E33" s="45">
        <v>80</v>
      </c>
      <c r="F33" s="45">
        <v>96</v>
      </c>
      <c r="G33" s="93">
        <f t="shared" si="0"/>
        <v>76.960000000000008</v>
      </c>
      <c r="H33" s="93">
        <f t="shared" si="1"/>
        <v>23.039999999999992</v>
      </c>
      <c r="I33" s="101" t="s">
        <v>1322</v>
      </c>
      <c r="J33" s="101" t="s">
        <v>1323</v>
      </c>
      <c r="K33" s="108">
        <v>3</v>
      </c>
      <c r="L33" s="93">
        <v>0</v>
      </c>
      <c r="M33" s="93">
        <v>0</v>
      </c>
      <c r="N33" s="108">
        <v>4</v>
      </c>
      <c r="O33" s="93">
        <v>0</v>
      </c>
      <c r="P33" s="93">
        <v>0</v>
      </c>
      <c r="Q33" s="93">
        <v>0</v>
      </c>
      <c r="R33" s="108">
        <v>2</v>
      </c>
      <c r="S33" s="93">
        <v>0</v>
      </c>
      <c r="T33" s="93">
        <v>0</v>
      </c>
      <c r="U33" s="93">
        <v>0</v>
      </c>
      <c r="V33" s="93">
        <v>0</v>
      </c>
      <c r="W33" s="93">
        <v>4</v>
      </c>
      <c r="X33" s="93">
        <v>0</v>
      </c>
      <c r="Y33" s="93">
        <v>0</v>
      </c>
      <c r="Z33" s="93">
        <v>4</v>
      </c>
    </row>
    <row r="34" spans="1:26" s="262" customFormat="1" x14ac:dyDescent="0.2">
      <c r="A34" s="259">
        <v>28</v>
      </c>
      <c r="B34" s="260" t="s">
        <v>1324</v>
      </c>
      <c r="C34" s="261"/>
      <c r="D34" s="261"/>
      <c r="E34" s="261"/>
      <c r="F34" s="261"/>
      <c r="I34" s="260"/>
      <c r="J34" s="260"/>
      <c r="K34" s="263"/>
      <c r="N34" s="263"/>
      <c r="R34" s="263"/>
    </row>
    <row r="35" spans="1:26" x14ac:dyDescent="0.2">
      <c r="A35" s="139">
        <v>29</v>
      </c>
      <c r="B35" s="115" t="s">
        <v>1325</v>
      </c>
      <c r="C35" s="45">
        <v>2</v>
      </c>
      <c r="D35" s="45">
        <v>2</v>
      </c>
      <c r="E35" s="45">
        <v>0</v>
      </c>
      <c r="F35" s="45">
        <v>0</v>
      </c>
      <c r="G35" s="93">
        <f t="shared" si="0"/>
        <v>1.04</v>
      </c>
      <c r="H35" s="93">
        <f t="shared" si="1"/>
        <v>98.96</v>
      </c>
      <c r="I35" s="101" t="s">
        <v>2751</v>
      </c>
      <c r="J35" s="101" t="s">
        <v>2697</v>
      </c>
      <c r="K35" s="108">
        <v>3</v>
      </c>
      <c r="L35" s="93">
        <v>0</v>
      </c>
      <c r="M35" s="93">
        <v>0</v>
      </c>
      <c r="N35" s="108">
        <v>1</v>
      </c>
      <c r="O35" s="93">
        <v>0</v>
      </c>
      <c r="P35" s="93">
        <v>0</v>
      </c>
      <c r="Q35" s="93">
        <v>0</v>
      </c>
      <c r="R35" s="108">
        <v>0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0</v>
      </c>
      <c r="Z35" s="93">
        <v>0</v>
      </c>
    </row>
    <row r="36" spans="1:26" x14ac:dyDescent="0.2">
      <c r="A36" s="139">
        <v>30</v>
      </c>
      <c r="B36" s="115" t="s">
        <v>1328</v>
      </c>
      <c r="C36" s="45">
        <v>6</v>
      </c>
      <c r="D36" s="45">
        <v>2</v>
      </c>
      <c r="E36" s="45">
        <v>50</v>
      </c>
      <c r="F36" s="45">
        <v>12</v>
      </c>
      <c r="G36" s="93">
        <f t="shared" si="0"/>
        <v>18.2</v>
      </c>
      <c r="H36" s="93">
        <f t="shared" si="1"/>
        <v>81.8</v>
      </c>
      <c r="I36" s="101" t="s">
        <v>1329</v>
      </c>
      <c r="J36" s="101" t="s">
        <v>1330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4</v>
      </c>
      <c r="X36" s="93">
        <v>0</v>
      </c>
      <c r="Y36" s="93">
        <v>0</v>
      </c>
      <c r="Z36" s="93">
        <v>1</v>
      </c>
    </row>
    <row r="37" spans="1:26" x14ac:dyDescent="0.2">
      <c r="A37" s="139">
        <v>31</v>
      </c>
      <c r="B37" s="115"/>
      <c r="C37" s="45"/>
      <c r="D37" s="45"/>
      <c r="E37" s="45"/>
      <c r="F37" s="45"/>
      <c r="G37" s="93" t="e">
        <f t="shared" si="0"/>
        <v>#DIV/0!</v>
      </c>
      <c r="H37" s="93" t="e">
        <f t="shared" si="1"/>
        <v>#DIV/0!</v>
      </c>
      <c r="I37" s="115"/>
      <c r="J37" s="115"/>
      <c r="K37" s="108"/>
      <c r="N37" s="108"/>
      <c r="R37" s="108"/>
    </row>
    <row r="38" spans="1:26" x14ac:dyDescent="0.2">
      <c r="A38" s="139">
        <v>32</v>
      </c>
      <c r="B38" s="115"/>
      <c r="C38" s="45"/>
      <c r="D38" s="45"/>
      <c r="E38" s="45"/>
      <c r="F38" s="45"/>
      <c r="G38" s="93" t="e">
        <f t="shared" si="0"/>
        <v>#DIV/0!</v>
      </c>
      <c r="H38" s="93" t="e">
        <f t="shared" si="1"/>
        <v>#DIV/0!</v>
      </c>
      <c r="I38" s="115"/>
      <c r="J38" s="115"/>
      <c r="K38" s="108"/>
      <c r="N38" s="108"/>
      <c r="R38" s="108"/>
    </row>
    <row r="39" spans="1:26" x14ac:dyDescent="0.2">
      <c r="A39" s="139">
        <v>33</v>
      </c>
      <c r="B39" s="115"/>
      <c r="C39" s="45"/>
      <c r="D39" s="45"/>
      <c r="E39" s="45"/>
      <c r="F39" s="45"/>
      <c r="G39" s="93" t="e">
        <f t="shared" si="0"/>
        <v>#DIV/0!</v>
      </c>
      <c r="H39" s="93" t="e">
        <f t="shared" si="1"/>
        <v>#DIV/0!</v>
      </c>
      <c r="I39" s="115"/>
      <c r="J39" s="115"/>
      <c r="K39" s="108"/>
      <c r="N39" s="108"/>
      <c r="R39" s="108"/>
    </row>
    <row r="40" spans="1:26" x14ac:dyDescent="0.2">
      <c r="A40" s="139">
        <v>34</v>
      </c>
      <c r="B40" s="115"/>
      <c r="C40" s="45"/>
      <c r="D40" s="45"/>
      <c r="E40" s="45"/>
      <c r="F40" s="45"/>
      <c r="G40" s="93" t="e">
        <f t="shared" si="0"/>
        <v>#DIV/0!</v>
      </c>
      <c r="H40" s="93" t="e">
        <f t="shared" si="1"/>
        <v>#DIV/0!</v>
      </c>
      <c r="I40" s="115"/>
      <c r="J40" s="115"/>
      <c r="K40" s="108"/>
      <c r="N40" s="108"/>
      <c r="R40" s="108"/>
    </row>
    <row r="41" spans="1:26" x14ac:dyDescent="0.2">
      <c r="A41" s="139">
        <v>35</v>
      </c>
      <c r="B41" s="115"/>
      <c r="C41" s="45"/>
      <c r="D41" s="45"/>
      <c r="E41" s="45"/>
      <c r="F41" s="45"/>
      <c r="G41" s="93" t="e">
        <f t="shared" si="0"/>
        <v>#DIV/0!</v>
      </c>
      <c r="H41" s="93" t="e">
        <f t="shared" si="1"/>
        <v>#DIV/0!</v>
      </c>
      <c r="I41" s="115"/>
      <c r="J41" s="115"/>
      <c r="K41" s="108"/>
      <c r="N41" s="108"/>
      <c r="R41" s="108"/>
    </row>
    <row r="42" spans="1:26" x14ac:dyDescent="0.2">
      <c r="A42" s="139">
        <v>36</v>
      </c>
      <c r="B42" s="115"/>
      <c r="C42" s="45"/>
      <c r="D42" s="45"/>
      <c r="E42" s="45"/>
      <c r="F42" s="45"/>
      <c r="G42" s="93" t="e">
        <f t="shared" si="0"/>
        <v>#DIV/0!</v>
      </c>
      <c r="H42" s="93" t="e">
        <f t="shared" si="1"/>
        <v>#DIV/0!</v>
      </c>
      <c r="I42" s="115"/>
      <c r="J42" s="115"/>
      <c r="K42" s="108"/>
      <c r="N42" s="108"/>
      <c r="R42" s="108"/>
    </row>
    <row r="43" spans="1:26" x14ac:dyDescent="0.2">
      <c r="A43" s="139">
        <v>37</v>
      </c>
      <c r="B43" s="115"/>
      <c r="C43" s="45"/>
      <c r="D43" s="45"/>
      <c r="E43" s="45"/>
      <c r="F43" s="45"/>
      <c r="G43" s="93" t="e">
        <f t="shared" si="0"/>
        <v>#DIV/0!</v>
      </c>
      <c r="H43" s="93" t="e">
        <f t="shared" si="1"/>
        <v>#DIV/0!</v>
      </c>
      <c r="I43" s="115"/>
      <c r="J43" s="115"/>
      <c r="K43" s="108"/>
      <c r="N43" s="108"/>
      <c r="R43" s="108"/>
    </row>
    <row r="44" spans="1:26" x14ac:dyDescent="0.2">
      <c r="A44" s="139">
        <v>38</v>
      </c>
      <c r="B44" s="115"/>
      <c r="C44" s="45"/>
      <c r="D44" s="45"/>
      <c r="E44" s="45"/>
      <c r="F44" s="45"/>
      <c r="G44" s="93" t="e">
        <f t="shared" si="0"/>
        <v>#DIV/0!</v>
      </c>
      <c r="H44" s="93" t="e">
        <f t="shared" si="1"/>
        <v>#DIV/0!</v>
      </c>
      <c r="I44" s="115"/>
      <c r="J44" s="115"/>
      <c r="K44" s="108"/>
      <c r="N44" s="108"/>
      <c r="R44" s="108"/>
    </row>
    <row r="45" spans="1:26" x14ac:dyDescent="0.2">
      <c r="A45" s="139">
        <v>39</v>
      </c>
      <c r="B45" s="115"/>
      <c r="C45" s="45"/>
      <c r="D45" s="45"/>
      <c r="E45" s="45"/>
      <c r="F45" s="45"/>
      <c r="G45" s="93" t="e">
        <f t="shared" si="0"/>
        <v>#DIV/0!</v>
      </c>
      <c r="H45" s="93" t="e">
        <f t="shared" si="1"/>
        <v>#DIV/0!</v>
      </c>
      <c r="I45" s="115"/>
      <c r="J45" s="115"/>
      <c r="K45" s="108"/>
      <c r="N45" s="108"/>
      <c r="R45" s="108"/>
    </row>
    <row r="46" spans="1:26" x14ac:dyDescent="0.2">
      <c r="A46" s="139">
        <v>40</v>
      </c>
      <c r="B46" s="115"/>
      <c r="C46" s="45"/>
      <c r="D46" s="45"/>
      <c r="E46" s="45"/>
      <c r="F46" s="45"/>
      <c r="G46" s="93" t="e">
        <f t="shared" si="0"/>
        <v>#DIV/0!</v>
      </c>
      <c r="H46" s="93" t="e">
        <f t="shared" si="1"/>
        <v>#DIV/0!</v>
      </c>
      <c r="I46" s="115"/>
      <c r="J46" s="115"/>
      <c r="K46" s="108"/>
      <c r="N46" s="108"/>
      <c r="R46" s="108"/>
    </row>
    <row r="47" spans="1:26" x14ac:dyDescent="0.2">
      <c r="A47" s="139">
        <v>41</v>
      </c>
      <c r="B47" s="115"/>
      <c r="C47" s="45"/>
      <c r="D47" s="45"/>
      <c r="E47" s="45"/>
      <c r="F47" s="45"/>
      <c r="G47" s="93" t="e">
        <f t="shared" si="0"/>
        <v>#DIV/0!</v>
      </c>
      <c r="H47" s="93" t="e">
        <f t="shared" si="1"/>
        <v>#DIV/0!</v>
      </c>
      <c r="I47" s="115"/>
      <c r="J47" s="115"/>
      <c r="K47" s="108"/>
      <c r="N47" s="108"/>
      <c r="R47" s="108"/>
    </row>
    <row r="48" spans="1:26" x14ac:dyDescent="0.2">
      <c r="A48" s="139">
        <v>42</v>
      </c>
      <c r="B48" s="115"/>
      <c r="C48" s="45"/>
      <c r="D48" s="45"/>
      <c r="E48" s="45"/>
      <c r="F48" s="45"/>
      <c r="G48" s="93" t="e">
        <f t="shared" si="0"/>
        <v>#DIV/0!</v>
      </c>
      <c r="H48" s="93" t="e">
        <f t="shared" si="1"/>
        <v>#DIV/0!</v>
      </c>
      <c r="I48" s="115"/>
      <c r="J48" s="115"/>
      <c r="K48" s="108"/>
      <c r="N48" s="108"/>
      <c r="R48" s="108"/>
    </row>
    <row r="49" spans="1:25" x14ac:dyDescent="0.2">
      <c r="A49" s="139">
        <v>43</v>
      </c>
      <c r="B49" s="115"/>
      <c r="C49" s="45"/>
      <c r="D49" s="45"/>
      <c r="E49" s="45"/>
      <c r="F49" s="45"/>
      <c r="G49" s="93" t="e">
        <f t="shared" si="0"/>
        <v>#DIV/0!</v>
      </c>
      <c r="H49" s="93" t="e">
        <f t="shared" si="1"/>
        <v>#DIV/0!</v>
      </c>
      <c r="I49" s="115"/>
      <c r="J49" s="115"/>
      <c r="K49" s="108"/>
      <c r="N49" s="108"/>
      <c r="R49" s="108"/>
    </row>
    <row r="50" spans="1:25" x14ac:dyDescent="0.2">
      <c r="A50" s="139">
        <v>44</v>
      </c>
      <c r="B50" s="115"/>
      <c r="C50" s="45"/>
      <c r="D50" s="45"/>
      <c r="E50" s="45"/>
      <c r="F50" s="45"/>
      <c r="G50" s="93" t="e">
        <f t="shared" si="0"/>
        <v>#DIV/0!</v>
      </c>
      <c r="H50" s="93" t="e">
        <f t="shared" si="1"/>
        <v>#DIV/0!</v>
      </c>
      <c r="I50" s="115"/>
      <c r="J50" s="115"/>
      <c r="K50" s="108"/>
      <c r="N50" s="108"/>
      <c r="R50" s="108"/>
    </row>
    <row r="51" spans="1:25" x14ac:dyDescent="0.2">
      <c r="A51" s="139">
        <v>45</v>
      </c>
      <c r="B51" s="115"/>
      <c r="C51" s="45"/>
      <c r="D51" s="45"/>
      <c r="E51" s="45"/>
      <c r="F51" s="45"/>
      <c r="G51" s="93" t="e">
        <f t="shared" si="0"/>
        <v>#DIV/0!</v>
      </c>
      <c r="H51" s="93" t="e">
        <f t="shared" si="1"/>
        <v>#DIV/0!</v>
      </c>
      <c r="I51" s="115"/>
      <c r="J51" s="115"/>
      <c r="K51" s="108"/>
      <c r="N51" s="108"/>
      <c r="R51" s="108"/>
    </row>
    <row r="52" spans="1:25" x14ac:dyDescent="0.2">
      <c r="A52" s="139">
        <v>46</v>
      </c>
      <c r="B52" s="115"/>
      <c r="C52" s="45"/>
      <c r="D52" s="45"/>
      <c r="E52" s="45"/>
      <c r="F52" s="45"/>
      <c r="G52" s="93" t="e">
        <f t="shared" si="0"/>
        <v>#DIV/0!</v>
      </c>
      <c r="H52" s="93" t="e">
        <f t="shared" si="1"/>
        <v>#DIV/0!</v>
      </c>
      <c r="I52" s="115"/>
      <c r="J52" s="115"/>
      <c r="K52" s="108"/>
      <c r="N52" s="108"/>
      <c r="R52" s="108"/>
    </row>
    <row r="53" spans="1:25" x14ac:dyDescent="0.2">
      <c r="A53" s="139">
        <v>47</v>
      </c>
      <c r="B53" s="115"/>
      <c r="C53" s="45"/>
      <c r="D53" s="45"/>
      <c r="E53" s="45"/>
      <c r="F53" s="45"/>
      <c r="G53" s="93" t="e">
        <f t="shared" si="0"/>
        <v>#DIV/0!</v>
      </c>
      <c r="H53" s="93" t="e">
        <f t="shared" si="1"/>
        <v>#DIV/0!</v>
      </c>
      <c r="I53" s="115"/>
      <c r="J53" s="115"/>
      <c r="K53" s="108"/>
      <c r="N53" s="108"/>
      <c r="R53" s="108"/>
    </row>
    <row r="54" spans="1:25" s="153" customFormat="1" x14ac:dyDescent="0.2">
      <c r="A54" s="142" t="s">
        <v>931</v>
      </c>
      <c r="B54" s="143"/>
      <c r="C54" s="153">
        <f t="shared" ref="C54:H54" si="2">AVERAGE(C7:C53)</f>
        <v>14.153846153846153</v>
      </c>
      <c r="D54" s="153">
        <f t="shared" si="2"/>
        <v>9.5769230769230766</v>
      </c>
      <c r="E54" s="153">
        <f t="shared" si="2"/>
        <v>15.115384615384615</v>
      </c>
      <c r="F54" s="153">
        <f t="shared" si="2"/>
        <v>15.192307692307692</v>
      </c>
      <c r="G54" s="153" t="e">
        <f t="shared" si="2"/>
        <v>#DIV/0!</v>
      </c>
      <c r="H54" s="153" t="e">
        <f t="shared" si="2"/>
        <v>#DIV/0!</v>
      </c>
      <c r="K54" s="153">
        <f t="shared" ref="K54:Y54" si="3">AVERAGE(K7:K53)</f>
        <v>1.04</v>
      </c>
      <c r="L54" s="153">
        <f t="shared" si="3"/>
        <v>0.23076923076923078</v>
      </c>
      <c r="M54" s="153">
        <f t="shared" si="3"/>
        <v>0.19230769230769232</v>
      </c>
      <c r="N54" s="153">
        <f t="shared" si="3"/>
        <v>2.5</v>
      </c>
      <c r="O54" s="153">
        <f t="shared" si="3"/>
        <v>0.23076923076923078</v>
      </c>
      <c r="P54" s="153">
        <f t="shared" si="3"/>
        <v>0.76923076923076927</v>
      </c>
      <c r="Q54" s="153">
        <f t="shared" si="3"/>
        <v>0.76923076923076927</v>
      </c>
      <c r="R54" s="153">
        <f t="shared" si="3"/>
        <v>2.8846153846153846</v>
      </c>
      <c r="S54" s="153">
        <f t="shared" si="3"/>
        <v>0.69230769230769229</v>
      </c>
      <c r="T54" s="153">
        <f t="shared" si="3"/>
        <v>0</v>
      </c>
      <c r="U54" s="153">
        <f t="shared" si="3"/>
        <v>0.88461538461538458</v>
      </c>
      <c r="V54" s="153">
        <f t="shared" si="3"/>
        <v>3.04</v>
      </c>
      <c r="W54" s="153">
        <f t="shared" si="3"/>
        <v>2.9230769230769229</v>
      </c>
      <c r="X54" s="153">
        <f t="shared" si="3"/>
        <v>0.26923076923076922</v>
      </c>
      <c r="Y54" s="153">
        <f t="shared" si="3"/>
        <v>0.23076923076923078</v>
      </c>
    </row>
    <row r="55" spans="1:25" s="153" customFormat="1" x14ac:dyDescent="0.2">
      <c r="A55" s="153" t="s">
        <v>932</v>
      </c>
      <c r="C55" s="153">
        <f t="shared" ref="C55:H55" si="4">SUM(C7:C53)</f>
        <v>368</v>
      </c>
      <c r="D55" s="153">
        <f t="shared" si="4"/>
        <v>249</v>
      </c>
      <c r="E55" s="153">
        <f t="shared" si="4"/>
        <v>393</v>
      </c>
      <c r="F55" s="153">
        <f t="shared" si="4"/>
        <v>395</v>
      </c>
      <c r="G55" s="153" t="e">
        <f t="shared" si="4"/>
        <v>#DIV/0!</v>
      </c>
      <c r="H55" s="153" t="e">
        <f t="shared" si="4"/>
        <v>#DIV/0!</v>
      </c>
      <c r="K55" s="153">
        <f t="shared" ref="K55:Y55" si="5">SUM(K7:K53)</f>
        <v>26</v>
      </c>
      <c r="L55" s="153">
        <f t="shared" si="5"/>
        <v>6</v>
      </c>
      <c r="M55" s="153">
        <f t="shared" si="5"/>
        <v>5</v>
      </c>
      <c r="N55" s="153">
        <f t="shared" si="5"/>
        <v>65</v>
      </c>
      <c r="O55" s="153">
        <f t="shared" si="5"/>
        <v>6</v>
      </c>
      <c r="P55" s="153">
        <f t="shared" si="5"/>
        <v>20</v>
      </c>
      <c r="Q55" s="153">
        <f t="shared" si="5"/>
        <v>20</v>
      </c>
      <c r="R55" s="153">
        <f t="shared" si="5"/>
        <v>75</v>
      </c>
      <c r="S55" s="153">
        <f t="shared" si="5"/>
        <v>18</v>
      </c>
      <c r="T55" s="153">
        <f t="shared" si="5"/>
        <v>0</v>
      </c>
      <c r="U55" s="153">
        <f t="shared" si="5"/>
        <v>23</v>
      </c>
      <c r="V55" s="153">
        <f t="shared" si="5"/>
        <v>76</v>
      </c>
      <c r="W55" s="153">
        <f t="shared" si="5"/>
        <v>76</v>
      </c>
      <c r="X55" s="153">
        <f t="shared" si="5"/>
        <v>7</v>
      </c>
      <c r="Y55" s="153">
        <f t="shared" si="5"/>
        <v>6</v>
      </c>
    </row>
  </sheetData>
  <mergeCells count="2">
    <mergeCell ref="C5:F5"/>
    <mergeCell ref="K5:AB5"/>
  </mergeCells>
  <conditionalFormatting sqref="K5:K6 K8 W19:X53">
    <cfRule type="cellIs" dxfId="4" priority="6" stopIfTrue="1" operator="equal">
      <formula>"a"</formula>
    </cfRule>
  </conditionalFormatting>
  <conditionalFormatting sqref="T1:T4">
    <cfRule type="cellIs" dxfId="3" priority="1" stopIfTrue="1" operator="equal">
      <formula>"a"</formula>
    </cfRule>
  </conditionalFormatting>
  <conditionalFormatting sqref="W8:X8">
    <cfRule type="cellIs" dxfId="2" priority="4" stopIfTrue="1" operator="equal">
      <formula>"a"</formula>
    </cfRule>
  </conditionalFormatting>
  <conditionalFormatting sqref="W10:X17">
    <cfRule type="cellIs" dxfId="1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4852-C102-4E81-9E0D-3FD800D39124}">
  <dimension ref="A1:J114"/>
  <sheetViews>
    <sheetView workbookViewId="0">
      <selection activeCell="L14" sqref="L14"/>
    </sheetView>
  </sheetViews>
  <sheetFormatPr baseColWidth="10" defaultColWidth="8.83203125" defaultRowHeight="15" x14ac:dyDescent="0.2"/>
  <cols>
    <col min="8" max="8" width="11.83203125" bestFit="1" customWidth="1"/>
    <col min="9" max="9" width="45.6640625" customWidth="1"/>
  </cols>
  <sheetData>
    <row r="1" spans="1:9" x14ac:dyDescent="0.2">
      <c r="C1" t="s">
        <v>1331</v>
      </c>
    </row>
    <row r="2" spans="1:9" x14ac:dyDescent="0.2">
      <c r="C2" t="s">
        <v>1332</v>
      </c>
    </row>
    <row r="3" spans="1:9" x14ac:dyDescent="0.2">
      <c r="G3" t="s">
        <v>1333</v>
      </c>
    </row>
    <row r="4" spans="1:9" x14ac:dyDescent="0.2">
      <c r="G4" t="s">
        <v>1334</v>
      </c>
    </row>
    <row r="6" spans="1:9" ht="16" thickBot="1" x14ac:dyDescent="0.25">
      <c r="A6" t="s">
        <v>2</v>
      </c>
      <c r="D6" t="s">
        <v>1335</v>
      </c>
    </row>
    <row r="7" spans="1:9" x14ac:dyDescent="0.2">
      <c r="A7" s="84" t="s">
        <v>1336</v>
      </c>
      <c r="B7" s="85" t="s">
        <v>1337</v>
      </c>
      <c r="C7" s="86" t="s">
        <v>11</v>
      </c>
      <c r="D7" s="86" t="s">
        <v>12</v>
      </c>
      <c r="E7" s="86" t="s">
        <v>13</v>
      </c>
      <c r="F7" s="86" t="s">
        <v>14</v>
      </c>
      <c r="G7" s="87" t="s">
        <v>1338</v>
      </c>
      <c r="H7" s="88" t="s">
        <v>1339</v>
      </c>
      <c r="I7" s="85" t="s">
        <v>3</v>
      </c>
    </row>
    <row r="8" spans="1:9" x14ac:dyDescent="0.2">
      <c r="A8" s="89">
        <v>1</v>
      </c>
      <c r="B8" s="89">
        <v>0</v>
      </c>
      <c r="C8" s="89"/>
      <c r="D8" s="89"/>
      <c r="E8" s="89"/>
      <c r="F8" s="89"/>
      <c r="G8" s="90"/>
      <c r="H8" s="91"/>
      <c r="I8" s="92"/>
    </row>
    <row r="9" spans="1:9" x14ac:dyDescent="0.2">
      <c r="A9" s="89">
        <v>2</v>
      </c>
      <c r="B9" s="89">
        <v>1</v>
      </c>
      <c r="C9" s="89"/>
      <c r="D9" s="89"/>
      <c r="E9" s="89"/>
      <c r="F9" s="89"/>
      <c r="G9" s="90"/>
      <c r="H9" s="91"/>
      <c r="I9" s="92"/>
    </row>
    <row r="10" spans="1:9" x14ac:dyDescent="0.2">
      <c r="A10" s="93">
        <v>3</v>
      </c>
      <c r="B10" s="93">
        <v>2</v>
      </c>
      <c r="C10" s="93">
        <v>2</v>
      </c>
      <c r="D10" s="93">
        <v>3</v>
      </c>
      <c r="E10" s="93">
        <v>1</v>
      </c>
      <c r="F10" s="93">
        <v>4</v>
      </c>
      <c r="G10" s="94">
        <f>AVERAGE(C10:F10)*1.04</f>
        <v>2.6</v>
      </c>
      <c r="H10" s="30">
        <f>100-G10</f>
        <v>97.4</v>
      </c>
      <c r="I10" s="95"/>
    </row>
    <row r="11" spans="1:9" x14ac:dyDescent="0.2">
      <c r="A11" s="93">
        <v>4</v>
      </c>
      <c r="B11" s="93">
        <v>3</v>
      </c>
      <c r="C11" s="93">
        <v>6</v>
      </c>
      <c r="D11" s="93">
        <v>16</v>
      </c>
      <c r="E11" s="93">
        <v>3</v>
      </c>
      <c r="F11" s="93">
        <v>6</v>
      </c>
      <c r="G11" s="94">
        <f>AVERAGE(C11:F11)*1.04</f>
        <v>8.06</v>
      </c>
      <c r="H11" s="30">
        <f>100-G11</f>
        <v>91.94</v>
      </c>
      <c r="I11" s="95" t="s">
        <v>1340</v>
      </c>
    </row>
    <row r="12" spans="1:9" x14ac:dyDescent="0.2">
      <c r="A12" s="93">
        <v>5</v>
      </c>
      <c r="B12" s="93">
        <v>4</v>
      </c>
      <c r="C12" s="93">
        <v>21</v>
      </c>
      <c r="D12" s="93">
        <v>14</v>
      </c>
      <c r="E12" s="93">
        <v>6</v>
      </c>
      <c r="F12" s="93">
        <v>7</v>
      </c>
      <c r="G12" s="94">
        <f t="shared" ref="G12:G76" si="0">AVERAGE(C12:F12)*1.04</f>
        <v>12.48</v>
      </c>
      <c r="H12" s="30">
        <f t="shared" ref="H12:H76" si="1">100-G12</f>
        <v>87.52</v>
      </c>
      <c r="I12" s="95" t="s">
        <v>1341</v>
      </c>
    </row>
    <row r="13" spans="1:9" x14ac:dyDescent="0.2">
      <c r="A13" s="93">
        <v>6</v>
      </c>
      <c r="B13" s="93">
        <v>5</v>
      </c>
      <c r="C13" s="93">
        <v>8</v>
      </c>
      <c r="D13" s="93">
        <v>8</v>
      </c>
      <c r="E13" s="93">
        <v>2</v>
      </c>
      <c r="F13" s="93">
        <v>4</v>
      </c>
      <c r="G13" s="94">
        <f t="shared" si="0"/>
        <v>5.7200000000000006</v>
      </c>
      <c r="H13" s="30">
        <f t="shared" si="1"/>
        <v>94.28</v>
      </c>
      <c r="I13" s="95" t="s">
        <v>664</v>
      </c>
    </row>
    <row r="14" spans="1:9" x14ac:dyDescent="0.2">
      <c r="A14" s="93">
        <v>7</v>
      </c>
      <c r="B14" s="93">
        <v>6</v>
      </c>
      <c r="C14" s="93">
        <v>6</v>
      </c>
      <c r="D14" s="93">
        <v>4</v>
      </c>
      <c r="E14" s="93">
        <v>1</v>
      </c>
      <c r="F14" s="93">
        <v>5</v>
      </c>
      <c r="G14" s="94">
        <f t="shared" si="0"/>
        <v>4.16</v>
      </c>
      <c r="H14" s="30">
        <f t="shared" si="1"/>
        <v>95.84</v>
      </c>
      <c r="I14" s="95"/>
    </row>
    <row r="15" spans="1:9" x14ac:dyDescent="0.2">
      <c r="A15" s="93">
        <v>8</v>
      </c>
      <c r="B15" s="93">
        <v>7</v>
      </c>
      <c r="C15" s="93">
        <v>7</v>
      </c>
      <c r="D15" s="93">
        <v>1</v>
      </c>
      <c r="E15" s="93">
        <v>5</v>
      </c>
      <c r="F15" s="93">
        <v>4</v>
      </c>
      <c r="G15" s="94">
        <f>AVERAGE(C15:F15)*1.04</f>
        <v>4.42</v>
      </c>
      <c r="H15" s="30">
        <f>100-G15</f>
        <v>95.58</v>
      </c>
      <c r="I15" s="95"/>
    </row>
    <row r="16" spans="1:9" x14ac:dyDescent="0.2">
      <c r="A16" s="93">
        <v>9</v>
      </c>
      <c r="B16" s="93">
        <v>8</v>
      </c>
      <c r="C16" s="93">
        <v>19</v>
      </c>
      <c r="D16" s="93">
        <v>14</v>
      </c>
      <c r="E16" s="93">
        <v>26</v>
      </c>
      <c r="F16" s="93">
        <v>11</v>
      </c>
      <c r="G16" s="94">
        <f>AVERAGE(C16:F16)*1.04</f>
        <v>18.2</v>
      </c>
      <c r="H16" s="30">
        <f t="shared" si="1"/>
        <v>81.8</v>
      </c>
      <c r="I16" s="95"/>
    </row>
    <row r="17" spans="1:10" x14ac:dyDescent="0.2">
      <c r="A17" s="93">
        <v>10</v>
      </c>
      <c r="B17" s="93">
        <v>9</v>
      </c>
      <c r="C17" s="93">
        <v>18</v>
      </c>
      <c r="D17" s="93">
        <v>20</v>
      </c>
      <c r="E17" s="93">
        <v>11</v>
      </c>
      <c r="F17" s="93">
        <v>16</v>
      </c>
      <c r="G17" s="94">
        <f t="shared" si="0"/>
        <v>16.900000000000002</v>
      </c>
      <c r="H17" s="30">
        <f t="shared" si="1"/>
        <v>83.1</v>
      </c>
      <c r="I17" s="95" t="s">
        <v>1342</v>
      </c>
    </row>
    <row r="18" spans="1:10" x14ac:dyDescent="0.2">
      <c r="A18" s="93">
        <v>11</v>
      </c>
      <c r="B18" s="93">
        <v>10</v>
      </c>
      <c r="C18" s="93">
        <v>9</v>
      </c>
      <c r="D18" s="93">
        <v>4</v>
      </c>
      <c r="E18" s="93">
        <v>6</v>
      </c>
      <c r="F18" s="93">
        <v>14</v>
      </c>
      <c r="G18" s="94">
        <f t="shared" si="0"/>
        <v>8.58</v>
      </c>
      <c r="H18" s="30">
        <f t="shared" si="1"/>
        <v>91.42</v>
      </c>
      <c r="I18" s="95"/>
    </row>
    <row r="19" spans="1:10" x14ac:dyDescent="0.2">
      <c r="A19" s="93">
        <v>12</v>
      </c>
      <c r="B19" s="93">
        <v>11</v>
      </c>
      <c r="C19" s="93">
        <v>4</v>
      </c>
      <c r="D19" s="93">
        <v>23</v>
      </c>
      <c r="E19" s="93">
        <v>17</v>
      </c>
      <c r="F19" s="93">
        <v>32</v>
      </c>
      <c r="G19" s="94">
        <f t="shared" si="0"/>
        <v>19.760000000000002</v>
      </c>
      <c r="H19" s="30">
        <f t="shared" si="1"/>
        <v>80.239999999999995</v>
      </c>
      <c r="I19" s="95" t="s">
        <v>1343</v>
      </c>
    </row>
    <row r="20" spans="1:10" x14ac:dyDescent="0.2">
      <c r="A20" s="93">
        <v>13</v>
      </c>
      <c r="B20" s="93">
        <v>12</v>
      </c>
      <c r="C20" s="93">
        <v>7</v>
      </c>
      <c r="D20" s="93">
        <v>3</v>
      </c>
      <c r="E20" s="93">
        <v>4</v>
      </c>
      <c r="F20" s="93">
        <v>5</v>
      </c>
      <c r="G20" s="94">
        <f t="shared" si="0"/>
        <v>4.9400000000000004</v>
      </c>
      <c r="H20" s="30">
        <f t="shared" si="1"/>
        <v>95.06</v>
      </c>
      <c r="I20" s="95"/>
    </row>
    <row r="21" spans="1:10" x14ac:dyDescent="0.2">
      <c r="A21" s="93">
        <v>14</v>
      </c>
      <c r="B21" s="93">
        <v>13</v>
      </c>
      <c r="C21" s="93">
        <v>22</v>
      </c>
      <c r="D21" s="93">
        <v>9</v>
      </c>
      <c r="E21" s="93">
        <v>10</v>
      </c>
      <c r="F21" s="93">
        <v>14</v>
      </c>
      <c r="G21" s="94">
        <f t="shared" si="0"/>
        <v>14.3</v>
      </c>
      <c r="H21" s="30">
        <f t="shared" si="1"/>
        <v>85.7</v>
      </c>
      <c r="I21" s="95" t="s">
        <v>1343</v>
      </c>
    </row>
    <row r="22" spans="1:10" x14ac:dyDescent="0.2">
      <c r="A22" s="93">
        <v>15</v>
      </c>
      <c r="B22" s="93">
        <v>14</v>
      </c>
      <c r="C22" s="93">
        <v>42</v>
      </c>
      <c r="D22" s="93">
        <v>22</v>
      </c>
      <c r="E22" s="93">
        <v>32</v>
      </c>
      <c r="F22" s="93">
        <v>16</v>
      </c>
      <c r="G22" s="94">
        <f t="shared" si="0"/>
        <v>29.12</v>
      </c>
      <c r="H22" s="30">
        <f t="shared" si="1"/>
        <v>70.88</v>
      </c>
      <c r="I22" s="95" t="s">
        <v>1344</v>
      </c>
      <c r="J22" s="96"/>
    </row>
    <row r="23" spans="1:10" x14ac:dyDescent="0.2">
      <c r="A23" s="93">
        <v>16</v>
      </c>
      <c r="B23" s="93">
        <v>15</v>
      </c>
      <c r="C23" s="93">
        <v>34</v>
      </c>
      <c r="D23" s="93">
        <v>34</v>
      </c>
      <c r="E23" s="93">
        <v>50</v>
      </c>
      <c r="F23" s="93">
        <v>48</v>
      </c>
      <c r="G23" s="94">
        <f t="shared" si="0"/>
        <v>43.160000000000004</v>
      </c>
      <c r="H23" s="30">
        <f t="shared" si="1"/>
        <v>56.839999999999996</v>
      </c>
      <c r="I23" s="95" t="s">
        <v>1345</v>
      </c>
    </row>
    <row r="24" spans="1:10" x14ac:dyDescent="0.2">
      <c r="A24" s="93">
        <v>17</v>
      </c>
      <c r="B24" s="93">
        <v>16</v>
      </c>
      <c r="C24" s="93">
        <v>39</v>
      </c>
      <c r="D24" s="93">
        <v>17</v>
      </c>
      <c r="E24" s="93">
        <v>32</v>
      </c>
      <c r="F24" s="93">
        <v>31</v>
      </c>
      <c r="G24" s="94">
        <f>AVERAGE(C24:F24)*1.04</f>
        <v>30.94</v>
      </c>
      <c r="H24" s="30">
        <f>100-G24</f>
        <v>69.06</v>
      </c>
      <c r="I24" s="95"/>
    </row>
    <row r="25" spans="1:10" x14ac:dyDescent="0.2">
      <c r="A25" s="93">
        <v>18</v>
      </c>
      <c r="B25" s="93">
        <v>17</v>
      </c>
      <c r="C25" s="93">
        <v>7</v>
      </c>
      <c r="D25" s="93">
        <v>10</v>
      </c>
      <c r="E25" s="93">
        <v>3</v>
      </c>
      <c r="F25" s="93">
        <v>10</v>
      </c>
      <c r="G25" s="94">
        <f t="shared" si="0"/>
        <v>7.8000000000000007</v>
      </c>
      <c r="H25" s="30">
        <f t="shared" si="1"/>
        <v>92.2</v>
      </c>
      <c r="I25" s="95" t="s">
        <v>1346</v>
      </c>
    </row>
    <row r="26" spans="1:10" x14ac:dyDescent="0.2">
      <c r="A26" s="93">
        <v>19</v>
      </c>
      <c r="B26" s="93">
        <v>18</v>
      </c>
      <c r="C26" s="93">
        <v>21</v>
      </c>
      <c r="D26" s="93">
        <v>29</v>
      </c>
      <c r="E26" s="93">
        <v>20</v>
      </c>
      <c r="F26" s="93">
        <v>16</v>
      </c>
      <c r="G26" s="94">
        <f t="shared" si="0"/>
        <v>22.36</v>
      </c>
      <c r="H26" s="30">
        <f t="shared" si="1"/>
        <v>77.64</v>
      </c>
      <c r="I26" s="95" t="s">
        <v>1347</v>
      </c>
    </row>
    <row r="27" spans="1:10" x14ac:dyDescent="0.2">
      <c r="A27" s="93">
        <v>20</v>
      </c>
      <c r="B27" s="93">
        <v>19</v>
      </c>
      <c r="C27" s="93">
        <v>9</v>
      </c>
      <c r="D27" s="93">
        <v>8</v>
      </c>
      <c r="E27" s="93">
        <v>11</v>
      </c>
      <c r="F27" s="93">
        <v>11</v>
      </c>
      <c r="G27" s="94">
        <f t="shared" si="0"/>
        <v>10.14</v>
      </c>
      <c r="H27" s="30">
        <f t="shared" si="1"/>
        <v>89.86</v>
      </c>
      <c r="I27" s="95"/>
    </row>
    <row r="28" spans="1:10" x14ac:dyDescent="0.2">
      <c r="A28" s="93">
        <v>21</v>
      </c>
      <c r="B28" s="93">
        <v>20</v>
      </c>
      <c r="C28" s="93">
        <v>25</v>
      </c>
      <c r="D28" s="93">
        <v>54</v>
      </c>
      <c r="E28" s="93">
        <v>12</v>
      </c>
      <c r="F28" s="93">
        <v>13</v>
      </c>
      <c r="G28" s="94">
        <f t="shared" si="0"/>
        <v>27.04</v>
      </c>
      <c r="H28" s="30">
        <f t="shared" si="1"/>
        <v>72.960000000000008</v>
      </c>
      <c r="I28" s="95" t="s">
        <v>1348</v>
      </c>
    </row>
    <row r="29" spans="1:10" x14ac:dyDescent="0.2">
      <c r="A29" s="93">
        <v>22</v>
      </c>
      <c r="B29" s="93">
        <v>21</v>
      </c>
      <c r="C29" s="93">
        <v>15</v>
      </c>
      <c r="D29" s="93">
        <v>18</v>
      </c>
      <c r="E29" s="93">
        <v>27</v>
      </c>
      <c r="F29" s="93">
        <v>9</v>
      </c>
      <c r="G29" s="94">
        <f t="shared" si="0"/>
        <v>17.940000000000001</v>
      </c>
      <c r="H29" s="30">
        <f t="shared" si="1"/>
        <v>82.06</v>
      </c>
      <c r="I29" s="95" t="s">
        <v>1349</v>
      </c>
    </row>
    <row r="30" spans="1:10" x14ac:dyDescent="0.2">
      <c r="A30" s="93">
        <v>23</v>
      </c>
      <c r="B30" s="93">
        <v>22</v>
      </c>
      <c r="C30" s="93">
        <v>8</v>
      </c>
      <c r="D30" s="93">
        <v>7</v>
      </c>
      <c r="E30" s="93">
        <v>13</v>
      </c>
      <c r="F30" s="93">
        <v>5</v>
      </c>
      <c r="G30" s="94">
        <f t="shared" si="0"/>
        <v>8.58</v>
      </c>
      <c r="H30" s="30">
        <f t="shared" si="1"/>
        <v>91.42</v>
      </c>
      <c r="I30" s="95"/>
    </row>
    <row r="31" spans="1:10" x14ac:dyDescent="0.2">
      <c r="A31" s="93">
        <v>24</v>
      </c>
      <c r="B31" s="93">
        <v>23</v>
      </c>
      <c r="C31" s="93">
        <v>24</v>
      </c>
      <c r="D31" s="93">
        <v>3</v>
      </c>
      <c r="E31" s="93">
        <v>9</v>
      </c>
      <c r="F31" s="93">
        <v>2</v>
      </c>
      <c r="G31" s="94">
        <f t="shared" si="0"/>
        <v>9.8800000000000008</v>
      </c>
      <c r="H31" s="30">
        <f t="shared" si="1"/>
        <v>90.12</v>
      </c>
      <c r="I31" s="95"/>
    </row>
    <row r="32" spans="1:10" x14ac:dyDescent="0.2">
      <c r="A32" s="93">
        <v>25</v>
      </c>
      <c r="B32" s="93">
        <v>24</v>
      </c>
      <c r="C32" s="93">
        <v>3</v>
      </c>
      <c r="D32" s="93">
        <v>6</v>
      </c>
      <c r="E32" s="93">
        <v>14</v>
      </c>
      <c r="F32" s="93">
        <v>3</v>
      </c>
      <c r="G32" s="94">
        <f t="shared" si="0"/>
        <v>6.76</v>
      </c>
      <c r="H32" s="30">
        <f t="shared" si="1"/>
        <v>93.24</v>
      </c>
      <c r="I32" s="95"/>
    </row>
    <row r="33" spans="1:9" x14ac:dyDescent="0.2">
      <c r="A33" s="93">
        <v>26</v>
      </c>
      <c r="B33" s="93">
        <v>25</v>
      </c>
      <c r="C33" s="93">
        <v>35</v>
      </c>
      <c r="D33" s="93">
        <v>3</v>
      </c>
      <c r="E33" s="93">
        <v>5</v>
      </c>
      <c r="F33" s="93">
        <v>4</v>
      </c>
      <c r="G33" s="94">
        <f t="shared" si="0"/>
        <v>12.22</v>
      </c>
      <c r="H33" s="30">
        <f t="shared" si="1"/>
        <v>87.78</v>
      </c>
      <c r="I33" s="95" t="s">
        <v>1350</v>
      </c>
    </row>
    <row r="34" spans="1:9" x14ac:dyDescent="0.2">
      <c r="A34" s="93">
        <v>27</v>
      </c>
      <c r="B34" s="93">
        <v>26</v>
      </c>
      <c r="C34" s="93">
        <v>5</v>
      </c>
      <c r="D34" s="93">
        <v>50</v>
      </c>
      <c r="E34" s="93">
        <v>42</v>
      </c>
      <c r="F34" s="93">
        <v>17</v>
      </c>
      <c r="G34" s="94">
        <f t="shared" si="0"/>
        <v>29.64</v>
      </c>
      <c r="H34" s="30">
        <f t="shared" si="1"/>
        <v>70.36</v>
      </c>
      <c r="I34" s="95" t="s">
        <v>1351</v>
      </c>
    </row>
    <row r="35" spans="1:9" x14ac:dyDescent="0.2">
      <c r="A35" s="93">
        <v>28</v>
      </c>
      <c r="B35" s="93">
        <v>27</v>
      </c>
      <c r="C35" s="93">
        <v>13</v>
      </c>
      <c r="D35" s="93">
        <v>32</v>
      </c>
      <c r="E35" s="93">
        <v>5</v>
      </c>
      <c r="F35" s="93">
        <v>12</v>
      </c>
      <c r="G35" s="94">
        <f t="shared" si="0"/>
        <v>16.12</v>
      </c>
      <c r="H35" s="30">
        <f t="shared" si="1"/>
        <v>83.88</v>
      </c>
      <c r="I35" s="95"/>
    </row>
    <row r="36" spans="1:9" x14ac:dyDescent="0.2">
      <c r="A36" s="93">
        <v>29</v>
      </c>
      <c r="B36" s="93">
        <v>28</v>
      </c>
      <c r="C36" s="93">
        <v>13</v>
      </c>
      <c r="D36" s="93">
        <v>7</v>
      </c>
      <c r="E36" s="93">
        <v>36</v>
      </c>
      <c r="F36" s="93">
        <v>3</v>
      </c>
      <c r="G36" s="94">
        <f t="shared" si="0"/>
        <v>15.34</v>
      </c>
      <c r="H36" s="30">
        <f t="shared" si="1"/>
        <v>84.66</v>
      </c>
      <c r="I36" s="95"/>
    </row>
    <row r="37" spans="1:9" x14ac:dyDescent="0.2">
      <c r="A37" s="93">
        <v>30</v>
      </c>
      <c r="B37" s="93">
        <v>29</v>
      </c>
      <c r="C37" s="93">
        <v>8</v>
      </c>
      <c r="D37" s="93">
        <v>19</v>
      </c>
      <c r="E37" s="93">
        <v>6</v>
      </c>
      <c r="F37" s="93">
        <v>2</v>
      </c>
      <c r="G37" s="94">
        <f t="shared" si="0"/>
        <v>9.1</v>
      </c>
      <c r="H37" s="30">
        <f t="shared" si="1"/>
        <v>90.9</v>
      </c>
      <c r="I37" s="95"/>
    </row>
    <row r="38" spans="1:9" x14ac:dyDescent="0.2">
      <c r="A38" s="93">
        <v>31</v>
      </c>
      <c r="B38" s="93">
        <v>30</v>
      </c>
      <c r="C38" s="93">
        <v>4</v>
      </c>
      <c r="D38" s="93">
        <v>6</v>
      </c>
      <c r="E38" s="93">
        <v>7</v>
      </c>
      <c r="F38" s="93">
        <v>10</v>
      </c>
      <c r="G38" s="94">
        <f t="shared" si="0"/>
        <v>7.0200000000000005</v>
      </c>
      <c r="H38" s="30">
        <f t="shared" si="1"/>
        <v>92.98</v>
      </c>
      <c r="I38" s="95"/>
    </row>
    <row r="39" spans="1:9" x14ac:dyDescent="0.2">
      <c r="A39" s="93">
        <v>32</v>
      </c>
      <c r="B39" s="93">
        <v>31</v>
      </c>
      <c r="C39" s="93">
        <v>18</v>
      </c>
      <c r="D39" s="93">
        <v>12</v>
      </c>
      <c r="E39" s="93">
        <v>27</v>
      </c>
      <c r="F39" s="93">
        <v>24</v>
      </c>
      <c r="G39" s="94">
        <f t="shared" si="0"/>
        <v>21.060000000000002</v>
      </c>
      <c r="H39" s="30">
        <f t="shared" si="1"/>
        <v>78.94</v>
      </c>
      <c r="I39" s="95" t="s">
        <v>1352</v>
      </c>
    </row>
    <row r="40" spans="1:9" x14ac:dyDescent="0.2">
      <c r="A40" s="93">
        <v>33</v>
      </c>
      <c r="B40" s="93">
        <v>32</v>
      </c>
      <c r="C40" s="93">
        <v>5</v>
      </c>
      <c r="D40" s="93">
        <v>13</v>
      </c>
      <c r="E40" s="93">
        <v>10</v>
      </c>
      <c r="F40" s="93">
        <v>5</v>
      </c>
      <c r="G40" s="94">
        <f t="shared" si="0"/>
        <v>8.58</v>
      </c>
      <c r="H40" s="30">
        <f t="shared" si="1"/>
        <v>91.42</v>
      </c>
      <c r="I40" s="95" t="s">
        <v>1343</v>
      </c>
    </row>
    <row r="41" spans="1:9" x14ac:dyDescent="0.2">
      <c r="A41" s="93">
        <v>34</v>
      </c>
      <c r="B41" s="93">
        <v>33</v>
      </c>
      <c r="C41" s="93">
        <v>53</v>
      </c>
      <c r="D41" s="93">
        <v>35</v>
      </c>
      <c r="E41" s="93">
        <v>32</v>
      </c>
      <c r="F41" s="93">
        <v>55</v>
      </c>
      <c r="G41" s="94">
        <f t="shared" si="0"/>
        <v>45.5</v>
      </c>
      <c r="H41" s="30">
        <f t="shared" si="1"/>
        <v>54.5</v>
      </c>
      <c r="I41" s="95" t="s">
        <v>1353</v>
      </c>
    </row>
    <row r="42" spans="1:9" x14ac:dyDescent="0.2">
      <c r="A42" s="93">
        <v>35</v>
      </c>
      <c r="B42" s="93">
        <v>34</v>
      </c>
      <c r="C42" s="93">
        <v>76</v>
      </c>
      <c r="D42" s="93">
        <v>74</v>
      </c>
      <c r="E42" s="93">
        <v>13</v>
      </c>
      <c r="F42" s="93">
        <v>27</v>
      </c>
      <c r="G42" s="94">
        <f t="shared" si="0"/>
        <v>49.4</v>
      </c>
      <c r="H42" s="30">
        <f t="shared" si="1"/>
        <v>50.6</v>
      </c>
      <c r="I42" s="95" t="s">
        <v>1354</v>
      </c>
    </row>
    <row r="43" spans="1:9" x14ac:dyDescent="0.2">
      <c r="A43" s="93">
        <v>36</v>
      </c>
      <c r="B43" s="93">
        <v>35</v>
      </c>
      <c r="C43" s="93">
        <v>31</v>
      </c>
      <c r="D43" s="93">
        <v>58</v>
      </c>
      <c r="E43" s="93">
        <v>70</v>
      </c>
      <c r="F43" s="93">
        <v>26</v>
      </c>
      <c r="G43" s="94">
        <f t="shared" si="0"/>
        <v>48.1</v>
      </c>
      <c r="H43" s="30">
        <f t="shared" si="1"/>
        <v>51.9</v>
      </c>
      <c r="I43" s="95"/>
    </row>
    <row r="44" spans="1:9" x14ac:dyDescent="0.2">
      <c r="A44" s="93">
        <v>37</v>
      </c>
      <c r="B44" s="93">
        <v>36</v>
      </c>
      <c r="C44" s="93">
        <v>12</v>
      </c>
      <c r="D44" s="93">
        <v>19</v>
      </c>
      <c r="E44" s="93">
        <v>16</v>
      </c>
      <c r="F44" s="93">
        <v>13</v>
      </c>
      <c r="G44" s="94">
        <f t="shared" si="0"/>
        <v>15.600000000000001</v>
      </c>
      <c r="H44" s="30">
        <f t="shared" si="1"/>
        <v>84.4</v>
      </c>
      <c r="I44" s="95"/>
    </row>
    <row r="45" spans="1:9" x14ac:dyDescent="0.2">
      <c r="A45" s="93">
        <v>38</v>
      </c>
      <c r="B45" s="93">
        <v>37</v>
      </c>
      <c r="C45" s="93">
        <v>5</v>
      </c>
      <c r="D45" s="93">
        <v>6</v>
      </c>
      <c r="E45" s="93">
        <v>7</v>
      </c>
      <c r="F45" s="93">
        <v>10</v>
      </c>
      <c r="G45" s="94">
        <f t="shared" si="0"/>
        <v>7.28</v>
      </c>
      <c r="H45" s="30">
        <f t="shared" si="1"/>
        <v>92.72</v>
      </c>
      <c r="I45" s="95"/>
    </row>
    <row r="46" spans="1:9" x14ac:dyDescent="0.2">
      <c r="A46" s="93">
        <v>39</v>
      </c>
      <c r="B46" s="93">
        <v>38</v>
      </c>
      <c r="C46" s="93">
        <v>16</v>
      </c>
      <c r="D46" s="93">
        <v>13</v>
      </c>
      <c r="E46" s="93">
        <v>12</v>
      </c>
      <c r="F46" s="93">
        <v>7</v>
      </c>
      <c r="G46" s="94">
        <f t="shared" si="0"/>
        <v>12.48</v>
      </c>
      <c r="H46" s="30">
        <f t="shared" si="1"/>
        <v>87.52</v>
      </c>
      <c r="I46" s="95"/>
    </row>
    <row r="47" spans="1:9" x14ac:dyDescent="0.2">
      <c r="A47" s="93">
        <v>40</v>
      </c>
      <c r="B47" s="93">
        <v>39</v>
      </c>
      <c r="C47" s="93">
        <v>16</v>
      </c>
      <c r="D47" s="93">
        <v>13</v>
      </c>
      <c r="E47" s="93">
        <v>7</v>
      </c>
      <c r="F47" s="93">
        <v>5</v>
      </c>
      <c r="G47" s="94">
        <f t="shared" si="0"/>
        <v>10.66</v>
      </c>
      <c r="H47" s="30">
        <f t="shared" si="1"/>
        <v>89.34</v>
      </c>
      <c r="I47" s="95" t="s">
        <v>1355</v>
      </c>
    </row>
    <row r="48" spans="1:9" x14ac:dyDescent="0.2">
      <c r="A48" s="93">
        <v>41</v>
      </c>
      <c r="B48" s="93">
        <v>40</v>
      </c>
      <c r="C48" s="93">
        <v>3</v>
      </c>
      <c r="D48" s="93">
        <v>1</v>
      </c>
      <c r="E48" s="93">
        <v>5</v>
      </c>
      <c r="F48" s="93">
        <v>6</v>
      </c>
      <c r="G48" s="94">
        <f t="shared" si="0"/>
        <v>3.9000000000000004</v>
      </c>
      <c r="H48" s="30">
        <f t="shared" si="1"/>
        <v>96.1</v>
      </c>
      <c r="I48" s="95"/>
    </row>
    <row r="49" spans="1:9" x14ac:dyDescent="0.2">
      <c r="A49" s="89">
        <v>42</v>
      </c>
      <c r="B49" s="89">
        <v>41</v>
      </c>
      <c r="C49" s="89"/>
      <c r="D49" s="89"/>
      <c r="E49" s="89"/>
      <c r="F49" s="89"/>
      <c r="G49" s="90"/>
      <c r="H49" s="91"/>
      <c r="I49" s="92"/>
    </row>
    <row r="50" spans="1:9" x14ac:dyDescent="0.2">
      <c r="A50" s="89">
        <v>43</v>
      </c>
      <c r="B50" s="89">
        <v>42</v>
      </c>
      <c r="C50" s="89"/>
      <c r="D50" s="89"/>
      <c r="E50" s="89"/>
      <c r="F50" s="89"/>
      <c r="G50" s="90"/>
      <c r="H50" s="91"/>
      <c r="I50" s="92"/>
    </row>
    <row r="51" spans="1:9" x14ac:dyDescent="0.2">
      <c r="A51" s="89">
        <v>44</v>
      </c>
      <c r="B51" s="89">
        <v>43</v>
      </c>
      <c r="C51" s="89"/>
      <c r="D51" s="89"/>
      <c r="E51" s="89"/>
      <c r="F51" s="89"/>
      <c r="G51" s="90"/>
      <c r="H51" s="91"/>
      <c r="I51" s="92"/>
    </row>
    <row r="52" spans="1:9" x14ac:dyDescent="0.2">
      <c r="A52" s="93">
        <v>45</v>
      </c>
      <c r="B52" s="93">
        <v>44</v>
      </c>
      <c r="C52" s="93">
        <v>47</v>
      </c>
      <c r="D52" s="93">
        <v>22</v>
      </c>
      <c r="E52" s="93">
        <v>18</v>
      </c>
      <c r="F52" s="93">
        <v>30</v>
      </c>
      <c r="G52" s="94">
        <f>AVERAGE(C52:F52)*1.04</f>
        <v>30.42</v>
      </c>
      <c r="H52" s="30">
        <f>100-G52</f>
        <v>69.58</v>
      </c>
      <c r="I52" s="95" t="s">
        <v>1356</v>
      </c>
    </row>
    <row r="53" spans="1:9" x14ac:dyDescent="0.2">
      <c r="A53" s="93">
        <v>46</v>
      </c>
      <c r="B53" s="93">
        <v>45</v>
      </c>
      <c r="C53" s="93">
        <v>14</v>
      </c>
      <c r="D53" s="93">
        <v>12</v>
      </c>
      <c r="E53" s="93">
        <v>11</v>
      </c>
      <c r="F53" s="93">
        <v>13</v>
      </c>
      <c r="G53" s="94">
        <f t="shared" si="0"/>
        <v>13</v>
      </c>
      <c r="H53" s="30">
        <f t="shared" si="1"/>
        <v>87</v>
      </c>
      <c r="I53" s="95"/>
    </row>
    <row r="54" spans="1:9" x14ac:dyDescent="0.2">
      <c r="A54" s="93">
        <v>47</v>
      </c>
      <c r="B54" s="93">
        <v>46</v>
      </c>
      <c r="C54" s="93">
        <v>12</v>
      </c>
      <c r="D54" s="93">
        <v>8</v>
      </c>
      <c r="E54" s="93">
        <v>10</v>
      </c>
      <c r="F54" s="93">
        <v>7</v>
      </c>
      <c r="G54" s="94">
        <f t="shared" si="0"/>
        <v>9.620000000000001</v>
      </c>
      <c r="H54" s="30">
        <f t="shared" si="1"/>
        <v>90.38</v>
      </c>
      <c r="I54" s="95"/>
    </row>
    <row r="55" spans="1:9" x14ac:dyDescent="0.2">
      <c r="A55" s="93">
        <v>48</v>
      </c>
      <c r="B55" s="93">
        <v>47</v>
      </c>
      <c r="C55" s="93">
        <v>17</v>
      </c>
      <c r="D55" s="93">
        <v>22</v>
      </c>
      <c r="E55" s="93">
        <v>20</v>
      </c>
      <c r="F55" s="93">
        <v>13</v>
      </c>
      <c r="G55" s="94">
        <f t="shared" si="0"/>
        <v>18.72</v>
      </c>
      <c r="H55" s="30">
        <f t="shared" si="1"/>
        <v>81.28</v>
      </c>
      <c r="I55" s="95"/>
    </row>
    <row r="56" spans="1:9" x14ac:dyDescent="0.2">
      <c r="A56" s="93">
        <v>49</v>
      </c>
      <c r="B56" s="93">
        <v>48</v>
      </c>
      <c r="C56" s="93">
        <v>30</v>
      </c>
      <c r="D56" s="93">
        <v>37</v>
      </c>
      <c r="E56" s="93">
        <v>16</v>
      </c>
      <c r="F56" s="93">
        <v>14</v>
      </c>
      <c r="G56" s="94">
        <f t="shared" si="0"/>
        <v>25.220000000000002</v>
      </c>
      <c r="H56" s="30">
        <f t="shared" si="1"/>
        <v>74.78</v>
      </c>
      <c r="I56" s="95" t="s">
        <v>1357</v>
      </c>
    </row>
    <row r="57" spans="1:9" x14ac:dyDescent="0.2">
      <c r="A57" s="93">
        <v>50</v>
      </c>
      <c r="B57" s="93">
        <v>49</v>
      </c>
      <c r="C57" s="93">
        <v>3</v>
      </c>
      <c r="D57" s="93">
        <v>5</v>
      </c>
      <c r="E57" s="93">
        <v>18</v>
      </c>
      <c r="F57" s="93">
        <v>10</v>
      </c>
      <c r="G57" s="94">
        <f t="shared" si="0"/>
        <v>9.36</v>
      </c>
      <c r="H57" s="30">
        <f t="shared" si="1"/>
        <v>90.64</v>
      </c>
      <c r="I57" s="95" t="s">
        <v>1358</v>
      </c>
    </row>
    <row r="58" spans="1:9" x14ac:dyDescent="0.2">
      <c r="A58" s="93">
        <v>51</v>
      </c>
      <c r="B58" s="93">
        <v>50</v>
      </c>
      <c r="C58" s="93">
        <v>3</v>
      </c>
      <c r="D58" s="93">
        <v>3</v>
      </c>
      <c r="E58" s="93">
        <v>9</v>
      </c>
      <c r="F58" s="93">
        <v>2</v>
      </c>
      <c r="G58" s="94">
        <f t="shared" si="0"/>
        <v>4.42</v>
      </c>
      <c r="H58" s="30">
        <f t="shared" si="1"/>
        <v>95.58</v>
      </c>
      <c r="I58" s="95" t="s">
        <v>1359</v>
      </c>
    </row>
    <row r="59" spans="1:9" x14ac:dyDescent="0.2">
      <c r="A59" s="93">
        <v>52</v>
      </c>
      <c r="B59" s="93">
        <v>51</v>
      </c>
      <c r="C59" s="93">
        <v>7</v>
      </c>
      <c r="D59" s="93">
        <v>2</v>
      </c>
      <c r="E59" s="93">
        <v>7</v>
      </c>
      <c r="F59" s="93">
        <v>8</v>
      </c>
      <c r="G59" s="94">
        <f t="shared" si="0"/>
        <v>6.24</v>
      </c>
      <c r="H59" s="30">
        <f t="shared" si="1"/>
        <v>93.76</v>
      </c>
      <c r="I59" s="95"/>
    </row>
    <row r="60" spans="1:9" x14ac:dyDescent="0.2">
      <c r="A60" s="93">
        <v>53</v>
      </c>
      <c r="B60" s="93">
        <v>52</v>
      </c>
      <c r="C60" s="93">
        <v>6</v>
      </c>
      <c r="D60" s="93">
        <v>2</v>
      </c>
      <c r="E60" s="93">
        <v>5</v>
      </c>
      <c r="F60" s="93">
        <v>3</v>
      </c>
      <c r="G60" s="94">
        <f t="shared" si="0"/>
        <v>4.16</v>
      </c>
      <c r="H60" s="30">
        <f t="shared" si="1"/>
        <v>95.84</v>
      </c>
      <c r="I60" s="95" t="s">
        <v>1360</v>
      </c>
    </row>
    <row r="61" spans="1:9" x14ac:dyDescent="0.2">
      <c r="A61" s="93">
        <v>54</v>
      </c>
      <c r="B61" s="93">
        <v>53</v>
      </c>
      <c r="C61" s="93">
        <v>20</v>
      </c>
      <c r="D61" s="93">
        <v>11</v>
      </c>
      <c r="E61" s="93">
        <v>6</v>
      </c>
      <c r="F61" s="93">
        <v>20</v>
      </c>
      <c r="G61" s="94">
        <f t="shared" si="0"/>
        <v>14.82</v>
      </c>
      <c r="H61" s="30">
        <f t="shared" si="1"/>
        <v>85.18</v>
      </c>
      <c r="I61" s="95" t="s">
        <v>1361</v>
      </c>
    </row>
    <row r="62" spans="1:9" x14ac:dyDescent="0.2">
      <c r="A62" s="93">
        <v>55</v>
      </c>
      <c r="B62" s="93">
        <v>54</v>
      </c>
      <c r="C62" s="93">
        <v>68</v>
      </c>
      <c r="D62" s="93">
        <v>60</v>
      </c>
      <c r="E62" s="93">
        <v>72</v>
      </c>
      <c r="F62" s="93">
        <v>77</v>
      </c>
      <c r="G62" s="94">
        <f t="shared" si="0"/>
        <v>72.02</v>
      </c>
      <c r="H62" s="30">
        <f t="shared" si="1"/>
        <v>27.980000000000004</v>
      </c>
      <c r="I62" s="95" t="s">
        <v>1362</v>
      </c>
    </row>
    <row r="63" spans="1:9" x14ac:dyDescent="0.2">
      <c r="A63" s="93">
        <v>56</v>
      </c>
      <c r="B63" s="93">
        <v>55</v>
      </c>
      <c r="C63" s="93">
        <v>19</v>
      </c>
      <c r="D63" s="93">
        <v>15</v>
      </c>
      <c r="E63" s="93">
        <v>10</v>
      </c>
      <c r="F63" s="93">
        <v>15</v>
      </c>
      <c r="G63" s="94">
        <f t="shared" si="0"/>
        <v>15.34</v>
      </c>
      <c r="H63" s="30">
        <f t="shared" si="1"/>
        <v>84.66</v>
      </c>
      <c r="I63" s="95"/>
    </row>
    <row r="64" spans="1:9" x14ac:dyDescent="0.2">
      <c r="A64" s="93">
        <v>57</v>
      </c>
      <c r="B64" s="93">
        <v>56</v>
      </c>
      <c r="C64" s="93">
        <v>4</v>
      </c>
      <c r="D64" s="93">
        <v>15</v>
      </c>
      <c r="E64" s="93">
        <v>27</v>
      </c>
      <c r="F64" s="93">
        <v>22</v>
      </c>
      <c r="G64" s="94">
        <f t="shared" si="0"/>
        <v>17.68</v>
      </c>
      <c r="H64" s="30">
        <f t="shared" si="1"/>
        <v>82.32</v>
      </c>
      <c r="I64" s="95" t="s">
        <v>1363</v>
      </c>
    </row>
    <row r="65" spans="1:9" x14ac:dyDescent="0.2">
      <c r="A65" s="93">
        <v>58</v>
      </c>
      <c r="B65" s="93">
        <v>57</v>
      </c>
      <c r="C65" s="93">
        <v>5</v>
      </c>
      <c r="D65" s="93">
        <v>5</v>
      </c>
      <c r="E65" s="93">
        <v>4</v>
      </c>
      <c r="F65" s="93">
        <v>7</v>
      </c>
      <c r="G65" s="94">
        <f t="shared" si="0"/>
        <v>5.46</v>
      </c>
      <c r="H65" s="30">
        <f t="shared" si="1"/>
        <v>94.54</v>
      </c>
      <c r="I65" s="95"/>
    </row>
    <row r="66" spans="1:9" x14ac:dyDescent="0.2">
      <c r="A66" s="93">
        <v>59</v>
      </c>
      <c r="B66" s="93">
        <v>58</v>
      </c>
      <c r="C66" s="93">
        <v>10</v>
      </c>
      <c r="D66" s="93">
        <v>7</v>
      </c>
      <c r="E66" s="93">
        <v>4</v>
      </c>
      <c r="F66" s="93">
        <v>7</v>
      </c>
      <c r="G66" s="94">
        <f t="shared" si="0"/>
        <v>7.28</v>
      </c>
      <c r="H66" s="30">
        <f t="shared" si="1"/>
        <v>92.72</v>
      </c>
      <c r="I66" s="95"/>
    </row>
    <row r="67" spans="1:9" x14ac:dyDescent="0.2">
      <c r="A67" s="93">
        <v>60</v>
      </c>
      <c r="B67" s="93">
        <v>59</v>
      </c>
      <c r="C67" s="93">
        <v>20</v>
      </c>
      <c r="D67" s="93">
        <v>5</v>
      </c>
      <c r="E67" s="93">
        <v>24</v>
      </c>
      <c r="F67" s="93">
        <v>71</v>
      </c>
      <c r="G67" s="94">
        <f t="shared" si="0"/>
        <v>31.200000000000003</v>
      </c>
      <c r="H67" s="30">
        <f t="shared" si="1"/>
        <v>68.8</v>
      </c>
      <c r="I67" s="95" t="s">
        <v>1364</v>
      </c>
    </row>
    <row r="68" spans="1:9" x14ac:dyDescent="0.2">
      <c r="A68" s="93">
        <v>61</v>
      </c>
      <c r="B68" s="93">
        <v>60</v>
      </c>
      <c r="C68" s="93">
        <v>2</v>
      </c>
      <c r="D68" s="93">
        <v>7</v>
      </c>
      <c r="E68" s="93">
        <v>1</v>
      </c>
      <c r="F68" s="93">
        <v>3</v>
      </c>
      <c r="G68" s="94">
        <f t="shared" si="0"/>
        <v>3.38</v>
      </c>
      <c r="H68" s="30">
        <f t="shared" si="1"/>
        <v>96.62</v>
      </c>
      <c r="I68" s="95"/>
    </row>
    <row r="69" spans="1:9" x14ac:dyDescent="0.2">
      <c r="A69" s="93">
        <v>62</v>
      </c>
      <c r="B69" s="93">
        <v>61</v>
      </c>
      <c r="C69" s="93">
        <v>33</v>
      </c>
      <c r="D69" s="93">
        <v>57</v>
      </c>
      <c r="E69" s="93">
        <v>40</v>
      </c>
      <c r="F69" s="93">
        <v>22</v>
      </c>
      <c r="G69" s="94">
        <f t="shared" si="0"/>
        <v>39.520000000000003</v>
      </c>
      <c r="H69" s="30">
        <f t="shared" si="1"/>
        <v>60.48</v>
      </c>
      <c r="I69" s="95" t="s">
        <v>1365</v>
      </c>
    </row>
    <row r="70" spans="1:9" x14ac:dyDescent="0.2">
      <c r="A70" s="93">
        <v>63</v>
      </c>
      <c r="B70" s="93">
        <v>62</v>
      </c>
      <c r="C70" s="93">
        <v>2</v>
      </c>
      <c r="D70" s="93">
        <v>14</v>
      </c>
      <c r="E70" s="93">
        <v>21</v>
      </c>
      <c r="F70" s="93">
        <v>12</v>
      </c>
      <c r="G70" s="94">
        <f t="shared" si="0"/>
        <v>12.74</v>
      </c>
      <c r="H70" s="30">
        <f t="shared" si="1"/>
        <v>87.26</v>
      </c>
      <c r="I70" s="95"/>
    </row>
    <row r="71" spans="1:9" x14ac:dyDescent="0.2">
      <c r="A71" s="93">
        <v>64</v>
      </c>
      <c r="B71" s="93">
        <v>63</v>
      </c>
      <c r="C71" s="93">
        <v>96</v>
      </c>
      <c r="D71" s="93">
        <v>96</v>
      </c>
      <c r="E71" s="93">
        <v>38</v>
      </c>
      <c r="F71" s="93">
        <v>56</v>
      </c>
      <c r="G71" s="94">
        <f t="shared" si="0"/>
        <v>74.36</v>
      </c>
      <c r="H71" s="30">
        <f t="shared" si="1"/>
        <v>25.64</v>
      </c>
      <c r="I71" s="95" t="s">
        <v>1366</v>
      </c>
    </row>
    <row r="72" spans="1:9" x14ac:dyDescent="0.2">
      <c r="A72" s="93">
        <v>65</v>
      </c>
      <c r="B72" s="93">
        <v>64</v>
      </c>
      <c r="C72" s="93">
        <v>42</v>
      </c>
      <c r="D72" s="93">
        <v>80</v>
      </c>
      <c r="E72" s="93">
        <v>79</v>
      </c>
      <c r="F72" s="93">
        <v>37</v>
      </c>
      <c r="G72" s="94">
        <f t="shared" si="0"/>
        <v>61.88</v>
      </c>
      <c r="H72" s="30">
        <f t="shared" si="1"/>
        <v>38.119999999999997</v>
      </c>
      <c r="I72" s="95" t="s">
        <v>1367</v>
      </c>
    </row>
    <row r="73" spans="1:9" x14ac:dyDescent="0.2">
      <c r="A73" s="93">
        <v>66</v>
      </c>
      <c r="B73" s="93">
        <v>65</v>
      </c>
      <c r="C73" s="93">
        <v>11</v>
      </c>
      <c r="D73" s="93">
        <v>4</v>
      </c>
      <c r="E73" s="93">
        <v>12</v>
      </c>
      <c r="F73" s="93">
        <v>13</v>
      </c>
      <c r="G73" s="94">
        <f t="shared" si="0"/>
        <v>10.4</v>
      </c>
      <c r="H73" s="30">
        <f t="shared" si="1"/>
        <v>89.6</v>
      </c>
      <c r="I73" s="95"/>
    </row>
    <row r="74" spans="1:9" x14ac:dyDescent="0.2">
      <c r="A74" s="93">
        <v>67</v>
      </c>
      <c r="B74" s="93">
        <v>66</v>
      </c>
      <c r="C74" s="93">
        <v>4</v>
      </c>
      <c r="D74" s="93">
        <v>8</v>
      </c>
      <c r="E74" s="93">
        <v>6</v>
      </c>
      <c r="F74" s="93">
        <v>4</v>
      </c>
      <c r="G74" s="94">
        <f>AVERAGE(C74:F74)*1.04</f>
        <v>5.7200000000000006</v>
      </c>
      <c r="H74" s="30">
        <f>100-G74</f>
        <v>94.28</v>
      </c>
      <c r="I74" s="95" t="s">
        <v>1368</v>
      </c>
    </row>
    <row r="75" spans="1:9" x14ac:dyDescent="0.2">
      <c r="A75" s="93">
        <v>68</v>
      </c>
      <c r="B75" s="93">
        <v>67</v>
      </c>
      <c r="C75" s="93">
        <v>6</v>
      </c>
      <c r="D75" s="93">
        <v>11</v>
      </c>
      <c r="E75" s="93">
        <v>16</v>
      </c>
      <c r="F75" s="93">
        <v>7</v>
      </c>
      <c r="G75" s="94">
        <f t="shared" si="0"/>
        <v>10.4</v>
      </c>
      <c r="H75" s="30">
        <f t="shared" si="1"/>
        <v>89.6</v>
      </c>
      <c r="I75" s="95"/>
    </row>
    <row r="76" spans="1:9" x14ac:dyDescent="0.2">
      <c r="A76" s="93">
        <v>69</v>
      </c>
      <c r="B76" s="93">
        <v>68</v>
      </c>
      <c r="C76" s="93">
        <v>38</v>
      </c>
      <c r="D76" s="93">
        <v>9</v>
      </c>
      <c r="E76" s="93">
        <v>48</v>
      </c>
      <c r="F76" s="93">
        <v>92</v>
      </c>
      <c r="G76" s="94">
        <f t="shared" si="0"/>
        <v>48.620000000000005</v>
      </c>
      <c r="H76" s="30">
        <f t="shared" si="1"/>
        <v>51.379999999999995</v>
      </c>
      <c r="I76" s="95" t="s">
        <v>1369</v>
      </c>
    </row>
    <row r="77" spans="1:9" x14ac:dyDescent="0.2">
      <c r="A77" s="93">
        <v>70</v>
      </c>
      <c r="B77" s="93">
        <v>69</v>
      </c>
      <c r="C77" s="93">
        <v>96</v>
      </c>
      <c r="D77" s="93">
        <v>96</v>
      </c>
      <c r="E77" s="93">
        <v>96</v>
      </c>
      <c r="F77" s="93">
        <v>96</v>
      </c>
      <c r="G77" s="94">
        <f t="shared" ref="G77:G111" si="2">AVERAGE(C77:F77)*1.04</f>
        <v>99.84</v>
      </c>
      <c r="H77" s="30">
        <f t="shared" ref="H77:H111" si="3">100-G77</f>
        <v>0.15999999999999659</v>
      </c>
      <c r="I77" s="95" t="s">
        <v>1370</v>
      </c>
    </row>
    <row r="78" spans="1:9" x14ac:dyDescent="0.2">
      <c r="A78" s="93">
        <v>71</v>
      </c>
      <c r="B78" s="93">
        <v>70</v>
      </c>
      <c r="C78" s="93">
        <v>96</v>
      </c>
      <c r="D78" s="93">
        <v>96</v>
      </c>
      <c r="E78" s="93">
        <v>96</v>
      </c>
      <c r="F78" s="93">
        <v>96</v>
      </c>
      <c r="G78" s="94">
        <f t="shared" si="2"/>
        <v>99.84</v>
      </c>
      <c r="H78" s="30">
        <f t="shared" si="3"/>
        <v>0.15999999999999659</v>
      </c>
      <c r="I78" s="95" t="s">
        <v>1371</v>
      </c>
    </row>
    <row r="79" spans="1:9" x14ac:dyDescent="0.2">
      <c r="A79" s="93">
        <v>72</v>
      </c>
      <c r="B79" s="93">
        <v>71</v>
      </c>
      <c r="C79" s="93">
        <v>10</v>
      </c>
      <c r="D79" s="93">
        <v>8</v>
      </c>
      <c r="E79" s="93">
        <v>2</v>
      </c>
      <c r="F79" s="93">
        <v>7</v>
      </c>
      <c r="G79" s="94">
        <f t="shared" si="2"/>
        <v>7.0200000000000005</v>
      </c>
      <c r="H79" s="30">
        <f t="shared" si="3"/>
        <v>92.98</v>
      </c>
      <c r="I79" s="95"/>
    </row>
    <row r="80" spans="1:9" x14ac:dyDescent="0.2">
      <c r="A80" s="93">
        <v>73</v>
      </c>
      <c r="B80" s="93">
        <v>72</v>
      </c>
      <c r="C80" s="93">
        <v>9</v>
      </c>
      <c r="D80" s="93">
        <v>7</v>
      </c>
      <c r="E80" s="93">
        <v>8</v>
      </c>
      <c r="F80" s="93">
        <v>6</v>
      </c>
      <c r="G80" s="94">
        <f t="shared" si="2"/>
        <v>7.8000000000000007</v>
      </c>
      <c r="H80" s="30">
        <f t="shared" si="3"/>
        <v>92.2</v>
      </c>
      <c r="I80" s="95"/>
    </row>
    <row r="81" spans="1:9" x14ac:dyDescent="0.2">
      <c r="A81" s="93">
        <v>74</v>
      </c>
      <c r="B81" s="93">
        <v>73</v>
      </c>
      <c r="C81" s="93">
        <v>6</v>
      </c>
      <c r="D81" s="93">
        <v>0</v>
      </c>
      <c r="E81" s="93">
        <v>14</v>
      </c>
      <c r="F81" s="93">
        <v>3</v>
      </c>
      <c r="G81" s="94">
        <f t="shared" si="2"/>
        <v>5.98</v>
      </c>
      <c r="H81" s="30">
        <f t="shared" si="3"/>
        <v>94.02</v>
      </c>
      <c r="I81" s="95"/>
    </row>
    <row r="82" spans="1:9" x14ac:dyDescent="0.2">
      <c r="A82" s="93">
        <v>75</v>
      </c>
      <c r="B82" s="93">
        <v>74</v>
      </c>
      <c r="C82" s="93">
        <v>12</v>
      </c>
      <c r="D82" s="93">
        <v>43</v>
      </c>
      <c r="E82" s="93">
        <v>82</v>
      </c>
      <c r="F82" s="93">
        <v>63</v>
      </c>
      <c r="G82" s="94">
        <f t="shared" si="2"/>
        <v>52</v>
      </c>
      <c r="H82" s="30">
        <f t="shared" si="3"/>
        <v>48</v>
      </c>
      <c r="I82" s="95" t="s">
        <v>1372</v>
      </c>
    </row>
    <row r="83" spans="1:9" x14ac:dyDescent="0.2">
      <c r="A83" s="93">
        <v>76</v>
      </c>
      <c r="B83" s="93">
        <v>75</v>
      </c>
      <c r="C83" s="93">
        <v>10</v>
      </c>
      <c r="D83" s="93">
        <v>6</v>
      </c>
      <c r="E83" s="93">
        <v>9</v>
      </c>
      <c r="F83" s="93">
        <v>2</v>
      </c>
      <c r="G83" s="94">
        <f t="shared" si="2"/>
        <v>7.0200000000000005</v>
      </c>
      <c r="H83" s="30">
        <f t="shared" si="3"/>
        <v>92.98</v>
      </c>
      <c r="I83" s="95"/>
    </row>
    <row r="84" spans="1:9" x14ac:dyDescent="0.2">
      <c r="A84" s="93">
        <v>77</v>
      </c>
      <c r="B84" s="93">
        <v>76</v>
      </c>
      <c r="C84" s="93">
        <v>7</v>
      </c>
      <c r="D84" s="93">
        <v>4</v>
      </c>
      <c r="E84" s="93">
        <v>3</v>
      </c>
      <c r="F84" s="93">
        <v>5</v>
      </c>
      <c r="G84" s="94">
        <f t="shared" si="2"/>
        <v>4.9400000000000004</v>
      </c>
      <c r="H84" s="30">
        <f t="shared" si="3"/>
        <v>95.06</v>
      </c>
      <c r="I84" s="95"/>
    </row>
    <row r="85" spans="1:9" x14ac:dyDescent="0.2">
      <c r="A85" s="93">
        <v>78</v>
      </c>
      <c r="B85" s="93">
        <v>77</v>
      </c>
      <c r="C85" s="93">
        <v>15</v>
      </c>
      <c r="D85" s="93">
        <v>5</v>
      </c>
      <c r="E85" s="93">
        <v>4</v>
      </c>
      <c r="F85" s="93">
        <v>12</v>
      </c>
      <c r="G85" s="94">
        <f t="shared" si="2"/>
        <v>9.36</v>
      </c>
      <c r="H85" s="30">
        <f t="shared" si="3"/>
        <v>90.64</v>
      </c>
      <c r="I85" s="95"/>
    </row>
    <row r="86" spans="1:9" x14ac:dyDescent="0.2">
      <c r="A86" s="93">
        <v>79</v>
      </c>
      <c r="B86" s="93">
        <v>78</v>
      </c>
      <c r="C86" s="93">
        <v>20</v>
      </c>
      <c r="D86" s="93">
        <v>14</v>
      </c>
      <c r="E86" s="93">
        <v>39</v>
      </c>
      <c r="F86" s="93">
        <v>21</v>
      </c>
      <c r="G86" s="94">
        <f>AVERAGE(C86:F86)*1.04</f>
        <v>24.44</v>
      </c>
      <c r="H86" s="30">
        <f>100-G86</f>
        <v>75.56</v>
      </c>
      <c r="I86" s="95"/>
    </row>
    <row r="87" spans="1:9" x14ac:dyDescent="0.2">
      <c r="A87" s="93">
        <v>80</v>
      </c>
      <c r="B87" s="93">
        <v>79</v>
      </c>
      <c r="C87" s="93">
        <v>6</v>
      </c>
      <c r="D87" s="93">
        <v>4</v>
      </c>
      <c r="E87" s="93">
        <v>3</v>
      </c>
      <c r="F87" s="93">
        <v>9</v>
      </c>
      <c r="G87" s="94">
        <f t="shared" si="2"/>
        <v>5.7200000000000006</v>
      </c>
      <c r="H87" s="30">
        <f t="shared" si="3"/>
        <v>94.28</v>
      </c>
      <c r="I87" s="95"/>
    </row>
    <row r="88" spans="1:9" x14ac:dyDescent="0.2">
      <c r="A88" s="93">
        <v>81</v>
      </c>
      <c r="B88" s="93">
        <v>80</v>
      </c>
      <c r="C88" s="93">
        <v>11</v>
      </c>
      <c r="D88" s="93">
        <v>8</v>
      </c>
      <c r="E88" s="93">
        <v>8</v>
      </c>
      <c r="F88" s="93">
        <v>7</v>
      </c>
      <c r="G88" s="94">
        <f t="shared" si="2"/>
        <v>8.84</v>
      </c>
      <c r="H88" s="30">
        <f t="shared" si="3"/>
        <v>91.16</v>
      </c>
      <c r="I88" s="95"/>
    </row>
    <row r="89" spans="1:9" x14ac:dyDescent="0.2">
      <c r="A89" s="93">
        <v>82</v>
      </c>
      <c r="B89" s="93">
        <v>81</v>
      </c>
      <c r="C89" s="93">
        <v>40</v>
      </c>
      <c r="D89" s="93">
        <v>26</v>
      </c>
      <c r="E89" s="93">
        <v>29</v>
      </c>
      <c r="F89" s="93">
        <v>28</v>
      </c>
      <c r="G89" s="94">
        <f t="shared" si="2"/>
        <v>31.98</v>
      </c>
      <c r="H89" s="30">
        <f t="shared" si="3"/>
        <v>68.02</v>
      </c>
      <c r="I89" s="95" t="s">
        <v>1373</v>
      </c>
    </row>
    <row r="90" spans="1:9" x14ac:dyDescent="0.2">
      <c r="A90" s="93">
        <v>83</v>
      </c>
      <c r="B90" s="93">
        <v>82</v>
      </c>
      <c r="C90" s="93">
        <v>18</v>
      </c>
      <c r="D90" s="93">
        <v>84</v>
      </c>
      <c r="E90" s="93">
        <v>56</v>
      </c>
      <c r="F90" s="93">
        <v>36</v>
      </c>
      <c r="G90" s="94">
        <f t="shared" si="2"/>
        <v>50.440000000000005</v>
      </c>
      <c r="H90" s="30">
        <f t="shared" si="3"/>
        <v>49.559999999999995</v>
      </c>
      <c r="I90" s="95" t="s">
        <v>1374</v>
      </c>
    </row>
    <row r="91" spans="1:9" x14ac:dyDescent="0.2">
      <c r="A91" s="93">
        <v>84</v>
      </c>
      <c r="B91" s="93">
        <v>83</v>
      </c>
      <c r="C91" s="93">
        <v>13</v>
      </c>
      <c r="D91" s="93">
        <v>12</v>
      </c>
      <c r="E91" s="93">
        <v>12</v>
      </c>
      <c r="F91" s="93">
        <v>14</v>
      </c>
      <c r="G91" s="94">
        <f t="shared" si="2"/>
        <v>13.26</v>
      </c>
      <c r="H91" s="30">
        <f t="shared" si="3"/>
        <v>86.74</v>
      </c>
      <c r="I91" s="95"/>
    </row>
    <row r="92" spans="1:9" x14ac:dyDescent="0.2">
      <c r="A92" s="93">
        <v>85</v>
      </c>
      <c r="B92" s="93">
        <v>84</v>
      </c>
      <c r="C92" s="93">
        <v>3</v>
      </c>
      <c r="D92" s="93">
        <v>2</v>
      </c>
      <c r="E92" s="93">
        <v>5</v>
      </c>
      <c r="F92" s="93">
        <v>2</v>
      </c>
      <c r="G92" s="94">
        <f t="shared" si="2"/>
        <v>3.12</v>
      </c>
      <c r="H92" s="30">
        <f t="shared" si="3"/>
        <v>96.88</v>
      </c>
      <c r="I92" s="95" t="s">
        <v>1375</v>
      </c>
    </row>
    <row r="93" spans="1:9" x14ac:dyDescent="0.2">
      <c r="A93" s="93">
        <v>86</v>
      </c>
      <c r="B93" s="93">
        <v>85</v>
      </c>
      <c r="C93" s="93">
        <v>6</v>
      </c>
      <c r="D93" s="93">
        <v>9</v>
      </c>
      <c r="E93" s="93">
        <v>5</v>
      </c>
      <c r="F93" s="93">
        <v>4</v>
      </c>
      <c r="G93" s="94">
        <f t="shared" si="2"/>
        <v>6.24</v>
      </c>
      <c r="H93" s="30">
        <f t="shared" si="3"/>
        <v>93.76</v>
      </c>
      <c r="I93" s="95"/>
    </row>
    <row r="94" spans="1:9" x14ac:dyDescent="0.2">
      <c r="A94" s="93">
        <v>87</v>
      </c>
      <c r="B94" s="93">
        <v>86</v>
      </c>
      <c r="C94" s="93">
        <v>3</v>
      </c>
      <c r="D94" s="93">
        <v>8</v>
      </c>
      <c r="E94" s="93">
        <v>14</v>
      </c>
      <c r="F94" s="93">
        <v>10</v>
      </c>
      <c r="G94" s="94">
        <f t="shared" si="2"/>
        <v>9.1</v>
      </c>
      <c r="H94" s="30">
        <f t="shared" si="3"/>
        <v>90.9</v>
      </c>
      <c r="I94" s="95"/>
    </row>
    <row r="95" spans="1:9" x14ac:dyDescent="0.2">
      <c r="A95" s="93">
        <v>88</v>
      </c>
      <c r="B95" s="93">
        <v>87</v>
      </c>
      <c r="C95" s="93">
        <v>6</v>
      </c>
      <c r="D95" s="93">
        <v>5</v>
      </c>
      <c r="E95" s="93">
        <v>11</v>
      </c>
      <c r="F95" s="93">
        <v>7</v>
      </c>
      <c r="G95" s="94">
        <f t="shared" si="2"/>
        <v>7.54</v>
      </c>
      <c r="H95" s="30">
        <f t="shared" si="3"/>
        <v>92.46</v>
      </c>
      <c r="I95" s="95"/>
    </row>
    <row r="96" spans="1:9" x14ac:dyDescent="0.2">
      <c r="A96" s="93">
        <v>89</v>
      </c>
      <c r="B96" s="93">
        <v>88</v>
      </c>
      <c r="C96" s="93">
        <v>4</v>
      </c>
      <c r="D96" s="93">
        <v>8</v>
      </c>
      <c r="E96" s="93">
        <v>12</v>
      </c>
      <c r="F96" s="93">
        <v>7</v>
      </c>
      <c r="G96" s="94">
        <f t="shared" si="2"/>
        <v>8.06</v>
      </c>
      <c r="H96" s="30">
        <f t="shared" si="3"/>
        <v>91.94</v>
      </c>
      <c r="I96" s="95"/>
    </row>
    <row r="97" spans="1:9" x14ac:dyDescent="0.2">
      <c r="A97" s="93">
        <v>90</v>
      </c>
      <c r="B97" s="93">
        <v>89</v>
      </c>
      <c r="C97" s="93">
        <v>38</v>
      </c>
      <c r="D97" s="93">
        <v>33</v>
      </c>
      <c r="E97" s="93">
        <v>30</v>
      </c>
      <c r="F97" s="93">
        <v>22</v>
      </c>
      <c r="G97" s="94">
        <f t="shared" si="2"/>
        <v>31.98</v>
      </c>
      <c r="H97" s="30">
        <f t="shared" si="3"/>
        <v>68.02</v>
      </c>
      <c r="I97" s="95" t="s">
        <v>1376</v>
      </c>
    </row>
    <row r="98" spans="1:9" x14ac:dyDescent="0.2">
      <c r="A98" s="93">
        <v>91</v>
      </c>
      <c r="B98" s="93">
        <v>90</v>
      </c>
      <c r="C98" s="93">
        <v>3</v>
      </c>
      <c r="D98" s="93">
        <v>3</v>
      </c>
      <c r="E98" s="93">
        <v>1</v>
      </c>
      <c r="F98" s="93">
        <v>1</v>
      </c>
      <c r="G98" s="94">
        <f t="shared" si="2"/>
        <v>2.08</v>
      </c>
      <c r="H98" s="30">
        <f t="shared" si="3"/>
        <v>97.92</v>
      </c>
      <c r="I98" s="95" t="s">
        <v>1377</v>
      </c>
    </row>
    <row r="99" spans="1:9" x14ac:dyDescent="0.2">
      <c r="A99" s="93">
        <v>92</v>
      </c>
      <c r="B99" s="93">
        <v>91</v>
      </c>
      <c r="C99" s="93">
        <v>20</v>
      </c>
      <c r="D99" s="93">
        <v>3</v>
      </c>
      <c r="E99" s="93">
        <v>27</v>
      </c>
      <c r="F99" s="93">
        <v>17</v>
      </c>
      <c r="G99" s="94">
        <f t="shared" si="2"/>
        <v>17.420000000000002</v>
      </c>
      <c r="H99" s="30">
        <f t="shared" si="3"/>
        <v>82.58</v>
      </c>
      <c r="I99" s="95"/>
    </row>
    <row r="100" spans="1:9" x14ac:dyDescent="0.2">
      <c r="A100" s="93">
        <v>93</v>
      </c>
      <c r="B100" s="93">
        <v>92</v>
      </c>
      <c r="C100" s="93">
        <v>9</v>
      </c>
      <c r="D100" s="93">
        <v>13</v>
      </c>
      <c r="E100" s="93">
        <v>5</v>
      </c>
      <c r="F100" s="93">
        <v>6</v>
      </c>
      <c r="G100" s="94">
        <f t="shared" si="2"/>
        <v>8.58</v>
      </c>
      <c r="H100" s="30">
        <f t="shared" si="3"/>
        <v>91.42</v>
      </c>
      <c r="I100" s="95"/>
    </row>
    <row r="101" spans="1:9" x14ac:dyDescent="0.2">
      <c r="A101" s="93">
        <v>94</v>
      </c>
      <c r="B101" s="93">
        <v>93</v>
      </c>
      <c r="C101" s="93">
        <v>2</v>
      </c>
      <c r="D101" s="93">
        <v>1</v>
      </c>
      <c r="E101" s="93">
        <v>1</v>
      </c>
      <c r="F101" s="93">
        <v>4</v>
      </c>
      <c r="G101" s="94">
        <f t="shared" si="2"/>
        <v>2.08</v>
      </c>
      <c r="H101" s="32">
        <f t="shared" si="3"/>
        <v>97.92</v>
      </c>
      <c r="I101" s="95"/>
    </row>
    <row r="102" spans="1:9" x14ac:dyDescent="0.2">
      <c r="A102" s="93">
        <v>95</v>
      </c>
      <c r="B102" s="93">
        <v>94</v>
      </c>
      <c r="C102" s="93">
        <v>20</v>
      </c>
      <c r="D102" s="93">
        <v>12</v>
      </c>
      <c r="E102" s="93">
        <v>32</v>
      </c>
      <c r="F102" s="93">
        <v>73</v>
      </c>
      <c r="G102" s="94">
        <f t="shared" si="2"/>
        <v>35.620000000000005</v>
      </c>
      <c r="H102" s="32">
        <f t="shared" si="3"/>
        <v>64.38</v>
      </c>
      <c r="I102" s="95" t="s">
        <v>1343</v>
      </c>
    </row>
    <row r="103" spans="1:9" x14ac:dyDescent="0.2">
      <c r="A103" s="93">
        <v>96</v>
      </c>
      <c r="B103" s="93">
        <v>95</v>
      </c>
      <c r="C103" s="93">
        <v>3</v>
      </c>
      <c r="D103" s="93">
        <v>3</v>
      </c>
      <c r="E103" s="93">
        <v>4</v>
      </c>
      <c r="F103" s="93">
        <v>2</v>
      </c>
      <c r="G103" s="94">
        <f t="shared" si="2"/>
        <v>3.12</v>
      </c>
      <c r="H103" s="32">
        <f t="shared" si="3"/>
        <v>96.88</v>
      </c>
      <c r="I103" s="95" t="s">
        <v>1378</v>
      </c>
    </row>
    <row r="104" spans="1:9" x14ac:dyDescent="0.2">
      <c r="A104" s="93">
        <v>97</v>
      </c>
      <c r="B104" s="93">
        <v>96</v>
      </c>
      <c r="C104" s="93">
        <v>9</v>
      </c>
      <c r="D104" s="93">
        <v>5</v>
      </c>
      <c r="E104" s="93">
        <v>3</v>
      </c>
      <c r="F104" s="93">
        <v>7</v>
      </c>
      <c r="G104" s="94">
        <f t="shared" si="2"/>
        <v>6.24</v>
      </c>
      <c r="H104" s="32">
        <f t="shared" si="3"/>
        <v>93.76</v>
      </c>
      <c r="I104" s="95"/>
    </row>
    <row r="105" spans="1:9" x14ac:dyDescent="0.2">
      <c r="A105" s="93">
        <v>98</v>
      </c>
      <c r="B105" s="93">
        <v>97</v>
      </c>
      <c r="C105" s="93">
        <v>8</v>
      </c>
      <c r="D105" s="93">
        <v>3</v>
      </c>
      <c r="E105" s="93">
        <v>6</v>
      </c>
      <c r="F105" s="93">
        <v>1</v>
      </c>
      <c r="G105" s="94">
        <f t="shared" si="2"/>
        <v>4.68</v>
      </c>
      <c r="H105" s="93">
        <f t="shared" si="3"/>
        <v>95.32</v>
      </c>
      <c r="I105" s="95" t="s">
        <v>1379</v>
      </c>
    </row>
    <row r="106" spans="1:9" x14ac:dyDescent="0.2">
      <c r="A106" s="93">
        <v>99</v>
      </c>
      <c r="B106" s="93">
        <v>98</v>
      </c>
      <c r="C106" s="93">
        <v>12</v>
      </c>
      <c r="D106" s="93">
        <v>7</v>
      </c>
      <c r="E106" s="93">
        <v>4</v>
      </c>
      <c r="F106" s="93">
        <v>5</v>
      </c>
      <c r="G106" s="94">
        <f>AVERAGE(C106:F106)*1.04</f>
        <v>7.28</v>
      </c>
      <c r="H106" s="93">
        <f t="shared" si="3"/>
        <v>92.72</v>
      </c>
      <c r="I106" s="95"/>
    </row>
    <row r="107" spans="1:9" x14ac:dyDescent="0.2">
      <c r="A107" s="93">
        <v>100</v>
      </c>
      <c r="B107" s="93">
        <v>99</v>
      </c>
      <c r="C107" s="93">
        <v>6</v>
      </c>
      <c r="D107" s="93">
        <v>1</v>
      </c>
      <c r="E107" s="93">
        <v>9</v>
      </c>
      <c r="F107" s="93">
        <v>15</v>
      </c>
      <c r="G107" s="94">
        <f t="shared" si="2"/>
        <v>8.06</v>
      </c>
      <c r="H107" s="32">
        <f>100-G107</f>
        <v>91.94</v>
      </c>
      <c r="I107" s="95"/>
    </row>
    <row r="108" spans="1:9" x14ac:dyDescent="0.2">
      <c r="A108" s="93">
        <v>101</v>
      </c>
      <c r="B108" s="93">
        <v>100</v>
      </c>
      <c r="C108" s="93">
        <v>9</v>
      </c>
      <c r="D108" s="93">
        <v>5</v>
      </c>
      <c r="E108" s="93">
        <v>6</v>
      </c>
      <c r="F108" s="93">
        <v>17</v>
      </c>
      <c r="G108" s="94">
        <f t="shared" si="2"/>
        <v>9.620000000000001</v>
      </c>
      <c r="H108" s="32">
        <f t="shared" si="3"/>
        <v>90.38</v>
      </c>
      <c r="I108" s="95"/>
    </row>
    <row r="109" spans="1:9" x14ac:dyDescent="0.2">
      <c r="A109" s="93">
        <v>102</v>
      </c>
      <c r="B109" s="93">
        <v>101</v>
      </c>
      <c r="C109" s="93">
        <v>11</v>
      </c>
      <c r="D109" s="93">
        <v>1</v>
      </c>
      <c r="E109" s="93">
        <v>4</v>
      </c>
      <c r="F109" s="93">
        <v>6</v>
      </c>
      <c r="G109" s="94">
        <f t="shared" si="2"/>
        <v>5.7200000000000006</v>
      </c>
      <c r="H109" s="93">
        <f t="shared" si="3"/>
        <v>94.28</v>
      </c>
      <c r="I109" s="95"/>
    </row>
    <row r="110" spans="1:9" x14ac:dyDescent="0.2">
      <c r="A110" s="93">
        <v>103</v>
      </c>
      <c r="B110" s="93">
        <v>102</v>
      </c>
      <c r="C110" s="93">
        <v>3</v>
      </c>
      <c r="D110" s="93">
        <v>19</v>
      </c>
      <c r="E110" s="93">
        <v>16</v>
      </c>
      <c r="F110" s="93">
        <v>10</v>
      </c>
      <c r="G110" s="94">
        <f t="shared" si="2"/>
        <v>12.48</v>
      </c>
      <c r="H110" s="93">
        <f t="shared" si="3"/>
        <v>87.52</v>
      </c>
      <c r="I110" s="95" t="s">
        <v>1380</v>
      </c>
    </row>
    <row r="111" spans="1:9" x14ac:dyDescent="0.2">
      <c r="A111" s="93">
        <v>104</v>
      </c>
      <c r="B111" s="93">
        <v>103</v>
      </c>
      <c r="C111" s="93">
        <v>16</v>
      </c>
      <c r="D111" s="93">
        <v>5</v>
      </c>
      <c r="E111" s="93">
        <v>16</v>
      </c>
      <c r="F111" s="93">
        <v>14</v>
      </c>
      <c r="G111" s="94">
        <f t="shared" si="2"/>
        <v>13.26</v>
      </c>
      <c r="H111" s="32">
        <f t="shared" si="3"/>
        <v>86.74</v>
      </c>
      <c r="I111" s="95"/>
    </row>
    <row r="113" spans="7:8" x14ac:dyDescent="0.2">
      <c r="G113" t="s">
        <v>1381</v>
      </c>
      <c r="H113">
        <f>MAX(H8:H111)</f>
        <v>97.92</v>
      </c>
    </row>
    <row r="114" spans="7:8" x14ac:dyDescent="0.2">
      <c r="G114" t="s">
        <v>1382</v>
      </c>
      <c r="H114">
        <f>MIN(H8:H111)</f>
        <v>0.15999999999999659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6868-E456-4100-8C18-D22D9E452FE6}">
  <dimension ref="A1:AO116"/>
  <sheetViews>
    <sheetView topLeftCell="A9" workbookViewId="0">
      <selection activeCell="C19" sqref="C19"/>
    </sheetView>
  </sheetViews>
  <sheetFormatPr baseColWidth="10" defaultColWidth="8.83203125" defaultRowHeight="15" x14ac:dyDescent="0.2"/>
  <sheetData>
    <row r="1" spans="1:41" x14ac:dyDescent="0.2">
      <c r="B1" t="s">
        <v>1383</v>
      </c>
    </row>
    <row r="3" spans="1:41" x14ac:dyDescent="0.2">
      <c r="B3" t="s">
        <v>1384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9" spans="1:41" ht="272" x14ac:dyDescent="0.2">
      <c r="A9" t="s">
        <v>2</v>
      </c>
      <c r="B9" s="82" t="s">
        <v>1389</v>
      </c>
      <c r="F9" t="s">
        <v>1390</v>
      </c>
      <c r="H9" s="82" t="s">
        <v>1391</v>
      </c>
      <c r="L9" t="s">
        <v>4</v>
      </c>
      <c r="P9" t="s">
        <v>5</v>
      </c>
      <c r="Q9" t="s">
        <v>6</v>
      </c>
      <c r="R9" s="82" t="s">
        <v>1392</v>
      </c>
      <c r="V9" t="s">
        <v>1393</v>
      </c>
      <c r="W9" t="s">
        <v>1394</v>
      </c>
      <c r="X9" s="82" t="s">
        <v>97</v>
      </c>
    </row>
    <row r="10" spans="1:41" ht="32" x14ac:dyDescent="0.2">
      <c r="A10" s="82" t="s">
        <v>191</v>
      </c>
      <c r="B10" t="s">
        <v>11</v>
      </c>
      <c r="C10" t="s">
        <v>12</v>
      </c>
      <c r="D10" t="s">
        <v>13</v>
      </c>
      <c r="E10" t="s">
        <v>14</v>
      </c>
      <c r="G10" t="s">
        <v>3</v>
      </c>
      <c r="H10" t="s">
        <v>11</v>
      </c>
      <c r="I10" t="s">
        <v>12</v>
      </c>
      <c r="J10" t="s">
        <v>13</v>
      </c>
      <c r="K10" t="s">
        <v>14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15</v>
      </c>
      <c r="R10" t="s">
        <v>974</v>
      </c>
      <c r="S10" t="s">
        <v>1395</v>
      </c>
      <c r="T10" t="s">
        <v>32</v>
      </c>
      <c r="U10" t="s">
        <v>33</v>
      </c>
      <c r="X10" t="s">
        <v>18</v>
      </c>
      <c r="Y10" t="s">
        <v>19</v>
      </c>
      <c r="Z10" t="s">
        <v>20</v>
      </c>
      <c r="AA10" t="s">
        <v>25</v>
      </c>
      <c r="AB10" t="s">
        <v>1396</v>
      </c>
      <c r="AC10" t="s">
        <v>21</v>
      </c>
      <c r="AD10" t="s">
        <v>1397</v>
      </c>
      <c r="AE10" t="s">
        <v>1398</v>
      </c>
      <c r="AF10" t="s">
        <v>22</v>
      </c>
      <c r="AG10" t="s">
        <v>23</v>
      </c>
      <c r="AH10" t="s">
        <v>24</v>
      </c>
      <c r="AI10" t="s">
        <v>1399</v>
      </c>
      <c r="AJ10" t="s">
        <v>1400</v>
      </c>
      <c r="AK10" t="s">
        <v>1401</v>
      </c>
      <c r="AL10" t="s">
        <v>26</v>
      </c>
      <c r="AM10" t="s">
        <v>1402</v>
      </c>
      <c r="AN10" t="s">
        <v>1403</v>
      </c>
      <c r="AO10" t="s">
        <v>1404</v>
      </c>
    </row>
    <row r="11" spans="1:41" x14ac:dyDescent="0.2">
      <c r="A11">
        <v>1</v>
      </c>
      <c r="G11" t="s">
        <v>621</v>
      </c>
    </row>
    <row r="12" spans="1:41" x14ac:dyDescent="0.2">
      <c r="A12">
        <v>2</v>
      </c>
      <c r="G12" t="s">
        <v>621</v>
      </c>
    </row>
    <row r="13" spans="1:41" x14ac:dyDescent="0.2">
      <c r="A13">
        <v>3</v>
      </c>
      <c r="B13">
        <v>10</v>
      </c>
      <c r="C13">
        <v>16</v>
      </c>
      <c r="D13">
        <v>10</v>
      </c>
      <c r="E13">
        <v>20</v>
      </c>
      <c r="F13">
        <v>14</v>
      </c>
      <c r="H13" t="s">
        <v>1405</v>
      </c>
      <c r="I13" t="s">
        <v>1406</v>
      </c>
      <c r="J13" t="s">
        <v>1407</v>
      </c>
      <c r="K13" t="s">
        <v>1408</v>
      </c>
      <c r="L13">
        <v>2</v>
      </c>
      <c r="M13">
        <v>6</v>
      </c>
      <c r="N13">
        <v>1</v>
      </c>
      <c r="O13">
        <v>2</v>
      </c>
      <c r="P13" s="83">
        <v>2.86E-2</v>
      </c>
      <c r="Q13" s="83">
        <v>0.97140000000000004</v>
      </c>
      <c r="R13">
        <v>1</v>
      </c>
      <c r="S13">
        <v>1</v>
      </c>
      <c r="T13">
        <v>0</v>
      </c>
      <c r="U13">
        <v>0</v>
      </c>
      <c r="V13" t="s">
        <v>1409</v>
      </c>
      <c r="W13" t="s">
        <v>1410</v>
      </c>
      <c r="Y13" t="s">
        <v>1411</v>
      </c>
      <c r="AB13" t="s">
        <v>1412</v>
      </c>
    </row>
    <row r="14" spans="1:41" x14ac:dyDescent="0.2">
      <c r="A14">
        <v>4</v>
      </c>
      <c r="B14">
        <v>0</v>
      </c>
      <c r="C14">
        <v>2</v>
      </c>
      <c r="D14">
        <v>2</v>
      </c>
      <c r="E14">
        <v>3</v>
      </c>
      <c r="F14">
        <v>1.8</v>
      </c>
      <c r="G14" t="s">
        <v>1413</v>
      </c>
      <c r="H14">
        <v>0</v>
      </c>
      <c r="I14" t="s">
        <v>1414</v>
      </c>
      <c r="J14" t="s">
        <v>1414</v>
      </c>
      <c r="K14" t="s">
        <v>1415</v>
      </c>
      <c r="L14">
        <v>2</v>
      </c>
      <c r="M14">
        <v>9</v>
      </c>
      <c r="N14">
        <v>2</v>
      </c>
      <c r="O14">
        <v>1</v>
      </c>
      <c r="P14" s="83">
        <v>3.6400000000000002E-2</v>
      </c>
      <c r="Q14" s="83">
        <v>0.96360000000000001</v>
      </c>
      <c r="R14">
        <v>1</v>
      </c>
      <c r="S14">
        <v>0</v>
      </c>
      <c r="T14">
        <v>0</v>
      </c>
      <c r="U14">
        <v>0</v>
      </c>
      <c r="V14" t="s">
        <v>1416</v>
      </c>
      <c r="W14" t="s">
        <v>82</v>
      </c>
      <c r="Z14" t="s">
        <v>13</v>
      </c>
    </row>
    <row r="15" spans="1:41" x14ac:dyDescent="0.2">
      <c r="A15">
        <v>5</v>
      </c>
      <c r="B15">
        <v>4</v>
      </c>
      <c r="C15">
        <v>7</v>
      </c>
      <c r="D15">
        <v>2</v>
      </c>
      <c r="E15">
        <v>0</v>
      </c>
      <c r="F15">
        <v>3.3</v>
      </c>
      <c r="G15" t="s">
        <v>1417</v>
      </c>
      <c r="H15" t="s">
        <v>1418</v>
      </c>
      <c r="I15" t="s">
        <v>1419</v>
      </c>
      <c r="J15" t="s">
        <v>1414</v>
      </c>
      <c r="K15">
        <v>0</v>
      </c>
      <c r="L15">
        <v>27</v>
      </c>
      <c r="M15">
        <v>3</v>
      </c>
      <c r="N15">
        <v>1</v>
      </c>
      <c r="O15">
        <v>2</v>
      </c>
      <c r="P15" s="83">
        <v>8.5800000000000001E-2</v>
      </c>
      <c r="Q15" s="83">
        <v>0.91420000000000001</v>
      </c>
      <c r="R15">
        <v>1</v>
      </c>
      <c r="S15">
        <v>1</v>
      </c>
      <c r="T15">
        <v>0</v>
      </c>
      <c r="U15">
        <v>0</v>
      </c>
      <c r="V15" t="s">
        <v>1420</v>
      </c>
      <c r="W15" t="s">
        <v>1421</v>
      </c>
      <c r="Z15" t="s">
        <v>13</v>
      </c>
      <c r="AA15" t="s">
        <v>1411</v>
      </c>
    </row>
    <row r="16" spans="1:41" x14ac:dyDescent="0.2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1422</v>
      </c>
      <c r="H16">
        <v>0</v>
      </c>
      <c r="I16">
        <v>0</v>
      </c>
      <c r="J16">
        <v>0</v>
      </c>
      <c r="K16">
        <v>0</v>
      </c>
      <c r="L16">
        <v>3</v>
      </c>
      <c r="M16">
        <v>3</v>
      </c>
      <c r="N16">
        <v>8</v>
      </c>
      <c r="O16">
        <v>2</v>
      </c>
      <c r="P16" s="83">
        <v>4.1599999999999998E-2</v>
      </c>
      <c r="Q16" s="83">
        <v>0.95840000000000003</v>
      </c>
      <c r="R16">
        <v>0</v>
      </c>
      <c r="S16">
        <v>0</v>
      </c>
      <c r="T16">
        <v>0</v>
      </c>
      <c r="U16">
        <v>0</v>
      </c>
      <c r="V16" t="s">
        <v>1423</v>
      </c>
      <c r="W16" t="s">
        <v>1424</v>
      </c>
    </row>
    <row r="17" spans="1:38" x14ac:dyDescent="0.2">
      <c r="A17">
        <v>7</v>
      </c>
      <c r="B17">
        <v>3</v>
      </c>
      <c r="C17">
        <v>4</v>
      </c>
      <c r="D17">
        <v>10</v>
      </c>
      <c r="E17">
        <v>16</v>
      </c>
      <c r="F17">
        <v>8.3000000000000007</v>
      </c>
      <c r="G17" t="s">
        <v>1425</v>
      </c>
      <c r="H17" t="s">
        <v>1426</v>
      </c>
      <c r="I17" t="s">
        <v>1427</v>
      </c>
      <c r="J17" t="s">
        <v>1428</v>
      </c>
      <c r="K17" t="s">
        <v>1429</v>
      </c>
      <c r="L17">
        <v>1</v>
      </c>
      <c r="M17">
        <v>2</v>
      </c>
      <c r="N17">
        <v>3</v>
      </c>
      <c r="O17">
        <v>1</v>
      </c>
      <c r="P17" s="83">
        <v>1.8200000000000001E-2</v>
      </c>
      <c r="Q17" s="83">
        <v>0.98180000000000001</v>
      </c>
      <c r="R17">
        <v>1</v>
      </c>
      <c r="S17">
        <v>1</v>
      </c>
      <c r="T17">
        <v>0</v>
      </c>
      <c r="U17">
        <v>0</v>
      </c>
      <c r="V17" t="s">
        <v>1430</v>
      </c>
      <c r="W17" t="s">
        <v>1431</v>
      </c>
      <c r="X17" t="s">
        <v>1411</v>
      </c>
      <c r="Z17" t="s">
        <v>13</v>
      </c>
      <c r="AA17" t="s">
        <v>13</v>
      </c>
    </row>
    <row r="18" spans="1:38" x14ac:dyDescent="0.2">
      <c r="A18">
        <v>8</v>
      </c>
      <c r="B18">
        <v>0</v>
      </c>
      <c r="C18">
        <v>3</v>
      </c>
      <c r="D18">
        <v>1</v>
      </c>
      <c r="E18">
        <v>3</v>
      </c>
      <c r="F18">
        <v>1.8</v>
      </c>
      <c r="G18" t="s">
        <v>1432</v>
      </c>
      <c r="H18">
        <v>0</v>
      </c>
      <c r="I18" t="s">
        <v>1433</v>
      </c>
      <c r="J18" t="s">
        <v>1434</v>
      </c>
      <c r="K18" t="s">
        <v>1433</v>
      </c>
      <c r="L18">
        <v>2</v>
      </c>
      <c r="M18">
        <v>4</v>
      </c>
      <c r="N18">
        <v>1</v>
      </c>
      <c r="O18">
        <v>4</v>
      </c>
      <c r="P18" s="83">
        <v>2.86E-2</v>
      </c>
      <c r="Q18" s="83">
        <v>0.97140000000000004</v>
      </c>
      <c r="R18">
        <v>0</v>
      </c>
      <c r="S18">
        <v>1</v>
      </c>
      <c r="T18">
        <v>0</v>
      </c>
      <c r="U18">
        <v>0</v>
      </c>
      <c r="V18" t="s">
        <v>1435</v>
      </c>
      <c r="W18" t="s">
        <v>1436</v>
      </c>
    </row>
    <row r="19" spans="1:38" x14ac:dyDescent="0.2">
      <c r="A19">
        <v>9</v>
      </c>
      <c r="B19">
        <v>2</v>
      </c>
      <c r="C19">
        <v>3</v>
      </c>
      <c r="D19">
        <v>5</v>
      </c>
      <c r="E19">
        <v>0</v>
      </c>
      <c r="F19">
        <v>2.5</v>
      </c>
      <c r="G19" t="s">
        <v>1437</v>
      </c>
      <c r="H19" t="s">
        <v>1414</v>
      </c>
      <c r="I19" t="s">
        <v>1415</v>
      </c>
      <c r="J19" t="s">
        <v>1438</v>
      </c>
      <c r="L19">
        <v>1</v>
      </c>
      <c r="M19">
        <v>4</v>
      </c>
      <c r="N19">
        <v>2</v>
      </c>
      <c r="O19">
        <v>3</v>
      </c>
      <c r="P19" s="83">
        <v>2.5999999999999999E-2</v>
      </c>
      <c r="Q19" s="83">
        <v>0.97399999999999998</v>
      </c>
      <c r="R19">
        <v>1</v>
      </c>
      <c r="S19">
        <v>0</v>
      </c>
      <c r="T19">
        <v>0</v>
      </c>
      <c r="U19">
        <v>0</v>
      </c>
      <c r="V19" t="s">
        <v>1439</v>
      </c>
      <c r="W19" t="s">
        <v>1440</v>
      </c>
      <c r="Y19" t="s">
        <v>13</v>
      </c>
      <c r="AA19" t="s">
        <v>13</v>
      </c>
    </row>
    <row r="20" spans="1:38" x14ac:dyDescent="0.2">
      <c r="A20">
        <v>10</v>
      </c>
      <c r="B20">
        <v>1</v>
      </c>
      <c r="C20">
        <v>0</v>
      </c>
      <c r="D20">
        <v>0</v>
      </c>
      <c r="E20">
        <v>0</v>
      </c>
      <c r="F20">
        <v>0.3</v>
      </c>
      <c r="G20" t="s">
        <v>1441</v>
      </c>
      <c r="H20" t="s">
        <v>1434</v>
      </c>
      <c r="I20">
        <v>0</v>
      </c>
      <c r="J20">
        <v>0</v>
      </c>
      <c r="K20">
        <v>0</v>
      </c>
      <c r="L20">
        <v>2</v>
      </c>
      <c r="M20">
        <v>3</v>
      </c>
      <c r="N20">
        <v>12</v>
      </c>
      <c r="O20">
        <v>6</v>
      </c>
      <c r="P20" s="83">
        <v>5.9799999999999999E-2</v>
      </c>
      <c r="Q20" s="83">
        <v>0.94020000000000004</v>
      </c>
      <c r="R20">
        <v>0</v>
      </c>
      <c r="S20">
        <v>1</v>
      </c>
      <c r="T20">
        <v>0</v>
      </c>
      <c r="U20">
        <v>0</v>
      </c>
      <c r="V20" t="s">
        <v>1442</v>
      </c>
      <c r="W20" t="s">
        <v>1443</v>
      </c>
      <c r="AI20" t="s">
        <v>13</v>
      </c>
    </row>
    <row r="21" spans="1:38" x14ac:dyDescent="0.2">
      <c r="A21">
        <v>11</v>
      </c>
      <c r="B21">
        <v>2</v>
      </c>
      <c r="C21">
        <v>3</v>
      </c>
      <c r="D21">
        <v>2</v>
      </c>
      <c r="E21">
        <v>1</v>
      </c>
      <c r="F21">
        <v>2</v>
      </c>
      <c r="H21" t="s">
        <v>1444</v>
      </c>
      <c r="I21" t="s">
        <v>1415</v>
      </c>
      <c r="J21" t="s">
        <v>1444</v>
      </c>
      <c r="K21" t="s">
        <v>1445</v>
      </c>
      <c r="L21">
        <v>2</v>
      </c>
      <c r="M21">
        <v>0</v>
      </c>
      <c r="N21">
        <v>1</v>
      </c>
      <c r="O21">
        <v>0</v>
      </c>
      <c r="P21" s="83">
        <v>7.7999999999999996E-3</v>
      </c>
      <c r="Q21" s="83">
        <v>0.99219999999999997</v>
      </c>
      <c r="R21">
        <v>1</v>
      </c>
      <c r="S21">
        <v>1</v>
      </c>
      <c r="T21">
        <v>0</v>
      </c>
      <c r="U21">
        <v>0</v>
      </c>
      <c r="V21" t="s">
        <v>1446</v>
      </c>
      <c r="W21" t="s">
        <v>1447</v>
      </c>
    </row>
    <row r="22" spans="1:38" x14ac:dyDescent="0.2">
      <c r="A22">
        <v>12</v>
      </c>
      <c r="B22">
        <v>5</v>
      </c>
      <c r="C22">
        <v>2</v>
      </c>
      <c r="D22">
        <v>0</v>
      </c>
      <c r="E22">
        <v>0</v>
      </c>
      <c r="F22">
        <v>1.8</v>
      </c>
      <c r="G22" t="s">
        <v>1448</v>
      </c>
      <c r="H22" t="s">
        <v>1449</v>
      </c>
      <c r="I22" t="s">
        <v>1450</v>
      </c>
      <c r="J22">
        <v>0</v>
      </c>
      <c r="K22">
        <v>0</v>
      </c>
      <c r="L22">
        <v>10</v>
      </c>
      <c r="M22">
        <v>13</v>
      </c>
      <c r="N22">
        <v>5</v>
      </c>
      <c r="O22">
        <v>19</v>
      </c>
      <c r="P22" s="83">
        <v>0.1222</v>
      </c>
      <c r="Q22" s="83">
        <v>0.87780000000000002</v>
      </c>
      <c r="R22">
        <v>1</v>
      </c>
      <c r="S22">
        <v>1</v>
      </c>
      <c r="T22">
        <v>0</v>
      </c>
      <c r="U22">
        <v>1</v>
      </c>
      <c r="V22" t="s">
        <v>1451</v>
      </c>
      <c r="W22" t="s">
        <v>1452</v>
      </c>
      <c r="X22" t="s">
        <v>13</v>
      </c>
    </row>
    <row r="23" spans="1:38" x14ac:dyDescent="0.2">
      <c r="A23">
        <v>13</v>
      </c>
      <c r="B23">
        <v>0</v>
      </c>
      <c r="C23">
        <v>0</v>
      </c>
      <c r="D23">
        <v>1</v>
      </c>
      <c r="E23">
        <v>0</v>
      </c>
      <c r="F23">
        <v>0.3</v>
      </c>
      <c r="H23">
        <v>0</v>
      </c>
      <c r="I23">
        <v>0</v>
      </c>
      <c r="J23" t="s">
        <v>1434</v>
      </c>
      <c r="K23">
        <v>0</v>
      </c>
      <c r="L23">
        <v>2</v>
      </c>
      <c r="M23">
        <v>4</v>
      </c>
      <c r="N23">
        <v>2</v>
      </c>
      <c r="O23">
        <v>3</v>
      </c>
      <c r="P23" s="83">
        <v>2.86E-2</v>
      </c>
      <c r="Q23" s="83">
        <v>0.97140000000000004</v>
      </c>
      <c r="R23">
        <v>0</v>
      </c>
      <c r="S23">
        <v>1</v>
      </c>
      <c r="T23">
        <v>0</v>
      </c>
      <c r="U23">
        <v>0</v>
      </c>
      <c r="V23" t="s">
        <v>1453</v>
      </c>
      <c r="W23" t="s">
        <v>1454</v>
      </c>
    </row>
    <row r="24" spans="1:38" x14ac:dyDescent="0.2">
      <c r="A24">
        <v>14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1455</v>
      </c>
      <c r="H24">
        <v>0</v>
      </c>
      <c r="I24">
        <v>0</v>
      </c>
      <c r="J24">
        <v>0</v>
      </c>
      <c r="K24">
        <v>0</v>
      </c>
      <c r="L24">
        <v>23</v>
      </c>
      <c r="M24">
        <v>1</v>
      </c>
      <c r="N24">
        <v>3</v>
      </c>
      <c r="O24">
        <v>5</v>
      </c>
      <c r="P24" s="83">
        <v>8.3199999999999996E-2</v>
      </c>
      <c r="Q24" s="83">
        <v>0.91679999999999995</v>
      </c>
      <c r="R24">
        <v>0</v>
      </c>
      <c r="S24">
        <v>0</v>
      </c>
      <c r="T24">
        <v>0</v>
      </c>
      <c r="U24">
        <v>1</v>
      </c>
      <c r="V24" t="s">
        <v>1456</v>
      </c>
      <c r="W24" t="s">
        <v>1457</v>
      </c>
      <c r="Y24" t="s">
        <v>1411</v>
      </c>
      <c r="Z24" t="s">
        <v>13</v>
      </c>
      <c r="AC24" t="s">
        <v>13</v>
      </c>
    </row>
    <row r="25" spans="1:38" x14ac:dyDescent="0.2">
      <c r="A25">
        <v>15</v>
      </c>
      <c r="B25">
        <v>6</v>
      </c>
      <c r="C25">
        <v>6</v>
      </c>
      <c r="D25">
        <v>5</v>
      </c>
      <c r="E25">
        <v>0</v>
      </c>
      <c r="F25">
        <v>4.3</v>
      </c>
      <c r="G25" t="s">
        <v>1458</v>
      </c>
      <c r="H25" t="s">
        <v>1459</v>
      </c>
      <c r="I25" t="s">
        <v>1459</v>
      </c>
      <c r="J25" t="s">
        <v>1460</v>
      </c>
      <c r="K25">
        <v>0</v>
      </c>
      <c r="L25">
        <v>1</v>
      </c>
      <c r="M25">
        <v>4</v>
      </c>
      <c r="N25">
        <v>14</v>
      </c>
      <c r="O25">
        <v>4</v>
      </c>
      <c r="P25" s="83">
        <v>5.9799999999999999E-2</v>
      </c>
      <c r="Q25" s="83">
        <v>0.94020000000000004</v>
      </c>
      <c r="R25">
        <v>1</v>
      </c>
      <c r="S25">
        <v>1</v>
      </c>
      <c r="T25">
        <v>0</v>
      </c>
      <c r="U25">
        <v>1</v>
      </c>
      <c r="V25" t="s">
        <v>1461</v>
      </c>
      <c r="W25" t="s">
        <v>1462</v>
      </c>
    </row>
    <row r="26" spans="1:38" x14ac:dyDescent="0.2">
      <c r="A26">
        <v>16</v>
      </c>
      <c r="B26">
        <v>0</v>
      </c>
      <c r="C26">
        <v>4</v>
      </c>
      <c r="D26">
        <v>1</v>
      </c>
      <c r="E26">
        <v>4</v>
      </c>
      <c r="F26">
        <v>2.2999999999999998</v>
      </c>
      <c r="G26" t="s">
        <v>1463</v>
      </c>
      <c r="H26">
        <v>0</v>
      </c>
      <c r="I26" t="s">
        <v>1418</v>
      </c>
      <c r="J26" t="s">
        <v>1434</v>
      </c>
      <c r="K26" t="s">
        <v>1464</v>
      </c>
      <c r="L26">
        <v>32</v>
      </c>
      <c r="M26">
        <v>16</v>
      </c>
      <c r="N26">
        <v>77</v>
      </c>
      <c r="O26">
        <v>70</v>
      </c>
      <c r="P26" s="83">
        <v>0.50700000000000001</v>
      </c>
      <c r="Q26" s="83">
        <v>0.49299999999999999</v>
      </c>
      <c r="R26">
        <v>1</v>
      </c>
      <c r="S26">
        <v>1</v>
      </c>
      <c r="T26">
        <v>0</v>
      </c>
      <c r="U26">
        <v>1</v>
      </c>
      <c r="V26" t="s">
        <v>1465</v>
      </c>
      <c r="W26" t="s">
        <v>1466</v>
      </c>
      <c r="X26" t="s">
        <v>1411</v>
      </c>
      <c r="Y26" t="s">
        <v>13</v>
      </c>
      <c r="Z26" t="s">
        <v>13</v>
      </c>
    </row>
    <row r="27" spans="1:38" x14ac:dyDescent="0.2">
      <c r="A27">
        <v>17</v>
      </c>
      <c r="B27">
        <v>24</v>
      </c>
      <c r="C27">
        <v>1</v>
      </c>
      <c r="D27">
        <v>0</v>
      </c>
      <c r="E27">
        <v>1</v>
      </c>
      <c r="F27">
        <v>6.5</v>
      </c>
      <c r="G27" t="s">
        <v>1467</v>
      </c>
      <c r="H27" t="s">
        <v>1468</v>
      </c>
      <c r="I27" t="s">
        <v>1434</v>
      </c>
      <c r="J27">
        <v>0</v>
      </c>
      <c r="K27" t="s">
        <v>1445</v>
      </c>
      <c r="L27">
        <v>1</v>
      </c>
      <c r="M27">
        <v>16</v>
      </c>
      <c r="N27">
        <v>2</v>
      </c>
      <c r="O27">
        <v>6</v>
      </c>
      <c r="P27" s="83">
        <v>6.5000000000000002E-2</v>
      </c>
      <c r="Q27" s="83">
        <v>0.93500000000000005</v>
      </c>
      <c r="R27">
        <v>1</v>
      </c>
      <c r="S27">
        <v>1</v>
      </c>
      <c r="T27">
        <v>0</v>
      </c>
      <c r="U27">
        <v>0</v>
      </c>
      <c r="V27" t="s">
        <v>1469</v>
      </c>
      <c r="W27" t="s">
        <v>1470</v>
      </c>
      <c r="Y27" t="s">
        <v>1411</v>
      </c>
      <c r="AA27" t="s">
        <v>1411</v>
      </c>
      <c r="AC27" t="s">
        <v>13</v>
      </c>
    </row>
    <row r="28" spans="1:38" x14ac:dyDescent="0.2">
      <c r="A28">
        <v>18</v>
      </c>
      <c r="B28">
        <v>0</v>
      </c>
      <c r="C28">
        <v>3</v>
      </c>
      <c r="D28">
        <v>1</v>
      </c>
      <c r="E28">
        <v>1</v>
      </c>
      <c r="F28">
        <v>1.3</v>
      </c>
      <c r="G28" t="s">
        <v>1471</v>
      </c>
      <c r="H28">
        <v>0</v>
      </c>
      <c r="I28" t="s">
        <v>1415</v>
      </c>
      <c r="J28" t="s">
        <v>1445</v>
      </c>
      <c r="K28" t="s">
        <v>1434</v>
      </c>
      <c r="L28">
        <v>6</v>
      </c>
      <c r="M28">
        <v>4</v>
      </c>
      <c r="N28">
        <v>1</v>
      </c>
      <c r="O28">
        <v>0</v>
      </c>
      <c r="P28" s="83">
        <v>2.86E-2</v>
      </c>
      <c r="Q28" s="83">
        <v>0.97140000000000004</v>
      </c>
      <c r="R28">
        <v>1</v>
      </c>
      <c r="S28">
        <v>1</v>
      </c>
      <c r="T28">
        <v>0</v>
      </c>
      <c r="U28">
        <v>0</v>
      </c>
      <c r="V28" t="s">
        <v>1472</v>
      </c>
      <c r="W28" t="s">
        <v>1473</v>
      </c>
      <c r="X28" t="s">
        <v>13</v>
      </c>
      <c r="Y28" t="s">
        <v>13</v>
      </c>
    </row>
    <row r="29" spans="1:38" x14ac:dyDescent="0.2">
      <c r="A29">
        <v>19</v>
      </c>
      <c r="B29">
        <v>2</v>
      </c>
      <c r="C29">
        <v>4</v>
      </c>
      <c r="D29">
        <v>18</v>
      </c>
      <c r="E29">
        <v>2</v>
      </c>
      <c r="F29">
        <v>6.5</v>
      </c>
      <c r="G29" t="s">
        <v>1474</v>
      </c>
      <c r="H29" t="s">
        <v>1414</v>
      </c>
      <c r="I29" t="s">
        <v>1475</v>
      </c>
      <c r="J29" t="s">
        <v>1476</v>
      </c>
      <c r="K29" t="s">
        <v>1444</v>
      </c>
      <c r="L29">
        <v>1</v>
      </c>
      <c r="M29">
        <v>6</v>
      </c>
      <c r="N29">
        <v>3</v>
      </c>
      <c r="O29">
        <v>1</v>
      </c>
      <c r="P29" s="83">
        <v>2.86E-2</v>
      </c>
      <c r="Q29" s="83">
        <v>0.97140000000000004</v>
      </c>
      <c r="R29">
        <v>1</v>
      </c>
      <c r="S29">
        <v>1</v>
      </c>
      <c r="T29">
        <v>0</v>
      </c>
      <c r="U29">
        <v>0</v>
      </c>
      <c r="V29" t="s">
        <v>1477</v>
      </c>
      <c r="W29" t="s">
        <v>1478</v>
      </c>
      <c r="AK29" t="s">
        <v>13</v>
      </c>
    </row>
    <row r="30" spans="1:38" x14ac:dyDescent="0.2">
      <c r="A30">
        <v>20</v>
      </c>
      <c r="B30">
        <v>6</v>
      </c>
      <c r="C30">
        <v>14</v>
      </c>
      <c r="D30">
        <v>9</v>
      </c>
      <c r="E30">
        <v>27</v>
      </c>
      <c r="F30">
        <v>14</v>
      </c>
      <c r="G30" t="s">
        <v>1479</v>
      </c>
      <c r="H30" t="s">
        <v>1480</v>
      </c>
      <c r="I30" t="s">
        <v>1481</v>
      </c>
      <c r="J30" t="s">
        <v>1482</v>
      </c>
      <c r="K30" t="s">
        <v>1483</v>
      </c>
      <c r="L30">
        <v>5</v>
      </c>
      <c r="M30">
        <v>1</v>
      </c>
      <c r="N30">
        <v>3</v>
      </c>
      <c r="O30">
        <v>2</v>
      </c>
      <c r="P30" s="83">
        <v>2.86E-2</v>
      </c>
      <c r="Q30" s="83">
        <v>0.97140000000000004</v>
      </c>
      <c r="R30">
        <v>1</v>
      </c>
      <c r="S30">
        <v>1</v>
      </c>
      <c r="T30">
        <v>0</v>
      </c>
      <c r="U30">
        <v>0</v>
      </c>
      <c r="V30" t="s">
        <v>1484</v>
      </c>
      <c r="W30" t="s">
        <v>1485</v>
      </c>
      <c r="X30" t="s">
        <v>1411</v>
      </c>
      <c r="Y30" t="s">
        <v>1411</v>
      </c>
      <c r="Z30" t="s">
        <v>13</v>
      </c>
      <c r="AE30" t="s">
        <v>13</v>
      </c>
    </row>
    <row r="31" spans="1:38" x14ac:dyDescent="0.2">
      <c r="A31">
        <v>21</v>
      </c>
      <c r="B31">
        <v>3</v>
      </c>
      <c r="C31">
        <v>0</v>
      </c>
      <c r="D31">
        <v>0</v>
      </c>
      <c r="E31">
        <v>30</v>
      </c>
      <c r="F31">
        <v>8.3000000000000007</v>
      </c>
      <c r="G31" t="s">
        <v>1486</v>
      </c>
      <c r="H31" t="s">
        <v>1433</v>
      </c>
      <c r="I31">
        <v>0</v>
      </c>
      <c r="J31">
        <v>0</v>
      </c>
      <c r="K31" t="s">
        <v>1487</v>
      </c>
      <c r="L31">
        <v>34</v>
      </c>
      <c r="M31">
        <v>30</v>
      </c>
      <c r="N31">
        <v>3</v>
      </c>
      <c r="O31">
        <v>6</v>
      </c>
      <c r="P31" s="83">
        <v>0.1898</v>
      </c>
      <c r="Q31" s="83">
        <v>0.81020000000000003</v>
      </c>
      <c r="R31">
        <v>0</v>
      </c>
      <c r="S31">
        <v>1</v>
      </c>
      <c r="T31">
        <v>0</v>
      </c>
      <c r="U31">
        <v>1</v>
      </c>
      <c r="V31" t="s">
        <v>1488</v>
      </c>
      <c r="W31" t="s">
        <v>1489</v>
      </c>
      <c r="X31" t="s">
        <v>13</v>
      </c>
      <c r="Y31" t="s">
        <v>1411</v>
      </c>
      <c r="Z31" t="s">
        <v>13</v>
      </c>
      <c r="AB31" t="s">
        <v>1412</v>
      </c>
      <c r="AL31" t="s">
        <v>13</v>
      </c>
    </row>
    <row r="32" spans="1:38" x14ac:dyDescent="0.2">
      <c r="A32">
        <v>22</v>
      </c>
      <c r="G32" t="s">
        <v>621</v>
      </c>
    </row>
    <row r="33" spans="1:41" x14ac:dyDescent="0.2">
      <c r="A33">
        <v>23</v>
      </c>
      <c r="B33">
        <v>1</v>
      </c>
      <c r="C33">
        <v>1</v>
      </c>
      <c r="D33">
        <v>0</v>
      </c>
      <c r="E33">
        <v>0</v>
      </c>
      <c r="F33">
        <v>0.5</v>
      </c>
      <c r="H33" t="s">
        <v>1445</v>
      </c>
      <c r="I33" t="s">
        <v>1490</v>
      </c>
      <c r="J33">
        <v>0</v>
      </c>
      <c r="K33">
        <v>0</v>
      </c>
      <c r="L33">
        <v>6</v>
      </c>
      <c r="M33">
        <v>9</v>
      </c>
      <c r="N33">
        <v>3</v>
      </c>
      <c r="O33">
        <v>4</v>
      </c>
      <c r="P33" s="83">
        <v>5.7200000000000001E-2</v>
      </c>
      <c r="Q33" s="83">
        <v>0.94279999999999997</v>
      </c>
      <c r="R33">
        <v>1</v>
      </c>
      <c r="S33">
        <v>0</v>
      </c>
      <c r="T33">
        <v>1</v>
      </c>
      <c r="U33">
        <v>0</v>
      </c>
      <c r="V33" t="s">
        <v>1491</v>
      </c>
      <c r="W33" t="s">
        <v>1492</v>
      </c>
      <c r="Y33" t="s">
        <v>13</v>
      </c>
      <c r="AA33" t="s">
        <v>13</v>
      </c>
    </row>
    <row r="34" spans="1:41" x14ac:dyDescent="0.2">
      <c r="A34">
        <v>24</v>
      </c>
      <c r="B34">
        <v>11</v>
      </c>
      <c r="C34">
        <v>3</v>
      </c>
      <c r="D34">
        <v>0</v>
      </c>
      <c r="E34">
        <v>1</v>
      </c>
      <c r="F34">
        <v>3.8</v>
      </c>
      <c r="G34" t="s">
        <v>1493</v>
      </c>
      <c r="H34" t="s">
        <v>1494</v>
      </c>
      <c r="I34" t="s">
        <v>1415</v>
      </c>
      <c r="J34">
        <v>0</v>
      </c>
      <c r="K34" t="s">
        <v>1434</v>
      </c>
      <c r="L34">
        <v>3</v>
      </c>
      <c r="M34">
        <v>5</v>
      </c>
      <c r="N34">
        <v>4</v>
      </c>
      <c r="O34">
        <v>2</v>
      </c>
      <c r="P34" s="83">
        <v>3.6400000000000002E-2</v>
      </c>
      <c r="Q34" s="83">
        <v>0.96360000000000001</v>
      </c>
      <c r="R34">
        <v>1</v>
      </c>
      <c r="S34">
        <v>1</v>
      </c>
      <c r="T34">
        <v>0</v>
      </c>
      <c r="U34">
        <v>0</v>
      </c>
      <c r="V34" t="s">
        <v>1495</v>
      </c>
      <c r="W34" t="s">
        <v>1496</v>
      </c>
    </row>
    <row r="35" spans="1:41" x14ac:dyDescent="0.2">
      <c r="A35">
        <v>25</v>
      </c>
      <c r="B35">
        <v>11</v>
      </c>
      <c r="C35">
        <v>24</v>
      </c>
      <c r="D35">
        <v>8</v>
      </c>
      <c r="E35">
        <v>4</v>
      </c>
      <c r="F35">
        <v>11.8</v>
      </c>
      <c r="G35" t="s">
        <v>1497</v>
      </c>
      <c r="H35" t="s">
        <v>1494</v>
      </c>
      <c r="I35" t="s">
        <v>1498</v>
      </c>
      <c r="J35" t="s">
        <v>1499</v>
      </c>
      <c r="K35" t="s">
        <v>1418</v>
      </c>
      <c r="L35">
        <v>4</v>
      </c>
      <c r="M35">
        <v>5</v>
      </c>
      <c r="N35">
        <v>9</v>
      </c>
      <c r="O35">
        <v>11</v>
      </c>
      <c r="P35" s="83">
        <v>7.5399999999999995E-2</v>
      </c>
      <c r="Q35" s="83">
        <v>0.92459999999999998</v>
      </c>
      <c r="R35">
        <v>1</v>
      </c>
      <c r="S35">
        <v>0</v>
      </c>
      <c r="T35">
        <v>0</v>
      </c>
      <c r="U35">
        <v>0</v>
      </c>
      <c r="V35" t="s">
        <v>1500</v>
      </c>
      <c r="W35" t="s">
        <v>1501</v>
      </c>
    </row>
    <row r="36" spans="1:41" x14ac:dyDescent="0.2">
      <c r="A36">
        <v>26</v>
      </c>
      <c r="B36">
        <v>0</v>
      </c>
      <c r="C36">
        <v>0</v>
      </c>
      <c r="D36">
        <v>1</v>
      </c>
      <c r="E36">
        <v>1</v>
      </c>
      <c r="F36">
        <v>0.5</v>
      </c>
      <c r="G36" t="s">
        <v>1502</v>
      </c>
      <c r="H36">
        <v>0</v>
      </c>
      <c r="I36">
        <v>0</v>
      </c>
      <c r="J36" t="s">
        <v>1445</v>
      </c>
      <c r="K36" t="s">
        <v>1434</v>
      </c>
      <c r="L36">
        <v>33</v>
      </c>
      <c r="M36">
        <v>51</v>
      </c>
      <c r="N36">
        <v>7</v>
      </c>
      <c r="O36">
        <v>4</v>
      </c>
      <c r="P36" s="83">
        <v>0.247</v>
      </c>
      <c r="Q36" s="83">
        <v>0.753</v>
      </c>
      <c r="R36">
        <v>1</v>
      </c>
      <c r="S36">
        <v>1</v>
      </c>
      <c r="T36">
        <v>0</v>
      </c>
      <c r="U36">
        <v>1</v>
      </c>
      <c r="V36" t="s">
        <v>1503</v>
      </c>
      <c r="W36" t="s">
        <v>1504</v>
      </c>
      <c r="X36" t="s">
        <v>1411</v>
      </c>
    </row>
    <row r="37" spans="1:41" x14ac:dyDescent="0.2">
      <c r="A37">
        <v>27</v>
      </c>
      <c r="B37">
        <v>3</v>
      </c>
      <c r="C37">
        <v>0</v>
      </c>
      <c r="D37">
        <v>1</v>
      </c>
      <c r="E37">
        <v>0</v>
      </c>
      <c r="F37">
        <v>1</v>
      </c>
      <c r="G37" t="s">
        <v>1505</v>
      </c>
      <c r="H37" t="s">
        <v>1415</v>
      </c>
      <c r="I37">
        <v>0</v>
      </c>
      <c r="J37" t="s">
        <v>1445</v>
      </c>
      <c r="K37">
        <v>0</v>
      </c>
      <c r="L37">
        <v>61</v>
      </c>
      <c r="M37">
        <v>43</v>
      </c>
      <c r="N37">
        <v>68</v>
      </c>
      <c r="O37">
        <v>11</v>
      </c>
      <c r="P37" s="83">
        <v>0.4758</v>
      </c>
      <c r="Q37" s="83">
        <v>0.5242</v>
      </c>
      <c r="R37">
        <v>1</v>
      </c>
      <c r="S37">
        <v>0</v>
      </c>
      <c r="T37">
        <v>0</v>
      </c>
      <c r="U37">
        <v>1</v>
      </c>
      <c r="V37" t="s">
        <v>1506</v>
      </c>
      <c r="W37" t="s">
        <v>1507</v>
      </c>
      <c r="X37" t="s">
        <v>13</v>
      </c>
      <c r="Y37" t="s">
        <v>1411</v>
      </c>
      <c r="AB37" t="s">
        <v>1411</v>
      </c>
      <c r="AC37" t="s">
        <v>13</v>
      </c>
      <c r="AD37" t="s">
        <v>13</v>
      </c>
    </row>
    <row r="38" spans="1:41" x14ac:dyDescent="0.2">
      <c r="A38">
        <v>28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1508</v>
      </c>
      <c r="H38">
        <v>0</v>
      </c>
      <c r="I38">
        <v>0</v>
      </c>
      <c r="J38">
        <v>0</v>
      </c>
      <c r="K38">
        <v>0</v>
      </c>
      <c r="L38">
        <v>13</v>
      </c>
      <c r="M38">
        <v>4</v>
      </c>
      <c r="N38">
        <v>2</v>
      </c>
      <c r="O38">
        <v>9</v>
      </c>
      <c r="P38" s="83">
        <v>7.2800000000000004E-2</v>
      </c>
      <c r="Q38" s="83">
        <v>0.92720000000000002</v>
      </c>
      <c r="R38">
        <v>0</v>
      </c>
      <c r="S38">
        <v>0</v>
      </c>
      <c r="T38">
        <v>0</v>
      </c>
      <c r="U38">
        <v>0</v>
      </c>
      <c r="V38" t="s">
        <v>1509</v>
      </c>
      <c r="W38" t="s">
        <v>1510</v>
      </c>
      <c r="X38" t="s">
        <v>13</v>
      </c>
      <c r="Y38" t="s">
        <v>13</v>
      </c>
      <c r="AO38" t="s">
        <v>13</v>
      </c>
    </row>
    <row r="39" spans="1:41" x14ac:dyDescent="0.2">
      <c r="A39">
        <v>29</v>
      </c>
      <c r="B39">
        <v>5</v>
      </c>
      <c r="C39">
        <v>2</v>
      </c>
      <c r="D39">
        <v>6</v>
      </c>
      <c r="E39">
        <v>6</v>
      </c>
      <c r="F39">
        <v>4.8</v>
      </c>
      <c r="G39" t="s">
        <v>1511</v>
      </c>
      <c r="H39" t="s">
        <v>1512</v>
      </c>
      <c r="I39" t="s">
        <v>1450</v>
      </c>
      <c r="J39" t="s">
        <v>1480</v>
      </c>
      <c r="K39" t="s">
        <v>1480</v>
      </c>
      <c r="L39">
        <v>6</v>
      </c>
      <c r="M39">
        <v>12</v>
      </c>
      <c r="N39">
        <v>2</v>
      </c>
      <c r="O39">
        <v>2</v>
      </c>
      <c r="P39" s="83">
        <v>5.7200000000000001E-2</v>
      </c>
      <c r="Q39" s="83">
        <v>0.94279999999999997</v>
      </c>
      <c r="R39">
        <v>1</v>
      </c>
      <c r="S39">
        <v>1</v>
      </c>
      <c r="T39">
        <v>0</v>
      </c>
      <c r="U39">
        <v>0</v>
      </c>
      <c r="V39" t="s">
        <v>1513</v>
      </c>
      <c r="W39" t="s">
        <v>1514</v>
      </c>
      <c r="X39" t="s">
        <v>1412</v>
      </c>
      <c r="AJ39" t="s">
        <v>1411</v>
      </c>
    </row>
    <row r="40" spans="1:41" x14ac:dyDescent="0.2">
      <c r="A40">
        <v>30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1515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3</v>
      </c>
      <c r="O40">
        <v>7</v>
      </c>
      <c r="P40" s="83">
        <v>4.4200000000000003E-2</v>
      </c>
      <c r="Q40" s="83">
        <v>0.95579999999999998</v>
      </c>
      <c r="R40">
        <v>0</v>
      </c>
      <c r="S40">
        <v>0</v>
      </c>
      <c r="T40">
        <v>0</v>
      </c>
      <c r="U40">
        <v>0</v>
      </c>
      <c r="V40" t="s">
        <v>1516</v>
      </c>
      <c r="W40" t="s">
        <v>1517</v>
      </c>
      <c r="X40" t="s">
        <v>1411</v>
      </c>
      <c r="Y40" t="s">
        <v>13</v>
      </c>
    </row>
    <row r="41" spans="1:41" x14ac:dyDescent="0.2">
      <c r="A41">
        <v>31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1518</v>
      </c>
      <c r="H41">
        <v>0</v>
      </c>
      <c r="I41">
        <v>0</v>
      </c>
      <c r="J41">
        <v>0</v>
      </c>
      <c r="K41">
        <v>0</v>
      </c>
      <c r="L41">
        <v>5</v>
      </c>
      <c r="M41">
        <v>14</v>
      </c>
      <c r="N41">
        <v>16</v>
      </c>
      <c r="O41">
        <v>9</v>
      </c>
      <c r="P41" s="83">
        <v>0.1144</v>
      </c>
      <c r="Q41" s="83">
        <v>0.88560000000000005</v>
      </c>
      <c r="R41">
        <v>0</v>
      </c>
      <c r="S41">
        <v>0</v>
      </c>
      <c r="T41">
        <v>0</v>
      </c>
      <c r="U41">
        <v>0</v>
      </c>
      <c r="V41" t="s">
        <v>1519</v>
      </c>
      <c r="W41" t="s">
        <v>1520</v>
      </c>
      <c r="X41" t="s">
        <v>1411</v>
      </c>
      <c r="Y41" t="s">
        <v>13</v>
      </c>
      <c r="Z41" t="s">
        <v>13</v>
      </c>
    </row>
    <row r="42" spans="1:41" x14ac:dyDescent="0.2">
      <c r="A42">
        <v>32</v>
      </c>
      <c r="B42">
        <v>0</v>
      </c>
      <c r="C42">
        <v>0</v>
      </c>
      <c r="D42">
        <v>48</v>
      </c>
      <c r="E42">
        <v>0</v>
      </c>
      <c r="F42">
        <v>12</v>
      </c>
      <c r="G42" t="s">
        <v>1521</v>
      </c>
      <c r="H42">
        <v>0</v>
      </c>
      <c r="I42">
        <v>0</v>
      </c>
      <c r="J42" t="s">
        <v>1522</v>
      </c>
      <c r="K42">
        <v>0</v>
      </c>
      <c r="L42">
        <v>15</v>
      </c>
      <c r="M42">
        <v>13</v>
      </c>
      <c r="N42">
        <v>20</v>
      </c>
      <c r="O42">
        <v>17</v>
      </c>
      <c r="P42" s="83">
        <v>0.16900000000000001</v>
      </c>
      <c r="Q42" s="83">
        <v>0.83099999999999996</v>
      </c>
      <c r="R42">
        <v>0</v>
      </c>
      <c r="S42">
        <v>1</v>
      </c>
      <c r="T42">
        <v>0</v>
      </c>
      <c r="U42">
        <v>1</v>
      </c>
      <c r="V42" t="s">
        <v>1523</v>
      </c>
      <c r="W42" t="s">
        <v>1524</v>
      </c>
    </row>
    <row r="43" spans="1:41" x14ac:dyDescent="0.2">
      <c r="A43">
        <v>33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1525</v>
      </c>
      <c r="H43">
        <v>0</v>
      </c>
      <c r="I43">
        <v>0</v>
      </c>
      <c r="J43">
        <v>0</v>
      </c>
      <c r="K43">
        <v>0</v>
      </c>
      <c r="L43">
        <v>16</v>
      </c>
      <c r="M43">
        <v>15</v>
      </c>
      <c r="N43">
        <v>8</v>
      </c>
      <c r="O43">
        <v>9</v>
      </c>
      <c r="P43" s="83">
        <v>0.12479999999999999</v>
      </c>
      <c r="Q43" s="83">
        <v>0.87519999999999998</v>
      </c>
      <c r="R43">
        <v>0</v>
      </c>
      <c r="S43">
        <v>0</v>
      </c>
      <c r="T43">
        <v>0</v>
      </c>
      <c r="U43">
        <v>1</v>
      </c>
      <c r="V43" t="s">
        <v>1526</v>
      </c>
      <c r="W43" t="s">
        <v>1527</v>
      </c>
      <c r="Y43" t="s">
        <v>1412</v>
      </c>
      <c r="AD43" t="s">
        <v>13</v>
      </c>
      <c r="AF43" t="s">
        <v>13</v>
      </c>
    </row>
    <row r="44" spans="1:41" x14ac:dyDescent="0.2">
      <c r="A44">
        <v>34</v>
      </c>
      <c r="B44">
        <v>14</v>
      </c>
      <c r="C44">
        <v>1</v>
      </c>
      <c r="D44">
        <v>0</v>
      </c>
      <c r="E44">
        <v>0</v>
      </c>
      <c r="F44">
        <v>3.8</v>
      </c>
      <c r="G44" t="s">
        <v>1528</v>
      </c>
      <c r="H44" t="s">
        <v>1529</v>
      </c>
      <c r="I44" t="s">
        <v>1445</v>
      </c>
      <c r="J44">
        <v>0</v>
      </c>
      <c r="K44">
        <v>0</v>
      </c>
      <c r="L44">
        <v>43</v>
      </c>
      <c r="M44">
        <v>17</v>
      </c>
      <c r="N44">
        <v>5</v>
      </c>
      <c r="O44">
        <v>36</v>
      </c>
      <c r="P44" s="83">
        <v>0.2626</v>
      </c>
      <c r="Q44" s="83">
        <v>0.73740000000000006</v>
      </c>
      <c r="R44">
        <v>1</v>
      </c>
      <c r="S44">
        <v>1</v>
      </c>
      <c r="T44">
        <v>0</v>
      </c>
      <c r="U44">
        <v>1</v>
      </c>
      <c r="V44" t="s">
        <v>1530</v>
      </c>
      <c r="W44" t="s">
        <v>1531</v>
      </c>
      <c r="Y44" t="s">
        <v>13</v>
      </c>
      <c r="AD44" t="s">
        <v>13</v>
      </c>
    </row>
    <row r="45" spans="1:41" x14ac:dyDescent="0.2">
      <c r="A45">
        <v>35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1532</v>
      </c>
      <c r="H45">
        <v>0</v>
      </c>
      <c r="I45">
        <v>0</v>
      </c>
      <c r="J45">
        <v>0</v>
      </c>
      <c r="K45">
        <v>0</v>
      </c>
      <c r="L45">
        <v>77</v>
      </c>
      <c r="M45">
        <v>66</v>
      </c>
      <c r="N45">
        <v>5</v>
      </c>
      <c r="O45">
        <v>10</v>
      </c>
      <c r="P45" s="83">
        <v>0.4108</v>
      </c>
      <c r="Q45" s="83">
        <v>0.58919999999999995</v>
      </c>
      <c r="R45">
        <v>0</v>
      </c>
      <c r="S45">
        <v>0</v>
      </c>
      <c r="T45">
        <v>0</v>
      </c>
      <c r="U45">
        <v>1</v>
      </c>
      <c r="V45" t="s">
        <v>1533</v>
      </c>
      <c r="W45" t="s">
        <v>1534</v>
      </c>
      <c r="AH45" t="s">
        <v>1535</v>
      </c>
    </row>
    <row r="46" spans="1:41" x14ac:dyDescent="0.2">
      <c r="A46">
        <v>36</v>
      </c>
      <c r="B46">
        <v>5</v>
      </c>
      <c r="C46">
        <v>0</v>
      </c>
      <c r="D46">
        <v>0</v>
      </c>
      <c r="E46">
        <v>1</v>
      </c>
      <c r="F46">
        <v>1.5</v>
      </c>
      <c r="G46" t="s">
        <v>1536</v>
      </c>
      <c r="H46" t="s">
        <v>1438</v>
      </c>
      <c r="I46">
        <v>0</v>
      </c>
      <c r="J46">
        <v>0</v>
      </c>
      <c r="K46" t="s">
        <v>1445</v>
      </c>
      <c r="L46">
        <v>23</v>
      </c>
      <c r="M46">
        <v>75</v>
      </c>
      <c r="N46">
        <v>68</v>
      </c>
      <c r="O46">
        <v>18</v>
      </c>
      <c r="P46" s="83">
        <v>0.47839999999999999</v>
      </c>
      <c r="Q46" s="83">
        <v>0.52159999999999995</v>
      </c>
      <c r="R46">
        <v>1</v>
      </c>
      <c r="S46">
        <v>0</v>
      </c>
      <c r="T46">
        <v>0</v>
      </c>
      <c r="U46">
        <v>1</v>
      </c>
      <c r="V46" t="s">
        <v>1537</v>
      </c>
      <c r="W46" t="s">
        <v>1538</v>
      </c>
      <c r="Z46" t="s">
        <v>13</v>
      </c>
      <c r="AA46" t="s">
        <v>1411</v>
      </c>
    </row>
    <row r="47" spans="1:41" x14ac:dyDescent="0.2">
      <c r="A47">
        <v>37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1539</v>
      </c>
      <c r="H47">
        <v>0</v>
      </c>
      <c r="I47">
        <v>0</v>
      </c>
      <c r="J47">
        <v>0</v>
      </c>
      <c r="K47">
        <v>0</v>
      </c>
      <c r="L47">
        <v>11</v>
      </c>
      <c r="M47">
        <v>22</v>
      </c>
      <c r="N47">
        <v>21</v>
      </c>
      <c r="O47">
        <v>27</v>
      </c>
      <c r="P47" s="83">
        <v>0.21060000000000001</v>
      </c>
      <c r="Q47" s="83">
        <v>0.78939999999999999</v>
      </c>
      <c r="R47">
        <v>0</v>
      </c>
      <c r="S47">
        <v>0</v>
      </c>
      <c r="T47">
        <v>0</v>
      </c>
      <c r="U47">
        <v>1</v>
      </c>
      <c r="V47" t="s">
        <v>1540</v>
      </c>
      <c r="W47" t="s">
        <v>1454</v>
      </c>
    </row>
    <row r="48" spans="1:41" x14ac:dyDescent="0.2">
      <c r="A48">
        <v>38</v>
      </c>
      <c r="B48">
        <v>1</v>
      </c>
      <c r="C48">
        <v>0</v>
      </c>
      <c r="D48">
        <v>1</v>
      </c>
      <c r="E48">
        <v>1</v>
      </c>
      <c r="F48">
        <v>0.8</v>
      </c>
      <c r="H48" t="s">
        <v>1434</v>
      </c>
      <c r="I48">
        <v>0</v>
      </c>
      <c r="J48" t="s">
        <v>1434</v>
      </c>
      <c r="K48" t="s">
        <v>1434</v>
      </c>
      <c r="L48">
        <v>16</v>
      </c>
      <c r="M48">
        <v>16</v>
      </c>
      <c r="N48">
        <v>18</v>
      </c>
      <c r="O48">
        <v>20</v>
      </c>
      <c r="P48" s="83">
        <v>0.182</v>
      </c>
      <c r="Q48" s="83">
        <v>0.81799999999999995</v>
      </c>
      <c r="R48">
        <v>0</v>
      </c>
      <c r="S48">
        <v>1</v>
      </c>
      <c r="T48">
        <v>0</v>
      </c>
      <c r="U48">
        <v>1</v>
      </c>
      <c r="V48" t="s">
        <v>1541</v>
      </c>
      <c r="W48" t="s">
        <v>1542</v>
      </c>
    </row>
    <row r="49" spans="1:40" x14ac:dyDescent="0.2">
      <c r="A49">
        <v>39</v>
      </c>
      <c r="B49">
        <v>0</v>
      </c>
      <c r="C49">
        <v>1</v>
      </c>
      <c r="D49">
        <v>0</v>
      </c>
      <c r="E49">
        <v>0</v>
      </c>
      <c r="F49">
        <v>0.3</v>
      </c>
      <c r="G49" t="s">
        <v>1543</v>
      </c>
      <c r="H49">
        <v>0</v>
      </c>
      <c r="I49" t="s">
        <v>1434</v>
      </c>
      <c r="J49">
        <v>0</v>
      </c>
      <c r="K49">
        <v>0</v>
      </c>
      <c r="L49">
        <v>6</v>
      </c>
      <c r="M49">
        <v>13</v>
      </c>
      <c r="N49">
        <v>3</v>
      </c>
      <c r="O49">
        <v>21</v>
      </c>
      <c r="P49" s="83">
        <v>0.1118</v>
      </c>
      <c r="Q49" s="83">
        <v>0.88819999999999999</v>
      </c>
      <c r="R49">
        <v>0</v>
      </c>
      <c r="S49">
        <v>1</v>
      </c>
      <c r="T49">
        <v>0</v>
      </c>
      <c r="U49">
        <v>0</v>
      </c>
      <c r="V49" t="s">
        <v>1544</v>
      </c>
      <c r="W49" t="s">
        <v>1545</v>
      </c>
      <c r="AH49" t="s">
        <v>1535</v>
      </c>
    </row>
    <row r="50" spans="1:40" x14ac:dyDescent="0.2">
      <c r="A50">
        <v>40</v>
      </c>
      <c r="B50">
        <v>4</v>
      </c>
      <c r="C50">
        <v>3</v>
      </c>
      <c r="D50">
        <v>10</v>
      </c>
      <c r="E50">
        <v>4</v>
      </c>
      <c r="F50">
        <v>5.3</v>
      </c>
      <c r="H50" t="s">
        <v>1427</v>
      </c>
      <c r="I50" t="s">
        <v>1546</v>
      </c>
      <c r="J50" t="s">
        <v>1547</v>
      </c>
      <c r="K50" t="s">
        <v>1427</v>
      </c>
      <c r="L50">
        <v>3</v>
      </c>
      <c r="M50">
        <v>2</v>
      </c>
      <c r="N50">
        <v>3</v>
      </c>
      <c r="O50">
        <v>4</v>
      </c>
      <c r="P50" s="83">
        <v>3.1199999999999999E-2</v>
      </c>
      <c r="Q50" s="83">
        <v>0.96879999999999999</v>
      </c>
      <c r="R50">
        <v>1</v>
      </c>
      <c r="S50">
        <v>1</v>
      </c>
      <c r="T50">
        <v>0</v>
      </c>
      <c r="U50">
        <v>0</v>
      </c>
      <c r="V50" t="s">
        <v>1548</v>
      </c>
      <c r="W50" t="s">
        <v>1549</v>
      </c>
      <c r="AA50" t="s">
        <v>13</v>
      </c>
    </row>
    <row r="51" spans="1:40" x14ac:dyDescent="0.2">
      <c r="A51">
        <v>41</v>
      </c>
      <c r="B51">
        <v>4</v>
      </c>
      <c r="C51">
        <v>0</v>
      </c>
      <c r="D51">
        <v>6</v>
      </c>
      <c r="E51">
        <v>2</v>
      </c>
      <c r="F51">
        <v>3</v>
      </c>
      <c r="H51" t="s">
        <v>1464</v>
      </c>
      <c r="I51">
        <v>0</v>
      </c>
      <c r="J51" t="s">
        <v>1550</v>
      </c>
      <c r="K51" t="s">
        <v>1450</v>
      </c>
      <c r="L51">
        <v>1</v>
      </c>
      <c r="M51">
        <v>5</v>
      </c>
      <c r="N51">
        <v>2</v>
      </c>
      <c r="O51">
        <v>1</v>
      </c>
      <c r="P51" s="83">
        <v>2.3400000000000001E-2</v>
      </c>
      <c r="Q51" s="83">
        <v>0.97660000000000002</v>
      </c>
      <c r="R51">
        <v>1</v>
      </c>
      <c r="S51">
        <v>1</v>
      </c>
      <c r="T51">
        <v>0</v>
      </c>
      <c r="U51">
        <v>0</v>
      </c>
      <c r="V51" t="s">
        <v>1551</v>
      </c>
      <c r="W51" t="s">
        <v>1552</v>
      </c>
      <c r="Z51" t="s">
        <v>13</v>
      </c>
    </row>
    <row r="52" spans="1:40" x14ac:dyDescent="0.2">
      <c r="A52">
        <v>42</v>
      </c>
      <c r="G52" t="s">
        <v>621</v>
      </c>
    </row>
    <row r="53" spans="1:40" x14ac:dyDescent="0.2">
      <c r="A53">
        <v>43</v>
      </c>
      <c r="G53" t="s">
        <v>621</v>
      </c>
    </row>
    <row r="54" spans="1:40" x14ac:dyDescent="0.2">
      <c r="A54">
        <v>44</v>
      </c>
      <c r="G54" t="s">
        <v>621</v>
      </c>
    </row>
    <row r="55" spans="1:40" x14ac:dyDescent="0.2">
      <c r="A55">
        <v>45</v>
      </c>
      <c r="B55">
        <v>2</v>
      </c>
      <c r="C55">
        <v>0</v>
      </c>
      <c r="D55">
        <v>0</v>
      </c>
      <c r="E55">
        <v>0</v>
      </c>
      <c r="F55">
        <v>0.5</v>
      </c>
      <c r="G55" t="s">
        <v>1553</v>
      </c>
      <c r="H55" t="s">
        <v>1554</v>
      </c>
      <c r="I55">
        <v>0</v>
      </c>
      <c r="J55">
        <v>0</v>
      </c>
      <c r="K55">
        <v>0</v>
      </c>
      <c r="L55">
        <v>33</v>
      </c>
      <c r="M55">
        <v>11</v>
      </c>
      <c r="N55">
        <v>21</v>
      </c>
      <c r="O55">
        <v>27</v>
      </c>
      <c r="P55" s="83">
        <v>0.2392</v>
      </c>
      <c r="Q55" s="83">
        <v>0.76080000000000003</v>
      </c>
      <c r="R55">
        <v>0</v>
      </c>
      <c r="S55">
        <v>0</v>
      </c>
      <c r="T55">
        <v>1</v>
      </c>
      <c r="U55">
        <v>1</v>
      </c>
      <c r="V55" t="s">
        <v>1555</v>
      </c>
      <c r="W55" t="s">
        <v>1556</v>
      </c>
    </row>
    <row r="56" spans="1:40" x14ac:dyDescent="0.2">
      <c r="A56">
        <v>46</v>
      </c>
      <c r="B56">
        <v>0</v>
      </c>
      <c r="C56">
        <v>2</v>
      </c>
      <c r="D56">
        <v>0</v>
      </c>
      <c r="E56">
        <v>2</v>
      </c>
      <c r="F56">
        <v>1</v>
      </c>
      <c r="G56" t="s">
        <v>1557</v>
      </c>
      <c r="H56">
        <v>0</v>
      </c>
      <c r="I56" t="s">
        <v>1450</v>
      </c>
      <c r="J56">
        <v>0</v>
      </c>
      <c r="K56" t="s">
        <v>1450</v>
      </c>
      <c r="L56">
        <v>1</v>
      </c>
      <c r="M56">
        <v>1</v>
      </c>
      <c r="N56">
        <v>2</v>
      </c>
      <c r="O56">
        <v>1</v>
      </c>
      <c r="P56" s="83">
        <v>1.2999999999999999E-2</v>
      </c>
      <c r="Q56" s="83">
        <v>0.98699999999999999</v>
      </c>
      <c r="R56">
        <v>0</v>
      </c>
      <c r="S56">
        <v>1</v>
      </c>
      <c r="T56">
        <v>0</v>
      </c>
      <c r="U56">
        <v>0</v>
      </c>
      <c r="V56" t="s">
        <v>1558</v>
      </c>
      <c r="W56" t="s">
        <v>1559</v>
      </c>
      <c r="Z56" t="s">
        <v>13</v>
      </c>
    </row>
    <row r="57" spans="1:40" x14ac:dyDescent="0.2">
      <c r="A57">
        <v>47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1560</v>
      </c>
      <c r="H57">
        <v>0</v>
      </c>
      <c r="I57">
        <v>0</v>
      </c>
      <c r="J57">
        <v>0</v>
      </c>
      <c r="K57">
        <v>0</v>
      </c>
      <c r="L57">
        <v>5</v>
      </c>
      <c r="M57">
        <v>3</v>
      </c>
      <c r="N57">
        <v>5</v>
      </c>
      <c r="O57">
        <v>1</v>
      </c>
      <c r="P57" s="83">
        <v>3.6400000000000002E-2</v>
      </c>
      <c r="Q57" s="83">
        <v>0.96360000000000001</v>
      </c>
      <c r="R57">
        <v>0</v>
      </c>
      <c r="S57">
        <v>0</v>
      </c>
      <c r="T57">
        <v>0</v>
      </c>
      <c r="U57">
        <v>0</v>
      </c>
      <c r="V57" t="s">
        <v>1561</v>
      </c>
      <c r="W57" t="s">
        <v>1562</v>
      </c>
    </row>
    <row r="58" spans="1:40" x14ac:dyDescent="0.2">
      <c r="A58">
        <v>48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1563</v>
      </c>
      <c r="H58">
        <v>0</v>
      </c>
      <c r="I58">
        <v>0</v>
      </c>
      <c r="J58">
        <v>0</v>
      </c>
      <c r="K58">
        <v>0</v>
      </c>
      <c r="L58">
        <v>8</v>
      </c>
      <c r="M58">
        <v>15</v>
      </c>
      <c r="N58">
        <v>15</v>
      </c>
      <c r="O58">
        <v>5</v>
      </c>
      <c r="P58" s="83">
        <v>0.1118</v>
      </c>
      <c r="Q58" s="83">
        <v>0.88819999999999999</v>
      </c>
      <c r="R58">
        <v>0</v>
      </c>
      <c r="S58">
        <v>0</v>
      </c>
      <c r="T58">
        <v>0</v>
      </c>
      <c r="U58">
        <v>1</v>
      </c>
      <c r="V58" t="s">
        <v>1564</v>
      </c>
      <c r="W58" t="s">
        <v>1565</v>
      </c>
      <c r="X58" t="s">
        <v>13</v>
      </c>
    </row>
    <row r="59" spans="1:40" x14ac:dyDescent="0.2">
      <c r="A59">
        <v>49</v>
      </c>
      <c r="B59">
        <v>5</v>
      </c>
      <c r="C59">
        <v>102</v>
      </c>
      <c r="D59">
        <v>32</v>
      </c>
      <c r="E59">
        <v>3</v>
      </c>
      <c r="F59">
        <v>35.5</v>
      </c>
      <c r="H59" t="s">
        <v>1566</v>
      </c>
      <c r="I59" t="s">
        <v>1567</v>
      </c>
      <c r="J59" t="s">
        <v>1568</v>
      </c>
      <c r="K59" t="s">
        <v>1546</v>
      </c>
      <c r="L59">
        <v>6</v>
      </c>
      <c r="M59">
        <v>20</v>
      </c>
      <c r="N59">
        <v>19</v>
      </c>
      <c r="O59">
        <v>12</v>
      </c>
      <c r="P59" s="83">
        <v>0.1482</v>
      </c>
      <c r="Q59" s="83">
        <v>0.8518</v>
      </c>
      <c r="R59">
        <v>1</v>
      </c>
      <c r="S59">
        <v>1</v>
      </c>
      <c r="T59">
        <v>0</v>
      </c>
      <c r="U59">
        <v>0</v>
      </c>
      <c r="V59" t="s">
        <v>1569</v>
      </c>
      <c r="W59" t="s">
        <v>1570</v>
      </c>
      <c r="Y59" t="s">
        <v>13</v>
      </c>
      <c r="AA59" t="s">
        <v>13</v>
      </c>
    </row>
    <row r="60" spans="1:40" x14ac:dyDescent="0.2">
      <c r="A60">
        <v>50</v>
      </c>
      <c r="B60">
        <v>1</v>
      </c>
      <c r="C60">
        <v>1</v>
      </c>
      <c r="D60">
        <v>2</v>
      </c>
      <c r="E60">
        <v>3</v>
      </c>
      <c r="F60">
        <v>1.8</v>
      </c>
      <c r="G60" t="s">
        <v>1571</v>
      </c>
      <c r="H60" t="s">
        <v>1445</v>
      </c>
      <c r="I60" t="s">
        <v>1434</v>
      </c>
      <c r="J60" t="s">
        <v>1444</v>
      </c>
      <c r="K60" t="s">
        <v>1572</v>
      </c>
      <c r="L60">
        <v>1</v>
      </c>
      <c r="M60">
        <v>2</v>
      </c>
      <c r="N60">
        <v>5</v>
      </c>
      <c r="O60">
        <v>1</v>
      </c>
      <c r="P60" s="83">
        <v>2.3400000000000001E-2</v>
      </c>
      <c r="Q60" s="83">
        <v>0.97660000000000002</v>
      </c>
      <c r="R60">
        <v>1</v>
      </c>
      <c r="S60">
        <v>1</v>
      </c>
      <c r="T60">
        <v>0</v>
      </c>
      <c r="U60">
        <v>0</v>
      </c>
      <c r="V60" t="s">
        <v>1573</v>
      </c>
      <c r="W60" t="s">
        <v>1574</v>
      </c>
      <c r="X60" t="s">
        <v>13</v>
      </c>
      <c r="AN60" t="s">
        <v>13</v>
      </c>
    </row>
    <row r="61" spans="1:40" x14ac:dyDescent="0.2">
      <c r="A61">
        <v>51</v>
      </c>
      <c r="B61">
        <v>36</v>
      </c>
      <c r="C61">
        <v>2</v>
      </c>
      <c r="D61">
        <v>2</v>
      </c>
      <c r="E61">
        <v>40</v>
      </c>
      <c r="F61">
        <v>20</v>
      </c>
      <c r="G61" t="s">
        <v>1575</v>
      </c>
      <c r="H61" t="s">
        <v>1576</v>
      </c>
      <c r="I61" t="s">
        <v>1414</v>
      </c>
      <c r="J61" t="s">
        <v>1414</v>
      </c>
      <c r="K61" t="s">
        <v>1577</v>
      </c>
      <c r="L61">
        <v>10</v>
      </c>
      <c r="M61">
        <v>2</v>
      </c>
      <c r="N61">
        <v>11</v>
      </c>
      <c r="O61">
        <v>1</v>
      </c>
      <c r="P61" s="83">
        <v>6.2399999999999997E-2</v>
      </c>
      <c r="Q61" s="83">
        <v>0.93759999999999999</v>
      </c>
      <c r="R61">
        <v>1</v>
      </c>
      <c r="S61">
        <v>1</v>
      </c>
      <c r="T61">
        <v>0</v>
      </c>
      <c r="U61">
        <v>0</v>
      </c>
      <c r="V61" t="s">
        <v>1578</v>
      </c>
      <c r="W61" t="s">
        <v>1579</v>
      </c>
      <c r="Y61" t="s">
        <v>1411</v>
      </c>
      <c r="AB61" t="s">
        <v>1411</v>
      </c>
      <c r="AE61" t="s">
        <v>13</v>
      </c>
      <c r="AG61" t="s">
        <v>1411</v>
      </c>
      <c r="AM61" t="s">
        <v>1411</v>
      </c>
    </row>
    <row r="62" spans="1:40" x14ac:dyDescent="0.2">
      <c r="A62">
        <v>52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1580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1</v>
      </c>
      <c r="P62" s="83">
        <v>1.5599999999999999E-2</v>
      </c>
      <c r="Q62" s="83">
        <v>0.98440000000000005</v>
      </c>
      <c r="R62">
        <v>0</v>
      </c>
      <c r="S62">
        <v>0</v>
      </c>
      <c r="T62">
        <v>0</v>
      </c>
      <c r="U62">
        <v>0</v>
      </c>
      <c r="V62" t="s">
        <v>1581</v>
      </c>
      <c r="W62" t="s">
        <v>1582</v>
      </c>
      <c r="Y62" t="s">
        <v>1412</v>
      </c>
    </row>
    <row r="63" spans="1:40" x14ac:dyDescent="0.2">
      <c r="A63">
        <v>53</v>
      </c>
      <c r="B63">
        <v>0</v>
      </c>
      <c r="C63">
        <v>0</v>
      </c>
      <c r="D63">
        <v>0</v>
      </c>
      <c r="E63">
        <v>1</v>
      </c>
      <c r="F63">
        <v>0.3</v>
      </c>
      <c r="G63" t="s">
        <v>1583</v>
      </c>
      <c r="H63">
        <v>0</v>
      </c>
      <c r="I63">
        <v>0</v>
      </c>
      <c r="J63">
        <v>0</v>
      </c>
      <c r="K63" t="s">
        <v>1445</v>
      </c>
      <c r="L63">
        <v>1</v>
      </c>
      <c r="M63">
        <v>2</v>
      </c>
      <c r="N63">
        <v>1</v>
      </c>
      <c r="O63">
        <v>3</v>
      </c>
      <c r="P63" s="83">
        <v>1.8200000000000001E-2</v>
      </c>
      <c r="Q63" s="83">
        <v>0.98180000000000001</v>
      </c>
      <c r="R63">
        <v>1</v>
      </c>
      <c r="S63">
        <v>0</v>
      </c>
      <c r="T63">
        <v>0</v>
      </c>
      <c r="U63">
        <v>0</v>
      </c>
      <c r="V63" t="s">
        <v>1584</v>
      </c>
      <c r="W63" t="s">
        <v>1585</v>
      </c>
      <c r="Y63" t="s">
        <v>1411</v>
      </c>
      <c r="Z63" t="s">
        <v>13</v>
      </c>
    </row>
    <row r="64" spans="1:40" x14ac:dyDescent="0.2">
      <c r="A64">
        <v>54</v>
      </c>
      <c r="B64">
        <v>0</v>
      </c>
      <c r="C64">
        <v>3</v>
      </c>
      <c r="D64">
        <v>0</v>
      </c>
      <c r="E64">
        <v>0</v>
      </c>
      <c r="F64">
        <v>0.8</v>
      </c>
      <c r="G64" t="s">
        <v>1586</v>
      </c>
      <c r="H64">
        <v>0</v>
      </c>
      <c r="I64" t="s">
        <v>1415</v>
      </c>
      <c r="J64">
        <v>0</v>
      </c>
      <c r="K64">
        <v>0</v>
      </c>
      <c r="L64">
        <v>1</v>
      </c>
      <c r="M64">
        <v>0</v>
      </c>
      <c r="N64">
        <v>17</v>
      </c>
      <c r="O64">
        <v>0</v>
      </c>
      <c r="P64" s="83">
        <v>4.6800000000000001E-2</v>
      </c>
      <c r="Q64" s="83">
        <v>0.95320000000000005</v>
      </c>
      <c r="R64">
        <v>1</v>
      </c>
      <c r="S64">
        <v>0</v>
      </c>
      <c r="T64">
        <v>0</v>
      </c>
      <c r="U64">
        <v>0</v>
      </c>
      <c r="V64" t="s">
        <v>1587</v>
      </c>
      <c r="W64" t="s">
        <v>1588</v>
      </c>
      <c r="Y64" t="s">
        <v>13</v>
      </c>
      <c r="AB64" t="s">
        <v>1412</v>
      </c>
    </row>
    <row r="65" spans="1:36" x14ac:dyDescent="0.2">
      <c r="A65">
        <v>55</v>
      </c>
      <c r="B65">
        <v>3</v>
      </c>
      <c r="C65">
        <v>8</v>
      </c>
      <c r="D65">
        <v>0</v>
      </c>
      <c r="E65">
        <v>0</v>
      </c>
      <c r="F65">
        <v>2.8</v>
      </c>
      <c r="G65" t="s">
        <v>1589</v>
      </c>
      <c r="H65" t="s">
        <v>1415</v>
      </c>
      <c r="I65" t="s">
        <v>1499</v>
      </c>
      <c r="J65">
        <v>0</v>
      </c>
      <c r="K65">
        <v>0</v>
      </c>
      <c r="L65">
        <v>3</v>
      </c>
      <c r="M65">
        <v>2</v>
      </c>
      <c r="N65">
        <v>39</v>
      </c>
      <c r="O65">
        <v>3</v>
      </c>
      <c r="P65" s="83">
        <v>0.1222</v>
      </c>
      <c r="Q65" s="83">
        <v>0.87780000000000002</v>
      </c>
      <c r="R65">
        <v>1</v>
      </c>
      <c r="S65">
        <v>0</v>
      </c>
      <c r="T65">
        <v>0</v>
      </c>
      <c r="U65">
        <v>0</v>
      </c>
      <c r="V65" t="s">
        <v>1590</v>
      </c>
      <c r="W65" t="s">
        <v>1591</v>
      </c>
      <c r="X65" t="s">
        <v>1411</v>
      </c>
      <c r="Z65" t="s">
        <v>13</v>
      </c>
      <c r="AB65" t="s">
        <v>1535</v>
      </c>
    </row>
    <row r="66" spans="1:36" x14ac:dyDescent="0.2">
      <c r="A66">
        <v>56</v>
      </c>
      <c r="B66">
        <v>7</v>
      </c>
      <c r="C66">
        <v>18</v>
      </c>
      <c r="D66">
        <v>8</v>
      </c>
      <c r="E66">
        <v>2</v>
      </c>
      <c r="F66">
        <v>8.8000000000000007</v>
      </c>
      <c r="G66" t="s">
        <v>1592</v>
      </c>
      <c r="H66" t="s">
        <v>1593</v>
      </c>
      <c r="I66" t="s">
        <v>1594</v>
      </c>
      <c r="J66" t="s">
        <v>1595</v>
      </c>
      <c r="K66" t="s">
        <v>1444</v>
      </c>
      <c r="L66">
        <v>15</v>
      </c>
      <c r="M66">
        <v>4</v>
      </c>
      <c r="N66">
        <v>4</v>
      </c>
      <c r="O66">
        <v>6</v>
      </c>
      <c r="P66" s="83">
        <v>7.5399999999999995E-2</v>
      </c>
      <c r="Q66" s="83">
        <v>0.92459999999999998</v>
      </c>
      <c r="R66">
        <v>1</v>
      </c>
      <c r="S66">
        <v>1</v>
      </c>
      <c r="T66">
        <v>0</v>
      </c>
      <c r="U66">
        <v>0</v>
      </c>
      <c r="V66" t="s">
        <v>1596</v>
      </c>
      <c r="W66" t="s">
        <v>1597</v>
      </c>
      <c r="X66" t="s">
        <v>13</v>
      </c>
      <c r="Z66" t="s">
        <v>13</v>
      </c>
      <c r="AA66" t="s">
        <v>13</v>
      </c>
    </row>
    <row r="67" spans="1:36" x14ac:dyDescent="0.2">
      <c r="A67">
        <v>57</v>
      </c>
      <c r="B67">
        <v>7</v>
      </c>
      <c r="C67">
        <v>3</v>
      </c>
      <c r="D67">
        <v>1</v>
      </c>
      <c r="E67">
        <v>0</v>
      </c>
      <c r="F67">
        <v>2.8</v>
      </c>
      <c r="G67" t="s">
        <v>1598</v>
      </c>
      <c r="H67" t="s">
        <v>1599</v>
      </c>
      <c r="I67" t="s">
        <v>1415</v>
      </c>
      <c r="J67" t="s">
        <v>1445</v>
      </c>
      <c r="K67">
        <v>0</v>
      </c>
      <c r="L67">
        <v>1</v>
      </c>
      <c r="M67">
        <v>0</v>
      </c>
      <c r="N67">
        <v>1</v>
      </c>
      <c r="O67">
        <v>4</v>
      </c>
      <c r="P67" s="83">
        <v>1.5599999999999999E-2</v>
      </c>
      <c r="Q67" s="83">
        <v>0.98440000000000005</v>
      </c>
      <c r="R67">
        <v>1</v>
      </c>
      <c r="S67">
        <v>1</v>
      </c>
      <c r="T67">
        <v>0</v>
      </c>
      <c r="U67">
        <v>0</v>
      </c>
      <c r="V67" t="s">
        <v>1600</v>
      </c>
      <c r="W67" t="s">
        <v>1601</v>
      </c>
      <c r="X67" t="s">
        <v>1412</v>
      </c>
      <c r="Y67" t="s">
        <v>13</v>
      </c>
      <c r="Z67" t="s">
        <v>13</v>
      </c>
      <c r="AI67" t="s">
        <v>13</v>
      </c>
    </row>
    <row r="68" spans="1:36" x14ac:dyDescent="0.2">
      <c r="A68">
        <v>58</v>
      </c>
      <c r="B68">
        <v>0</v>
      </c>
      <c r="C68">
        <v>0</v>
      </c>
      <c r="D68">
        <v>0</v>
      </c>
      <c r="E68">
        <v>2</v>
      </c>
      <c r="F68">
        <v>0.5</v>
      </c>
      <c r="G68" t="s">
        <v>1602</v>
      </c>
      <c r="H68">
        <v>0</v>
      </c>
      <c r="I68">
        <v>0</v>
      </c>
      <c r="J68">
        <v>0</v>
      </c>
      <c r="K68" t="s">
        <v>1450</v>
      </c>
      <c r="L68">
        <v>11</v>
      </c>
      <c r="M68">
        <v>11</v>
      </c>
      <c r="N68">
        <v>6</v>
      </c>
      <c r="O68">
        <v>2</v>
      </c>
      <c r="P68" s="83">
        <v>7.8E-2</v>
      </c>
      <c r="Q68" s="83">
        <v>0.92200000000000004</v>
      </c>
      <c r="R68">
        <v>0</v>
      </c>
      <c r="S68">
        <v>1</v>
      </c>
      <c r="T68">
        <v>0</v>
      </c>
      <c r="U68">
        <v>0</v>
      </c>
      <c r="V68" t="s">
        <v>1603</v>
      </c>
      <c r="W68" t="s">
        <v>1604</v>
      </c>
      <c r="X68" t="s">
        <v>1411</v>
      </c>
      <c r="Y68" t="s">
        <v>1411</v>
      </c>
      <c r="Z68" t="s">
        <v>13</v>
      </c>
      <c r="AD68" t="s">
        <v>1411</v>
      </c>
    </row>
    <row r="69" spans="1:36" x14ac:dyDescent="0.2">
      <c r="A69">
        <v>59</v>
      </c>
      <c r="B69">
        <v>1</v>
      </c>
      <c r="C69">
        <v>4</v>
      </c>
      <c r="D69">
        <v>4</v>
      </c>
      <c r="E69">
        <v>1</v>
      </c>
      <c r="F69">
        <v>2.5</v>
      </c>
      <c r="G69" t="s">
        <v>1605</v>
      </c>
      <c r="H69" t="s">
        <v>1445</v>
      </c>
      <c r="I69" t="s">
        <v>1475</v>
      </c>
      <c r="J69" t="s">
        <v>1464</v>
      </c>
      <c r="K69" t="s">
        <v>1434</v>
      </c>
      <c r="L69">
        <v>2</v>
      </c>
      <c r="M69">
        <v>2</v>
      </c>
      <c r="N69">
        <v>6</v>
      </c>
      <c r="O69">
        <v>1</v>
      </c>
      <c r="P69" s="83">
        <v>2.86E-2</v>
      </c>
      <c r="Q69" s="83">
        <v>0.97140000000000004</v>
      </c>
      <c r="R69">
        <v>1</v>
      </c>
      <c r="S69">
        <v>1</v>
      </c>
      <c r="T69">
        <v>0</v>
      </c>
      <c r="U69">
        <v>0</v>
      </c>
      <c r="V69" t="s">
        <v>1606</v>
      </c>
      <c r="W69" t="s">
        <v>1607</v>
      </c>
      <c r="Y69" t="s">
        <v>13</v>
      </c>
    </row>
    <row r="70" spans="1:36" x14ac:dyDescent="0.2">
      <c r="A70">
        <v>60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1608</v>
      </c>
      <c r="H70">
        <v>0</v>
      </c>
      <c r="I70">
        <v>0</v>
      </c>
      <c r="J70">
        <v>0</v>
      </c>
      <c r="K70">
        <v>0</v>
      </c>
      <c r="L70">
        <v>5</v>
      </c>
      <c r="M70">
        <v>7</v>
      </c>
      <c r="N70">
        <v>29</v>
      </c>
      <c r="O70">
        <v>65</v>
      </c>
      <c r="P70" s="83">
        <v>0.27560000000000001</v>
      </c>
      <c r="Q70" s="83">
        <v>0.72440000000000004</v>
      </c>
      <c r="R70">
        <v>0</v>
      </c>
      <c r="S70">
        <v>0</v>
      </c>
      <c r="T70">
        <v>0</v>
      </c>
      <c r="U70">
        <v>1</v>
      </c>
      <c r="V70" t="s">
        <v>1609</v>
      </c>
      <c r="W70" t="s">
        <v>1610</v>
      </c>
      <c r="X70" t="s">
        <v>1411</v>
      </c>
    </row>
    <row r="71" spans="1:36" x14ac:dyDescent="0.2">
      <c r="A71">
        <v>61</v>
      </c>
      <c r="B71">
        <v>0</v>
      </c>
      <c r="C71">
        <v>0</v>
      </c>
      <c r="D71">
        <v>0</v>
      </c>
      <c r="E71">
        <v>2</v>
      </c>
      <c r="F71">
        <v>0.5</v>
      </c>
      <c r="G71" t="s">
        <v>1611</v>
      </c>
      <c r="H71">
        <v>0</v>
      </c>
      <c r="I71">
        <v>0</v>
      </c>
      <c r="J71">
        <v>0</v>
      </c>
      <c r="K71" t="s">
        <v>1414</v>
      </c>
      <c r="L71">
        <v>2</v>
      </c>
      <c r="M71">
        <v>5</v>
      </c>
      <c r="N71">
        <v>4</v>
      </c>
      <c r="O71">
        <v>8</v>
      </c>
      <c r="P71" s="83">
        <v>4.9399999999999999E-2</v>
      </c>
      <c r="Q71" s="83">
        <v>0.9506</v>
      </c>
      <c r="R71">
        <v>1</v>
      </c>
      <c r="S71">
        <v>0</v>
      </c>
      <c r="T71">
        <v>0</v>
      </c>
      <c r="U71">
        <v>0</v>
      </c>
      <c r="V71" t="s">
        <v>1612</v>
      </c>
      <c r="W71" t="s">
        <v>1613</v>
      </c>
      <c r="Y71" t="s">
        <v>13</v>
      </c>
    </row>
    <row r="72" spans="1:36" x14ac:dyDescent="0.2">
      <c r="A72">
        <v>62</v>
      </c>
      <c r="B72">
        <v>8</v>
      </c>
      <c r="C72">
        <v>48</v>
      </c>
      <c r="D72">
        <v>0</v>
      </c>
      <c r="E72">
        <v>0</v>
      </c>
      <c r="F72">
        <v>14</v>
      </c>
      <c r="G72" t="s">
        <v>1614</v>
      </c>
      <c r="H72" t="s">
        <v>1499</v>
      </c>
      <c r="I72" t="s">
        <v>1615</v>
      </c>
      <c r="J72">
        <v>0</v>
      </c>
      <c r="K72">
        <v>0</v>
      </c>
      <c r="L72">
        <v>1</v>
      </c>
      <c r="M72">
        <v>3</v>
      </c>
      <c r="N72">
        <v>2</v>
      </c>
      <c r="O72">
        <v>2</v>
      </c>
      <c r="P72" s="83">
        <v>2.0799999999999999E-2</v>
      </c>
      <c r="Q72" s="83">
        <v>0.97919999999999996</v>
      </c>
      <c r="R72">
        <v>1</v>
      </c>
      <c r="S72">
        <v>1</v>
      </c>
      <c r="T72">
        <v>0</v>
      </c>
      <c r="U72">
        <v>1</v>
      </c>
      <c r="V72" t="s">
        <v>1616</v>
      </c>
      <c r="W72" t="s">
        <v>1617</v>
      </c>
      <c r="X72" t="s">
        <v>1411</v>
      </c>
    </row>
    <row r="73" spans="1:36" x14ac:dyDescent="0.2">
      <c r="A73">
        <v>63</v>
      </c>
      <c r="B73">
        <v>0</v>
      </c>
      <c r="C73">
        <v>0</v>
      </c>
      <c r="D73">
        <v>4</v>
      </c>
      <c r="E73">
        <v>0</v>
      </c>
      <c r="F73">
        <v>1</v>
      </c>
      <c r="G73" t="s">
        <v>1618</v>
      </c>
      <c r="H73">
        <v>0</v>
      </c>
      <c r="I73">
        <v>0</v>
      </c>
      <c r="J73" t="s">
        <v>1418</v>
      </c>
      <c r="K73">
        <v>0</v>
      </c>
      <c r="L73">
        <v>2</v>
      </c>
      <c r="M73">
        <v>3</v>
      </c>
      <c r="N73">
        <v>1</v>
      </c>
      <c r="O73">
        <v>5</v>
      </c>
      <c r="P73" s="83">
        <v>2.86E-2</v>
      </c>
      <c r="Q73" s="83">
        <v>0.97140000000000004</v>
      </c>
      <c r="R73">
        <v>1</v>
      </c>
      <c r="S73">
        <v>0</v>
      </c>
      <c r="T73">
        <v>0</v>
      </c>
      <c r="U73">
        <v>0</v>
      </c>
      <c r="V73" t="s">
        <v>1619</v>
      </c>
      <c r="W73" t="s">
        <v>1620</v>
      </c>
      <c r="X73" t="s">
        <v>1411</v>
      </c>
    </row>
    <row r="74" spans="1:36" x14ac:dyDescent="0.2">
      <c r="A74">
        <v>64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1621</v>
      </c>
      <c r="H74">
        <v>0</v>
      </c>
      <c r="I74">
        <v>0</v>
      </c>
      <c r="J74">
        <v>0</v>
      </c>
      <c r="K74">
        <v>0</v>
      </c>
      <c r="L74">
        <v>94</v>
      </c>
      <c r="M74">
        <v>53</v>
      </c>
      <c r="N74">
        <v>35</v>
      </c>
      <c r="O74">
        <v>90</v>
      </c>
      <c r="P74" s="83">
        <v>0.70720000000000005</v>
      </c>
      <c r="Q74" s="83">
        <v>0.2928</v>
      </c>
      <c r="R74">
        <v>0</v>
      </c>
      <c r="S74">
        <v>0</v>
      </c>
      <c r="T74">
        <v>0</v>
      </c>
      <c r="U74">
        <v>1</v>
      </c>
      <c r="V74" t="s">
        <v>1622</v>
      </c>
      <c r="W74" t="s">
        <v>1623</v>
      </c>
    </row>
    <row r="75" spans="1:36" x14ac:dyDescent="0.2">
      <c r="A75">
        <v>65</v>
      </c>
      <c r="B75">
        <v>0</v>
      </c>
      <c r="C75">
        <v>0</v>
      </c>
      <c r="D75">
        <v>1</v>
      </c>
      <c r="E75">
        <v>8</v>
      </c>
      <c r="F75">
        <v>2.2999999999999998</v>
      </c>
      <c r="G75" t="s">
        <v>1624</v>
      </c>
      <c r="H75">
        <v>0</v>
      </c>
      <c r="I75">
        <v>0</v>
      </c>
      <c r="J75" t="s">
        <v>1625</v>
      </c>
      <c r="K75" t="s">
        <v>1626</v>
      </c>
      <c r="L75">
        <v>45</v>
      </c>
      <c r="M75">
        <v>58</v>
      </c>
      <c r="N75">
        <v>36</v>
      </c>
      <c r="O75">
        <v>29</v>
      </c>
      <c r="P75" s="83">
        <v>0.43680000000000002</v>
      </c>
      <c r="Q75" s="83">
        <v>0.56320000000000003</v>
      </c>
      <c r="R75">
        <v>0</v>
      </c>
      <c r="S75">
        <v>1</v>
      </c>
      <c r="T75">
        <v>1</v>
      </c>
      <c r="U75">
        <v>1</v>
      </c>
      <c r="V75" t="s">
        <v>1627</v>
      </c>
      <c r="W75" t="s">
        <v>1628</v>
      </c>
      <c r="X75" t="s">
        <v>1535</v>
      </c>
      <c r="AC75" t="s">
        <v>1411</v>
      </c>
    </row>
    <row r="76" spans="1:36" x14ac:dyDescent="0.2">
      <c r="A76">
        <v>66</v>
      </c>
      <c r="B76">
        <v>1</v>
      </c>
      <c r="C76">
        <v>0</v>
      </c>
      <c r="D76">
        <v>3</v>
      </c>
      <c r="E76">
        <v>0</v>
      </c>
      <c r="F76">
        <v>1</v>
      </c>
      <c r="G76" t="s">
        <v>1629</v>
      </c>
      <c r="H76" t="s">
        <v>1445</v>
      </c>
      <c r="I76">
        <v>0</v>
      </c>
      <c r="J76" t="s">
        <v>1415</v>
      </c>
      <c r="K76">
        <v>0</v>
      </c>
      <c r="L76">
        <v>17</v>
      </c>
      <c r="M76">
        <v>6</v>
      </c>
      <c r="N76">
        <v>10</v>
      </c>
      <c r="O76">
        <v>4</v>
      </c>
      <c r="P76" s="83">
        <v>9.6199999999999994E-2</v>
      </c>
      <c r="Q76" s="83">
        <v>0.90380000000000005</v>
      </c>
      <c r="R76">
        <v>1</v>
      </c>
      <c r="S76">
        <v>0</v>
      </c>
      <c r="T76">
        <v>0</v>
      </c>
      <c r="U76">
        <v>0</v>
      </c>
      <c r="V76" t="s">
        <v>1630</v>
      </c>
      <c r="W76" t="s">
        <v>1631</v>
      </c>
      <c r="X76" t="s">
        <v>1412</v>
      </c>
      <c r="Z76" t="s">
        <v>13</v>
      </c>
    </row>
    <row r="77" spans="1:36" x14ac:dyDescent="0.2">
      <c r="A77">
        <v>67</v>
      </c>
      <c r="B77">
        <v>0</v>
      </c>
      <c r="C77">
        <v>1</v>
      </c>
      <c r="D77">
        <v>0</v>
      </c>
      <c r="E77">
        <v>0</v>
      </c>
      <c r="F77">
        <v>0.3</v>
      </c>
      <c r="G77" t="s">
        <v>1632</v>
      </c>
      <c r="H77">
        <v>0</v>
      </c>
      <c r="I77" t="s">
        <v>1445</v>
      </c>
      <c r="J77">
        <v>0</v>
      </c>
      <c r="K77">
        <v>0</v>
      </c>
      <c r="L77">
        <v>3</v>
      </c>
      <c r="M77">
        <v>4</v>
      </c>
      <c r="N77">
        <v>1</v>
      </c>
      <c r="O77">
        <v>2</v>
      </c>
      <c r="P77" s="83">
        <v>2.5999999999999999E-2</v>
      </c>
      <c r="Q77" s="83">
        <v>0.97399999999999998</v>
      </c>
      <c r="R77">
        <v>1</v>
      </c>
      <c r="S77">
        <v>0</v>
      </c>
      <c r="T77">
        <v>0</v>
      </c>
      <c r="U77">
        <v>0</v>
      </c>
      <c r="V77" t="s">
        <v>1633</v>
      </c>
      <c r="W77" t="s">
        <v>1634</v>
      </c>
    </row>
    <row r="78" spans="1:36" x14ac:dyDescent="0.2">
      <c r="A78">
        <v>68</v>
      </c>
      <c r="B78">
        <v>0</v>
      </c>
      <c r="C78">
        <v>2</v>
      </c>
      <c r="D78">
        <v>7</v>
      </c>
      <c r="E78">
        <v>2</v>
      </c>
      <c r="F78">
        <v>2.8</v>
      </c>
      <c r="G78" t="s">
        <v>1635</v>
      </c>
      <c r="H78">
        <v>0</v>
      </c>
      <c r="I78" t="s">
        <v>1450</v>
      </c>
      <c r="J78" t="s">
        <v>1636</v>
      </c>
      <c r="K78" t="s">
        <v>1450</v>
      </c>
      <c r="L78">
        <v>3</v>
      </c>
      <c r="M78">
        <v>3</v>
      </c>
      <c r="N78">
        <v>4</v>
      </c>
      <c r="O78">
        <v>2</v>
      </c>
      <c r="P78" s="83">
        <v>3.1199999999999999E-2</v>
      </c>
      <c r="Q78" s="83">
        <v>0.96879999999999999</v>
      </c>
      <c r="R78">
        <v>1</v>
      </c>
      <c r="S78">
        <v>1</v>
      </c>
      <c r="T78">
        <v>0</v>
      </c>
      <c r="U78">
        <v>0</v>
      </c>
      <c r="V78" t="s">
        <v>1637</v>
      </c>
      <c r="W78" t="s">
        <v>1638</v>
      </c>
      <c r="X78" t="s">
        <v>1412</v>
      </c>
    </row>
    <row r="79" spans="1:36" x14ac:dyDescent="0.2">
      <c r="A79">
        <v>69</v>
      </c>
      <c r="B79">
        <v>0</v>
      </c>
      <c r="C79">
        <v>14</v>
      </c>
      <c r="D79">
        <v>10</v>
      </c>
      <c r="E79">
        <v>1</v>
      </c>
      <c r="F79">
        <v>6.3</v>
      </c>
      <c r="G79" t="s">
        <v>1639</v>
      </c>
      <c r="H79">
        <v>0</v>
      </c>
      <c r="I79" t="s">
        <v>1529</v>
      </c>
      <c r="J79" t="s">
        <v>1405</v>
      </c>
      <c r="K79" t="s">
        <v>1445</v>
      </c>
      <c r="L79">
        <v>18</v>
      </c>
      <c r="M79">
        <v>4</v>
      </c>
      <c r="N79">
        <v>10</v>
      </c>
      <c r="O79">
        <v>14</v>
      </c>
      <c r="P79" s="83">
        <v>0.1196</v>
      </c>
      <c r="Q79" s="83">
        <v>0.88039999999999996</v>
      </c>
      <c r="R79">
        <v>1</v>
      </c>
      <c r="S79">
        <v>1</v>
      </c>
      <c r="T79">
        <v>0</v>
      </c>
      <c r="U79">
        <v>1</v>
      </c>
      <c r="V79" t="s">
        <v>1640</v>
      </c>
      <c r="W79" t="s">
        <v>1641</v>
      </c>
      <c r="X79" t="s">
        <v>1411</v>
      </c>
      <c r="AJ79" t="s">
        <v>13</v>
      </c>
    </row>
    <row r="80" spans="1:36" x14ac:dyDescent="0.2">
      <c r="A80">
        <v>70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1642</v>
      </c>
      <c r="H80">
        <v>0</v>
      </c>
      <c r="I80">
        <v>0</v>
      </c>
      <c r="J80">
        <v>0</v>
      </c>
      <c r="K80">
        <v>0</v>
      </c>
      <c r="L80">
        <v>96</v>
      </c>
      <c r="M80">
        <v>81</v>
      </c>
      <c r="N80">
        <v>58</v>
      </c>
      <c r="O80">
        <v>61</v>
      </c>
      <c r="P80" s="83">
        <v>0.76959999999999995</v>
      </c>
      <c r="Q80" s="83">
        <v>0.23039999999999999</v>
      </c>
      <c r="R80">
        <v>0</v>
      </c>
      <c r="S80">
        <v>0</v>
      </c>
      <c r="T80">
        <v>0</v>
      </c>
      <c r="U80">
        <v>1</v>
      </c>
      <c r="V80" t="s">
        <v>1643</v>
      </c>
      <c r="W80" t="s">
        <v>1644</v>
      </c>
      <c r="X80" t="s">
        <v>1411</v>
      </c>
      <c r="AD80" t="s">
        <v>13</v>
      </c>
    </row>
    <row r="81" spans="1:33" x14ac:dyDescent="0.2">
      <c r="A81">
        <v>71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1645</v>
      </c>
      <c r="H81">
        <v>0</v>
      </c>
      <c r="I81">
        <v>0</v>
      </c>
      <c r="J81">
        <v>0</v>
      </c>
      <c r="K81">
        <v>0</v>
      </c>
      <c r="L81">
        <v>82</v>
      </c>
      <c r="M81">
        <v>87</v>
      </c>
      <c r="N81">
        <v>60</v>
      </c>
      <c r="O81">
        <v>5</v>
      </c>
      <c r="P81" s="83">
        <v>0.60840000000000005</v>
      </c>
      <c r="Q81" s="83">
        <v>0.3916</v>
      </c>
      <c r="R81">
        <v>0</v>
      </c>
      <c r="S81">
        <v>0</v>
      </c>
      <c r="T81">
        <v>0</v>
      </c>
      <c r="U81">
        <v>1</v>
      </c>
      <c r="V81" t="s">
        <v>1646</v>
      </c>
      <c r="W81" t="s">
        <v>1647</v>
      </c>
    </row>
    <row r="82" spans="1:33" x14ac:dyDescent="0.2">
      <c r="A82">
        <v>72</v>
      </c>
      <c r="B82">
        <v>2</v>
      </c>
      <c r="C82">
        <v>0</v>
      </c>
      <c r="D82">
        <v>6</v>
      </c>
      <c r="E82">
        <v>0</v>
      </c>
      <c r="F82">
        <v>2</v>
      </c>
      <c r="G82" t="s">
        <v>1648</v>
      </c>
      <c r="H82" t="s">
        <v>1554</v>
      </c>
      <c r="I82">
        <v>0</v>
      </c>
      <c r="J82" t="s">
        <v>1459</v>
      </c>
      <c r="K82">
        <v>0</v>
      </c>
      <c r="L82">
        <v>16</v>
      </c>
      <c r="M82">
        <v>9</v>
      </c>
      <c r="N82">
        <v>4</v>
      </c>
      <c r="O82">
        <v>12</v>
      </c>
      <c r="P82" s="83">
        <v>0.1066</v>
      </c>
      <c r="Q82" s="83">
        <v>0.89339999999999997</v>
      </c>
      <c r="R82">
        <v>1</v>
      </c>
      <c r="S82">
        <v>0</v>
      </c>
      <c r="T82">
        <v>1</v>
      </c>
      <c r="U82">
        <v>0</v>
      </c>
      <c r="V82" t="s">
        <v>1649</v>
      </c>
      <c r="W82" t="s">
        <v>1650</v>
      </c>
      <c r="X82" t="s">
        <v>1411</v>
      </c>
    </row>
    <row r="83" spans="1:33" x14ac:dyDescent="0.2">
      <c r="A83">
        <v>73</v>
      </c>
      <c r="B83">
        <v>2</v>
      </c>
      <c r="C83">
        <v>3</v>
      </c>
      <c r="D83">
        <v>0</v>
      </c>
      <c r="E83">
        <v>0</v>
      </c>
      <c r="F83">
        <v>1.3</v>
      </c>
      <c r="G83" t="s">
        <v>1651</v>
      </c>
      <c r="H83" t="s">
        <v>1444</v>
      </c>
      <c r="I83" t="s">
        <v>1433</v>
      </c>
      <c r="J83">
        <v>0</v>
      </c>
      <c r="K83">
        <v>0</v>
      </c>
      <c r="L83">
        <v>11</v>
      </c>
      <c r="M83">
        <v>1</v>
      </c>
      <c r="N83">
        <v>10</v>
      </c>
      <c r="O83">
        <v>6</v>
      </c>
      <c r="P83" s="83">
        <v>7.2800000000000004E-2</v>
      </c>
      <c r="Q83" s="83">
        <v>0.92720000000000002</v>
      </c>
      <c r="R83">
        <v>1</v>
      </c>
      <c r="S83">
        <v>1</v>
      </c>
      <c r="T83">
        <v>0</v>
      </c>
      <c r="U83">
        <v>1</v>
      </c>
      <c r="V83" t="s">
        <v>1652</v>
      </c>
      <c r="W83" t="s">
        <v>1653</v>
      </c>
      <c r="X83" t="s">
        <v>13</v>
      </c>
    </row>
    <row r="84" spans="1:33" x14ac:dyDescent="0.2">
      <c r="A84">
        <v>74</v>
      </c>
      <c r="B84">
        <v>2</v>
      </c>
      <c r="C84">
        <v>2</v>
      </c>
      <c r="D84">
        <v>0</v>
      </c>
      <c r="E84">
        <v>0</v>
      </c>
      <c r="F84">
        <v>1</v>
      </c>
      <c r="G84" t="s">
        <v>1486</v>
      </c>
      <c r="H84" t="s">
        <v>1414</v>
      </c>
      <c r="I84" t="s">
        <v>1414</v>
      </c>
      <c r="J84">
        <v>0</v>
      </c>
      <c r="K84">
        <v>0</v>
      </c>
      <c r="L84">
        <v>3</v>
      </c>
      <c r="M84">
        <v>2</v>
      </c>
      <c r="N84">
        <v>5</v>
      </c>
      <c r="O84">
        <v>4</v>
      </c>
      <c r="P84" s="83">
        <v>3.6400000000000002E-2</v>
      </c>
      <c r="Q84" s="83">
        <v>0.96360000000000001</v>
      </c>
      <c r="R84">
        <v>1</v>
      </c>
      <c r="S84">
        <v>0</v>
      </c>
      <c r="T84">
        <v>0</v>
      </c>
      <c r="U84">
        <v>1</v>
      </c>
      <c r="V84" t="s">
        <v>1654</v>
      </c>
      <c r="W84" t="s">
        <v>1655</v>
      </c>
      <c r="X84" t="s">
        <v>13</v>
      </c>
      <c r="Y84" t="s">
        <v>13</v>
      </c>
    </row>
    <row r="85" spans="1:33" x14ac:dyDescent="0.2">
      <c r="A85">
        <v>75</v>
      </c>
      <c r="B85">
        <v>1</v>
      </c>
      <c r="C85">
        <v>0</v>
      </c>
      <c r="D85">
        <v>0</v>
      </c>
      <c r="E85">
        <v>0</v>
      </c>
      <c r="F85">
        <v>0.3</v>
      </c>
      <c r="G85" t="s">
        <v>1656</v>
      </c>
      <c r="H85" t="s">
        <v>1445</v>
      </c>
      <c r="I85">
        <v>0</v>
      </c>
      <c r="J85">
        <v>0</v>
      </c>
      <c r="K85">
        <v>0</v>
      </c>
      <c r="L85">
        <v>12</v>
      </c>
      <c r="M85">
        <v>22</v>
      </c>
      <c r="N85">
        <v>53</v>
      </c>
      <c r="O85">
        <v>68</v>
      </c>
      <c r="P85" s="83">
        <v>0.40300000000000002</v>
      </c>
      <c r="Q85" s="83">
        <v>0.59699999999999998</v>
      </c>
      <c r="R85">
        <v>1</v>
      </c>
      <c r="S85">
        <v>0</v>
      </c>
      <c r="T85">
        <v>0</v>
      </c>
      <c r="U85">
        <v>1</v>
      </c>
      <c r="V85" t="s">
        <v>1657</v>
      </c>
      <c r="W85" t="s">
        <v>1658</v>
      </c>
      <c r="X85" t="s">
        <v>1411</v>
      </c>
      <c r="Y85" t="s">
        <v>13</v>
      </c>
      <c r="Z85" t="s">
        <v>13</v>
      </c>
      <c r="AE85" t="s">
        <v>13</v>
      </c>
    </row>
    <row r="86" spans="1:33" x14ac:dyDescent="0.2">
      <c r="A86">
        <v>76</v>
      </c>
      <c r="B86">
        <v>0</v>
      </c>
      <c r="C86">
        <v>0</v>
      </c>
      <c r="D86">
        <v>5</v>
      </c>
      <c r="E86">
        <v>1</v>
      </c>
      <c r="F86">
        <v>1.5</v>
      </c>
      <c r="G86" t="s">
        <v>1659</v>
      </c>
      <c r="H86">
        <v>0</v>
      </c>
      <c r="I86">
        <v>0</v>
      </c>
      <c r="J86" t="s">
        <v>1438</v>
      </c>
      <c r="K86" t="s">
        <v>1445</v>
      </c>
      <c r="L86">
        <v>4</v>
      </c>
      <c r="M86">
        <v>3</v>
      </c>
      <c r="N86">
        <v>3</v>
      </c>
      <c r="O86">
        <v>3</v>
      </c>
      <c r="P86" s="83">
        <v>3.3799999999999997E-2</v>
      </c>
      <c r="Q86" s="83">
        <v>0.96619999999999995</v>
      </c>
      <c r="R86">
        <v>1</v>
      </c>
      <c r="S86">
        <v>0</v>
      </c>
      <c r="T86">
        <v>0</v>
      </c>
      <c r="U86">
        <v>0</v>
      </c>
      <c r="V86" t="s">
        <v>1660</v>
      </c>
      <c r="W86" t="s">
        <v>1661</v>
      </c>
    </row>
    <row r="87" spans="1:33" x14ac:dyDescent="0.2">
      <c r="A87">
        <v>77</v>
      </c>
      <c r="B87">
        <v>8</v>
      </c>
      <c r="C87">
        <v>15</v>
      </c>
      <c r="D87">
        <v>5</v>
      </c>
      <c r="E87">
        <v>1</v>
      </c>
      <c r="F87">
        <v>7.3</v>
      </c>
      <c r="G87" t="s">
        <v>1662</v>
      </c>
      <c r="H87" t="s">
        <v>1595</v>
      </c>
      <c r="I87" t="s">
        <v>1663</v>
      </c>
      <c r="J87" t="s">
        <v>1438</v>
      </c>
      <c r="K87" t="s">
        <v>1445</v>
      </c>
      <c r="L87">
        <v>5</v>
      </c>
      <c r="M87">
        <v>7</v>
      </c>
      <c r="N87">
        <v>2</v>
      </c>
      <c r="O87">
        <v>4</v>
      </c>
      <c r="P87" s="83">
        <v>4.6800000000000001E-2</v>
      </c>
      <c r="Q87" s="83">
        <v>0.95320000000000005</v>
      </c>
      <c r="R87">
        <v>1</v>
      </c>
      <c r="S87">
        <v>1</v>
      </c>
      <c r="T87">
        <v>0</v>
      </c>
      <c r="U87">
        <v>0</v>
      </c>
      <c r="V87" t="s">
        <v>1664</v>
      </c>
      <c r="W87" t="s">
        <v>1665</v>
      </c>
      <c r="X87" t="s">
        <v>13</v>
      </c>
      <c r="Y87" t="s">
        <v>13</v>
      </c>
      <c r="AE87" t="s">
        <v>13</v>
      </c>
    </row>
    <row r="88" spans="1:33" x14ac:dyDescent="0.2">
      <c r="A88">
        <v>78</v>
      </c>
      <c r="B88">
        <v>9</v>
      </c>
      <c r="C88">
        <v>0</v>
      </c>
      <c r="D88">
        <v>0</v>
      </c>
      <c r="E88">
        <v>8</v>
      </c>
      <c r="F88">
        <v>4.3</v>
      </c>
      <c r="G88" t="s">
        <v>1666</v>
      </c>
      <c r="H88" t="s">
        <v>1667</v>
      </c>
      <c r="I88">
        <v>0</v>
      </c>
      <c r="J88">
        <v>0</v>
      </c>
      <c r="K88" t="s">
        <v>1626</v>
      </c>
      <c r="L88">
        <v>13</v>
      </c>
      <c r="M88">
        <v>3</v>
      </c>
      <c r="N88">
        <v>1</v>
      </c>
      <c r="O88">
        <v>2</v>
      </c>
      <c r="P88" s="83">
        <v>4.9399999999999999E-2</v>
      </c>
      <c r="Q88" s="83">
        <v>0.9506</v>
      </c>
      <c r="R88">
        <v>0</v>
      </c>
      <c r="S88">
        <v>1</v>
      </c>
      <c r="T88">
        <v>0</v>
      </c>
      <c r="U88">
        <v>0</v>
      </c>
      <c r="V88" t="s">
        <v>1668</v>
      </c>
      <c r="W88" t="s">
        <v>1669</v>
      </c>
      <c r="X88" t="s">
        <v>1412</v>
      </c>
    </row>
    <row r="89" spans="1:33" x14ac:dyDescent="0.2">
      <c r="A89">
        <v>79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1670</v>
      </c>
      <c r="H89">
        <v>0</v>
      </c>
      <c r="I89">
        <v>0</v>
      </c>
      <c r="J89">
        <v>0</v>
      </c>
      <c r="K89">
        <v>0</v>
      </c>
      <c r="L89">
        <v>5</v>
      </c>
      <c r="M89">
        <v>5</v>
      </c>
      <c r="N89">
        <v>13</v>
      </c>
      <c r="O89">
        <v>10</v>
      </c>
      <c r="P89" s="83">
        <v>8.5800000000000001E-2</v>
      </c>
      <c r="Q89" s="83">
        <v>0.91420000000000001</v>
      </c>
      <c r="R89">
        <v>0</v>
      </c>
      <c r="S89">
        <v>0</v>
      </c>
      <c r="T89">
        <v>0</v>
      </c>
      <c r="U89">
        <v>1</v>
      </c>
      <c r="V89" t="s">
        <v>1671</v>
      </c>
      <c r="W89" t="s">
        <v>1672</v>
      </c>
    </row>
    <row r="90" spans="1:33" x14ac:dyDescent="0.2">
      <c r="A90">
        <v>80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1673</v>
      </c>
      <c r="H90">
        <v>0</v>
      </c>
      <c r="I90">
        <v>0</v>
      </c>
      <c r="J90">
        <v>0</v>
      </c>
      <c r="K90">
        <v>0</v>
      </c>
      <c r="L90">
        <v>4</v>
      </c>
      <c r="M90">
        <v>3</v>
      </c>
      <c r="N90">
        <v>6</v>
      </c>
      <c r="O90">
        <v>3</v>
      </c>
      <c r="P90" s="83">
        <v>4.1599999999999998E-2</v>
      </c>
      <c r="Q90" s="83">
        <v>0.95840000000000003</v>
      </c>
      <c r="R90">
        <v>0</v>
      </c>
      <c r="S90">
        <v>0</v>
      </c>
      <c r="T90">
        <v>0</v>
      </c>
      <c r="U90">
        <v>0</v>
      </c>
      <c r="V90" t="s">
        <v>1674</v>
      </c>
      <c r="W90" t="s">
        <v>1675</v>
      </c>
    </row>
    <row r="91" spans="1:33" x14ac:dyDescent="0.2">
      <c r="A91">
        <v>81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1676</v>
      </c>
      <c r="H91">
        <v>0</v>
      </c>
      <c r="I91">
        <v>0</v>
      </c>
      <c r="J91">
        <v>0</v>
      </c>
      <c r="K91">
        <v>0</v>
      </c>
      <c r="L91">
        <v>4</v>
      </c>
      <c r="M91">
        <v>2</v>
      </c>
      <c r="N91">
        <v>2</v>
      </c>
      <c r="O91">
        <v>5</v>
      </c>
      <c r="P91" s="83">
        <v>3.3799999999999997E-2</v>
      </c>
      <c r="Q91" s="83">
        <v>0.96619999999999995</v>
      </c>
      <c r="R91">
        <v>0</v>
      </c>
      <c r="S91">
        <v>0</v>
      </c>
      <c r="T91">
        <v>0</v>
      </c>
      <c r="U91">
        <v>0</v>
      </c>
      <c r="V91" t="s">
        <v>1674</v>
      </c>
      <c r="W91" t="s">
        <v>1677</v>
      </c>
    </row>
    <row r="92" spans="1:33" x14ac:dyDescent="0.2">
      <c r="A92">
        <v>82</v>
      </c>
      <c r="B92">
        <v>0</v>
      </c>
      <c r="C92">
        <v>0</v>
      </c>
      <c r="D92">
        <v>0</v>
      </c>
      <c r="E92">
        <v>2</v>
      </c>
      <c r="F92">
        <v>0.5</v>
      </c>
      <c r="G92" t="s">
        <v>1678</v>
      </c>
      <c r="H92">
        <v>0</v>
      </c>
      <c r="I92">
        <v>0</v>
      </c>
      <c r="J92">
        <v>0</v>
      </c>
      <c r="K92" t="s">
        <v>1450</v>
      </c>
      <c r="L92">
        <v>49</v>
      </c>
      <c r="M92">
        <v>9</v>
      </c>
      <c r="N92">
        <v>16</v>
      </c>
      <c r="O92">
        <v>39</v>
      </c>
      <c r="P92" s="83">
        <v>0.29380000000000001</v>
      </c>
      <c r="Q92" s="83">
        <v>0.70620000000000005</v>
      </c>
      <c r="R92">
        <v>0</v>
      </c>
      <c r="S92">
        <v>1</v>
      </c>
      <c r="T92">
        <v>0</v>
      </c>
      <c r="U92">
        <v>1</v>
      </c>
      <c r="V92" t="s">
        <v>1679</v>
      </c>
      <c r="W92" t="s">
        <v>1680</v>
      </c>
      <c r="X92" t="s">
        <v>1412</v>
      </c>
    </row>
    <row r="93" spans="1:33" x14ac:dyDescent="0.2">
      <c r="A93">
        <v>83</v>
      </c>
      <c r="B93">
        <v>10</v>
      </c>
      <c r="C93">
        <v>0</v>
      </c>
      <c r="D93">
        <v>0</v>
      </c>
      <c r="E93">
        <v>0</v>
      </c>
      <c r="F93">
        <v>2.5</v>
      </c>
      <c r="G93" t="s">
        <v>1681</v>
      </c>
      <c r="H93" t="s">
        <v>1682</v>
      </c>
      <c r="I93">
        <v>0</v>
      </c>
      <c r="J93">
        <v>0</v>
      </c>
      <c r="K93">
        <v>0</v>
      </c>
      <c r="L93">
        <v>10</v>
      </c>
      <c r="M93">
        <v>60</v>
      </c>
      <c r="N93">
        <v>56</v>
      </c>
      <c r="O93">
        <v>31</v>
      </c>
      <c r="P93" s="83">
        <v>0.40820000000000001</v>
      </c>
      <c r="Q93" s="83">
        <v>0.59179999999999999</v>
      </c>
      <c r="R93">
        <v>1</v>
      </c>
      <c r="S93">
        <v>1</v>
      </c>
      <c r="T93">
        <v>1</v>
      </c>
      <c r="U93">
        <v>1</v>
      </c>
      <c r="V93" t="s">
        <v>1683</v>
      </c>
      <c r="W93" t="s">
        <v>1684</v>
      </c>
      <c r="Y93" t="s">
        <v>13</v>
      </c>
      <c r="Z93" t="s">
        <v>13</v>
      </c>
      <c r="AC93" t="s">
        <v>1411</v>
      </c>
    </row>
    <row r="94" spans="1:33" x14ac:dyDescent="0.2">
      <c r="A94">
        <v>84</v>
      </c>
      <c r="B94">
        <v>3</v>
      </c>
      <c r="C94">
        <v>1</v>
      </c>
      <c r="D94">
        <v>3</v>
      </c>
      <c r="E94">
        <v>0</v>
      </c>
      <c r="F94">
        <v>1.8</v>
      </c>
      <c r="G94" t="s">
        <v>1685</v>
      </c>
      <c r="H94" t="s">
        <v>1433</v>
      </c>
      <c r="I94" t="s">
        <v>1445</v>
      </c>
      <c r="J94" t="s">
        <v>1415</v>
      </c>
      <c r="K94">
        <v>0</v>
      </c>
      <c r="L94">
        <v>4</v>
      </c>
      <c r="M94">
        <v>4</v>
      </c>
      <c r="N94">
        <v>3</v>
      </c>
      <c r="O94">
        <v>2</v>
      </c>
      <c r="P94" s="83">
        <v>3.3799999999999997E-2</v>
      </c>
      <c r="Q94" s="83">
        <v>0.96619999999999995</v>
      </c>
      <c r="R94">
        <v>1</v>
      </c>
      <c r="S94">
        <v>1</v>
      </c>
      <c r="T94">
        <v>0</v>
      </c>
      <c r="U94">
        <v>0</v>
      </c>
      <c r="V94" t="s">
        <v>1686</v>
      </c>
      <c r="W94" t="s">
        <v>1687</v>
      </c>
      <c r="X94" t="s">
        <v>1412</v>
      </c>
    </row>
    <row r="95" spans="1:33" x14ac:dyDescent="0.2">
      <c r="A95">
        <v>85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1525</v>
      </c>
      <c r="H95">
        <v>0</v>
      </c>
      <c r="I95">
        <v>0</v>
      </c>
      <c r="J95">
        <v>0</v>
      </c>
      <c r="K95">
        <v>0</v>
      </c>
      <c r="L95">
        <v>2</v>
      </c>
      <c r="M95">
        <v>4</v>
      </c>
      <c r="N95">
        <v>18</v>
      </c>
      <c r="O95">
        <v>12</v>
      </c>
      <c r="P95" s="83">
        <v>9.3600000000000003E-2</v>
      </c>
      <c r="Q95" s="83">
        <v>0.90639999999999998</v>
      </c>
      <c r="R95">
        <v>0</v>
      </c>
      <c r="S95">
        <v>0</v>
      </c>
      <c r="T95">
        <v>0</v>
      </c>
      <c r="U95">
        <v>1</v>
      </c>
      <c r="V95" t="s">
        <v>1688</v>
      </c>
      <c r="W95" t="s">
        <v>1689</v>
      </c>
      <c r="Y95" t="s">
        <v>13</v>
      </c>
      <c r="AA95" t="s">
        <v>13</v>
      </c>
      <c r="AF95" t="s">
        <v>13</v>
      </c>
      <c r="AG95" t="s">
        <v>13</v>
      </c>
    </row>
    <row r="96" spans="1:33" x14ac:dyDescent="0.2">
      <c r="A96">
        <v>86</v>
      </c>
      <c r="B96">
        <v>1</v>
      </c>
      <c r="C96">
        <v>0</v>
      </c>
      <c r="D96">
        <v>1</v>
      </c>
      <c r="E96">
        <v>1</v>
      </c>
      <c r="F96">
        <v>0.8</v>
      </c>
      <c r="G96" t="s">
        <v>1690</v>
      </c>
      <c r="H96" t="s">
        <v>1445</v>
      </c>
      <c r="I96">
        <v>0</v>
      </c>
      <c r="J96" t="s">
        <v>1445</v>
      </c>
      <c r="K96" t="s">
        <v>1445</v>
      </c>
      <c r="L96">
        <v>1</v>
      </c>
      <c r="M96">
        <v>2</v>
      </c>
      <c r="N96">
        <v>10</v>
      </c>
      <c r="O96">
        <v>2</v>
      </c>
      <c r="P96" s="83">
        <v>3.9E-2</v>
      </c>
      <c r="Q96" s="83">
        <v>0.96099999999999997</v>
      </c>
      <c r="R96">
        <v>1</v>
      </c>
      <c r="S96">
        <v>0</v>
      </c>
      <c r="T96">
        <v>0</v>
      </c>
      <c r="U96">
        <v>0</v>
      </c>
      <c r="V96" t="s">
        <v>1691</v>
      </c>
      <c r="W96" t="s">
        <v>1692</v>
      </c>
      <c r="X96" t="s">
        <v>13</v>
      </c>
    </row>
    <row r="97" spans="1:32" x14ac:dyDescent="0.2">
      <c r="A97">
        <v>87</v>
      </c>
      <c r="B97">
        <v>0</v>
      </c>
      <c r="C97">
        <v>24</v>
      </c>
      <c r="D97">
        <v>0</v>
      </c>
      <c r="E97">
        <v>0</v>
      </c>
      <c r="F97">
        <v>6</v>
      </c>
      <c r="G97" t="s">
        <v>1693</v>
      </c>
      <c r="H97">
        <v>0</v>
      </c>
      <c r="I97" t="s">
        <v>1498</v>
      </c>
      <c r="J97">
        <v>0</v>
      </c>
      <c r="K97">
        <v>0</v>
      </c>
      <c r="L97">
        <v>5</v>
      </c>
      <c r="M97">
        <v>17</v>
      </c>
      <c r="N97">
        <v>8</v>
      </c>
      <c r="O97">
        <v>4</v>
      </c>
      <c r="P97" s="83">
        <v>8.8400000000000006E-2</v>
      </c>
      <c r="Q97" s="83">
        <v>0.91159999999999997</v>
      </c>
      <c r="R97">
        <v>1</v>
      </c>
      <c r="S97">
        <v>0</v>
      </c>
      <c r="T97">
        <v>0</v>
      </c>
      <c r="U97">
        <v>1</v>
      </c>
      <c r="V97" t="s">
        <v>1694</v>
      </c>
      <c r="W97" t="s">
        <v>1695</v>
      </c>
      <c r="X97" t="s">
        <v>1411</v>
      </c>
      <c r="Z97" t="s">
        <v>13</v>
      </c>
    </row>
    <row r="98" spans="1:32" x14ac:dyDescent="0.2">
      <c r="A98">
        <v>88</v>
      </c>
      <c r="B98">
        <v>0</v>
      </c>
      <c r="C98">
        <v>0</v>
      </c>
      <c r="D98">
        <v>0</v>
      </c>
      <c r="E98">
        <v>0</v>
      </c>
      <c r="F98">
        <v>0</v>
      </c>
      <c r="H98">
        <v>0</v>
      </c>
      <c r="I98">
        <v>0</v>
      </c>
      <c r="J98">
        <v>0</v>
      </c>
      <c r="K98">
        <v>0</v>
      </c>
      <c r="L98">
        <v>7</v>
      </c>
      <c r="M98">
        <v>11</v>
      </c>
      <c r="N98">
        <v>9</v>
      </c>
      <c r="O98">
        <v>3</v>
      </c>
      <c r="P98" s="83">
        <v>7.8E-2</v>
      </c>
      <c r="Q98" s="83">
        <v>0.92200000000000004</v>
      </c>
      <c r="R98">
        <v>0</v>
      </c>
      <c r="S98">
        <v>0</v>
      </c>
      <c r="T98">
        <v>0</v>
      </c>
      <c r="U98">
        <v>0</v>
      </c>
      <c r="V98" t="s">
        <v>1696</v>
      </c>
      <c r="W98" t="s">
        <v>1697</v>
      </c>
    </row>
    <row r="99" spans="1:32" x14ac:dyDescent="0.2">
      <c r="A99">
        <v>89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1698</v>
      </c>
      <c r="H99">
        <v>0</v>
      </c>
      <c r="I99">
        <v>0</v>
      </c>
      <c r="J99">
        <v>0</v>
      </c>
      <c r="K99">
        <v>0</v>
      </c>
      <c r="L99">
        <v>5</v>
      </c>
      <c r="M99">
        <v>9</v>
      </c>
      <c r="N99">
        <v>22</v>
      </c>
      <c r="O99">
        <v>5</v>
      </c>
      <c r="P99" s="83">
        <v>0.1066</v>
      </c>
      <c r="Q99" s="83">
        <v>0.89339999999999997</v>
      </c>
      <c r="R99">
        <v>0</v>
      </c>
      <c r="S99">
        <v>0</v>
      </c>
      <c r="T99">
        <v>0</v>
      </c>
      <c r="U99">
        <v>1</v>
      </c>
      <c r="V99" t="s">
        <v>1699</v>
      </c>
      <c r="W99" t="s">
        <v>1700</v>
      </c>
    </row>
    <row r="100" spans="1:32" x14ac:dyDescent="0.2">
      <c r="A100">
        <v>90</v>
      </c>
      <c r="B100">
        <v>1</v>
      </c>
      <c r="C100">
        <v>3</v>
      </c>
      <c r="D100">
        <v>3</v>
      </c>
      <c r="E100">
        <v>8</v>
      </c>
      <c r="F100">
        <v>3.8</v>
      </c>
      <c r="G100" t="s">
        <v>1701</v>
      </c>
      <c r="H100" t="s">
        <v>1434</v>
      </c>
      <c r="I100" t="s">
        <v>1415</v>
      </c>
      <c r="J100" t="s">
        <v>1415</v>
      </c>
      <c r="K100" t="s">
        <v>1499</v>
      </c>
      <c r="L100">
        <v>16</v>
      </c>
      <c r="M100">
        <v>24</v>
      </c>
      <c r="N100">
        <v>7</v>
      </c>
      <c r="O100">
        <v>11</v>
      </c>
      <c r="P100" s="83">
        <v>0.15079999999999999</v>
      </c>
      <c r="Q100" s="83">
        <v>0.84919999999999995</v>
      </c>
      <c r="R100">
        <v>1</v>
      </c>
      <c r="S100">
        <v>1</v>
      </c>
      <c r="T100">
        <v>0</v>
      </c>
      <c r="U100">
        <v>1</v>
      </c>
      <c r="V100" t="s">
        <v>1702</v>
      </c>
      <c r="W100" t="s">
        <v>1703</v>
      </c>
      <c r="X100" t="s">
        <v>1411</v>
      </c>
      <c r="Y100" t="s">
        <v>13</v>
      </c>
    </row>
    <row r="101" spans="1:32" x14ac:dyDescent="0.2">
      <c r="A101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1479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6</v>
      </c>
      <c r="N101">
        <v>2</v>
      </c>
      <c r="O101">
        <v>6</v>
      </c>
      <c r="P101" s="83">
        <v>4.6800000000000001E-2</v>
      </c>
      <c r="Q101" s="83">
        <v>0.95320000000000005</v>
      </c>
      <c r="R101">
        <v>0</v>
      </c>
      <c r="S101">
        <v>0</v>
      </c>
      <c r="T101">
        <v>0</v>
      </c>
      <c r="U101">
        <v>0</v>
      </c>
      <c r="V101" t="s">
        <v>1704</v>
      </c>
      <c r="W101" t="s">
        <v>1705</v>
      </c>
    </row>
    <row r="102" spans="1:32" x14ac:dyDescent="0.2">
      <c r="A102">
        <v>92</v>
      </c>
      <c r="B102">
        <v>1</v>
      </c>
      <c r="C102">
        <v>2</v>
      </c>
      <c r="D102">
        <v>22</v>
      </c>
      <c r="E102">
        <v>12</v>
      </c>
      <c r="F102">
        <v>9.3000000000000007</v>
      </c>
      <c r="G102" t="s">
        <v>1706</v>
      </c>
      <c r="H102" t="s">
        <v>1445</v>
      </c>
      <c r="I102" t="s">
        <v>1414</v>
      </c>
      <c r="J102" t="s">
        <v>1707</v>
      </c>
      <c r="K102" t="s">
        <v>1708</v>
      </c>
      <c r="L102">
        <v>1</v>
      </c>
      <c r="M102">
        <v>1</v>
      </c>
      <c r="N102">
        <v>0</v>
      </c>
      <c r="O102">
        <v>4</v>
      </c>
      <c r="P102" s="83">
        <v>1.5599999999999999E-2</v>
      </c>
      <c r="Q102" s="83">
        <v>0.98440000000000005</v>
      </c>
      <c r="R102">
        <v>1</v>
      </c>
      <c r="S102">
        <v>0</v>
      </c>
      <c r="T102">
        <v>0</v>
      </c>
      <c r="U102">
        <v>0</v>
      </c>
      <c r="V102" t="s">
        <v>1709</v>
      </c>
      <c r="W102" t="s">
        <v>1710</v>
      </c>
      <c r="Z102" t="s">
        <v>13</v>
      </c>
    </row>
    <row r="103" spans="1:32" x14ac:dyDescent="0.2">
      <c r="A103">
        <v>93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1711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5</v>
      </c>
      <c r="N103">
        <v>4</v>
      </c>
      <c r="O103">
        <v>3</v>
      </c>
      <c r="P103" s="83">
        <v>3.3799999999999997E-2</v>
      </c>
      <c r="Q103" s="83">
        <v>0.96619999999999995</v>
      </c>
      <c r="R103">
        <v>0</v>
      </c>
      <c r="S103">
        <v>0</v>
      </c>
      <c r="T103">
        <v>0</v>
      </c>
      <c r="U103">
        <v>1</v>
      </c>
      <c r="V103" t="s">
        <v>1712</v>
      </c>
      <c r="W103" t="s">
        <v>1713</v>
      </c>
    </row>
    <row r="104" spans="1:32" x14ac:dyDescent="0.2">
      <c r="A104">
        <v>94</v>
      </c>
      <c r="B104">
        <v>0</v>
      </c>
      <c r="C104">
        <v>0</v>
      </c>
      <c r="D104">
        <v>0</v>
      </c>
      <c r="E104">
        <v>0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1</v>
      </c>
      <c r="N104">
        <v>5</v>
      </c>
      <c r="O104">
        <v>2</v>
      </c>
      <c r="P104" s="83">
        <v>2.5999999999999999E-2</v>
      </c>
      <c r="Q104" s="83">
        <v>0.97399999999999998</v>
      </c>
      <c r="R104">
        <v>0</v>
      </c>
      <c r="S104">
        <v>0</v>
      </c>
      <c r="T104">
        <v>0</v>
      </c>
      <c r="U104">
        <v>0</v>
      </c>
      <c r="V104" t="s">
        <v>1714</v>
      </c>
      <c r="W104" t="s">
        <v>1715</v>
      </c>
    </row>
    <row r="105" spans="1:32" x14ac:dyDescent="0.2">
      <c r="A105">
        <v>95</v>
      </c>
      <c r="B105">
        <v>0</v>
      </c>
      <c r="C105">
        <v>2</v>
      </c>
      <c r="D105">
        <v>0</v>
      </c>
      <c r="E105">
        <v>0</v>
      </c>
      <c r="F105">
        <v>0.5</v>
      </c>
      <c r="G105" t="s">
        <v>1716</v>
      </c>
      <c r="H105">
        <v>0</v>
      </c>
      <c r="I105" t="s">
        <v>1414</v>
      </c>
      <c r="J105">
        <v>0</v>
      </c>
      <c r="K105">
        <v>0</v>
      </c>
      <c r="L105">
        <v>12</v>
      </c>
      <c r="M105">
        <v>0</v>
      </c>
      <c r="N105">
        <v>5</v>
      </c>
      <c r="O105">
        <v>32</v>
      </c>
      <c r="P105" s="83">
        <v>0.12740000000000001</v>
      </c>
      <c r="Q105" s="83">
        <v>0.87260000000000004</v>
      </c>
      <c r="R105">
        <v>1</v>
      </c>
      <c r="S105">
        <v>0</v>
      </c>
      <c r="T105">
        <v>0</v>
      </c>
      <c r="U105">
        <v>1</v>
      </c>
      <c r="V105" t="s">
        <v>1717</v>
      </c>
      <c r="W105" t="s">
        <v>1718</v>
      </c>
      <c r="X105" t="s">
        <v>13</v>
      </c>
      <c r="AA105" t="s">
        <v>13</v>
      </c>
      <c r="AB105" t="s">
        <v>1411</v>
      </c>
    </row>
    <row r="106" spans="1:32" x14ac:dyDescent="0.2">
      <c r="A106">
        <v>96</v>
      </c>
      <c r="B106">
        <v>1</v>
      </c>
      <c r="C106">
        <v>0</v>
      </c>
      <c r="D106">
        <v>0</v>
      </c>
      <c r="E106">
        <v>0</v>
      </c>
      <c r="F106">
        <v>0.3</v>
      </c>
      <c r="G106" t="s">
        <v>1719</v>
      </c>
      <c r="H106" t="s">
        <v>1625</v>
      </c>
      <c r="I106">
        <v>0</v>
      </c>
      <c r="J106">
        <v>0</v>
      </c>
      <c r="K106">
        <v>0</v>
      </c>
      <c r="L106">
        <v>3</v>
      </c>
      <c r="M106">
        <v>10</v>
      </c>
      <c r="N106">
        <v>11</v>
      </c>
      <c r="O106">
        <v>3</v>
      </c>
      <c r="P106" s="83">
        <v>7.0199999999999999E-2</v>
      </c>
      <c r="Q106" s="83">
        <v>0.92979999999999996</v>
      </c>
      <c r="R106">
        <v>0</v>
      </c>
      <c r="S106">
        <v>0</v>
      </c>
      <c r="T106">
        <v>1</v>
      </c>
      <c r="U106">
        <v>0</v>
      </c>
      <c r="V106" t="s">
        <v>1720</v>
      </c>
      <c r="W106" t="s">
        <v>1721</v>
      </c>
      <c r="AA106" t="s">
        <v>13</v>
      </c>
    </row>
    <row r="107" spans="1:32" x14ac:dyDescent="0.2">
      <c r="A107">
        <v>97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1722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3</v>
      </c>
      <c r="N107">
        <v>7</v>
      </c>
      <c r="O107">
        <v>6</v>
      </c>
      <c r="P107" s="83">
        <v>5.1999999999999998E-2</v>
      </c>
      <c r="Q107" s="83">
        <v>0.94799999999999995</v>
      </c>
      <c r="R107">
        <v>0</v>
      </c>
      <c r="S107">
        <v>0</v>
      </c>
      <c r="T107">
        <v>0</v>
      </c>
      <c r="U107">
        <v>0</v>
      </c>
      <c r="V107" t="s">
        <v>1723</v>
      </c>
      <c r="W107" t="s">
        <v>1724</v>
      </c>
    </row>
    <row r="108" spans="1:32" x14ac:dyDescent="0.2">
      <c r="A108">
        <v>98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1725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8</v>
      </c>
      <c r="N108">
        <v>0</v>
      </c>
      <c r="O108">
        <v>6</v>
      </c>
      <c r="P108" s="83">
        <v>4.6800000000000001E-2</v>
      </c>
      <c r="Q108" s="83">
        <v>0.95320000000000005</v>
      </c>
      <c r="R108">
        <v>0</v>
      </c>
      <c r="S108">
        <v>0</v>
      </c>
      <c r="T108">
        <v>0</v>
      </c>
      <c r="U108">
        <v>0</v>
      </c>
      <c r="V108" t="s">
        <v>1726</v>
      </c>
      <c r="W108" t="s">
        <v>1727</v>
      </c>
      <c r="Z108" t="s">
        <v>13</v>
      </c>
    </row>
    <row r="109" spans="1:32" x14ac:dyDescent="0.2">
      <c r="A109">
        <v>99</v>
      </c>
      <c r="B109">
        <v>1</v>
      </c>
      <c r="C109">
        <v>0</v>
      </c>
      <c r="D109">
        <v>0</v>
      </c>
      <c r="E109">
        <v>2</v>
      </c>
      <c r="F109">
        <v>0.8</v>
      </c>
      <c r="G109" t="s">
        <v>1728</v>
      </c>
      <c r="H109" t="s">
        <v>1445</v>
      </c>
      <c r="I109">
        <v>0</v>
      </c>
      <c r="J109">
        <v>0</v>
      </c>
      <c r="K109" t="s">
        <v>1414</v>
      </c>
      <c r="L109">
        <v>2</v>
      </c>
      <c r="M109">
        <v>3</v>
      </c>
      <c r="N109">
        <v>2</v>
      </c>
      <c r="O109">
        <v>2</v>
      </c>
      <c r="P109" s="83">
        <v>2.3400000000000001E-2</v>
      </c>
      <c r="Q109" s="83">
        <v>0.97660000000000002</v>
      </c>
      <c r="R109">
        <v>1</v>
      </c>
      <c r="S109">
        <v>0</v>
      </c>
      <c r="T109">
        <v>0</v>
      </c>
      <c r="U109">
        <v>0</v>
      </c>
      <c r="V109" t="s">
        <v>1729</v>
      </c>
      <c r="W109" t="s">
        <v>1730</v>
      </c>
    </row>
    <row r="110" spans="1:32" x14ac:dyDescent="0.2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1731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16</v>
      </c>
      <c r="N110">
        <v>24</v>
      </c>
      <c r="O110">
        <v>12</v>
      </c>
      <c r="P110" s="83">
        <v>0.1638</v>
      </c>
      <c r="Q110" s="83">
        <v>0.83620000000000005</v>
      </c>
      <c r="R110">
        <v>0</v>
      </c>
      <c r="S110">
        <v>0</v>
      </c>
      <c r="T110">
        <v>0</v>
      </c>
      <c r="U110">
        <v>1</v>
      </c>
      <c r="V110" t="s">
        <v>1732</v>
      </c>
      <c r="W110" t="s">
        <v>1733</v>
      </c>
    </row>
    <row r="111" spans="1:32" x14ac:dyDescent="0.2">
      <c r="A111">
        <v>101</v>
      </c>
      <c r="B111">
        <v>10</v>
      </c>
      <c r="C111">
        <v>0</v>
      </c>
      <c r="D111">
        <v>4</v>
      </c>
      <c r="E111">
        <v>4</v>
      </c>
      <c r="F111">
        <v>4.5</v>
      </c>
      <c r="G111" t="s">
        <v>1734</v>
      </c>
      <c r="H111" t="s">
        <v>1735</v>
      </c>
      <c r="I111">
        <v>0</v>
      </c>
      <c r="J111" t="s">
        <v>1736</v>
      </c>
      <c r="K111" t="s">
        <v>1418</v>
      </c>
      <c r="L111">
        <v>10</v>
      </c>
      <c r="M111">
        <v>9</v>
      </c>
      <c r="N111">
        <v>4</v>
      </c>
      <c r="O111">
        <v>4</v>
      </c>
      <c r="P111" s="83">
        <v>7.0199999999999999E-2</v>
      </c>
      <c r="Q111" s="83">
        <v>0.92979999999999996</v>
      </c>
      <c r="R111">
        <v>1</v>
      </c>
      <c r="S111">
        <v>1</v>
      </c>
      <c r="T111">
        <v>1</v>
      </c>
      <c r="U111">
        <v>0</v>
      </c>
      <c r="V111" t="s">
        <v>1737</v>
      </c>
      <c r="W111" t="s">
        <v>1738</v>
      </c>
      <c r="X111" t="s">
        <v>13</v>
      </c>
      <c r="Y111" t="s">
        <v>1411</v>
      </c>
      <c r="AB111" t="s">
        <v>1535</v>
      </c>
      <c r="AF111" t="s">
        <v>13</v>
      </c>
    </row>
    <row r="112" spans="1:32" x14ac:dyDescent="0.2">
      <c r="A112">
        <v>102</v>
      </c>
      <c r="B112">
        <v>1</v>
      </c>
      <c r="C112">
        <v>8</v>
      </c>
      <c r="D112">
        <v>5</v>
      </c>
      <c r="E112">
        <v>4</v>
      </c>
      <c r="F112">
        <v>4.5</v>
      </c>
      <c r="G112" t="s">
        <v>1739</v>
      </c>
      <c r="H112" t="s">
        <v>1445</v>
      </c>
      <c r="I112" t="s">
        <v>1499</v>
      </c>
      <c r="J112" t="s">
        <v>1438</v>
      </c>
      <c r="K112" t="s">
        <v>1418</v>
      </c>
      <c r="L112">
        <v>2</v>
      </c>
      <c r="M112">
        <v>5</v>
      </c>
      <c r="N112">
        <v>5</v>
      </c>
      <c r="O112">
        <v>1</v>
      </c>
      <c r="P112" s="83">
        <v>3.3799999999999997E-2</v>
      </c>
      <c r="Q112" s="83">
        <v>0.96619999999999995</v>
      </c>
      <c r="R112">
        <v>1</v>
      </c>
      <c r="S112">
        <v>0</v>
      </c>
      <c r="T112">
        <v>0</v>
      </c>
      <c r="U112">
        <v>0</v>
      </c>
      <c r="V112" t="s">
        <v>1740</v>
      </c>
      <c r="W112" t="s">
        <v>1741</v>
      </c>
      <c r="X112" t="s">
        <v>13</v>
      </c>
      <c r="Z112" t="s">
        <v>13</v>
      </c>
    </row>
    <row r="113" spans="1:41" x14ac:dyDescent="0.2">
      <c r="A113">
        <v>103</v>
      </c>
      <c r="G113" t="s">
        <v>930</v>
      </c>
    </row>
    <row r="114" spans="1:41" x14ac:dyDescent="0.2">
      <c r="A114">
        <v>104</v>
      </c>
      <c r="G114" t="s">
        <v>930</v>
      </c>
    </row>
    <row r="115" spans="1:41" x14ac:dyDescent="0.2">
      <c r="A115" t="s">
        <v>87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1742</v>
      </c>
      <c r="H115">
        <v>0</v>
      </c>
      <c r="I115">
        <v>0</v>
      </c>
      <c r="J115">
        <v>0</v>
      </c>
      <c r="K115">
        <v>0</v>
      </c>
      <c r="L115">
        <v>96</v>
      </c>
      <c r="M115">
        <v>96</v>
      </c>
      <c r="N115">
        <v>96</v>
      </c>
      <c r="O115">
        <v>96</v>
      </c>
      <c r="P115" s="83">
        <v>1</v>
      </c>
      <c r="Q115" s="83">
        <v>0</v>
      </c>
      <c r="R115">
        <v>0</v>
      </c>
      <c r="S115">
        <v>0</v>
      </c>
      <c r="T115">
        <v>0</v>
      </c>
      <c r="U115">
        <v>1</v>
      </c>
      <c r="V115" t="s">
        <v>82</v>
      </c>
      <c r="W115" t="s">
        <v>1743</v>
      </c>
    </row>
    <row r="116" spans="1:41" x14ac:dyDescent="0.2">
      <c r="R116">
        <v>55</v>
      </c>
      <c r="S116">
        <v>44</v>
      </c>
      <c r="T116">
        <v>7</v>
      </c>
      <c r="U116">
        <v>37</v>
      </c>
      <c r="X116">
        <v>40</v>
      </c>
      <c r="Y116">
        <v>31</v>
      </c>
      <c r="Z116">
        <v>23</v>
      </c>
      <c r="AA116">
        <v>12</v>
      </c>
      <c r="AB116">
        <v>8</v>
      </c>
      <c r="AC116">
        <v>5</v>
      </c>
      <c r="AD116">
        <v>5</v>
      </c>
      <c r="AE116">
        <v>4</v>
      </c>
      <c r="AF116">
        <v>3</v>
      </c>
      <c r="AG116">
        <v>2</v>
      </c>
      <c r="AH116">
        <v>2</v>
      </c>
      <c r="AI116">
        <v>2</v>
      </c>
      <c r="AJ116">
        <v>2</v>
      </c>
      <c r="AK116">
        <v>1</v>
      </c>
      <c r="AL116">
        <v>1</v>
      </c>
      <c r="AM116">
        <v>1</v>
      </c>
      <c r="AN116">
        <v>1</v>
      </c>
      <c r="AO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67BE-A1AE-48C2-BDC0-077EB0478FF6}">
  <dimension ref="A1:AO119"/>
  <sheetViews>
    <sheetView workbookViewId="0">
      <selection activeCell="AK29" sqref="AK29"/>
    </sheetView>
  </sheetViews>
  <sheetFormatPr baseColWidth="10" defaultColWidth="8.83203125" defaultRowHeight="15" x14ac:dyDescent="0.2"/>
  <cols>
    <col min="1" max="1" width="10.83203125" customWidth="1"/>
    <col min="6" max="6" width="12" customWidth="1"/>
    <col min="7" max="7" width="63.33203125" style="2" customWidth="1"/>
    <col min="8" max="15" width="10.83203125" customWidth="1"/>
    <col min="16" max="16" width="15.33203125" customWidth="1"/>
    <col min="17" max="17" width="13.33203125" customWidth="1"/>
    <col min="18" max="20" width="12.33203125" style="3" customWidth="1"/>
    <col min="21" max="21" width="12.83203125" style="3" customWidth="1"/>
    <col min="22" max="23" width="45.83203125" style="4" customWidth="1"/>
    <col min="24" max="28" width="11.5" style="5" customWidth="1"/>
    <col min="29" max="29" width="14.33203125" style="5" customWidth="1"/>
    <col min="30" max="35" width="11.5" style="5" customWidth="1"/>
    <col min="36" max="36" width="13.6640625" style="5" customWidth="1"/>
    <col min="37" max="39" width="11.5" style="5" customWidth="1"/>
    <col min="40" max="40" width="13.33203125" style="5" customWidth="1"/>
    <col min="41" max="41" width="11.5" style="5" customWidth="1"/>
    <col min="257" max="257" width="10.83203125" customWidth="1"/>
    <col min="262" max="262" width="12" customWidth="1"/>
    <col min="263" max="263" width="63.33203125" customWidth="1"/>
    <col min="264" max="271" width="10.83203125" customWidth="1"/>
    <col min="272" max="272" width="15.33203125" customWidth="1"/>
    <col min="273" max="273" width="13.33203125" customWidth="1"/>
    <col min="274" max="276" width="12.33203125" customWidth="1"/>
    <col min="277" max="277" width="12.83203125" customWidth="1"/>
    <col min="278" max="279" width="45.83203125" customWidth="1"/>
    <col min="280" max="284" width="11.5" customWidth="1"/>
    <col min="285" max="285" width="14.33203125" customWidth="1"/>
    <col min="286" max="291" width="11.5" customWidth="1"/>
    <col min="292" max="292" width="13.6640625" customWidth="1"/>
    <col min="293" max="295" width="11.5" customWidth="1"/>
    <col min="296" max="296" width="13.33203125" customWidth="1"/>
    <col min="297" max="297" width="11.5" customWidth="1"/>
    <col min="513" max="513" width="10.83203125" customWidth="1"/>
    <col min="518" max="518" width="12" customWidth="1"/>
    <col min="519" max="519" width="63.33203125" customWidth="1"/>
    <col min="520" max="527" width="10.83203125" customWidth="1"/>
    <col min="528" max="528" width="15.33203125" customWidth="1"/>
    <col min="529" max="529" width="13.33203125" customWidth="1"/>
    <col min="530" max="532" width="12.33203125" customWidth="1"/>
    <col min="533" max="533" width="12.83203125" customWidth="1"/>
    <col min="534" max="535" width="45.83203125" customWidth="1"/>
    <col min="536" max="540" width="11.5" customWidth="1"/>
    <col min="541" max="541" width="14.33203125" customWidth="1"/>
    <col min="542" max="547" width="11.5" customWidth="1"/>
    <col min="548" max="548" width="13.6640625" customWidth="1"/>
    <col min="549" max="551" width="11.5" customWidth="1"/>
    <col min="552" max="552" width="13.33203125" customWidth="1"/>
    <col min="553" max="553" width="11.5" customWidth="1"/>
    <col min="769" max="769" width="10.83203125" customWidth="1"/>
    <col min="774" max="774" width="12" customWidth="1"/>
    <col min="775" max="775" width="63.33203125" customWidth="1"/>
    <col min="776" max="783" width="10.83203125" customWidth="1"/>
    <col min="784" max="784" width="15.33203125" customWidth="1"/>
    <col min="785" max="785" width="13.33203125" customWidth="1"/>
    <col min="786" max="788" width="12.33203125" customWidth="1"/>
    <col min="789" max="789" width="12.83203125" customWidth="1"/>
    <col min="790" max="791" width="45.83203125" customWidth="1"/>
    <col min="792" max="796" width="11.5" customWidth="1"/>
    <col min="797" max="797" width="14.33203125" customWidth="1"/>
    <col min="798" max="803" width="11.5" customWidth="1"/>
    <col min="804" max="804" width="13.6640625" customWidth="1"/>
    <col min="805" max="807" width="11.5" customWidth="1"/>
    <col min="808" max="808" width="13.33203125" customWidth="1"/>
    <col min="809" max="809" width="11.5" customWidth="1"/>
    <col min="1025" max="1025" width="10.83203125" customWidth="1"/>
    <col min="1030" max="1030" width="12" customWidth="1"/>
    <col min="1031" max="1031" width="63.33203125" customWidth="1"/>
    <col min="1032" max="1039" width="10.83203125" customWidth="1"/>
    <col min="1040" max="1040" width="15.33203125" customWidth="1"/>
    <col min="1041" max="1041" width="13.33203125" customWidth="1"/>
    <col min="1042" max="1044" width="12.33203125" customWidth="1"/>
    <col min="1045" max="1045" width="12.83203125" customWidth="1"/>
    <col min="1046" max="1047" width="45.83203125" customWidth="1"/>
    <col min="1048" max="1052" width="11.5" customWidth="1"/>
    <col min="1053" max="1053" width="14.33203125" customWidth="1"/>
    <col min="1054" max="1059" width="11.5" customWidth="1"/>
    <col min="1060" max="1060" width="13.6640625" customWidth="1"/>
    <col min="1061" max="1063" width="11.5" customWidth="1"/>
    <col min="1064" max="1064" width="13.33203125" customWidth="1"/>
    <col min="1065" max="1065" width="11.5" customWidth="1"/>
    <col min="1281" max="1281" width="10.83203125" customWidth="1"/>
    <col min="1286" max="1286" width="12" customWidth="1"/>
    <col min="1287" max="1287" width="63.33203125" customWidth="1"/>
    <col min="1288" max="1295" width="10.83203125" customWidth="1"/>
    <col min="1296" max="1296" width="15.33203125" customWidth="1"/>
    <col min="1297" max="1297" width="13.33203125" customWidth="1"/>
    <col min="1298" max="1300" width="12.33203125" customWidth="1"/>
    <col min="1301" max="1301" width="12.83203125" customWidth="1"/>
    <col min="1302" max="1303" width="45.83203125" customWidth="1"/>
    <col min="1304" max="1308" width="11.5" customWidth="1"/>
    <col min="1309" max="1309" width="14.33203125" customWidth="1"/>
    <col min="1310" max="1315" width="11.5" customWidth="1"/>
    <col min="1316" max="1316" width="13.6640625" customWidth="1"/>
    <col min="1317" max="1319" width="11.5" customWidth="1"/>
    <col min="1320" max="1320" width="13.33203125" customWidth="1"/>
    <col min="1321" max="1321" width="11.5" customWidth="1"/>
    <col min="1537" max="1537" width="10.83203125" customWidth="1"/>
    <col min="1542" max="1542" width="12" customWidth="1"/>
    <col min="1543" max="1543" width="63.33203125" customWidth="1"/>
    <col min="1544" max="1551" width="10.83203125" customWidth="1"/>
    <col min="1552" max="1552" width="15.33203125" customWidth="1"/>
    <col min="1553" max="1553" width="13.33203125" customWidth="1"/>
    <col min="1554" max="1556" width="12.33203125" customWidth="1"/>
    <col min="1557" max="1557" width="12.83203125" customWidth="1"/>
    <col min="1558" max="1559" width="45.83203125" customWidth="1"/>
    <col min="1560" max="1564" width="11.5" customWidth="1"/>
    <col min="1565" max="1565" width="14.33203125" customWidth="1"/>
    <col min="1566" max="1571" width="11.5" customWidth="1"/>
    <col min="1572" max="1572" width="13.6640625" customWidth="1"/>
    <col min="1573" max="1575" width="11.5" customWidth="1"/>
    <col min="1576" max="1576" width="13.33203125" customWidth="1"/>
    <col min="1577" max="1577" width="11.5" customWidth="1"/>
    <col min="1793" max="1793" width="10.83203125" customWidth="1"/>
    <col min="1798" max="1798" width="12" customWidth="1"/>
    <col min="1799" max="1799" width="63.33203125" customWidth="1"/>
    <col min="1800" max="1807" width="10.83203125" customWidth="1"/>
    <col min="1808" max="1808" width="15.33203125" customWidth="1"/>
    <col min="1809" max="1809" width="13.33203125" customWidth="1"/>
    <col min="1810" max="1812" width="12.33203125" customWidth="1"/>
    <col min="1813" max="1813" width="12.83203125" customWidth="1"/>
    <col min="1814" max="1815" width="45.83203125" customWidth="1"/>
    <col min="1816" max="1820" width="11.5" customWidth="1"/>
    <col min="1821" max="1821" width="14.33203125" customWidth="1"/>
    <col min="1822" max="1827" width="11.5" customWidth="1"/>
    <col min="1828" max="1828" width="13.6640625" customWidth="1"/>
    <col min="1829" max="1831" width="11.5" customWidth="1"/>
    <col min="1832" max="1832" width="13.33203125" customWidth="1"/>
    <col min="1833" max="1833" width="11.5" customWidth="1"/>
    <col min="2049" max="2049" width="10.83203125" customWidth="1"/>
    <col min="2054" max="2054" width="12" customWidth="1"/>
    <col min="2055" max="2055" width="63.33203125" customWidth="1"/>
    <col min="2056" max="2063" width="10.83203125" customWidth="1"/>
    <col min="2064" max="2064" width="15.33203125" customWidth="1"/>
    <col min="2065" max="2065" width="13.33203125" customWidth="1"/>
    <col min="2066" max="2068" width="12.33203125" customWidth="1"/>
    <col min="2069" max="2069" width="12.83203125" customWidth="1"/>
    <col min="2070" max="2071" width="45.83203125" customWidth="1"/>
    <col min="2072" max="2076" width="11.5" customWidth="1"/>
    <col min="2077" max="2077" width="14.33203125" customWidth="1"/>
    <col min="2078" max="2083" width="11.5" customWidth="1"/>
    <col min="2084" max="2084" width="13.6640625" customWidth="1"/>
    <col min="2085" max="2087" width="11.5" customWidth="1"/>
    <col min="2088" max="2088" width="13.33203125" customWidth="1"/>
    <col min="2089" max="2089" width="11.5" customWidth="1"/>
    <col min="2305" max="2305" width="10.83203125" customWidth="1"/>
    <col min="2310" max="2310" width="12" customWidth="1"/>
    <col min="2311" max="2311" width="63.33203125" customWidth="1"/>
    <col min="2312" max="2319" width="10.83203125" customWidth="1"/>
    <col min="2320" max="2320" width="15.33203125" customWidth="1"/>
    <col min="2321" max="2321" width="13.33203125" customWidth="1"/>
    <col min="2322" max="2324" width="12.33203125" customWidth="1"/>
    <col min="2325" max="2325" width="12.83203125" customWidth="1"/>
    <col min="2326" max="2327" width="45.83203125" customWidth="1"/>
    <col min="2328" max="2332" width="11.5" customWidth="1"/>
    <col min="2333" max="2333" width="14.33203125" customWidth="1"/>
    <col min="2334" max="2339" width="11.5" customWidth="1"/>
    <col min="2340" max="2340" width="13.6640625" customWidth="1"/>
    <col min="2341" max="2343" width="11.5" customWidth="1"/>
    <col min="2344" max="2344" width="13.33203125" customWidth="1"/>
    <col min="2345" max="2345" width="11.5" customWidth="1"/>
    <col min="2561" max="2561" width="10.83203125" customWidth="1"/>
    <col min="2566" max="2566" width="12" customWidth="1"/>
    <col min="2567" max="2567" width="63.33203125" customWidth="1"/>
    <col min="2568" max="2575" width="10.83203125" customWidth="1"/>
    <col min="2576" max="2576" width="15.33203125" customWidth="1"/>
    <col min="2577" max="2577" width="13.33203125" customWidth="1"/>
    <col min="2578" max="2580" width="12.33203125" customWidth="1"/>
    <col min="2581" max="2581" width="12.83203125" customWidth="1"/>
    <col min="2582" max="2583" width="45.83203125" customWidth="1"/>
    <col min="2584" max="2588" width="11.5" customWidth="1"/>
    <col min="2589" max="2589" width="14.33203125" customWidth="1"/>
    <col min="2590" max="2595" width="11.5" customWidth="1"/>
    <col min="2596" max="2596" width="13.6640625" customWidth="1"/>
    <col min="2597" max="2599" width="11.5" customWidth="1"/>
    <col min="2600" max="2600" width="13.33203125" customWidth="1"/>
    <col min="2601" max="2601" width="11.5" customWidth="1"/>
    <col min="2817" max="2817" width="10.83203125" customWidth="1"/>
    <col min="2822" max="2822" width="12" customWidth="1"/>
    <col min="2823" max="2823" width="63.33203125" customWidth="1"/>
    <col min="2824" max="2831" width="10.83203125" customWidth="1"/>
    <col min="2832" max="2832" width="15.33203125" customWidth="1"/>
    <col min="2833" max="2833" width="13.33203125" customWidth="1"/>
    <col min="2834" max="2836" width="12.33203125" customWidth="1"/>
    <col min="2837" max="2837" width="12.83203125" customWidth="1"/>
    <col min="2838" max="2839" width="45.83203125" customWidth="1"/>
    <col min="2840" max="2844" width="11.5" customWidth="1"/>
    <col min="2845" max="2845" width="14.33203125" customWidth="1"/>
    <col min="2846" max="2851" width="11.5" customWidth="1"/>
    <col min="2852" max="2852" width="13.6640625" customWidth="1"/>
    <col min="2853" max="2855" width="11.5" customWidth="1"/>
    <col min="2856" max="2856" width="13.33203125" customWidth="1"/>
    <col min="2857" max="2857" width="11.5" customWidth="1"/>
    <col min="3073" max="3073" width="10.83203125" customWidth="1"/>
    <col min="3078" max="3078" width="12" customWidth="1"/>
    <col min="3079" max="3079" width="63.33203125" customWidth="1"/>
    <col min="3080" max="3087" width="10.83203125" customWidth="1"/>
    <col min="3088" max="3088" width="15.33203125" customWidth="1"/>
    <col min="3089" max="3089" width="13.33203125" customWidth="1"/>
    <col min="3090" max="3092" width="12.33203125" customWidth="1"/>
    <col min="3093" max="3093" width="12.83203125" customWidth="1"/>
    <col min="3094" max="3095" width="45.83203125" customWidth="1"/>
    <col min="3096" max="3100" width="11.5" customWidth="1"/>
    <col min="3101" max="3101" width="14.33203125" customWidth="1"/>
    <col min="3102" max="3107" width="11.5" customWidth="1"/>
    <col min="3108" max="3108" width="13.6640625" customWidth="1"/>
    <col min="3109" max="3111" width="11.5" customWidth="1"/>
    <col min="3112" max="3112" width="13.33203125" customWidth="1"/>
    <col min="3113" max="3113" width="11.5" customWidth="1"/>
    <col min="3329" max="3329" width="10.83203125" customWidth="1"/>
    <col min="3334" max="3334" width="12" customWidth="1"/>
    <col min="3335" max="3335" width="63.33203125" customWidth="1"/>
    <col min="3336" max="3343" width="10.83203125" customWidth="1"/>
    <col min="3344" max="3344" width="15.33203125" customWidth="1"/>
    <col min="3345" max="3345" width="13.33203125" customWidth="1"/>
    <col min="3346" max="3348" width="12.33203125" customWidth="1"/>
    <col min="3349" max="3349" width="12.83203125" customWidth="1"/>
    <col min="3350" max="3351" width="45.83203125" customWidth="1"/>
    <col min="3352" max="3356" width="11.5" customWidth="1"/>
    <col min="3357" max="3357" width="14.33203125" customWidth="1"/>
    <col min="3358" max="3363" width="11.5" customWidth="1"/>
    <col min="3364" max="3364" width="13.6640625" customWidth="1"/>
    <col min="3365" max="3367" width="11.5" customWidth="1"/>
    <col min="3368" max="3368" width="13.33203125" customWidth="1"/>
    <col min="3369" max="3369" width="11.5" customWidth="1"/>
    <col min="3585" max="3585" width="10.83203125" customWidth="1"/>
    <col min="3590" max="3590" width="12" customWidth="1"/>
    <col min="3591" max="3591" width="63.33203125" customWidth="1"/>
    <col min="3592" max="3599" width="10.83203125" customWidth="1"/>
    <col min="3600" max="3600" width="15.33203125" customWidth="1"/>
    <col min="3601" max="3601" width="13.33203125" customWidth="1"/>
    <col min="3602" max="3604" width="12.33203125" customWidth="1"/>
    <col min="3605" max="3605" width="12.83203125" customWidth="1"/>
    <col min="3606" max="3607" width="45.83203125" customWidth="1"/>
    <col min="3608" max="3612" width="11.5" customWidth="1"/>
    <col min="3613" max="3613" width="14.33203125" customWidth="1"/>
    <col min="3614" max="3619" width="11.5" customWidth="1"/>
    <col min="3620" max="3620" width="13.6640625" customWidth="1"/>
    <col min="3621" max="3623" width="11.5" customWidth="1"/>
    <col min="3624" max="3624" width="13.33203125" customWidth="1"/>
    <col min="3625" max="3625" width="11.5" customWidth="1"/>
    <col min="3841" max="3841" width="10.83203125" customWidth="1"/>
    <col min="3846" max="3846" width="12" customWidth="1"/>
    <col min="3847" max="3847" width="63.33203125" customWidth="1"/>
    <col min="3848" max="3855" width="10.83203125" customWidth="1"/>
    <col min="3856" max="3856" width="15.33203125" customWidth="1"/>
    <col min="3857" max="3857" width="13.33203125" customWidth="1"/>
    <col min="3858" max="3860" width="12.33203125" customWidth="1"/>
    <col min="3861" max="3861" width="12.83203125" customWidth="1"/>
    <col min="3862" max="3863" width="45.83203125" customWidth="1"/>
    <col min="3864" max="3868" width="11.5" customWidth="1"/>
    <col min="3869" max="3869" width="14.33203125" customWidth="1"/>
    <col min="3870" max="3875" width="11.5" customWidth="1"/>
    <col min="3876" max="3876" width="13.6640625" customWidth="1"/>
    <col min="3877" max="3879" width="11.5" customWidth="1"/>
    <col min="3880" max="3880" width="13.33203125" customWidth="1"/>
    <col min="3881" max="3881" width="11.5" customWidth="1"/>
    <col min="4097" max="4097" width="10.83203125" customWidth="1"/>
    <col min="4102" max="4102" width="12" customWidth="1"/>
    <col min="4103" max="4103" width="63.33203125" customWidth="1"/>
    <col min="4104" max="4111" width="10.83203125" customWidth="1"/>
    <col min="4112" max="4112" width="15.33203125" customWidth="1"/>
    <col min="4113" max="4113" width="13.33203125" customWidth="1"/>
    <col min="4114" max="4116" width="12.33203125" customWidth="1"/>
    <col min="4117" max="4117" width="12.83203125" customWidth="1"/>
    <col min="4118" max="4119" width="45.83203125" customWidth="1"/>
    <col min="4120" max="4124" width="11.5" customWidth="1"/>
    <col min="4125" max="4125" width="14.33203125" customWidth="1"/>
    <col min="4126" max="4131" width="11.5" customWidth="1"/>
    <col min="4132" max="4132" width="13.6640625" customWidth="1"/>
    <col min="4133" max="4135" width="11.5" customWidth="1"/>
    <col min="4136" max="4136" width="13.33203125" customWidth="1"/>
    <col min="4137" max="4137" width="11.5" customWidth="1"/>
    <col min="4353" max="4353" width="10.83203125" customWidth="1"/>
    <col min="4358" max="4358" width="12" customWidth="1"/>
    <col min="4359" max="4359" width="63.33203125" customWidth="1"/>
    <col min="4360" max="4367" width="10.83203125" customWidth="1"/>
    <col min="4368" max="4368" width="15.33203125" customWidth="1"/>
    <col min="4369" max="4369" width="13.33203125" customWidth="1"/>
    <col min="4370" max="4372" width="12.33203125" customWidth="1"/>
    <col min="4373" max="4373" width="12.83203125" customWidth="1"/>
    <col min="4374" max="4375" width="45.83203125" customWidth="1"/>
    <col min="4376" max="4380" width="11.5" customWidth="1"/>
    <col min="4381" max="4381" width="14.33203125" customWidth="1"/>
    <col min="4382" max="4387" width="11.5" customWidth="1"/>
    <col min="4388" max="4388" width="13.6640625" customWidth="1"/>
    <col min="4389" max="4391" width="11.5" customWidth="1"/>
    <col min="4392" max="4392" width="13.33203125" customWidth="1"/>
    <col min="4393" max="4393" width="11.5" customWidth="1"/>
    <col min="4609" max="4609" width="10.83203125" customWidth="1"/>
    <col min="4614" max="4614" width="12" customWidth="1"/>
    <col min="4615" max="4615" width="63.33203125" customWidth="1"/>
    <col min="4616" max="4623" width="10.83203125" customWidth="1"/>
    <col min="4624" max="4624" width="15.33203125" customWidth="1"/>
    <col min="4625" max="4625" width="13.33203125" customWidth="1"/>
    <col min="4626" max="4628" width="12.33203125" customWidth="1"/>
    <col min="4629" max="4629" width="12.83203125" customWidth="1"/>
    <col min="4630" max="4631" width="45.83203125" customWidth="1"/>
    <col min="4632" max="4636" width="11.5" customWidth="1"/>
    <col min="4637" max="4637" width="14.33203125" customWidth="1"/>
    <col min="4638" max="4643" width="11.5" customWidth="1"/>
    <col min="4644" max="4644" width="13.6640625" customWidth="1"/>
    <col min="4645" max="4647" width="11.5" customWidth="1"/>
    <col min="4648" max="4648" width="13.33203125" customWidth="1"/>
    <col min="4649" max="4649" width="11.5" customWidth="1"/>
    <col min="4865" max="4865" width="10.83203125" customWidth="1"/>
    <col min="4870" max="4870" width="12" customWidth="1"/>
    <col min="4871" max="4871" width="63.33203125" customWidth="1"/>
    <col min="4872" max="4879" width="10.83203125" customWidth="1"/>
    <col min="4880" max="4880" width="15.33203125" customWidth="1"/>
    <col min="4881" max="4881" width="13.33203125" customWidth="1"/>
    <col min="4882" max="4884" width="12.33203125" customWidth="1"/>
    <col min="4885" max="4885" width="12.83203125" customWidth="1"/>
    <col min="4886" max="4887" width="45.83203125" customWidth="1"/>
    <col min="4888" max="4892" width="11.5" customWidth="1"/>
    <col min="4893" max="4893" width="14.33203125" customWidth="1"/>
    <col min="4894" max="4899" width="11.5" customWidth="1"/>
    <col min="4900" max="4900" width="13.6640625" customWidth="1"/>
    <col min="4901" max="4903" width="11.5" customWidth="1"/>
    <col min="4904" max="4904" width="13.33203125" customWidth="1"/>
    <col min="4905" max="4905" width="11.5" customWidth="1"/>
    <col min="5121" max="5121" width="10.83203125" customWidth="1"/>
    <col min="5126" max="5126" width="12" customWidth="1"/>
    <col min="5127" max="5127" width="63.33203125" customWidth="1"/>
    <col min="5128" max="5135" width="10.83203125" customWidth="1"/>
    <col min="5136" max="5136" width="15.33203125" customWidth="1"/>
    <col min="5137" max="5137" width="13.33203125" customWidth="1"/>
    <col min="5138" max="5140" width="12.33203125" customWidth="1"/>
    <col min="5141" max="5141" width="12.83203125" customWidth="1"/>
    <col min="5142" max="5143" width="45.83203125" customWidth="1"/>
    <col min="5144" max="5148" width="11.5" customWidth="1"/>
    <col min="5149" max="5149" width="14.33203125" customWidth="1"/>
    <col min="5150" max="5155" width="11.5" customWidth="1"/>
    <col min="5156" max="5156" width="13.6640625" customWidth="1"/>
    <col min="5157" max="5159" width="11.5" customWidth="1"/>
    <col min="5160" max="5160" width="13.33203125" customWidth="1"/>
    <col min="5161" max="5161" width="11.5" customWidth="1"/>
    <col min="5377" max="5377" width="10.83203125" customWidth="1"/>
    <col min="5382" max="5382" width="12" customWidth="1"/>
    <col min="5383" max="5383" width="63.33203125" customWidth="1"/>
    <col min="5384" max="5391" width="10.83203125" customWidth="1"/>
    <col min="5392" max="5392" width="15.33203125" customWidth="1"/>
    <col min="5393" max="5393" width="13.33203125" customWidth="1"/>
    <col min="5394" max="5396" width="12.33203125" customWidth="1"/>
    <col min="5397" max="5397" width="12.83203125" customWidth="1"/>
    <col min="5398" max="5399" width="45.83203125" customWidth="1"/>
    <col min="5400" max="5404" width="11.5" customWidth="1"/>
    <col min="5405" max="5405" width="14.33203125" customWidth="1"/>
    <col min="5406" max="5411" width="11.5" customWidth="1"/>
    <col min="5412" max="5412" width="13.6640625" customWidth="1"/>
    <col min="5413" max="5415" width="11.5" customWidth="1"/>
    <col min="5416" max="5416" width="13.33203125" customWidth="1"/>
    <col min="5417" max="5417" width="11.5" customWidth="1"/>
    <col min="5633" max="5633" width="10.83203125" customWidth="1"/>
    <col min="5638" max="5638" width="12" customWidth="1"/>
    <col min="5639" max="5639" width="63.33203125" customWidth="1"/>
    <col min="5640" max="5647" width="10.83203125" customWidth="1"/>
    <col min="5648" max="5648" width="15.33203125" customWidth="1"/>
    <col min="5649" max="5649" width="13.33203125" customWidth="1"/>
    <col min="5650" max="5652" width="12.33203125" customWidth="1"/>
    <col min="5653" max="5653" width="12.83203125" customWidth="1"/>
    <col min="5654" max="5655" width="45.83203125" customWidth="1"/>
    <col min="5656" max="5660" width="11.5" customWidth="1"/>
    <col min="5661" max="5661" width="14.33203125" customWidth="1"/>
    <col min="5662" max="5667" width="11.5" customWidth="1"/>
    <col min="5668" max="5668" width="13.6640625" customWidth="1"/>
    <col min="5669" max="5671" width="11.5" customWidth="1"/>
    <col min="5672" max="5672" width="13.33203125" customWidth="1"/>
    <col min="5673" max="5673" width="11.5" customWidth="1"/>
    <col min="5889" max="5889" width="10.83203125" customWidth="1"/>
    <col min="5894" max="5894" width="12" customWidth="1"/>
    <col min="5895" max="5895" width="63.33203125" customWidth="1"/>
    <col min="5896" max="5903" width="10.83203125" customWidth="1"/>
    <col min="5904" max="5904" width="15.33203125" customWidth="1"/>
    <col min="5905" max="5905" width="13.33203125" customWidth="1"/>
    <col min="5906" max="5908" width="12.33203125" customWidth="1"/>
    <col min="5909" max="5909" width="12.83203125" customWidth="1"/>
    <col min="5910" max="5911" width="45.83203125" customWidth="1"/>
    <col min="5912" max="5916" width="11.5" customWidth="1"/>
    <col min="5917" max="5917" width="14.33203125" customWidth="1"/>
    <col min="5918" max="5923" width="11.5" customWidth="1"/>
    <col min="5924" max="5924" width="13.6640625" customWidth="1"/>
    <col min="5925" max="5927" width="11.5" customWidth="1"/>
    <col min="5928" max="5928" width="13.33203125" customWidth="1"/>
    <col min="5929" max="5929" width="11.5" customWidth="1"/>
    <col min="6145" max="6145" width="10.83203125" customWidth="1"/>
    <col min="6150" max="6150" width="12" customWidth="1"/>
    <col min="6151" max="6151" width="63.33203125" customWidth="1"/>
    <col min="6152" max="6159" width="10.83203125" customWidth="1"/>
    <col min="6160" max="6160" width="15.33203125" customWidth="1"/>
    <col min="6161" max="6161" width="13.33203125" customWidth="1"/>
    <col min="6162" max="6164" width="12.33203125" customWidth="1"/>
    <col min="6165" max="6165" width="12.83203125" customWidth="1"/>
    <col min="6166" max="6167" width="45.83203125" customWidth="1"/>
    <col min="6168" max="6172" width="11.5" customWidth="1"/>
    <col min="6173" max="6173" width="14.33203125" customWidth="1"/>
    <col min="6174" max="6179" width="11.5" customWidth="1"/>
    <col min="6180" max="6180" width="13.6640625" customWidth="1"/>
    <col min="6181" max="6183" width="11.5" customWidth="1"/>
    <col min="6184" max="6184" width="13.33203125" customWidth="1"/>
    <col min="6185" max="6185" width="11.5" customWidth="1"/>
    <col min="6401" max="6401" width="10.83203125" customWidth="1"/>
    <col min="6406" max="6406" width="12" customWidth="1"/>
    <col min="6407" max="6407" width="63.33203125" customWidth="1"/>
    <col min="6408" max="6415" width="10.83203125" customWidth="1"/>
    <col min="6416" max="6416" width="15.33203125" customWidth="1"/>
    <col min="6417" max="6417" width="13.33203125" customWidth="1"/>
    <col min="6418" max="6420" width="12.33203125" customWidth="1"/>
    <col min="6421" max="6421" width="12.83203125" customWidth="1"/>
    <col min="6422" max="6423" width="45.83203125" customWidth="1"/>
    <col min="6424" max="6428" width="11.5" customWidth="1"/>
    <col min="6429" max="6429" width="14.33203125" customWidth="1"/>
    <col min="6430" max="6435" width="11.5" customWidth="1"/>
    <col min="6436" max="6436" width="13.6640625" customWidth="1"/>
    <col min="6437" max="6439" width="11.5" customWidth="1"/>
    <col min="6440" max="6440" width="13.33203125" customWidth="1"/>
    <col min="6441" max="6441" width="11.5" customWidth="1"/>
    <col min="6657" max="6657" width="10.83203125" customWidth="1"/>
    <col min="6662" max="6662" width="12" customWidth="1"/>
    <col min="6663" max="6663" width="63.33203125" customWidth="1"/>
    <col min="6664" max="6671" width="10.83203125" customWidth="1"/>
    <col min="6672" max="6672" width="15.33203125" customWidth="1"/>
    <col min="6673" max="6673" width="13.33203125" customWidth="1"/>
    <col min="6674" max="6676" width="12.33203125" customWidth="1"/>
    <col min="6677" max="6677" width="12.83203125" customWidth="1"/>
    <col min="6678" max="6679" width="45.83203125" customWidth="1"/>
    <col min="6680" max="6684" width="11.5" customWidth="1"/>
    <col min="6685" max="6685" width="14.33203125" customWidth="1"/>
    <col min="6686" max="6691" width="11.5" customWidth="1"/>
    <col min="6692" max="6692" width="13.6640625" customWidth="1"/>
    <col min="6693" max="6695" width="11.5" customWidth="1"/>
    <col min="6696" max="6696" width="13.33203125" customWidth="1"/>
    <col min="6697" max="6697" width="11.5" customWidth="1"/>
    <col min="6913" max="6913" width="10.83203125" customWidth="1"/>
    <col min="6918" max="6918" width="12" customWidth="1"/>
    <col min="6919" max="6919" width="63.33203125" customWidth="1"/>
    <col min="6920" max="6927" width="10.83203125" customWidth="1"/>
    <col min="6928" max="6928" width="15.33203125" customWidth="1"/>
    <col min="6929" max="6929" width="13.33203125" customWidth="1"/>
    <col min="6930" max="6932" width="12.33203125" customWidth="1"/>
    <col min="6933" max="6933" width="12.83203125" customWidth="1"/>
    <col min="6934" max="6935" width="45.83203125" customWidth="1"/>
    <col min="6936" max="6940" width="11.5" customWidth="1"/>
    <col min="6941" max="6941" width="14.33203125" customWidth="1"/>
    <col min="6942" max="6947" width="11.5" customWidth="1"/>
    <col min="6948" max="6948" width="13.6640625" customWidth="1"/>
    <col min="6949" max="6951" width="11.5" customWidth="1"/>
    <col min="6952" max="6952" width="13.33203125" customWidth="1"/>
    <col min="6953" max="6953" width="11.5" customWidth="1"/>
    <col min="7169" max="7169" width="10.83203125" customWidth="1"/>
    <col min="7174" max="7174" width="12" customWidth="1"/>
    <col min="7175" max="7175" width="63.33203125" customWidth="1"/>
    <col min="7176" max="7183" width="10.83203125" customWidth="1"/>
    <col min="7184" max="7184" width="15.33203125" customWidth="1"/>
    <col min="7185" max="7185" width="13.33203125" customWidth="1"/>
    <col min="7186" max="7188" width="12.33203125" customWidth="1"/>
    <col min="7189" max="7189" width="12.83203125" customWidth="1"/>
    <col min="7190" max="7191" width="45.83203125" customWidth="1"/>
    <col min="7192" max="7196" width="11.5" customWidth="1"/>
    <col min="7197" max="7197" width="14.33203125" customWidth="1"/>
    <col min="7198" max="7203" width="11.5" customWidth="1"/>
    <col min="7204" max="7204" width="13.6640625" customWidth="1"/>
    <col min="7205" max="7207" width="11.5" customWidth="1"/>
    <col min="7208" max="7208" width="13.33203125" customWidth="1"/>
    <col min="7209" max="7209" width="11.5" customWidth="1"/>
    <col min="7425" max="7425" width="10.83203125" customWidth="1"/>
    <col min="7430" max="7430" width="12" customWidth="1"/>
    <col min="7431" max="7431" width="63.33203125" customWidth="1"/>
    <col min="7432" max="7439" width="10.83203125" customWidth="1"/>
    <col min="7440" max="7440" width="15.33203125" customWidth="1"/>
    <col min="7441" max="7441" width="13.33203125" customWidth="1"/>
    <col min="7442" max="7444" width="12.33203125" customWidth="1"/>
    <col min="7445" max="7445" width="12.83203125" customWidth="1"/>
    <col min="7446" max="7447" width="45.83203125" customWidth="1"/>
    <col min="7448" max="7452" width="11.5" customWidth="1"/>
    <col min="7453" max="7453" width="14.33203125" customWidth="1"/>
    <col min="7454" max="7459" width="11.5" customWidth="1"/>
    <col min="7460" max="7460" width="13.6640625" customWidth="1"/>
    <col min="7461" max="7463" width="11.5" customWidth="1"/>
    <col min="7464" max="7464" width="13.33203125" customWidth="1"/>
    <col min="7465" max="7465" width="11.5" customWidth="1"/>
    <col min="7681" max="7681" width="10.83203125" customWidth="1"/>
    <col min="7686" max="7686" width="12" customWidth="1"/>
    <col min="7687" max="7687" width="63.33203125" customWidth="1"/>
    <col min="7688" max="7695" width="10.83203125" customWidth="1"/>
    <col min="7696" max="7696" width="15.33203125" customWidth="1"/>
    <col min="7697" max="7697" width="13.33203125" customWidth="1"/>
    <col min="7698" max="7700" width="12.33203125" customWidth="1"/>
    <col min="7701" max="7701" width="12.83203125" customWidth="1"/>
    <col min="7702" max="7703" width="45.83203125" customWidth="1"/>
    <col min="7704" max="7708" width="11.5" customWidth="1"/>
    <col min="7709" max="7709" width="14.33203125" customWidth="1"/>
    <col min="7710" max="7715" width="11.5" customWidth="1"/>
    <col min="7716" max="7716" width="13.6640625" customWidth="1"/>
    <col min="7717" max="7719" width="11.5" customWidth="1"/>
    <col min="7720" max="7720" width="13.33203125" customWidth="1"/>
    <col min="7721" max="7721" width="11.5" customWidth="1"/>
    <col min="7937" max="7937" width="10.83203125" customWidth="1"/>
    <col min="7942" max="7942" width="12" customWidth="1"/>
    <col min="7943" max="7943" width="63.33203125" customWidth="1"/>
    <col min="7944" max="7951" width="10.83203125" customWidth="1"/>
    <col min="7952" max="7952" width="15.33203125" customWidth="1"/>
    <col min="7953" max="7953" width="13.33203125" customWidth="1"/>
    <col min="7954" max="7956" width="12.33203125" customWidth="1"/>
    <col min="7957" max="7957" width="12.83203125" customWidth="1"/>
    <col min="7958" max="7959" width="45.83203125" customWidth="1"/>
    <col min="7960" max="7964" width="11.5" customWidth="1"/>
    <col min="7965" max="7965" width="14.33203125" customWidth="1"/>
    <col min="7966" max="7971" width="11.5" customWidth="1"/>
    <col min="7972" max="7972" width="13.6640625" customWidth="1"/>
    <col min="7973" max="7975" width="11.5" customWidth="1"/>
    <col min="7976" max="7976" width="13.33203125" customWidth="1"/>
    <col min="7977" max="7977" width="11.5" customWidth="1"/>
    <col min="8193" max="8193" width="10.83203125" customWidth="1"/>
    <col min="8198" max="8198" width="12" customWidth="1"/>
    <col min="8199" max="8199" width="63.33203125" customWidth="1"/>
    <col min="8200" max="8207" width="10.83203125" customWidth="1"/>
    <col min="8208" max="8208" width="15.33203125" customWidth="1"/>
    <col min="8209" max="8209" width="13.33203125" customWidth="1"/>
    <col min="8210" max="8212" width="12.33203125" customWidth="1"/>
    <col min="8213" max="8213" width="12.83203125" customWidth="1"/>
    <col min="8214" max="8215" width="45.83203125" customWidth="1"/>
    <col min="8216" max="8220" width="11.5" customWidth="1"/>
    <col min="8221" max="8221" width="14.33203125" customWidth="1"/>
    <col min="8222" max="8227" width="11.5" customWidth="1"/>
    <col min="8228" max="8228" width="13.6640625" customWidth="1"/>
    <col min="8229" max="8231" width="11.5" customWidth="1"/>
    <col min="8232" max="8232" width="13.33203125" customWidth="1"/>
    <col min="8233" max="8233" width="11.5" customWidth="1"/>
    <col min="8449" max="8449" width="10.83203125" customWidth="1"/>
    <col min="8454" max="8454" width="12" customWidth="1"/>
    <col min="8455" max="8455" width="63.33203125" customWidth="1"/>
    <col min="8456" max="8463" width="10.83203125" customWidth="1"/>
    <col min="8464" max="8464" width="15.33203125" customWidth="1"/>
    <col min="8465" max="8465" width="13.33203125" customWidth="1"/>
    <col min="8466" max="8468" width="12.33203125" customWidth="1"/>
    <col min="8469" max="8469" width="12.83203125" customWidth="1"/>
    <col min="8470" max="8471" width="45.83203125" customWidth="1"/>
    <col min="8472" max="8476" width="11.5" customWidth="1"/>
    <col min="8477" max="8477" width="14.33203125" customWidth="1"/>
    <col min="8478" max="8483" width="11.5" customWidth="1"/>
    <col min="8484" max="8484" width="13.6640625" customWidth="1"/>
    <col min="8485" max="8487" width="11.5" customWidth="1"/>
    <col min="8488" max="8488" width="13.33203125" customWidth="1"/>
    <col min="8489" max="8489" width="11.5" customWidth="1"/>
    <col min="8705" max="8705" width="10.83203125" customWidth="1"/>
    <col min="8710" max="8710" width="12" customWidth="1"/>
    <col min="8711" max="8711" width="63.33203125" customWidth="1"/>
    <col min="8712" max="8719" width="10.83203125" customWidth="1"/>
    <col min="8720" max="8720" width="15.33203125" customWidth="1"/>
    <col min="8721" max="8721" width="13.33203125" customWidth="1"/>
    <col min="8722" max="8724" width="12.33203125" customWidth="1"/>
    <col min="8725" max="8725" width="12.83203125" customWidth="1"/>
    <col min="8726" max="8727" width="45.83203125" customWidth="1"/>
    <col min="8728" max="8732" width="11.5" customWidth="1"/>
    <col min="8733" max="8733" width="14.33203125" customWidth="1"/>
    <col min="8734" max="8739" width="11.5" customWidth="1"/>
    <col min="8740" max="8740" width="13.6640625" customWidth="1"/>
    <col min="8741" max="8743" width="11.5" customWidth="1"/>
    <col min="8744" max="8744" width="13.33203125" customWidth="1"/>
    <col min="8745" max="8745" width="11.5" customWidth="1"/>
    <col min="8961" max="8961" width="10.83203125" customWidth="1"/>
    <col min="8966" max="8966" width="12" customWidth="1"/>
    <col min="8967" max="8967" width="63.33203125" customWidth="1"/>
    <col min="8968" max="8975" width="10.83203125" customWidth="1"/>
    <col min="8976" max="8976" width="15.33203125" customWidth="1"/>
    <col min="8977" max="8977" width="13.33203125" customWidth="1"/>
    <col min="8978" max="8980" width="12.33203125" customWidth="1"/>
    <col min="8981" max="8981" width="12.83203125" customWidth="1"/>
    <col min="8982" max="8983" width="45.83203125" customWidth="1"/>
    <col min="8984" max="8988" width="11.5" customWidth="1"/>
    <col min="8989" max="8989" width="14.33203125" customWidth="1"/>
    <col min="8990" max="8995" width="11.5" customWidth="1"/>
    <col min="8996" max="8996" width="13.6640625" customWidth="1"/>
    <col min="8997" max="8999" width="11.5" customWidth="1"/>
    <col min="9000" max="9000" width="13.33203125" customWidth="1"/>
    <col min="9001" max="9001" width="11.5" customWidth="1"/>
    <col min="9217" max="9217" width="10.83203125" customWidth="1"/>
    <col min="9222" max="9222" width="12" customWidth="1"/>
    <col min="9223" max="9223" width="63.33203125" customWidth="1"/>
    <col min="9224" max="9231" width="10.83203125" customWidth="1"/>
    <col min="9232" max="9232" width="15.33203125" customWidth="1"/>
    <col min="9233" max="9233" width="13.33203125" customWidth="1"/>
    <col min="9234" max="9236" width="12.33203125" customWidth="1"/>
    <col min="9237" max="9237" width="12.83203125" customWidth="1"/>
    <col min="9238" max="9239" width="45.83203125" customWidth="1"/>
    <col min="9240" max="9244" width="11.5" customWidth="1"/>
    <col min="9245" max="9245" width="14.33203125" customWidth="1"/>
    <col min="9246" max="9251" width="11.5" customWidth="1"/>
    <col min="9252" max="9252" width="13.6640625" customWidth="1"/>
    <col min="9253" max="9255" width="11.5" customWidth="1"/>
    <col min="9256" max="9256" width="13.33203125" customWidth="1"/>
    <col min="9257" max="9257" width="11.5" customWidth="1"/>
    <col min="9473" max="9473" width="10.83203125" customWidth="1"/>
    <col min="9478" max="9478" width="12" customWidth="1"/>
    <col min="9479" max="9479" width="63.33203125" customWidth="1"/>
    <col min="9480" max="9487" width="10.83203125" customWidth="1"/>
    <col min="9488" max="9488" width="15.33203125" customWidth="1"/>
    <col min="9489" max="9489" width="13.33203125" customWidth="1"/>
    <col min="9490" max="9492" width="12.33203125" customWidth="1"/>
    <col min="9493" max="9493" width="12.83203125" customWidth="1"/>
    <col min="9494" max="9495" width="45.83203125" customWidth="1"/>
    <col min="9496" max="9500" width="11.5" customWidth="1"/>
    <col min="9501" max="9501" width="14.33203125" customWidth="1"/>
    <col min="9502" max="9507" width="11.5" customWidth="1"/>
    <col min="9508" max="9508" width="13.6640625" customWidth="1"/>
    <col min="9509" max="9511" width="11.5" customWidth="1"/>
    <col min="9512" max="9512" width="13.33203125" customWidth="1"/>
    <col min="9513" max="9513" width="11.5" customWidth="1"/>
    <col min="9729" max="9729" width="10.83203125" customWidth="1"/>
    <col min="9734" max="9734" width="12" customWidth="1"/>
    <col min="9735" max="9735" width="63.33203125" customWidth="1"/>
    <col min="9736" max="9743" width="10.83203125" customWidth="1"/>
    <col min="9744" max="9744" width="15.33203125" customWidth="1"/>
    <col min="9745" max="9745" width="13.33203125" customWidth="1"/>
    <col min="9746" max="9748" width="12.33203125" customWidth="1"/>
    <col min="9749" max="9749" width="12.83203125" customWidth="1"/>
    <col min="9750" max="9751" width="45.83203125" customWidth="1"/>
    <col min="9752" max="9756" width="11.5" customWidth="1"/>
    <col min="9757" max="9757" width="14.33203125" customWidth="1"/>
    <col min="9758" max="9763" width="11.5" customWidth="1"/>
    <col min="9764" max="9764" width="13.6640625" customWidth="1"/>
    <col min="9765" max="9767" width="11.5" customWidth="1"/>
    <col min="9768" max="9768" width="13.33203125" customWidth="1"/>
    <col min="9769" max="9769" width="11.5" customWidth="1"/>
    <col min="9985" max="9985" width="10.83203125" customWidth="1"/>
    <col min="9990" max="9990" width="12" customWidth="1"/>
    <col min="9991" max="9991" width="63.33203125" customWidth="1"/>
    <col min="9992" max="9999" width="10.83203125" customWidth="1"/>
    <col min="10000" max="10000" width="15.33203125" customWidth="1"/>
    <col min="10001" max="10001" width="13.33203125" customWidth="1"/>
    <col min="10002" max="10004" width="12.33203125" customWidth="1"/>
    <col min="10005" max="10005" width="12.83203125" customWidth="1"/>
    <col min="10006" max="10007" width="45.83203125" customWidth="1"/>
    <col min="10008" max="10012" width="11.5" customWidth="1"/>
    <col min="10013" max="10013" width="14.33203125" customWidth="1"/>
    <col min="10014" max="10019" width="11.5" customWidth="1"/>
    <col min="10020" max="10020" width="13.6640625" customWidth="1"/>
    <col min="10021" max="10023" width="11.5" customWidth="1"/>
    <col min="10024" max="10024" width="13.33203125" customWidth="1"/>
    <col min="10025" max="10025" width="11.5" customWidth="1"/>
    <col min="10241" max="10241" width="10.83203125" customWidth="1"/>
    <col min="10246" max="10246" width="12" customWidth="1"/>
    <col min="10247" max="10247" width="63.33203125" customWidth="1"/>
    <col min="10248" max="10255" width="10.83203125" customWidth="1"/>
    <col min="10256" max="10256" width="15.33203125" customWidth="1"/>
    <col min="10257" max="10257" width="13.33203125" customWidth="1"/>
    <col min="10258" max="10260" width="12.33203125" customWidth="1"/>
    <col min="10261" max="10261" width="12.83203125" customWidth="1"/>
    <col min="10262" max="10263" width="45.83203125" customWidth="1"/>
    <col min="10264" max="10268" width="11.5" customWidth="1"/>
    <col min="10269" max="10269" width="14.33203125" customWidth="1"/>
    <col min="10270" max="10275" width="11.5" customWidth="1"/>
    <col min="10276" max="10276" width="13.6640625" customWidth="1"/>
    <col min="10277" max="10279" width="11.5" customWidth="1"/>
    <col min="10280" max="10280" width="13.33203125" customWidth="1"/>
    <col min="10281" max="10281" width="11.5" customWidth="1"/>
    <col min="10497" max="10497" width="10.83203125" customWidth="1"/>
    <col min="10502" max="10502" width="12" customWidth="1"/>
    <col min="10503" max="10503" width="63.33203125" customWidth="1"/>
    <col min="10504" max="10511" width="10.83203125" customWidth="1"/>
    <col min="10512" max="10512" width="15.33203125" customWidth="1"/>
    <col min="10513" max="10513" width="13.33203125" customWidth="1"/>
    <col min="10514" max="10516" width="12.33203125" customWidth="1"/>
    <col min="10517" max="10517" width="12.83203125" customWidth="1"/>
    <col min="10518" max="10519" width="45.83203125" customWidth="1"/>
    <col min="10520" max="10524" width="11.5" customWidth="1"/>
    <col min="10525" max="10525" width="14.33203125" customWidth="1"/>
    <col min="10526" max="10531" width="11.5" customWidth="1"/>
    <col min="10532" max="10532" width="13.6640625" customWidth="1"/>
    <col min="10533" max="10535" width="11.5" customWidth="1"/>
    <col min="10536" max="10536" width="13.33203125" customWidth="1"/>
    <col min="10537" max="10537" width="11.5" customWidth="1"/>
    <col min="10753" max="10753" width="10.83203125" customWidth="1"/>
    <col min="10758" max="10758" width="12" customWidth="1"/>
    <col min="10759" max="10759" width="63.33203125" customWidth="1"/>
    <col min="10760" max="10767" width="10.83203125" customWidth="1"/>
    <col min="10768" max="10768" width="15.33203125" customWidth="1"/>
    <col min="10769" max="10769" width="13.33203125" customWidth="1"/>
    <col min="10770" max="10772" width="12.33203125" customWidth="1"/>
    <col min="10773" max="10773" width="12.83203125" customWidth="1"/>
    <col min="10774" max="10775" width="45.83203125" customWidth="1"/>
    <col min="10776" max="10780" width="11.5" customWidth="1"/>
    <col min="10781" max="10781" width="14.33203125" customWidth="1"/>
    <col min="10782" max="10787" width="11.5" customWidth="1"/>
    <col min="10788" max="10788" width="13.6640625" customWidth="1"/>
    <col min="10789" max="10791" width="11.5" customWidth="1"/>
    <col min="10792" max="10792" width="13.33203125" customWidth="1"/>
    <col min="10793" max="10793" width="11.5" customWidth="1"/>
    <col min="11009" max="11009" width="10.83203125" customWidth="1"/>
    <col min="11014" max="11014" width="12" customWidth="1"/>
    <col min="11015" max="11015" width="63.33203125" customWidth="1"/>
    <col min="11016" max="11023" width="10.83203125" customWidth="1"/>
    <col min="11024" max="11024" width="15.33203125" customWidth="1"/>
    <col min="11025" max="11025" width="13.33203125" customWidth="1"/>
    <col min="11026" max="11028" width="12.33203125" customWidth="1"/>
    <col min="11029" max="11029" width="12.83203125" customWidth="1"/>
    <col min="11030" max="11031" width="45.83203125" customWidth="1"/>
    <col min="11032" max="11036" width="11.5" customWidth="1"/>
    <col min="11037" max="11037" width="14.33203125" customWidth="1"/>
    <col min="11038" max="11043" width="11.5" customWidth="1"/>
    <col min="11044" max="11044" width="13.6640625" customWidth="1"/>
    <col min="11045" max="11047" width="11.5" customWidth="1"/>
    <col min="11048" max="11048" width="13.33203125" customWidth="1"/>
    <col min="11049" max="11049" width="11.5" customWidth="1"/>
    <col min="11265" max="11265" width="10.83203125" customWidth="1"/>
    <col min="11270" max="11270" width="12" customWidth="1"/>
    <col min="11271" max="11271" width="63.33203125" customWidth="1"/>
    <col min="11272" max="11279" width="10.83203125" customWidth="1"/>
    <col min="11280" max="11280" width="15.33203125" customWidth="1"/>
    <col min="11281" max="11281" width="13.33203125" customWidth="1"/>
    <col min="11282" max="11284" width="12.33203125" customWidth="1"/>
    <col min="11285" max="11285" width="12.83203125" customWidth="1"/>
    <col min="11286" max="11287" width="45.83203125" customWidth="1"/>
    <col min="11288" max="11292" width="11.5" customWidth="1"/>
    <col min="11293" max="11293" width="14.33203125" customWidth="1"/>
    <col min="11294" max="11299" width="11.5" customWidth="1"/>
    <col min="11300" max="11300" width="13.6640625" customWidth="1"/>
    <col min="11301" max="11303" width="11.5" customWidth="1"/>
    <col min="11304" max="11304" width="13.33203125" customWidth="1"/>
    <col min="11305" max="11305" width="11.5" customWidth="1"/>
    <col min="11521" max="11521" width="10.83203125" customWidth="1"/>
    <col min="11526" max="11526" width="12" customWidth="1"/>
    <col min="11527" max="11527" width="63.33203125" customWidth="1"/>
    <col min="11528" max="11535" width="10.83203125" customWidth="1"/>
    <col min="11536" max="11536" width="15.33203125" customWidth="1"/>
    <col min="11537" max="11537" width="13.33203125" customWidth="1"/>
    <col min="11538" max="11540" width="12.33203125" customWidth="1"/>
    <col min="11541" max="11541" width="12.83203125" customWidth="1"/>
    <col min="11542" max="11543" width="45.83203125" customWidth="1"/>
    <col min="11544" max="11548" width="11.5" customWidth="1"/>
    <col min="11549" max="11549" width="14.33203125" customWidth="1"/>
    <col min="11550" max="11555" width="11.5" customWidth="1"/>
    <col min="11556" max="11556" width="13.6640625" customWidth="1"/>
    <col min="11557" max="11559" width="11.5" customWidth="1"/>
    <col min="11560" max="11560" width="13.33203125" customWidth="1"/>
    <col min="11561" max="11561" width="11.5" customWidth="1"/>
    <col min="11777" max="11777" width="10.83203125" customWidth="1"/>
    <col min="11782" max="11782" width="12" customWidth="1"/>
    <col min="11783" max="11783" width="63.33203125" customWidth="1"/>
    <col min="11784" max="11791" width="10.83203125" customWidth="1"/>
    <col min="11792" max="11792" width="15.33203125" customWidth="1"/>
    <col min="11793" max="11793" width="13.33203125" customWidth="1"/>
    <col min="11794" max="11796" width="12.33203125" customWidth="1"/>
    <col min="11797" max="11797" width="12.83203125" customWidth="1"/>
    <col min="11798" max="11799" width="45.83203125" customWidth="1"/>
    <col min="11800" max="11804" width="11.5" customWidth="1"/>
    <col min="11805" max="11805" width="14.33203125" customWidth="1"/>
    <col min="11806" max="11811" width="11.5" customWidth="1"/>
    <col min="11812" max="11812" width="13.6640625" customWidth="1"/>
    <col min="11813" max="11815" width="11.5" customWidth="1"/>
    <col min="11816" max="11816" width="13.33203125" customWidth="1"/>
    <col min="11817" max="11817" width="11.5" customWidth="1"/>
    <col min="12033" max="12033" width="10.83203125" customWidth="1"/>
    <col min="12038" max="12038" width="12" customWidth="1"/>
    <col min="12039" max="12039" width="63.33203125" customWidth="1"/>
    <col min="12040" max="12047" width="10.83203125" customWidth="1"/>
    <col min="12048" max="12048" width="15.33203125" customWidth="1"/>
    <col min="12049" max="12049" width="13.33203125" customWidth="1"/>
    <col min="12050" max="12052" width="12.33203125" customWidth="1"/>
    <col min="12053" max="12053" width="12.83203125" customWidth="1"/>
    <col min="12054" max="12055" width="45.83203125" customWidth="1"/>
    <col min="12056" max="12060" width="11.5" customWidth="1"/>
    <col min="12061" max="12061" width="14.33203125" customWidth="1"/>
    <col min="12062" max="12067" width="11.5" customWidth="1"/>
    <col min="12068" max="12068" width="13.6640625" customWidth="1"/>
    <col min="12069" max="12071" width="11.5" customWidth="1"/>
    <col min="12072" max="12072" width="13.33203125" customWidth="1"/>
    <col min="12073" max="12073" width="11.5" customWidth="1"/>
    <col min="12289" max="12289" width="10.83203125" customWidth="1"/>
    <col min="12294" max="12294" width="12" customWidth="1"/>
    <col min="12295" max="12295" width="63.33203125" customWidth="1"/>
    <col min="12296" max="12303" width="10.83203125" customWidth="1"/>
    <col min="12304" max="12304" width="15.33203125" customWidth="1"/>
    <col min="12305" max="12305" width="13.33203125" customWidth="1"/>
    <col min="12306" max="12308" width="12.33203125" customWidth="1"/>
    <col min="12309" max="12309" width="12.83203125" customWidth="1"/>
    <col min="12310" max="12311" width="45.83203125" customWidth="1"/>
    <col min="12312" max="12316" width="11.5" customWidth="1"/>
    <col min="12317" max="12317" width="14.33203125" customWidth="1"/>
    <col min="12318" max="12323" width="11.5" customWidth="1"/>
    <col min="12324" max="12324" width="13.6640625" customWidth="1"/>
    <col min="12325" max="12327" width="11.5" customWidth="1"/>
    <col min="12328" max="12328" width="13.33203125" customWidth="1"/>
    <col min="12329" max="12329" width="11.5" customWidth="1"/>
    <col min="12545" max="12545" width="10.83203125" customWidth="1"/>
    <col min="12550" max="12550" width="12" customWidth="1"/>
    <col min="12551" max="12551" width="63.33203125" customWidth="1"/>
    <col min="12552" max="12559" width="10.83203125" customWidth="1"/>
    <col min="12560" max="12560" width="15.33203125" customWidth="1"/>
    <col min="12561" max="12561" width="13.33203125" customWidth="1"/>
    <col min="12562" max="12564" width="12.33203125" customWidth="1"/>
    <col min="12565" max="12565" width="12.83203125" customWidth="1"/>
    <col min="12566" max="12567" width="45.83203125" customWidth="1"/>
    <col min="12568" max="12572" width="11.5" customWidth="1"/>
    <col min="12573" max="12573" width="14.33203125" customWidth="1"/>
    <col min="12574" max="12579" width="11.5" customWidth="1"/>
    <col min="12580" max="12580" width="13.6640625" customWidth="1"/>
    <col min="12581" max="12583" width="11.5" customWidth="1"/>
    <col min="12584" max="12584" width="13.33203125" customWidth="1"/>
    <col min="12585" max="12585" width="11.5" customWidth="1"/>
    <col min="12801" max="12801" width="10.83203125" customWidth="1"/>
    <col min="12806" max="12806" width="12" customWidth="1"/>
    <col min="12807" max="12807" width="63.33203125" customWidth="1"/>
    <col min="12808" max="12815" width="10.83203125" customWidth="1"/>
    <col min="12816" max="12816" width="15.33203125" customWidth="1"/>
    <col min="12817" max="12817" width="13.33203125" customWidth="1"/>
    <col min="12818" max="12820" width="12.33203125" customWidth="1"/>
    <col min="12821" max="12821" width="12.83203125" customWidth="1"/>
    <col min="12822" max="12823" width="45.83203125" customWidth="1"/>
    <col min="12824" max="12828" width="11.5" customWidth="1"/>
    <col min="12829" max="12829" width="14.33203125" customWidth="1"/>
    <col min="12830" max="12835" width="11.5" customWidth="1"/>
    <col min="12836" max="12836" width="13.6640625" customWidth="1"/>
    <col min="12837" max="12839" width="11.5" customWidth="1"/>
    <col min="12840" max="12840" width="13.33203125" customWidth="1"/>
    <col min="12841" max="12841" width="11.5" customWidth="1"/>
    <col min="13057" max="13057" width="10.83203125" customWidth="1"/>
    <col min="13062" max="13062" width="12" customWidth="1"/>
    <col min="13063" max="13063" width="63.33203125" customWidth="1"/>
    <col min="13064" max="13071" width="10.83203125" customWidth="1"/>
    <col min="13072" max="13072" width="15.33203125" customWidth="1"/>
    <col min="13073" max="13073" width="13.33203125" customWidth="1"/>
    <col min="13074" max="13076" width="12.33203125" customWidth="1"/>
    <col min="13077" max="13077" width="12.83203125" customWidth="1"/>
    <col min="13078" max="13079" width="45.83203125" customWidth="1"/>
    <col min="13080" max="13084" width="11.5" customWidth="1"/>
    <col min="13085" max="13085" width="14.33203125" customWidth="1"/>
    <col min="13086" max="13091" width="11.5" customWidth="1"/>
    <col min="13092" max="13092" width="13.6640625" customWidth="1"/>
    <col min="13093" max="13095" width="11.5" customWidth="1"/>
    <col min="13096" max="13096" width="13.33203125" customWidth="1"/>
    <col min="13097" max="13097" width="11.5" customWidth="1"/>
    <col min="13313" max="13313" width="10.83203125" customWidth="1"/>
    <col min="13318" max="13318" width="12" customWidth="1"/>
    <col min="13319" max="13319" width="63.33203125" customWidth="1"/>
    <col min="13320" max="13327" width="10.83203125" customWidth="1"/>
    <col min="13328" max="13328" width="15.33203125" customWidth="1"/>
    <col min="13329" max="13329" width="13.33203125" customWidth="1"/>
    <col min="13330" max="13332" width="12.33203125" customWidth="1"/>
    <col min="13333" max="13333" width="12.83203125" customWidth="1"/>
    <col min="13334" max="13335" width="45.83203125" customWidth="1"/>
    <col min="13336" max="13340" width="11.5" customWidth="1"/>
    <col min="13341" max="13341" width="14.33203125" customWidth="1"/>
    <col min="13342" max="13347" width="11.5" customWidth="1"/>
    <col min="13348" max="13348" width="13.6640625" customWidth="1"/>
    <col min="13349" max="13351" width="11.5" customWidth="1"/>
    <col min="13352" max="13352" width="13.33203125" customWidth="1"/>
    <col min="13353" max="13353" width="11.5" customWidth="1"/>
    <col min="13569" max="13569" width="10.83203125" customWidth="1"/>
    <col min="13574" max="13574" width="12" customWidth="1"/>
    <col min="13575" max="13575" width="63.33203125" customWidth="1"/>
    <col min="13576" max="13583" width="10.83203125" customWidth="1"/>
    <col min="13584" max="13584" width="15.33203125" customWidth="1"/>
    <col min="13585" max="13585" width="13.33203125" customWidth="1"/>
    <col min="13586" max="13588" width="12.33203125" customWidth="1"/>
    <col min="13589" max="13589" width="12.83203125" customWidth="1"/>
    <col min="13590" max="13591" width="45.83203125" customWidth="1"/>
    <col min="13592" max="13596" width="11.5" customWidth="1"/>
    <col min="13597" max="13597" width="14.33203125" customWidth="1"/>
    <col min="13598" max="13603" width="11.5" customWidth="1"/>
    <col min="13604" max="13604" width="13.6640625" customWidth="1"/>
    <col min="13605" max="13607" width="11.5" customWidth="1"/>
    <col min="13608" max="13608" width="13.33203125" customWidth="1"/>
    <col min="13609" max="13609" width="11.5" customWidth="1"/>
    <col min="13825" max="13825" width="10.83203125" customWidth="1"/>
    <col min="13830" max="13830" width="12" customWidth="1"/>
    <col min="13831" max="13831" width="63.33203125" customWidth="1"/>
    <col min="13832" max="13839" width="10.83203125" customWidth="1"/>
    <col min="13840" max="13840" width="15.33203125" customWidth="1"/>
    <col min="13841" max="13841" width="13.33203125" customWidth="1"/>
    <col min="13842" max="13844" width="12.33203125" customWidth="1"/>
    <col min="13845" max="13845" width="12.83203125" customWidth="1"/>
    <col min="13846" max="13847" width="45.83203125" customWidth="1"/>
    <col min="13848" max="13852" width="11.5" customWidth="1"/>
    <col min="13853" max="13853" width="14.33203125" customWidth="1"/>
    <col min="13854" max="13859" width="11.5" customWidth="1"/>
    <col min="13860" max="13860" width="13.6640625" customWidth="1"/>
    <col min="13861" max="13863" width="11.5" customWidth="1"/>
    <col min="13864" max="13864" width="13.33203125" customWidth="1"/>
    <col min="13865" max="13865" width="11.5" customWidth="1"/>
    <col min="14081" max="14081" width="10.83203125" customWidth="1"/>
    <col min="14086" max="14086" width="12" customWidth="1"/>
    <col min="14087" max="14087" width="63.33203125" customWidth="1"/>
    <col min="14088" max="14095" width="10.83203125" customWidth="1"/>
    <col min="14096" max="14096" width="15.33203125" customWidth="1"/>
    <col min="14097" max="14097" width="13.33203125" customWidth="1"/>
    <col min="14098" max="14100" width="12.33203125" customWidth="1"/>
    <col min="14101" max="14101" width="12.83203125" customWidth="1"/>
    <col min="14102" max="14103" width="45.83203125" customWidth="1"/>
    <col min="14104" max="14108" width="11.5" customWidth="1"/>
    <col min="14109" max="14109" width="14.33203125" customWidth="1"/>
    <col min="14110" max="14115" width="11.5" customWidth="1"/>
    <col min="14116" max="14116" width="13.6640625" customWidth="1"/>
    <col min="14117" max="14119" width="11.5" customWidth="1"/>
    <col min="14120" max="14120" width="13.33203125" customWidth="1"/>
    <col min="14121" max="14121" width="11.5" customWidth="1"/>
    <col min="14337" max="14337" width="10.83203125" customWidth="1"/>
    <col min="14342" max="14342" width="12" customWidth="1"/>
    <col min="14343" max="14343" width="63.33203125" customWidth="1"/>
    <col min="14344" max="14351" width="10.83203125" customWidth="1"/>
    <col min="14352" max="14352" width="15.33203125" customWidth="1"/>
    <col min="14353" max="14353" width="13.33203125" customWidth="1"/>
    <col min="14354" max="14356" width="12.33203125" customWidth="1"/>
    <col min="14357" max="14357" width="12.83203125" customWidth="1"/>
    <col min="14358" max="14359" width="45.83203125" customWidth="1"/>
    <col min="14360" max="14364" width="11.5" customWidth="1"/>
    <col min="14365" max="14365" width="14.33203125" customWidth="1"/>
    <col min="14366" max="14371" width="11.5" customWidth="1"/>
    <col min="14372" max="14372" width="13.6640625" customWidth="1"/>
    <col min="14373" max="14375" width="11.5" customWidth="1"/>
    <col min="14376" max="14376" width="13.33203125" customWidth="1"/>
    <col min="14377" max="14377" width="11.5" customWidth="1"/>
    <col min="14593" max="14593" width="10.83203125" customWidth="1"/>
    <col min="14598" max="14598" width="12" customWidth="1"/>
    <col min="14599" max="14599" width="63.33203125" customWidth="1"/>
    <col min="14600" max="14607" width="10.83203125" customWidth="1"/>
    <col min="14608" max="14608" width="15.33203125" customWidth="1"/>
    <col min="14609" max="14609" width="13.33203125" customWidth="1"/>
    <col min="14610" max="14612" width="12.33203125" customWidth="1"/>
    <col min="14613" max="14613" width="12.83203125" customWidth="1"/>
    <col min="14614" max="14615" width="45.83203125" customWidth="1"/>
    <col min="14616" max="14620" width="11.5" customWidth="1"/>
    <col min="14621" max="14621" width="14.33203125" customWidth="1"/>
    <col min="14622" max="14627" width="11.5" customWidth="1"/>
    <col min="14628" max="14628" width="13.6640625" customWidth="1"/>
    <col min="14629" max="14631" width="11.5" customWidth="1"/>
    <col min="14632" max="14632" width="13.33203125" customWidth="1"/>
    <col min="14633" max="14633" width="11.5" customWidth="1"/>
    <col min="14849" max="14849" width="10.83203125" customWidth="1"/>
    <col min="14854" max="14854" width="12" customWidth="1"/>
    <col min="14855" max="14855" width="63.33203125" customWidth="1"/>
    <col min="14856" max="14863" width="10.83203125" customWidth="1"/>
    <col min="14864" max="14864" width="15.33203125" customWidth="1"/>
    <col min="14865" max="14865" width="13.33203125" customWidth="1"/>
    <col min="14866" max="14868" width="12.33203125" customWidth="1"/>
    <col min="14869" max="14869" width="12.83203125" customWidth="1"/>
    <col min="14870" max="14871" width="45.83203125" customWidth="1"/>
    <col min="14872" max="14876" width="11.5" customWidth="1"/>
    <col min="14877" max="14877" width="14.33203125" customWidth="1"/>
    <col min="14878" max="14883" width="11.5" customWidth="1"/>
    <col min="14884" max="14884" width="13.6640625" customWidth="1"/>
    <col min="14885" max="14887" width="11.5" customWidth="1"/>
    <col min="14888" max="14888" width="13.33203125" customWidth="1"/>
    <col min="14889" max="14889" width="11.5" customWidth="1"/>
    <col min="15105" max="15105" width="10.83203125" customWidth="1"/>
    <col min="15110" max="15110" width="12" customWidth="1"/>
    <col min="15111" max="15111" width="63.33203125" customWidth="1"/>
    <col min="15112" max="15119" width="10.83203125" customWidth="1"/>
    <col min="15120" max="15120" width="15.33203125" customWidth="1"/>
    <col min="15121" max="15121" width="13.33203125" customWidth="1"/>
    <col min="15122" max="15124" width="12.33203125" customWidth="1"/>
    <col min="15125" max="15125" width="12.83203125" customWidth="1"/>
    <col min="15126" max="15127" width="45.83203125" customWidth="1"/>
    <col min="15128" max="15132" width="11.5" customWidth="1"/>
    <col min="15133" max="15133" width="14.33203125" customWidth="1"/>
    <col min="15134" max="15139" width="11.5" customWidth="1"/>
    <col min="15140" max="15140" width="13.6640625" customWidth="1"/>
    <col min="15141" max="15143" width="11.5" customWidth="1"/>
    <col min="15144" max="15144" width="13.33203125" customWidth="1"/>
    <col min="15145" max="15145" width="11.5" customWidth="1"/>
    <col min="15361" max="15361" width="10.83203125" customWidth="1"/>
    <col min="15366" max="15366" width="12" customWidth="1"/>
    <col min="15367" max="15367" width="63.33203125" customWidth="1"/>
    <col min="15368" max="15375" width="10.83203125" customWidth="1"/>
    <col min="15376" max="15376" width="15.33203125" customWidth="1"/>
    <col min="15377" max="15377" width="13.33203125" customWidth="1"/>
    <col min="15378" max="15380" width="12.33203125" customWidth="1"/>
    <col min="15381" max="15381" width="12.83203125" customWidth="1"/>
    <col min="15382" max="15383" width="45.83203125" customWidth="1"/>
    <col min="15384" max="15388" width="11.5" customWidth="1"/>
    <col min="15389" max="15389" width="14.33203125" customWidth="1"/>
    <col min="15390" max="15395" width="11.5" customWidth="1"/>
    <col min="15396" max="15396" width="13.6640625" customWidth="1"/>
    <col min="15397" max="15399" width="11.5" customWidth="1"/>
    <col min="15400" max="15400" width="13.33203125" customWidth="1"/>
    <col min="15401" max="15401" width="11.5" customWidth="1"/>
    <col min="15617" max="15617" width="10.83203125" customWidth="1"/>
    <col min="15622" max="15622" width="12" customWidth="1"/>
    <col min="15623" max="15623" width="63.33203125" customWidth="1"/>
    <col min="15624" max="15631" width="10.83203125" customWidth="1"/>
    <col min="15632" max="15632" width="15.33203125" customWidth="1"/>
    <col min="15633" max="15633" width="13.33203125" customWidth="1"/>
    <col min="15634" max="15636" width="12.33203125" customWidth="1"/>
    <col min="15637" max="15637" width="12.83203125" customWidth="1"/>
    <col min="15638" max="15639" width="45.83203125" customWidth="1"/>
    <col min="15640" max="15644" width="11.5" customWidth="1"/>
    <col min="15645" max="15645" width="14.33203125" customWidth="1"/>
    <col min="15646" max="15651" width="11.5" customWidth="1"/>
    <col min="15652" max="15652" width="13.6640625" customWidth="1"/>
    <col min="15653" max="15655" width="11.5" customWidth="1"/>
    <col min="15656" max="15656" width="13.33203125" customWidth="1"/>
    <col min="15657" max="15657" width="11.5" customWidth="1"/>
    <col min="15873" max="15873" width="10.83203125" customWidth="1"/>
    <col min="15878" max="15878" width="12" customWidth="1"/>
    <col min="15879" max="15879" width="63.33203125" customWidth="1"/>
    <col min="15880" max="15887" width="10.83203125" customWidth="1"/>
    <col min="15888" max="15888" width="15.33203125" customWidth="1"/>
    <col min="15889" max="15889" width="13.33203125" customWidth="1"/>
    <col min="15890" max="15892" width="12.33203125" customWidth="1"/>
    <col min="15893" max="15893" width="12.83203125" customWidth="1"/>
    <col min="15894" max="15895" width="45.83203125" customWidth="1"/>
    <col min="15896" max="15900" width="11.5" customWidth="1"/>
    <col min="15901" max="15901" width="14.33203125" customWidth="1"/>
    <col min="15902" max="15907" width="11.5" customWidth="1"/>
    <col min="15908" max="15908" width="13.6640625" customWidth="1"/>
    <col min="15909" max="15911" width="11.5" customWidth="1"/>
    <col min="15912" max="15912" width="13.33203125" customWidth="1"/>
    <col min="15913" max="15913" width="11.5" customWidth="1"/>
    <col min="16129" max="16129" width="10.83203125" customWidth="1"/>
    <col min="16134" max="16134" width="12" customWidth="1"/>
    <col min="16135" max="16135" width="63.33203125" customWidth="1"/>
    <col min="16136" max="16143" width="10.83203125" customWidth="1"/>
    <col min="16144" max="16144" width="15.33203125" customWidth="1"/>
    <col min="16145" max="16145" width="13.33203125" customWidth="1"/>
    <col min="16146" max="16148" width="12.33203125" customWidth="1"/>
    <col min="16149" max="16149" width="12.83203125" customWidth="1"/>
    <col min="16150" max="16151" width="45.83203125" customWidth="1"/>
    <col min="16152" max="16156" width="11.5" customWidth="1"/>
    <col min="16157" max="16157" width="14.33203125" customWidth="1"/>
    <col min="16158" max="16163" width="11.5" customWidth="1"/>
    <col min="16164" max="16164" width="13.6640625" customWidth="1"/>
    <col min="16165" max="16167" width="11.5" customWidth="1"/>
    <col min="16168" max="16168" width="13.33203125" customWidth="1"/>
    <col min="16169" max="16169" width="11.5" customWidth="1"/>
  </cols>
  <sheetData>
    <row r="1" spans="1:41" x14ac:dyDescent="0.2">
      <c r="B1" s="1" t="s">
        <v>1383</v>
      </c>
    </row>
    <row r="2" spans="1:41" x14ac:dyDescent="0.2">
      <c r="B2" s="1"/>
    </row>
    <row r="3" spans="1:41" x14ac:dyDescent="0.2">
      <c r="B3" t="s">
        <v>1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8" spans="1:41" ht="16" thickBot="1" x14ac:dyDescent="0.25"/>
    <row r="9" spans="1:41" ht="39" customHeight="1" x14ac:dyDescent="0.2">
      <c r="A9" s="6" t="s">
        <v>2</v>
      </c>
      <c r="B9" s="294" t="s">
        <v>1389</v>
      </c>
      <c r="C9" s="295"/>
      <c r="D9" s="295"/>
      <c r="E9" s="295"/>
      <c r="F9" s="7" t="s">
        <v>1390</v>
      </c>
      <c r="G9" s="8"/>
      <c r="H9" s="294" t="s">
        <v>1391</v>
      </c>
      <c r="I9" s="295"/>
      <c r="J9" s="295"/>
      <c r="K9" s="296"/>
      <c r="L9" s="294" t="s">
        <v>4</v>
      </c>
      <c r="M9" s="295"/>
      <c r="N9" s="295"/>
      <c r="O9" s="296"/>
      <c r="P9" s="9" t="s">
        <v>5</v>
      </c>
      <c r="Q9" s="10" t="s">
        <v>6</v>
      </c>
      <c r="R9" s="297" t="s">
        <v>1392</v>
      </c>
      <c r="S9" s="298"/>
      <c r="T9" s="298"/>
      <c r="U9" s="298"/>
      <c r="V9" s="11" t="s">
        <v>1393</v>
      </c>
      <c r="W9" s="11" t="s">
        <v>1394</v>
      </c>
      <c r="X9" s="299" t="s">
        <v>97</v>
      </c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1"/>
    </row>
    <row r="10" spans="1:41" ht="40.5" customHeight="1" x14ac:dyDescent="0.2">
      <c r="A10" s="12" t="s">
        <v>191</v>
      </c>
      <c r="B10" s="13" t="s">
        <v>11</v>
      </c>
      <c r="C10" s="14" t="s">
        <v>12</v>
      </c>
      <c r="D10" s="14" t="s">
        <v>13</v>
      </c>
      <c r="E10" s="14" t="s">
        <v>14</v>
      </c>
      <c r="F10" s="15"/>
      <c r="G10" s="12" t="s">
        <v>3</v>
      </c>
      <c r="H10" s="16" t="s">
        <v>11</v>
      </c>
      <c r="I10" s="17" t="s">
        <v>12</v>
      </c>
      <c r="J10" s="17" t="s">
        <v>13</v>
      </c>
      <c r="K10" s="18" t="s">
        <v>14</v>
      </c>
      <c r="L10" s="16" t="s">
        <v>11</v>
      </c>
      <c r="M10" s="17" t="s">
        <v>12</v>
      </c>
      <c r="N10" s="17" t="s">
        <v>13</v>
      </c>
      <c r="O10" s="18" t="s">
        <v>14</v>
      </c>
      <c r="P10" s="19" t="s">
        <v>15</v>
      </c>
      <c r="Q10" s="20" t="s">
        <v>15</v>
      </c>
      <c r="R10" s="21" t="s">
        <v>974</v>
      </c>
      <c r="S10" s="22" t="s">
        <v>1395</v>
      </c>
      <c r="T10" s="22" t="s">
        <v>32</v>
      </c>
      <c r="U10" s="23" t="s">
        <v>33</v>
      </c>
      <c r="V10" s="24"/>
      <c r="W10" s="24"/>
      <c r="X10" s="25" t="s">
        <v>18</v>
      </c>
      <c r="Y10" s="26" t="s">
        <v>19</v>
      </c>
      <c r="Z10" s="27" t="s">
        <v>20</v>
      </c>
      <c r="AA10" s="27" t="s">
        <v>25</v>
      </c>
      <c r="AB10" s="28" t="s">
        <v>1396</v>
      </c>
      <c r="AC10" s="28" t="s">
        <v>21</v>
      </c>
      <c r="AD10" s="28" t="s">
        <v>1397</v>
      </c>
      <c r="AE10" s="28" t="s">
        <v>1398</v>
      </c>
      <c r="AF10" s="28" t="s">
        <v>22</v>
      </c>
      <c r="AG10" s="28" t="s">
        <v>23</v>
      </c>
      <c r="AH10" s="28" t="s">
        <v>24</v>
      </c>
      <c r="AI10" s="28" t="s">
        <v>1399</v>
      </c>
      <c r="AJ10" s="28" t="s">
        <v>1400</v>
      </c>
      <c r="AK10" s="28" t="s">
        <v>1401</v>
      </c>
      <c r="AL10" s="28" t="s">
        <v>26</v>
      </c>
      <c r="AM10" s="28" t="s">
        <v>1402</v>
      </c>
      <c r="AN10" s="28" t="s">
        <v>1403</v>
      </c>
      <c r="AO10" s="29" t="s">
        <v>1404</v>
      </c>
    </row>
    <row r="11" spans="1:41" s="42" customFormat="1" x14ac:dyDescent="0.2">
      <c r="A11" s="30">
        <v>1</v>
      </c>
      <c r="B11" s="31"/>
      <c r="C11" s="32"/>
      <c r="D11" s="32"/>
      <c r="E11" s="32"/>
      <c r="F11" s="33"/>
      <c r="G11" s="34" t="s">
        <v>621</v>
      </c>
      <c r="H11" s="31"/>
      <c r="I11" s="32"/>
      <c r="J11" s="32"/>
      <c r="K11" s="35"/>
      <c r="L11" s="31"/>
      <c r="M11" s="32"/>
      <c r="N11" s="32"/>
      <c r="O11" s="35"/>
      <c r="P11" s="36"/>
      <c r="Q11" s="30"/>
      <c r="R11" s="37"/>
      <c r="S11" s="38"/>
      <c r="T11" s="38"/>
      <c r="U11" s="38"/>
      <c r="V11" s="34"/>
      <c r="W11" s="34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1"/>
    </row>
    <row r="12" spans="1:41" s="42" customFormat="1" x14ac:dyDescent="0.2">
      <c r="A12" s="30">
        <v>2</v>
      </c>
      <c r="B12" s="31"/>
      <c r="C12" s="32"/>
      <c r="D12" s="32"/>
      <c r="E12" s="32"/>
      <c r="F12" s="33"/>
      <c r="G12" s="34" t="s">
        <v>621</v>
      </c>
      <c r="H12" s="31"/>
      <c r="I12" s="32"/>
      <c r="J12" s="32"/>
      <c r="K12" s="35"/>
      <c r="L12" s="31"/>
      <c r="M12" s="32"/>
      <c r="N12" s="32"/>
      <c r="O12" s="35"/>
      <c r="P12" s="36"/>
      <c r="Q12" s="30"/>
      <c r="R12" s="37"/>
      <c r="S12" s="38"/>
      <c r="T12" s="38"/>
      <c r="U12" s="38"/>
      <c r="V12" s="34"/>
      <c r="W12" s="34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1"/>
    </row>
    <row r="13" spans="1:41" x14ac:dyDescent="0.2">
      <c r="A13" s="43">
        <v>3</v>
      </c>
      <c r="B13" s="44">
        <v>10</v>
      </c>
      <c r="C13" s="45">
        <v>16</v>
      </c>
      <c r="D13" s="45">
        <v>10</v>
      </c>
      <c r="E13" s="45">
        <v>20</v>
      </c>
      <c r="F13" s="46">
        <f>AVERAGE(B13:E13)</f>
        <v>14</v>
      </c>
      <c r="G13" s="47"/>
      <c r="H13" s="44" t="s">
        <v>1405</v>
      </c>
      <c r="I13" s="45" t="s">
        <v>1406</v>
      </c>
      <c r="J13" s="45" t="s">
        <v>1407</v>
      </c>
      <c r="K13" s="48" t="s">
        <v>1408</v>
      </c>
      <c r="L13" s="44">
        <v>2</v>
      </c>
      <c r="M13" s="45">
        <v>6</v>
      </c>
      <c r="N13" s="45">
        <v>1</v>
      </c>
      <c r="O13" s="48">
        <v>2</v>
      </c>
      <c r="P13" s="49">
        <f t="shared" ref="P13:P76" si="0">(AVERAGE(L13:O13)*1.04)/100</f>
        <v>2.8600000000000004E-2</v>
      </c>
      <c r="Q13" s="50">
        <f>1-P13</f>
        <v>0.97140000000000004</v>
      </c>
      <c r="R13" s="51">
        <v>1</v>
      </c>
      <c r="S13" s="3">
        <v>1</v>
      </c>
      <c r="T13" s="3">
        <v>0</v>
      </c>
      <c r="U13" s="3">
        <v>0</v>
      </c>
      <c r="V13" s="47" t="s">
        <v>1409</v>
      </c>
      <c r="W13" s="47" t="s">
        <v>1410</v>
      </c>
      <c r="X13" s="52"/>
      <c r="Y13" s="5" t="s">
        <v>1411</v>
      </c>
      <c r="AB13" s="5" t="s">
        <v>1412</v>
      </c>
      <c r="AO13" s="53"/>
    </row>
    <row r="14" spans="1:41" x14ac:dyDescent="0.2">
      <c r="A14" s="43">
        <v>4</v>
      </c>
      <c r="B14" s="44">
        <v>0</v>
      </c>
      <c r="C14" s="45">
        <v>2</v>
      </c>
      <c r="D14" s="45">
        <v>2</v>
      </c>
      <c r="E14" s="45">
        <v>3</v>
      </c>
      <c r="F14" s="46">
        <f>AVERAGE(B14:E14)</f>
        <v>1.75</v>
      </c>
      <c r="G14" s="47" t="s">
        <v>1413</v>
      </c>
      <c r="H14" s="44">
        <v>0</v>
      </c>
      <c r="I14" s="45" t="s">
        <v>1414</v>
      </c>
      <c r="J14" s="45" t="s">
        <v>1414</v>
      </c>
      <c r="K14" s="48" t="s">
        <v>1415</v>
      </c>
      <c r="L14" s="44">
        <v>2</v>
      </c>
      <c r="M14" s="45">
        <v>9</v>
      </c>
      <c r="N14" s="45">
        <v>2</v>
      </c>
      <c r="O14" s="48">
        <v>1</v>
      </c>
      <c r="P14" s="49">
        <f t="shared" si="0"/>
        <v>3.6400000000000002E-2</v>
      </c>
      <c r="Q14" s="50">
        <f t="shared" ref="Q14:Q77" si="1">1-P14</f>
        <v>0.96360000000000001</v>
      </c>
      <c r="R14" s="51">
        <v>1</v>
      </c>
      <c r="S14" s="3">
        <v>0</v>
      </c>
      <c r="T14" s="3">
        <v>0</v>
      </c>
      <c r="U14" s="3">
        <v>0</v>
      </c>
      <c r="V14" s="47" t="s">
        <v>1416</v>
      </c>
      <c r="W14" s="47" t="s">
        <v>82</v>
      </c>
      <c r="X14" s="52"/>
      <c r="Z14" s="5" t="s">
        <v>13</v>
      </c>
      <c r="AO14" s="53"/>
    </row>
    <row r="15" spans="1:41" x14ac:dyDescent="0.2">
      <c r="A15" s="43">
        <v>5</v>
      </c>
      <c r="B15" s="44">
        <v>4</v>
      </c>
      <c r="C15" s="45">
        <v>7</v>
      </c>
      <c r="D15" s="45">
        <v>2</v>
      </c>
      <c r="E15" s="45">
        <v>0</v>
      </c>
      <c r="F15" s="46">
        <f>AVERAGE(B15:E15)</f>
        <v>3.25</v>
      </c>
      <c r="G15" s="47" t="s">
        <v>1417</v>
      </c>
      <c r="H15" s="44" t="s">
        <v>1418</v>
      </c>
      <c r="I15" s="45" t="s">
        <v>1419</v>
      </c>
      <c r="J15" s="45" t="s">
        <v>1414</v>
      </c>
      <c r="K15" s="48">
        <v>0</v>
      </c>
      <c r="L15" s="44">
        <v>27</v>
      </c>
      <c r="M15" s="45">
        <v>3</v>
      </c>
      <c r="N15" s="45">
        <v>1</v>
      </c>
      <c r="O15" s="48">
        <v>2</v>
      </c>
      <c r="P15" s="49">
        <f t="shared" si="0"/>
        <v>8.5800000000000001E-2</v>
      </c>
      <c r="Q15" s="50">
        <f t="shared" si="1"/>
        <v>0.91420000000000001</v>
      </c>
      <c r="R15" s="51">
        <v>1</v>
      </c>
      <c r="S15" s="3">
        <v>1</v>
      </c>
      <c r="T15" s="3">
        <v>0</v>
      </c>
      <c r="U15" s="3">
        <v>0</v>
      </c>
      <c r="V15" s="47" t="s">
        <v>1420</v>
      </c>
      <c r="W15" s="47" t="s">
        <v>1421</v>
      </c>
      <c r="X15" s="52"/>
      <c r="Z15" s="5" t="s">
        <v>13</v>
      </c>
      <c r="AA15" s="5" t="s">
        <v>1411</v>
      </c>
      <c r="AO15" s="53"/>
    </row>
    <row r="16" spans="1:41" x14ac:dyDescent="0.2">
      <c r="A16" s="43">
        <v>6</v>
      </c>
      <c r="B16" s="44">
        <v>0</v>
      </c>
      <c r="C16" s="45">
        <v>0</v>
      </c>
      <c r="D16" s="45">
        <v>0</v>
      </c>
      <c r="E16" s="45">
        <v>0</v>
      </c>
      <c r="F16" s="46">
        <f>AVERAGE(B16:E16)</f>
        <v>0</v>
      </c>
      <c r="G16" s="47" t="s">
        <v>1422</v>
      </c>
      <c r="H16" s="44">
        <v>0</v>
      </c>
      <c r="I16" s="45">
        <v>0</v>
      </c>
      <c r="J16" s="45">
        <v>0</v>
      </c>
      <c r="K16" s="48">
        <v>0</v>
      </c>
      <c r="L16" s="44">
        <v>3</v>
      </c>
      <c r="M16" s="45">
        <v>3</v>
      </c>
      <c r="N16" s="45">
        <v>8</v>
      </c>
      <c r="O16" s="48">
        <v>2</v>
      </c>
      <c r="P16" s="49">
        <f t="shared" si="0"/>
        <v>4.1599999999999998E-2</v>
      </c>
      <c r="Q16" s="50">
        <f t="shared" si="1"/>
        <v>0.95840000000000003</v>
      </c>
      <c r="R16" s="51">
        <v>0</v>
      </c>
      <c r="S16" s="3">
        <v>0</v>
      </c>
      <c r="T16" s="3">
        <v>0</v>
      </c>
      <c r="U16" s="3">
        <v>0</v>
      </c>
      <c r="V16" s="47" t="s">
        <v>1423</v>
      </c>
      <c r="W16" s="47" t="s">
        <v>1424</v>
      </c>
      <c r="X16" s="52"/>
      <c r="AO16" s="53"/>
    </row>
    <row r="17" spans="1:41" x14ac:dyDescent="0.2">
      <c r="A17" s="43">
        <v>7</v>
      </c>
      <c r="B17" s="44">
        <v>3</v>
      </c>
      <c r="C17" s="45">
        <v>4</v>
      </c>
      <c r="D17" s="45">
        <v>10</v>
      </c>
      <c r="E17" s="45">
        <v>16</v>
      </c>
      <c r="F17" s="46">
        <f t="shared" ref="F17:F80" si="2">AVERAGE(B17:E17)</f>
        <v>8.25</v>
      </c>
      <c r="G17" s="47" t="s">
        <v>1425</v>
      </c>
      <c r="H17" s="44" t="s">
        <v>1426</v>
      </c>
      <c r="I17" s="45" t="s">
        <v>1427</v>
      </c>
      <c r="J17" s="45" t="s">
        <v>1428</v>
      </c>
      <c r="K17" s="48" t="s">
        <v>1429</v>
      </c>
      <c r="L17" s="44">
        <v>1</v>
      </c>
      <c r="M17" s="45">
        <v>2</v>
      </c>
      <c r="N17" s="45">
        <v>3</v>
      </c>
      <c r="O17" s="48">
        <v>1</v>
      </c>
      <c r="P17" s="49">
        <f t="shared" si="0"/>
        <v>1.8200000000000001E-2</v>
      </c>
      <c r="Q17" s="50">
        <f t="shared" si="1"/>
        <v>0.98180000000000001</v>
      </c>
      <c r="R17" s="51">
        <v>1</v>
      </c>
      <c r="S17" s="3">
        <v>1</v>
      </c>
      <c r="T17" s="3">
        <v>0</v>
      </c>
      <c r="U17" s="3">
        <v>0</v>
      </c>
      <c r="V17" s="47" t="s">
        <v>1430</v>
      </c>
      <c r="W17" s="47" t="s">
        <v>1431</v>
      </c>
      <c r="X17" s="52" t="s">
        <v>1411</v>
      </c>
      <c r="Z17" s="5" t="s">
        <v>13</v>
      </c>
      <c r="AA17" s="5" t="s">
        <v>13</v>
      </c>
      <c r="AO17" s="53"/>
    </row>
    <row r="18" spans="1:41" x14ac:dyDescent="0.2">
      <c r="A18" s="43">
        <v>8</v>
      </c>
      <c r="B18" s="44">
        <v>0</v>
      </c>
      <c r="C18" s="45">
        <v>3</v>
      </c>
      <c r="D18" s="45">
        <v>1</v>
      </c>
      <c r="E18" s="45">
        <v>3</v>
      </c>
      <c r="F18" s="46">
        <f t="shared" si="2"/>
        <v>1.75</v>
      </c>
      <c r="G18" s="47" t="s">
        <v>1432</v>
      </c>
      <c r="H18" s="44">
        <v>0</v>
      </c>
      <c r="I18" s="45" t="s">
        <v>1433</v>
      </c>
      <c r="J18" s="45" t="s">
        <v>1434</v>
      </c>
      <c r="K18" s="48" t="s">
        <v>1433</v>
      </c>
      <c r="L18" s="44">
        <v>2</v>
      </c>
      <c r="M18" s="45">
        <v>4</v>
      </c>
      <c r="N18" s="45">
        <v>1</v>
      </c>
      <c r="O18" s="48">
        <v>4</v>
      </c>
      <c r="P18" s="49">
        <f t="shared" si="0"/>
        <v>2.8600000000000004E-2</v>
      </c>
      <c r="Q18" s="50">
        <f t="shared" si="1"/>
        <v>0.97140000000000004</v>
      </c>
      <c r="R18" s="51">
        <v>0</v>
      </c>
      <c r="S18" s="3">
        <v>1</v>
      </c>
      <c r="T18" s="3">
        <v>0</v>
      </c>
      <c r="U18" s="3">
        <v>0</v>
      </c>
      <c r="V18" s="47" t="s">
        <v>1435</v>
      </c>
      <c r="W18" s="47" t="s">
        <v>1436</v>
      </c>
      <c r="X18" s="52"/>
      <c r="AO18" s="53"/>
    </row>
    <row r="19" spans="1:41" x14ac:dyDescent="0.2">
      <c r="A19" s="43">
        <v>9</v>
      </c>
      <c r="B19" s="44">
        <v>2</v>
      </c>
      <c r="C19" s="45">
        <v>3</v>
      </c>
      <c r="D19" s="45">
        <v>5</v>
      </c>
      <c r="E19" s="45">
        <v>0</v>
      </c>
      <c r="F19" s="46">
        <f t="shared" si="2"/>
        <v>2.5</v>
      </c>
      <c r="G19" s="47" t="s">
        <v>1437</v>
      </c>
      <c r="H19" s="44" t="s">
        <v>1414</v>
      </c>
      <c r="I19" s="45" t="s">
        <v>1415</v>
      </c>
      <c r="J19" s="45" t="s">
        <v>1438</v>
      </c>
      <c r="K19" s="48"/>
      <c r="L19" s="44">
        <v>1</v>
      </c>
      <c r="M19" s="45">
        <v>4</v>
      </c>
      <c r="N19" s="45">
        <v>2</v>
      </c>
      <c r="O19" s="48">
        <v>3</v>
      </c>
      <c r="P19" s="49">
        <f t="shared" si="0"/>
        <v>2.6000000000000002E-2</v>
      </c>
      <c r="Q19" s="50">
        <f t="shared" si="1"/>
        <v>0.97399999999999998</v>
      </c>
      <c r="R19" s="51">
        <v>1</v>
      </c>
      <c r="S19" s="3">
        <v>0</v>
      </c>
      <c r="T19" s="3">
        <v>0</v>
      </c>
      <c r="U19" s="3">
        <v>0</v>
      </c>
      <c r="V19" s="47" t="s">
        <v>1439</v>
      </c>
      <c r="W19" s="47" t="s">
        <v>1440</v>
      </c>
      <c r="X19" s="52"/>
      <c r="Y19" s="5" t="s">
        <v>13</v>
      </c>
      <c r="AA19" s="5" t="s">
        <v>13</v>
      </c>
      <c r="AO19" s="53"/>
    </row>
    <row r="20" spans="1:41" x14ac:dyDescent="0.2">
      <c r="A20" s="43">
        <v>10</v>
      </c>
      <c r="B20" s="44">
        <v>1</v>
      </c>
      <c r="C20" s="45">
        <v>0</v>
      </c>
      <c r="D20" s="45">
        <v>0</v>
      </c>
      <c r="E20" s="45">
        <v>0</v>
      </c>
      <c r="F20" s="46">
        <f t="shared" si="2"/>
        <v>0.25</v>
      </c>
      <c r="G20" s="47" t="s">
        <v>1441</v>
      </c>
      <c r="H20" s="44" t="s">
        <v>1434</v>
      </c>
      <c r="I20" s="45">
        <v>0</v>
      </c>
      <c r="J20" s="45">
        <v>0</v>
      </c>
      <c r="K20" s="48">
        <v>0</v>
      </c>
      <c r="L20" s="44">
        <v>2</v>
      </c>
      <c r="M20" s="45">
        <v>3</v>
      </c>
      <c r="N20" s="45">
        <v>12</v>
      </c>
      <c r="O20" s="48">
        <v>6</v>
      </c>
      <c r="P20" s="49">
        <f t="shared" si="0"/>
        <v>5.9800000000000006E-2</v>
      </c>
      <c r="Q20" s="50">
        <f t="shared" si="1"/>
        <v>0.94020000000000004</v>
      </c>
      <c r="R20" s="51">
        <v>0</v>
      </c>
      <c r="S20" s="3">
        <v>1</v>
      </c>
      <c r="T20" s="3">
        <v>0</v>
      </c>
      <c r="U20" s="3">
        <v>0</v>
      </c>
      <c r="V20" s="47" t="s">
        <v>1442</v>
      </c>
      <c r="W20" s="47" t="s">
        <v>1443</v>
      </c>
      <c r="X20" s="52"/>
      <c r="AI20" s="5" t="s">
        <v>13</v>
      </c>
      <c r="AO20" s="53"/>
    </row>
    <row r="21" spans="1:41" x14ac:dyDescent="0.2">
      <c r="A21" s="43">
        <v>11</v>
      </c>
      <c r="B21" s="44">
        <v>2</v>
      </c>
      <c r="C21" s="45">
        <v>3</v>
      </c>
      <c r="D21" s="45">
        <v>2</v>
      </c>
      <c r="E21" s="45">
        <v>1</v>
      </c>
      <c r="F21" s="46">
        <f t="shared" si="2"/>
        <v>2</v>
      </c>
      <c r="G21" s="47"/>
      <c r="H21" s="44" t="s">
        <v>1444</v>
      </c>
      <c r="I21" s="45" t="s">
        <v>1415</v>
      </c>
      <c r="J21" s="45" t="s">
        <v>1444</v>
      </c>
      <c r="K21" s="48" t="s">
        <v>1445</v>
      </c>
      <c r="L21" s="44">
        <v>2</v>
      </c>
      <c r="M21" s="45">
        <v>0</v>
      </c>
      <c r="N21" s="45">
        <v>1</v>
      </c>
      <c r="O21" s="48">
        <v>0</v>
      </c>
      <c r="P21" s="49">
        <f t="shared" si="0"/>
        <v>7.8000000000000005E-3</v>
      </c>
      <c r="Q21" s="50">
        <f t="shared" si="1"/>
        <v>0.99219999999999997</v>
      </c>
      <c r="R21" s="51">
        <v>1</v>
      </c>
      <c r="S21" s="3">
        <v>1</v>
      </c>
      <c r="T21" s="3">
        <v>0</v>
      </c>
      <c r="U21" s="3">
        <v>0</v>
      </c>
      <c r="V21" s="47" t="s">
        <v>1446</v>
      </c>
      <c r="W21" s="47" t="s">
        <v>1447</v>
      </c>
      <c r="X21" s="52"/>
      <c r="AO21" s="53"/>
    </row>
    <row r="22" spans="1:41" x14ac:dyDescent="0.2">
      <c r="A22" s="43">
        <v>12</v>
      </c>
      <c r="B22" s="44">
        <v>5</v>
      </c>
      <c r="C22" s="45">
        <v>2</v>
      </c>
      <c r="D22" s="45">
        <v>0</v>
      </c>
      <c r="E22" s="45">
        <v>0</v>
      </c>
      <c r="F22" s="46">
        <f t="shared" si="2"/>
        <v>1.75</v>
      </c>
      <c r="G22" s="47" t="s">
        <v>1448</v>
      </c>
      <c r="H22" s="44" t="s">
        <v>1449</v>
      </c>
      <c r="I22" s="45" t="s">
        <v>1450</v>
      </c>
      <c r="J22" s="45">
        <v>0</v>
      </c>
      <c r="K22" s="48">
        <v>0</v>
      </c>
      <c r="L22" s="44">
        <v>10</v>
      </c>
      <c r="M22" s="45">
        <v>13</v>
      </c>
      <c r="N22" s="45">
        <v>5</v>
      </c>
      <c r="O22" s="48">
        <v>19</v>
      </c>
      <c r="P22" s="49">
        <f t="shared" si="0"/>
        <v>0.1222</v>
      </c>
      <c r="Q22" s="50">
        <f t="shared" si="1"/>
        <v>0.87780000000000002</v>
      </c>
      <c r="R22" s="51">
        <v>1</v>
      </c>
      <c r="S22" s="3">
        <v>1</v>
      </c>
      <c r="T22" s="3">
        <v>0</v>
      </c>
      <c r="U22" s="3">
        <v>1</v>
      </c>
      <c r="V22" s="47" t="s">
        <v>1451</v>
      </c>
      <c r="W22" s="47" t="s">
        <v>1452</v>
      </c>
      <c r="X22" s="52" t="s">
        <v>13</v>
      </c>
      <c r="AO22" s="53"/>
    </row>
    <row r="23" spans="1:41" x14ac:dyDescent="0.2">
      <c r="A23" s="43">
        <v>13</v>
      </c>
      <c r="B23" s="44">
        <v>0</v>
      </c>
      <c r="C23" s="45">
        <v>0</v>
      </c>
      <c r="D23" s="45">
        <v>1</v>
      </c>
      <c r="E23" s="45">
        <v>0</v>
      </c>
      <c r="F23" s="46">
        <f t="shared" si="2"/>
        <v>0.25</v>
      </c>
      <c r="G23" s="47"/>
      <c r="H23" s="44">
        <v>0</v>
      </c>
      <c r="I23" s="45">
        <v>0</v>
      </c>
      <c r="J23" s="45" t="s">
        <v>1434</v>
      </c>
      <c r="K23" s="48">
        <v>0</v>
      </c>
      <c r="L23" s="44">
        <v>2</v>
      </c>
      <c r="M23" s="45">
        <v>4</v>
      </c>
      <c r="N23" s="45">
        <v>2</v>
      </c>
      <c r="O23" s="48">
        <v>3</v>
      </c>
      <c r="P23" s="49">
        <f t="shared" si="0"/>
        <v>2.8600000000000004E-2</v>
      </c>
      <c r="Q23" s="50">
        <f t="shared" si="1"/>
        <v>0.97140000000000004</v>
      </c>
      <c r="R23" s="51">
        <v>0</v>
      </c>
      <c r="S23" s="3">
        <v>1</v>
      </c>
      <c r="T23" s="3">
        <v>0</v>
      </c>
      <c r="U23" s="3">
        <v>0</v>
      </c>
      <c r="V23" s="47" t="s">
        <v>1453</v>
      </c>
      <c r="W23" s="47" t="s">
        <v>1454</v>
      </c>
      <c r="X23" s="52"/>
      <c r="AO23" s="53"/>
    </row>
    <row r="24" spans="1:41" x14ac:dyDescent="0.2">
      <c r="A24" s="43">
        <v>14</v>
      </c>
      <c r="B24" s="44">
        <v>0</v>
      </c>
      <c r="C24" s="45">
        <v>0</v>
      </c>
      <c r="D24" s="45">
        <v>0</v>
      </c>
      <c r="E24" s="45">
        <v>0</v>
      </c>
      <c r="F24" s="46">
        <f t="shared" si="2"/>
        <v>0</v>
      </c>
      <c r="G24" s="47" t="s">
        <v>1455</v>
      </c>
      <c r="H24" s="44">
        <v>0</v>
      </c>
      <c r="I24" s="45">
        <v>0</v>
      </c>
      <c r="J24" s="45">
        <v>0</v>
      </c>
      <c r="K24" s="48">
        <v>0</v>
      </c>
      <c r="L24" s="44">
        <v>23</v>
      </c>
      <c r="M24" s="45">
        <v>1</v>
      </c>
      <c r="N24" s="45">
        <v>3</v>
      </c>
      <c r="O24" s="48">
        <v>5</v>
      </c>
      <c r="P24" s="49">
        <f t="shared" si="0"/>
        <v>8.3199999999999996E-2</v>
      </c>
      <c r="Q24" s="50">
        <f t="shared" si="1"/>
        <v>0.91680000000000006</v>
      </c>
      <c r="R24" s="51">
        <v>0</v>
      </c>
      <c r="S24" s="3">
        <v>0</v>
      </c>
      <c r="T24" s="3">
        <v>0</v>
      </c>
      <c r="U24" s="3">
        <v>1</v>
      </c>
      <c r="V24" s="47" t="s">
        <v>1456</v>
      </c>
      <c r="W24" s="47" t="s">
        <v>1457</v>
      </c>
      <c r="X24" s="52"/>
      <c r="Y24" s="5" t="s">
        <v>1411</v>
      </c>
      <c r="Z24" s="5" t="s">
        <v>13</v>
      </c>
      <c r="AC24" s="5" t="s">
        <v>13</v>
      </c>
      <c r="AO24" s="53"/>
    </row>
    <row r="25" spans="1:41" x14ac:dyDescent="0.2">
      <c r="A25" s="43">
        <v>15</v>
      </c>
      <c r="B25" s="44">
        <v>6</v>
      </c>
      <c r="C25" s="45">
        <v>6</v>
      </c>
      <c r="D25" s="45">
        <v>5</v>
      </c>
      <c r="E25" s="45">
        <v>0</v>
      </c>
      <c r="F25" s="46">
        <f t="shared" si="2"/>
        <v>4.25</v>
      </c>
      <c r="G25" s="47" t="s">
        <v>1458</v>
      </c>
      <c r="H25" s="44" t="s">
        <v>1459</v>
      </c>
      <c r="I25" s="45" t="s">
        <v>1459</v>
      </c>
      <c r="J25" s="45" t="s">
        <v>1460</v>
      </c>
      <c r="K25" s="48">
        <v>0</v>
      </c>
      <c r="L25" s="44">
        <v>1</v>
      </c>
      <c r="M25" s="45">
        <v>4</v>
      </c>
      <c r="N25" s="45">
        <v>14</v>
      </c>
      <c r="O25" s="48">
        <v>4</v>
      </c>
      <c r="P25" s="49">
        <f t="shared" si="0"/>
        <v>5.9800000000000006E-2</v>
      </c>
      <c r="Q25" s="50">
        <f t="shared" si="1"/>
        <v>0.94020000000000004</v>
      </c>
      <c r="R25" s="51">
        <v>1</v>
      </c>
      <c r="S25" s="3">
        <v>1</v>
      </c>
      <c r="T25" s="3">
        <v>0</v>
      </c>
      <c r="U25" s="5">
        <v>1</v>
      </c>
      <c r="V25" s="54" t="s">
        <v>1461</v>
      </c>
      <c r="W25" s="54" t="s">
        <v>1462</v>
      </c>
      <c r="X25" s="52"/>
      <c r="AO25" s="53"/>
    </row>
    <row r="26" spans="1:41" x14ac:dyDescent="0.2">
      <c r="A26" s="43">
        <v>16</v>
      </c>
      <c r="B26" s="44">
        <v>0</v>
      </c>
      <c r="C26" s="45">
        <v>4</v>
      </c>
      <c r="D26" s="45">
        <v>1</v>
      </c>
      <c r="E26" s="45">
        <v>4</v>
      </c>
      <c r="F26" s="46">
        <f t="shared" si="2"/>
        <v>2.25</v>
      </c>
      <c r="G26" s="47" t="s">
        <v>1463</v>
      </c>
      <c r="H26" s="44">
        <v>0</v>
      </c>
      <c r="I26" s="45" t="s">
        <v>1418</v>
      </c>
      <c r="J26" s="45" t="s">
        <v>1434</v>
      </c>
      <c r="K26" s="48" t="s">
        <v>1464</v>
      </c>
      <c r="L26" s="44">
        <v>32</v>
      </c>
      <c r="M26" s="45">
        <v>16</v>
      </c>
      <c r="N26" s="45">
        <v>77</v>
      </c>
      <c r="O26" s="48">
        <v>70</v>
      </c>
      <c r="P26" s="49">
        <f t="shared" si="0"/>
        <v>0.50700000000000001</v>
      </c>
      <c r="Q26" s="50">
        <f t="shared" si="1"/>
        <v>0.49299999999999999</v>
      </c>
      <c r="R26" s="51">
        <v>1</v>
      </c>
      <c r="S26" s="3">
        <v>1</v>
      </c>
      <c r="T26" s="3">
        <v>0</v>
      </c>
      <c r="U26" s="3">
        <v>1</v>
      </c>
      <c r="V26" s="47" t="s">
        <v>1465</v>
      </c>
      <c r="W26" s="47" t="s">
        <v>1466</v>
      </c>
      <c r="X26" s="52" t="s">
        <v>1411</v>
      </c>
      <c r="Y26" s="5" t="s">
        <v>13</v>
      </c>
      <c r="Z26" s="5" t="s">
        <v>13</v>
      </c>
      <c r="AO26" s="53"/>
    </row>
    <row r="27" spans="1:41" x14ac:dyDescent="0.2">
      <c r="A27" s="43">
        <v>17</v>
      </c>
      <c r="B27" s="44">
        <v>24</v>
      </c>
      <c r="C27" s="45">
        <v>1</v>
      </c>
      <c r="D27" s="45">
        <v>0</v>
      </c>
      <c r="E27" s="45">
        <v>1</v>
      </c>
      <c r="F27" s="46">
        <f t="shared" si="2"/>
        <v>6.5</v>
      </c>
      <c r="G27" s="47" t="s">
        <v>1467</v>
      </c>
      <c r="H27" s="44" t="s">
        <v>1468</v>
      </c>
      <c r="I27" s="45" t="s">
        <v>1434</v>
      </c>
      <c r="J27" s="45">
        <v>0</v>
      </c>
      <c r="K27" s="48" t="s">
        <v>1445</v>
      </c>
      <c r="L27" s="44">
        <v>1</v>
      </c>
      <c r="M27" s="45">
        <v>16</v>
      </c>
      <c r="N27" s="45">
        <v>2</v>
      </c>
      <c r="O27" s="48">
        <v>6</v>
      </c>
      <c r="P27" s="49">
        <f t="shared" si="0"/>
        <v>6.5000000000000002E-2</v>
      </c>
      <c r="Q27" s="50">
        <f t="shared" si="1"/>
        <v>0.93500000000000005</v>
      </c>
      <c r="R27" s="51">
        <v>1</v>
      </c>
      <c r="S27" s="3">
        <v>1</v>
      </c>
      <c r="T27" s="3">
        <v>0</v>
      </c>
      <c r="U27" s="3">
        <v>0</v>
      </c>
      <c r="V27" s="47" t="s">
        <v>1469</v>
      </c>
      <c r="W27" s="47" t="s">
        <v>1470</v>
      </c>
      <c r="X27" s="52"/>
      <c r="Y27" s="5" t="s">
        <v>1411</v>
      </c>
      <c r="AA27" s="5" t="s">
        <v>1411</v>
      </c>
      <c r="AC27" s="5" t="s">
        <v>13</v>
      </c>
      <c r="AO27" s="53"/>
    </row>
    <row r="28" spans="1:41" x14ac:dyDescent="0.2">
      <c r="A28" s="43">
        <v>18</v>
      </c>
      <c r="B28" s="44">
        <v>0</v>
      </c>
      <c r="C28" s="45">
        <v>3</v>
      </c>
      <c r="D28" s="45">
        <v>1</v>
      </c>
      <c r="E28" s="45">
        <v>1</v>
      </c>
      <c r="F28" s="46">
        <f t="shared" si="2"/>
        <v>1.25</v>
      </c>
      <c r="G28" s="47" t="s">
        <v>1471</v>
      </c>
      <c r="H28" s="44">
        <v>0</v>
      </c>
      <c r="I28" s="45" t="s">
        <v>1415</v>
      </c>
      <c r="J28" s="45" t="s">
        <v>1445</v>
      </c>
      <c r="K28" s="48" t="s">
        <v>1434</v>
      </c>
      <c r="L28" s="44">
        <v>6</v>
      </c>
      <c r="M28" s="45">
        <v>4</v>
      </c>
      <c r="N28" s="45">
        <v>1</v>
      </c>
      <c r="O28" s="48">
        <v>0</v>
      </c>
      <c r="P28" s="49">
        <f t="shared" si="0"/>
        <v>2.8600000000000004E-2</v>
      </c>
      <c r="Q28" s="50">
        <f t="shared" si="1"/>
        <v>0.97140000000000004</v>
      </c>
      <c r="R28" s="51">
        <v>1</v>
      </c>
      <c r="S28" s="3">
        <v>1</v>
      </c>
      <c r="T28" s="3">
        <v>0</v>
      </c>
      <c r="U28" s="3">
        <v>0</v>
      </c>
      <c r="V28" s="47" t="s">
        <v>1472</v>
      </c>
      <c r="W28" s="47" t="s">
        <v>1473</v>
      </c>
      <c r="X28" s="52" t="s">
        <v>13</v>
      </c>
      <c r="Y28" s="5" t="s">
        <v>13</v>
      </c>
      <c r="AO28" s="53"/>
    </row>
    <row r="29" spans="1:41" x14ac:dyDescent="0.2">
      <c r="A29" s="43">
        <v>19</v>
      </c>
      <c r="B29" s="44">
        <v>2</v>
      </c>
      <c r="C29" s="45">
        <v>4</v>
      </c>
      <c r="D29" s="45">
        <v>18</v>
      </c>
      <c r="E29" s="45">
        <v>2</v>
      </c>
      <c r="F29" s="46">
        <f t="shared" si="2"/>
        <v>6.5</v>
      </c>
      <c r="G29" s="47" t="s">
        <v>1474</v>
      </c>
      <c r="H29" s="44" t="s">
        <v>1414</v>
      </c>
      <c r="I29" s="45" t="s">
        <v>1475</v>
      </c>
      <c r="J29" s="45" t="s">
        <v>1476</v>
      </c>
      <c r="K29" s="48" t="s">
        <v>1444</v>
      </c>
      <c r="L29" s="44">
        <v>1</v>
      </c>
      <c r="M29" s="45">
        <v>6</v>
      </c>
      <c r="N29" s="45">
        <v>3</v>
      </c>
      <c r="O29" s="48">
        <v>1</v>
      </c>
      <c r="P29" s="49">
        <f t="shared" si="0"/>
        <v>2.8600000000000004E-2</v>
      </c>
      <c r="Q29" s="50">
        <f t="shared" si="1"/>
        <v>0.97140000000000004</v>
      </c>
      <c r="R29" s="51">
        <v>1</v>
      </c>
      <c r="S29" s="3">
        <v>1</v>
      </c>
      <c r="T29" s="3">
        <v>0</v>
      </c>
      <c r="U29" s="3">
        <v>0</v>
      </c>
      <c r="V29" s="47" t="s">
        <v>1477</v>
      </c>
      <c r="W29" s="47" t="s">
        <v>1478</v>
      </c>
      <c r="X29" s="52"/>
      <c r="AK29" s="5" t="s">
        <v>13</v>
      </c>
      <c r="AO29" s="53"/>
    </row>
    <row r="30" spans="1:41" x14ac:dyDescent="0.2">
      <c r="A30" s="43">
        <v>20</v>
      </c>
      <c r="B30" s="44">
        <v>6</v>
      </c>
      <c r="C30" s="45">
        <v>14</v>
      </c>
      <c r="D30" s="45">
        <v>9</v>
      </c>
      <c r="E30" s="45">
        <v>27</v>
      </c>
      <c r="F30" s="46">
        <f t="shared" si="2"/>
        <v>14</v>
      </c>
      <c r="G30" s="47" t="s">
        <v>1479</v>
      </c>
      <c r="H30" s="44" t="s">
        <v>1480</v>
      </c>
      <c r="I30" s="45" t="s">
        <v>1481</v>
      </c>
      <c r="J30" s="45" t="s">
        <v>1482</v>
      </c>
      <c r="K30" s="48" t="s">
        <v>1483</v>
      </c>
      <c r="L30" s="44">
        <v>5</v>
      </c>
      <c r="M30" s="45">
        <v>1</v>
      </c>
      <c r="N30" s="45">
        <v>3</v>
      </c>
      <c r="O30" s="48">
        <v>2</v>
      </c>
      <c r="P30" s="49">
        <f t="shared" si="0"/>
        <v>2.8600000000000004E-2</v>
      </c>
      <c r="Q30" s="50">
        <f t="shared" si="1"/>
        <v>0.97140000000000004</v>
      </c>
      <c r="R30" s="51">
        <v>1</v>
      </c>
      <c r="S30" s="3">
        <v>1</v>
      </c>
      <c r="T30" s="3">
        <v>0</v>
      </c>
      <c r="U30" s="3">
        <v>0</v>
      </c>
      <c r="V30" s="47" t="s">
        <v>1484</v>
      </c>
      <c r="W30" s="47" t="s">
        <v>1485</v>
      </c>
      <c r="X30" s="52" t="s">
        <v>1411</v>
      </c>
      <c r="Y30" s="5" t="s">
        <v>1411</v>
      </c>
      <c r="Z30" s="5" t="s">
        <v>13</v>
      </c>
      <c r="AE30" s="5" t="s">
        <v>13</v>
      </c>
      <c r="AO30" s="53"/>
    </row>
    <row r="31" spans="1:41" x14ac:dyDescent="0.2">
      <c r="A31" s="43">
        <v>21</v>
      </c>
      <c r="B31" s="44">
        <v>3</v>
      </c>
      <c r="C31" s="45">
        <v>0</v>
      </c>
      <c r="D31" s="45">
        <v>0</v>
      </c>
      <c r="E31" s="45">
        <v>30</v>
      </c>
      <c r="F31" s="46">
        <f t="shared" si="2"/>
        <v>8.25</v>
      </c>
      <c r="G31" s="47" t="s">
        <v>1486</v>
      </c>
      <c r="H31" s="44" t="s">
        <v>1433</v>
      </c>
      <c r="I31" s="45">
        <v>0</v>
      </c>
      <c r="J31" s="45">
        <v>0</v>
      </c>
      <c r="K31" s="48" t="s">
        <v>1487</v>
      </c>
      <c r="L31" s="44">
        <v>34</v>
      </c>
      <c r="M31" s="45">
        <v>30</v>
      </c>
      <c r="N31" s="45">
        <v>3</v>
      </c>
      <c r="O31" s="48">
        <v>6</v>
      </c>
      <c r="P31" s="49">
        <f t="shared" si="0"/>
        <v>0.1898</v>
      </c>
      <c r="Q31" s="50">
        <f t="shared" si="1"/>
        <v>0.81020000000000003</v>
      </c>
      <c r="R31" s="51">
        <v>0</v>
      </c>
      <c r="S31" s="3">
        <v>1</v>
      </c>
      <c r="T31" s="3">
        <v>0</v>
      </c>
      <c r="U31" s="3">
        <v>1</v>
      </c>
      <c r="V31" s="47" t="s">
        <v>1488</v>
      </c>
      <c r="W31" s="47" t="s">
        <v>1489</v>
      </c>
      <c r="X31" s="52" t="s">
        <v>13</v>
      </c>
      <c r="Y31" s="5" t="s">
        <v>1411</v>
      </c>
      <c r="Z31" s="5" t="s">
        <v>13</v>
      </c>
      <c r="AB31" s="5" t="s">
        <v>1412</v>
      </c>
      <c r="AL31" s="5" t="s">
        <v>13</v>
      </c>
      <c r="AO31" s="53"/>
    </row>
    <row r="32" spans="1:41" s="42" customFormat="1" x14ac:dyDescent="0.2">
      <c r="A32" s="55">
        <v>22</v>
      </c>
      <c r="B32" s="56"/>
      <c r="C32" s="57"/>
      <c r="D32" s="57"/>
      <c r="E32" s="57"/>
      <c r="F32" s="58"/>
      <c r="G32" s="34" t="s">
        <v>621</v>
      </c>
      <c r="H32" s="56"/>
      <c r="I32" s="57"/>
      <c r="J32" s="57"/>
      <c r="K32" s="59"/>
      <c r="L32" s="56"/>
      <c r="M32" s="57"/>
      <c r="N32" s="57"/>
      <c r="O32" s="59"/>
      <c r="P32" s="60"/>
      <c r="Q32" s="61"/>
      <c r="R32" s="37"/>
      <c r="S32" s="38"/>
      <c r="T32" s="38"/>
      <c r="U32" s="38"/>
      <c r="V32" s="34"/>
      <c r="W32" s="34"/>
      <c r="X32" s="39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1"/>
    </row>
    <row r="33" spans="1:41" x14ac:dyDescent="0.2">
      <c r="A33" s="43">
        <v>23</v>
      </c>
      <c r="B33" s="44">
        <v>1</v>
      </c>
      <c r="C33" s="45">
        <v>1</v>
      </c>
      <c r="D33" s="45">
        <v>0</v>
      </c>
      <c r="E33" s="45">
        <v>0</v>
      </c>
      <c r="F33" s="46">
        <f t="shared" si="2"/>
        <v>0.5</v>
      </c>
      <c r="G33" s="47"/>
      <c r="H33" s="44" t="s">
        <v>1445</v>
      </c>
      <c r="I33" s="45" t="s">
        <v>1490</v>
      </c>
      <c r="J33" s="45">
        <v>0</v>
      </c>
      <c r="K33" s="48">
        <v>0</v>
      </c>
      <c r="L33" s="44">
        <v>6</v>
      </c>
      <c r="M33" s="45">
        <v>9</v>
      </c>
      <c r="N33" s="45">
        <v>3</v>
      </c>
      <c r="O33" s="48">
        <v>4</v>
      </c>
      <c r="P33" s="49">
        <f t="shared" si="0"/>
        <v>5.7200000000000008E-2</v>
      </c>
      <c r="Q33" s="50">
        <f t="shared" si="1"/>
        <v>0.94279999999999997</v>
      </c>
      <c r="R33" s="51">
        <v>1</v>
      </c>
      <c r="S33" s="3">
        <v>0</v>
      </c>
      <c r="T33" s="3">
        <v>1</v>
      </c>
      <c r="U33" s="5">
        <v>0</v>
      </c>
      <c r="V33" s="47" t="s">
        <v>1491</v>
      </c>
      <c r="W33" s="47" t="s">
        <v>1492</v>
      </c>
      <c r="X33" s="52"/>
      <c r="Y33" s="5" t="s">
        <v>13</v>
      </c>
      <c r="AA33" s="5" t="s">
        <v>13</v>
      </c>
      <c r="AO33" s="53"/>
    </row>
    <row r="34" spans="1:41" x14ac:dyDescent="0.2">
      <c r="A34" s="43">
        <v>24</v>
      </c>
      <c r="B34" s="44">
        <v>11</v>
      </c>
      <c r="C34" s="45">
        <v>3</v>
      </c>
      <c r="D34" s="45">
        <v>0</v>
      </c>
      <c r="E34" s="45">
        <v>1</v>
      </c>
      <c r="F34" s="46">
        <f t="shared" si="2"/>
        <v>3.75</v>
      </c>
      <c r="G34" s="47" t="s">
        <v>1493</v>
      </c>
      <c r="H34" s="44" t="s">
        <v>1494</v>
      </c>
      <c r="I34" s="45" t="s">
        <v>1415</v>
      </c>
      <c r="J34" s="45">
        <v>0</v>
      </c>
      <c r="K34" s="48" t="s">
        <v>1434</v>
      </c>
      <c r="L34" s="44">
        <v>3</v>
      </c>
      <c r="M34" s="45">
        <v>5</v>
      </c>
      <c r="N34" s="45">
        <v>4</v>
      </c>
      <c r="O34" s="48">
        <v>2</v>
      </c>
      <c r="P34" s="49">
        <f t="shared" si="0"/>
        <v>3.6400000000000002E-2</v>
      </c>
      <c r="Q34" s="50">
        <f t="shared" si="1"/>
        <v>0.96360000000000001</v>
      </c>
      <c r="R34" s="51">
        <v>1</v>
      </c>
      <c r="S34" s="3">
        <v>1</v>
      </c>
      <c r="T34" s="3">
        <v>0</v>
      </c>
      <c r="U34" s="5">
        <v>0</v>
      </c>
      <c r="V34" s="47" t="s">
        <v>1495</v>
      </c>
      <c r="W34" s="47" t="s">
        <v>1496</v>
      </c>
      <c r="X34" s="52"/>
      <c r="AO34" s="53"/>
    </row>
    <row r="35" spans="1:41" x14ac:dyDescent="0.2">
      <c r="A35" s="43">
        <v>25</v>
      </c>
      <c r="B35" s="44">
        <v>11</v>
      </c>
      <c r="C35" s="45">
        <v>24</v>
      </c>
      <c r="D35" s="45">
        <v>8</v>
      </c>
      <c r="E35" s="45">
        <v>4</v>
      </c>
      <c r="F35" s="46">
        <f t="shared" si="2"/>
        <v>11.75</v>
      </c>
      <c r="G35" s="47" t="s">
        <v>1497</v>
      </c>
      <c r="H35" s="44" t="s">
        <v>1494</v>
      </c>
      <c r="I35" s="45" t="s">
        <v>1498</v>
      </c>
      <c r="J35" s="45" t="s">
        <v>1499</v>
      </c>
      <c r="K35" s="48" t="s">
        <v>1418</v>
      </c>
      <c r="L35" s="44">
        <v>4</v>
      </c>
      <c r="M35" s="45">
        <v>5</v>
      </c>
      <c r="N35" s="45">
        <v>9</v>
      </c>
      <c r="O35" s="48">
        <v>11</v>
      </c>
      <c r="P35" s="49">
        <f t="shared" si="0"/>
        <v>7.5399999999999995E-2</v>
      </c>
      <c r="Q35" s="50">
        <f t="shared" si="1"/>
        <v>0.92459999999999998</v>
      </c>
      <c r="R35" s="51">
        <v>1</v>
      </c>
      <c r="S35" s="3">
        <v>0</v>
      </c>
      <c r="T35" s="3">
        <v>0</v>
      </c>
      <c r="U35" s="5">
        <v>0</v>
      </c>
      <c r="V35" s="47" t="s">
        <v>1500</v>
      </c>
      <c r="W35" s="47" t="s">
        <v>1501</v>
      </c>
      <c r="X35" s="52"/>
      <c r="AO35" s="53"/>
    </row>
    <row r="36" spans="1:41" x14ac:dyDescent="0.2">
      <c r="A36" s="43">
        <v>26</v>
      </c>
      <c r="B36" s="44">
        <v>0</v>
      </c>
      <c r="C36" s="45">
        <v>0</v>
      </c>
      <c r="D36" s="45">
        <v>1</v>
      </c>
      <c r="E36" s="45">
        <v>1</v>
      </c>
      <c r="F36" s="46">
        <f t="shared" si="2"/>
        <v>0.5</v>
      </c>
      <c r="G36" s="47" t="s">
        <v>1502</v>
      </c>
      <c r="H36" s="44">
        <v>0</v>
      </c>
      <c r="I36" s="45">
        <v>0</v>
      </c>
      <c r="J36" s="45" t="s">
        <v>1445</v>
      </c>
      <c r="K36" s="48" t="s">
        <v>1434</v>
      </c>
      <c r="L36" s="44">
        <v>33</v>
      </c>
      <c r="M36" s="45">
        <v>51</v>
      </c>
      <c r="N36" s="45">
        <v>7</v>
      </c>
      <c r="O36" s="48">
        <v>4</v>
      </c>
      <c r="P36" s="49">
        <f t="shared" si="0"/>
        <v>0.247</v>
      </c>
      <c r="Q36" s="50">
        <f t="shared" si="1"/>
        <v>0.753</v>
      </c>
      <c r="R36" s="51">
        <v>1</v>
      </c>
      <c r="S36" s="3">
        <v>1</v>
      </c>
      <c r="T36" s="3">
        <v>0</v>
      </c>
      <c r="U36" s="5">
        <v>1</v>
      </c>
      <c r="V36" s="47" t="s">
        <v>1503</v>
      </c>
      <c r="W36" s="47" t="s">
        <v>1504</v>
      </c>
      <c r="X36" s="52" t="s">
        <v>1411</v>
      </c>
      <c r="AO36" s="53"/>
    </row>
    <row r="37" spans="1:41" x14ac:dyDescent="0.2">
      <c r="A37" s="43">
        <v>27</v>
      </c>
      <c r="B37" s="44">
        <v>3</v>
      </c>
      <c r="C37" s="45">
        <v>0</v>
      </c>
      <c r="D37" s="45">
        <v>1</v>
      </c>
      <c r="E37" s="45">
        <v>0</v>
      </c>
      <c r="F37" s="46">
        <f t="shared" si="2"/>
        <v>1</v>
      </c>
      <c r="G37" s="47" t="s">
        <v>1505</v>
      </c>
      <c r="H37" s="44" t="s">
        <v>1415</v>
      </c>
      <c r="I37" s="45">
        <v>0</v>
      </c>
      <c r="J37" s="45" t="s">
        <v>1445</v>
      </c>
      <c r="K37" s="48">
        <v>0</v>
      </c>
      <c r="L37" s="44">
        <v>61</v>
      </c>
      <c r="M37" s="45">
        <v>43</v>
      </c>
      <c r="N37" s="45">
        <v>68</v>
      </c>
      <c r="O37" s="48">
        <v>11</v>
      </c>
      <c r="P37" s="49">
        <f t="shared" si="0"/>
        <v>0.4758</v>
      </c>
      <c r="Q37" s="50">
        <f t="shared" si="1"/>
        <v>0.5242</v>
      </c>
      <c r="R37" s="51">
        <v>1</v>
      </c>
      <c r="S37" s="3">
        <v>0</v>
      </c>
      <c r="T37" s="3">
        <v>0</v>
      </c>
      <c r="U37" s="5">
        <v>1</v>
      </c>
      <c r="V37" s="47" t="s">
        <v>1506</v>
      </c>
      <c r="W37" s="47" t="s">
        <v>1507</v>
      </c>
      <c r="X37" s="52" t="s">
        <v>13</v>
      </c>
      <c r="Y37" s="5" t="s">
        <v>1411</v>
      </c>
      <c r="AB37" s="5" t="s">
        <v>1411</v>
      </c>
      <c r="AC37" s="5" t="s">
        <v>13</v>
      </c>
      <c r="AD37" s="5" t="s">
        <v>13</v>
      </c>
      <c r="AO37" s="53"/>
    </row>
    <row r="38" spans="1:41" x14ac:dyDescent="0.2">
      <c r="A38" s="43">
        <v>28</v>
      </c>
      <c r="B38" s="44">
        <v>0</v>
      </c>
      <c r="C38" s="45">
        <v>0</v>
      </c>
      <c r="D38" s="45">
        <v>0</v>
      </c>
      <c r="E38" s="45">
        <v>0</v>
      </c>
      <c r="F38" s="46">
        <f t="shared" si="2"/>
        <v>0</v>
      </c>
      <c r="G38" s="47" t="s">
        <v>1508</v>
      </c>
      <c r="H38" s="44">
        <v>0</v>
      </c>
      <c r="I38" s="45">
        <v>0</v>
      </c>
      <c r="J38" s="45">
        <v>0</v>
      </c>
      <c r="K38" s="48">
        <v>0</v>
      </c>
      <c r="L38" s="44">
        <v>13</v>
      </c>
      <c r="M38" s="45">
        <v>4</v>
      </c>
      <c r="N38" s="45">
        <v>2</v>
      </c>
      <c r="O38" s="48">
        <v>9</v>
      </c>
      <c r="P38" s="49">
        <f t="shared" si="0"/>
        <v>7.2800000000000004E-2</v>
      </c>
      <c r="Q38" s="50">
        <f t="shared" si="1"/>
        <v>0.92720000000000002</v>
      </c>
      <c r="R38" s="51">
        <v>0</v>
      </c>
      <c r="S38" s="3">
        <v>0</v>
      </c>
      <c r="T38" s="3">
        <v>0</v>
      </c>
      <c r="U38" s="5">
        <v>0</v>
      </c>
      <c r="V38" s="47" t="s">
        <v>1509</v>
      </c>
      <c r="W38" s="47" t="s">
        <v>1510</v>
      </c>
      <c r="X38" s="52" t="s">
        <v>13</v>
      </c>
      <c r="Y38" s="5" t="s">
        <v>13</v>
      </c>
      <c r="AO38" s="53" t="s">
        <v>13</v>
      </c>
    </row>
    <row r="39" spans="1:41" x14ac:dyDescent="0.2">
      <c r="A39" s="43">
        <v>29</v>
      </c>
      <c r="B39" s="44">
        <v>5</v>
      </c>
      <c r="C39" s="45">
        <v>2</v>
      </c>
      <c r="D39" s="45">
        <v>6</v>
      </c>
      <c r="E39" s="45">
        <v>6</v>
      </c>
      <c r="F39" s="46">
        <f t="shared" si="2"/>
        <v>4.75</v>
      </c>
      <c r="G39" s="47" t="s">
        <v>1511</v>
      </c>
      <c r="H39" s="44" t="s">
        <v>1512</v>
      </c>
      <c r="I39" s="45" t="s">
        <v>1450</v>
      </c>
      <c r="J39" s="45" t="s">
        <v>1480</v>
      </c>
      <c r="K39" s="48" t="s">
        <v>1480</v>
      </c>
      <c r="L39" s="44">
        <v>6</v>
      </c>
      <c r="M39" s="45">
        <v>12</v>
      </c>
      <c r="N39" s="45">
        <v>2</v>
      </c>
      <c r="O39" s="48">
        <v>2</v>
      </c>
      <c r="P39" s="49">
        <f t="shared" si="0"/>
        <v>5.7200000000000008E-2</v>
      </c>
      <c r="Q39" s="50">
        <f t="shared" si="1"/>
        <v>0.94279999999999997</v>
      </c>
      <c r="R39" s="51">
        <v>1</v>
      </c>
      <c r="S39" s="3">
        <v>1</v>
      </c>
      <c r="T39" s="3">
        <v>0</v>
      </c>
      <c r="U39" s="5">
        <v>0</v>
      </c>
      <c r="V39" s="47" t="s">
        <v>1513</v>
      </c>
      <c r="W39" s="47" t="s">
        <v>1514</v>
      </c>
      <c r="X39" s="52" t="s">
        <v>1412</v>
      </c>
      <c r="AJ39" s="5" t="s">
        <v>1411</v>
      </c>
      <c r="AO39" s="53"/>
    </row>
    <row r="40" spans="1:41" x14ac:dyDescent="0.2">
      <c r="A40" s="43">
        <v>30</v>
      </c>
      <c r="B40" s="44">
        <v>0</v>
      </c>
      <c r="C40" s="45">
        <v>0</v>
      </c>
      <c r="D40" s="45">
        <v>0</v>
      </c>
      <c r="E40" s="45">
        <v>0</v>
      </c>
      <c r="F40" s="46">
        <f t="shared" si="2"/>
        <v>0</v>
      </c>
      <c r="G40" s="47" t="s">
        <v>1515</v>
      </c>
      <c r="H40" s="44">
        <v>0</v>
      </c>
      <c r="I40" s="45">
        <v>0</v>
      </c>
      <c r="J40" s="45">
        <v>0</v>
      </c>
      <c r="K40" s="48">
        <v>0</v>
      </c>
      <c r="L40" s="44">
        <v>4</v>
      </c>
      <c r="M40" s="45">
        <v>3</v>
      </c>
      <c r="N40" s="45">
        <v>3</v>
      </c>
      <c r="O40" s="48">
        <v>7</v>
      </c>
      <c r="P40" s="49">
        <f t="shared" si="0"/>
        <v>4.4199999999999996E-2</v>
      </c>
      <c r="Q40" s="50">
        <f t="shared" si="1"/>
        <v>0.95579999999999998</v>
      </c>
      <c r="R40" s="51">
        <v>0</v>
      </c>
      <c r="S40" s="3">
        <v>0</v>
      </c>
      <c r="T40" s="3">
        <v>0</v>
      </c>
      <c r="U40" s="5">
        <v>0</v>
      </c>
      <c r="V40" s="47" t="s">
        <v>1516</v>
      </c>
      <c r="W40" s="47" t="s">
        <v>1517</v>
      </c>
      <c r="X40" s="52" t="s">
        <v>1411</v>
      </c>
      <c r="Y40" s="5" t="s">
        <v>13</v>
      </c>
      <c r="AO40" s="53"/>
    </row>
    <row r="41" spans="1:41" x14ac:dyDescent="0.2">
      <c r="A41" s="43">
        <v>31</v>
      </c>
      <c r="B41" s="44">
        <v>0</v>
      </c>
      <c r="C41" s="45">
        <v>0</v>
      </c>
      <c r="D41" s="45">
        <v>0</v>
      </c>
      <c r="E41" s="45">
        <v>0</v>
      </c>
      <c r="F41" s="46">
        <f t="shared" si="2"/>
        <v>0</v>
      </c>
      <c r="G41" s="47" t="s">
        <v>1518</v>
      </c>
      <c r="H41" s="44">
        <v>0</v>
      </c>
      <c r="I41" s="45">
        <v>0</v>
      </c>
      <c r="J41" s="45">
        <v>0</v>
      </c>
      <c r="K41" s="48">
        <v>0</v>
      </c>
      <c r="L41" s="44">
        <v>5</v>
      </c>
      <c r="M41" s="45">
        <v>14</v>
      </c>
      <c r="N41" s="45">
        <v>16</v>
      </c>
      <c r="O41" s="48">
        <v>9</v>
      </c>
      <c r="P41" s="49">
        <f t="shared" si="0"/>
        <v>0.11440000000000002</v>
      </c>
      <c r="Q41" s="50">
        <f t="shared" si="1"/>
        <v>0.88559999999999994</v>
      </c>
      <c r="R41" s="51">
        <v>0</v>
      </c>
      <c r="S41" s="3">
        <v>0</v>
      </c>
      <c r="T41" s="3">
        <v>0</v>
      </c>
      <c r="U41" s="5">
        <v>0</v>
      </c>
      <c r="V41" s="47" t="s">
        <v>1519</v>
      </c>
      <c r="W41" s="47" t="s">
        <v>1520</v>
      </c>
      <c r="X41" s="52" t="s">
        <v>1411</v>
      </c>
      <c r="Y41" s="5" t="s">
        <v>13</v>
      </c>
      <c r="Z41" s="5" t="s">
        <v>13</v>
      </c>
      <c r="AO41" s="53"/>
    </row>
    <row r="42" spans="1:41" x14ac:dyDescent="0.2">
      <c r="A42" s="43">
        <v>32</v>
      </c>
      <c r="B42" s="44">
        <v>0</v>
      </c>
      <c r="C42" s="45">
        <v>0</v>
      </c>
      <c r="D42" s="45">
        <v>48</v>
      </c>
      <c r="E42" s="45">
        <v>0</v>
      </c>
      <c r="F42" s="46">
        <f t="shared" si="2"/>
        <v>12</v>
      </c>
      <c r="G42" s="47" t="s">
        <v>1521</v>
      </c>
      <c r="H42" s="44">
        <v>0</v>
      </c>
      <c r="I42" s="45">
        <v>0</v>
      </c>
      <c r="J42" s="45" t="s">
        <v>1522</v>
      </c>
      <c r="K42" s="48">
        <v>0</v>
      </c>
      <c r="L42" s="44">
        <v>15</v>
      </c>
      <c r="M42" s="45">
        <v>13</v>
      </c>
      <c r="N42" s="45">
        <v>20</v>
      </c>
      <c r="O42" s="48">
        <v>17</v>
      </c>
      <c r="P42" s="49">
        <f t="shared" si="0"/>
        <v>0.16900000000000001</v>
      </c>
      <c r="Q42" s="50">
        <f t="shared" si="1"/>
        <v>0.83099999999999996</v>
      </c>
      <c r="R42" s="51">
        <v>0</v>
      </c>
      <c r="S42" s="3">
        <v>1</v>
      </c>
      <c r="T42" s="3">
        <v>0</v>
      </c>
      <c r="U42" s="5">
        <v>1</v>
      </c>
      <c r="V42" s="47" t="s">
        <v>1523</v>
      </c>
      <c r="W42" s="47" t="s">
        <v>1524</v>
      </c>
      <c r="X42" s="52"/>
      <c r="AO42" s="53"/>
    </row>
    <row r="43" spans="1:41" x14ac:dyDescent="0.2">
      <c r="A43" s="43">
        <v>33</v>
      </c>
      <c r="B43" s="44">
        <v>0</v>
      </c>
      <c r="C43" s="45">
        <v>0</v>
      </c>
      <c r="D43" s="45">
        <v>0</v>
      </c>
      <c r="E43" s="45">
        <v>0</v>
      </c>
      <c r="F43" s="46">
        <f t="shared" si="2"/>
        <v>0</v>
      </c>
      <c r="G43" s="47" t="s">
        <v>1525</v>
      </c>
      <c r="H43" s="44">
        <v>0</v>
      </c>
      <c r="I43" s="45">
        <v>0</v>
      </c>
      <c r="J43" s="45">
        <v>0</v>
      </c>
      <c r="K43" s="48">
        <v>0</v>
      </c>
      <c r="L43" s="44">
        <v>16</v>
      </c>
      <c r="M43" s="45">
        <v>15</v>
      </c>
      <c r="N43" s="45">
        <v>8</v>
      </c>
      <c r="O43" s="48">
        <v>9</v>
      </c>
      <c r="P43" s="49">
        <f t="shared" si="0"/>
        <v>0.12480000000000001</v>
      </c>
      <c r="Q43" s="50">
        <f t="shared" si="1"/>
        <v>0.87519999999999998</v>
      </c>
      <c r="R43" s="51">
        <v>0</v>
      </c>
      <c r="S43" s="3">
        <v>0</v>
      </c>
      <c r="T43" s="3">
        <v>0</v>
      </c>
      <c r="U43" s="5">
        <v>1</v>
      </c>
      <c r="V43" s="47" t="s">
        <v>1526</v>
      </c>
      <c r="W43" s="47" t="s">
        <v>1527</v>
      </c>
      <c r="X43" s="52"/>
      <c r="Y43" s="5" t="s">
        <v>1412</v>
      </c>
      <c r="AD43" s="5" t="s">
        <v>13</v>
      </c>
      <c r="AF43" s="5" t="s">
        <v>13</v>
      </c>
      <c r="AO43" s="53"/>
    </row>
    <row r="44" spans="1:41" x14ac:dyDescent="0.2">
      <c r="A44" s="43">
        <v>34</v>
      </c>
      <c r="B44" s="44">
        <v>14</v>
      </c>
      <c r="C44" s="45">
        <v>1</v>
      </c>
      <c r="D44" s="45">
        <v>0</v>
      </c>
      <c r="E44" s="45">
        <v>0</v>
      </c>
      <c r="F44" s="46">
        <f t="shared" si="2"/>
        <v>3.75</v>
      </c>
      <c r="G44" s="47" t="s">
        <v>1528</v>
      </c>
      <c r="H44" s="44" t="s">
        <v>1529</v>
      </c>
      <c r="I44" s="45" t="s">
        <v>1445</v>
      </c>
      <c r="J44" s="45">
        <v>0</v>
      </c>
      <c r="K44" s="48">
        <v>0</v>
      </c>
      <c r="L44" s="44">
        <v>43</v>
      </c>
      <c r="M44" s="45">
        <v>17</v>
      </c>
      <c r="N44" s="45">
        <v>5</v>
      </c>
      <c r="O44" s="48">
        <v>36</v>
      </c>
      <c r="P44" s="49">
        <f t="shared" si="0"/>
        <v>0.2626</v>
      </c>
      <c r="Q44" s="50">
        <f t="shared" si="1"/>
        <v>0.73740000000000006</v>
      </c>
      <c r="R44" s="51">
        <v>1</v>
      </c>
      <c r="S44" s="3">
        <v>1</v>
      </c>
      <c r="T44" s="3">
        <v>0</v>
      </c>
      <c r="U44" s="5">
        <v>1</v>
      </c>
      <c r="V44" s="47" t="s">
        <v>1530</v>
      </c>
      <c r="W44" s="47" t="s">
        <v>1531</v>
      </c>
      <c r="X44" s="52"/>
      <c r="Y44" s="5" t="s">
        <v>13</v>
      </c>
      <c r="AD44" s="5" t="s">
        <v>13</v>
      </c>
      <c r="AO44" s="53"/>
    </row>
    <row r="45" spans="1:41" x14ac:dyDescent="0.2">
      <c r="A45" s="43">
        <v>35</v>
      </c>
      <c r="B45" s="44">
        <v>0</v>
      </c>
      <c r="C45" s="45">
        <v>0</v>
      </c>
      <c r="D45" s="45">
        <v>0</v>
      </c>
      <c r="E45" s="45">
        <v>0</v>
      </c>
      <c r="F45" s="46">
        <f t="shared" si="2"/>
        <v>0</v>
      </c>
      <c r="G45" s="47" t="s">
        <v>1532</v>
      </c>
      <c r="H45" s="44">
        <v>0</v>
      </c>
      <c r="I45" s="45">
        <v>0</v>
      </c>
      <c r="J45" s="45">
        <v>0</v>
      </c>
      <c r="K45" s="48">
        <v>0</v>
      </c>
      <c r="L45" s="44">
        <v>77</v>
      </c>
      <c r="M45" s="45">
        <v>66</v>
      </c>
      <c r="N45" s="45">
        <v>5</v>
      </c>
      <c r="O45" s="48">
        <v>10</v>
      </c>
      <c r="P45" s="49">
        <f t="shared" si="0"/>
        <v>0.4108</v>
      </c>
      <c r="Q45" s="50">
        <f t="shared" si="1"/>
        <v>0.58919999999999995</v>
      </c>
      <c r="R45" s="51">
        <v>0</v>
      </c>
      <c r="S45" s="3">
        <v>0</v>
      </c>
      <c r="T45" s="3">
        <v>0</v>
      </c>
      <c r="U45" s="5">
        <v>1</v>
      </c>
      <c r="V45" s="47" t="s">
        <v>1533</v>
      </c>
      <c r="W45" s="47" t="s">
        <v>1534</v>
      </c>
      <c r="X45" s="52"/>
      <c r="AH45" s="5" t="s">
        <v>1535</v>
      </c>
      <c r="AO45" s="53"/>
    </row>
    <row r="46" spans="1:41" x14ac:dyDescent="0.2">
      <c r="A46" s="43">
        <v>36</v>
      </c>
      <c r="B46" s="44">
        <v>5</v>
      </c>
      <c r="C46" s="45">
        <v>0</v>
      </c>
      <c r="D46" s="45">
        <v>0</v>
      </c>
      <c r="E46" s="45">
        <v>1</v>
      </c>
      <c r="F46" s="46">
        <f t="shared" si="2"/>
        <v>1.5</v>
      </c>
      <c r="G46" s="47" t="s">
        <v>1536</v>
      </c>
      <c r="H46" s="44" t="s">
        <v>1438</v>
      </c>
      <c r="I46" s="45">
        <v>0</v>
      </c>
      <c r="J46" s="45">
        <v>0</v>
      </c>
      <c r="K46" s="48" t="s">
        <v>1445</v>
      </c>
      <c r="L46" s="44">
        <v>23</v>
      </c>
      <c r="M46" s="45">
        <v>75</v>
      </c>
      <c r="N46" s="45">
        <v>68</v>
      </c>
      <c r="O46" s="48">
        <v>18</v>
      </c>
      <c r="P46" s="49">
        <f t="shared" si="0"/>
        <v>0.47840000000000005</v>
      </c>
      <c r="Q46" s="50">
        <f t="shared" si="1"/>
        <v>0.52159999999999995</v>
      </c>
      <c r="R46" s="51">
        <v>1</v>
      </c>
      <c r="S46" s="3">
        <v>0</v>
      </c>
      <c r="T46" s="3">
        <v>0</v>
      </c>
      <c r="U46" s="5">
        <v>1</v>
      </c>
      <c r="V46" s="47" t="s">
        <v>1537</v>
      </c>
      <c r="W46" s="47" t="s">
        <v>1538</v>
      </c>
      <c r="X46" s="52"/>
      <c r="Z46" s="5" t="s">
        <v>13</v>
      </c>
      <c r="AA46" s="5" t="s">
        <v>1411</v>
      </c>
      <c r="AO46" s="53"/>
    </row>
    <row r="47" spans="1:41" x14ac:dyDescent="0.2">
      <c r="A47" s="43">
        <v>37</v>
      </c>
      <c r="B47" s="44">
        <v>0</v>
      </c>
      <c r="C47" s="45">
        <v>0</v>
      </c>
      <c r="D47" s="45">
        <v>0</v>
      </c>
      <c r="E47" s="45">
        <v>0</v>
      </c>
      <c r="F47" s="46">
        <f t="shared" si="2"/>
        <v>0</v>
      </c>
      <c r="G47" s="47" t="s">
        <v>1539</v>
      </c>
      <c r="H47" s="44">
        <v>0</v>
      </c>
      <c r="I47" s="45">
        <v>0</v>
      </c>
      <c r="J47" s="45">
        <v>0</v>
      </c>
      <c r="K47" s="48">
        <v>0</v>
      </c>
      <c r="L47" s="44">
        <v>11</v>
      </c>
      <c r="M47" s="45">
        <v>22</v>
      </c>
      <c r="N47" s="45">
        <v>21</v>
      </c>
      <c r="O47" s="48">
        <v>27</v>
      </c>
      <c r="P47" s="49">
        <f t="shared" si="0"/>
        <v>0.21060000000000001</v>
      </c>
      <c r="Q47" s="50">
        <f t="shared" si="1"/>
        <v>0.78939999999999999</v>
      </c>
      <c r="R47" s="51">
        <v>0</v>
      </c>
      <c r="S47" s="3">
        <v>0</v>
      </c>
      <c r="T47" s="3">
        <v>0</v>
      </c>
      <c r="U47" s="5">
        <v>1</v>
      </c>
      <c r="V47" s="47" t="s">
        <v>1540</v>
      </c>
      <c r="W47" s="47" t="s">
        <v>1454</v>
      </c>
      <c r="X47" s="52"/>
      <c r="AO47" s="53"/>
    </row>
    <row r="48" spans="1:41" x14ac:dyDescent="0.2">
      <c r="A48" s="43">
        <v>38</v>
      </c>
      <c r="B48" s="44">
        <v>1</v>
      </c>
      <c r="C48" s="45">
        <v>0</v>
      </c>
      <c r="D48" s="45">
        <v>1</v>
      </c>
      <c r="E48" s="45">
        <v>1</v>
      </c>
      <c r="F48" s="46">
        <f t="shared" si="2"/>
        <v>0.75</v>
      </c>
      <c r="G48" s="47"/>
      <c r="H48" s="44" t="s">
        <v>1434</v>
      </c>
      <c r="I48" s="45">
        <v>0</v>
      </c>
      <c r="J48" s="45" t="s">
        <v>1434</v>
      </c>
      <c r="K48" s="48" t="s">
        <v>1434</v>
      </c>
      <c r="L48" s="44">
        <v>16</v>
      </c>
      <c r="M48" s="45">
        <v>16</v>
      </c>
      <c r="N48" s="45">
        <v>18</v>
      </c>
      <c r="O48" s="48">
        <v>20</v>
      </c>
      <c r="P48" s="49">
        <f t="shared" si="0"/>
        <v>0.182</v>
      </c>
      <c r="Q48" s="50">
        <f t="shared" si="1"/>
        <v>0.81800000000000006</v>
      </c>
      <c r="R48" s="51">
        <v>0</v>
      </c>
      <c r="S48" s="3">
        <v>1</v>
      </c>
      <c r="T48" s="3">
        <v>0</v>
      </c>
      <c r="U48" s="5">
        <v>1</v>
      </c>
      <c r="V48" s="54" t="s">
        <v>1541</v>
      </c>
      <c r="W48" s="54" t="s">
        <v>1542</v>
      </c>
      <c r="X48" s="52"/>
      <c r="AO48" s="53"/>
    </row>
    <row r="49" spans="1:41" x14ac:dyDescent="0.2">
      <c r="A49" s="43">
        <v>39</v>
      </c>
      <c r="B49" s="44">
        <v>0</v>
      </c>
      <c r="C49" s="45">
        <v>1</v>
      </c>
      <c r="D49" s="45">
        <v>0</v>
      </c>
      <c r="E49" s="45">
        <v>0</v>
      </c>
      <c r="F49" s="46">
        <f t="shared" si="2"/>
        <v>0.25</v>
      </c>
      <c r="G49" s="47" t="s">
        <v>1543</v>
      </c>
      <c r="H49" s="44">
        <v>0</v>
      </c>
      <c r="I49" s="45" t="s">
        <v>1434</v>
      </c>
      <c r="J49" s="45">
        <v>0</v>
      </c>
      <c r="K49" s="48">
        <v>0</v>
      </c>
      <c r="L49" s="44">
        <v>6</v>
      </c>
      <c r="M49" s="45">
        <v>13</v>
      </c>
      <c r="N49" s="45">
        <v>3</v>
      </c>
      <c r="O49" s="48">
        <v>21</v>
      </c>
      <c r="P49" s="49">
        <f t="shared" si="0"/>
        <v>0.1118</v>
      </c>
      <c r="Q49" s="50">
        <f t="shared" si="1"/>
        <v>0.88819999999999999</v>
      </c>
      <c r="R49" s="51">
        <v>0</v>
      </c>
      <c r="S49" s="3">
        <v>1</v>
      </c>
      <c r="T49" s="3">
        <v>0</v>
      </c>
      <c r="U49" s="5">
        <v>0</v>
      </c>
      <c r="V49" s="47" t="s">
        <v>1544</v>
      </c>
      <c r="W49" s="47" t="s">
        <v>1545</v>
      </c>
      <c r="X49" s="52"/>
      <c r="AH49" s="5" t="s">
        <v>1535</v>
      </c>
      <c r="AO49" s="53"/>
    </row>
    <row r="50" spans="1:41" x14ac:dyDescent="0.2">
      <c r="A50" s="43">
        <v>40</v>
      </c>
      <c r="B50" s="44">
        <v>4</v>
      </c>
      <c r="C50" s="45">
        <v>3</v>
      </c>
      <c r="D50" s="45">
        <v>10</v>
      </c>
      <c r="E50" s="45">
        <v>4</v>
      </c>
      <c r="F50" s="46">
        <f t="shared" si="2"/>
        <v>5.25</v>
      </c>
      <c r="G50" s="47"/>
      <c r="H50" s="44" t="s">
        <v>1427</v>
      </c>
      <c r="I50" s="45" t="s">
        <v>1546</v>
      </c>
      <c r="J50" s="45" t="s">
        <v>1547</v>
      </c>
      <c r="K50" s="48" t="s">
        <v>1427</v>
      </c>
      <c r="L50" s="44">
        <v>3</v>
      </c>
      <c r="M50" s="45">
        <v>2</v>
      </c>
      <c r="N50" s="45">
        <v>3</v>
      </c>
      <c r="O50" s="48">
        <v>4</v>
      </c>
      <c r="P50" s="49">
        <f t="shared" si="0"/>
        <v>3.1200000000000002E-2</v>
      </c>
      <c r="Q50" s="50">
        <f t="shared" si="1"/>
        <v>0.96879999999999999</v>
      </c>
      <c r="R50" s="51">
        <v>1</v>
      </c>
      <c r="S50" s="3">
        <v>1</v>
      </c>
      <c r="T50" s="3">
        <v>0</v>
      </c>
      <c r="U50" s="5">
        <v>0</v>
      </c>
      <c r="V50" s="47" t="s">
        <v>1548</v>
      </c>
      <c r="W50" s="47" t="s">
        <v>1549</v>
      </c>
      <c r="X50" s="52"/>
      <c r="AA50" s="5" t="s">
        <v>13</v>
      </c>
      <c r="AO50" s="53"/>
    </row>
    <row r="51" spans="1:41" x14ac:dyDescent="0.2">
      <c r="A51" s="43">
        <v>41</v>
      </c>
      <c r="B51" s="44">
        <v>4</v>
      </c>
      <c r="C51" s="45">
        <v>0</v>
      </c>
      <c r="D51" s="45">
        <v>6</v>
      </c>
      <c r="E51" s="45">
        <v>2</v>
      </c>
      <c r="F51" s="46">
        <f t="shared" si="2"/>
        <v>3</v>
      </c>
      <c r="G51" s="47"/>
      <c r="H51" s="44" t="s">
        <v>1464</v>
      </c>
      <c r="I51" s="45">
        <v>0</v>
      </c>
      <c r="J51" s="45" t="s">
        <v>1550</v>
      </c>
      <c r="K51" s="48" t="s">
        <v>1450</v>
      </c>
      <c r="L51" s="44">
        <v>1</v>
      </c>
      <c r="M51" s="45">
        <v>5</v>
      </c>
      <c r="N51" s="45">
        <v>2</v>
      </c>
      <c r="O51" s="48">
        <v>1</v>
      </c>
      <c r="P51" s="49">
        <f t="shared" si="0"/>
        <v>2.3399999999999997E-2</v>
      </c>
      <c r="Q51" s="50">
        <f t="shared" si="1"/>
        <v>0.97660000000000002</v>
      </c>
      <c r="R51" s="51">
        <v>1</v>
      </c>
      <c r="S51" s="3">
        <v>1</v>
      </c>
      <c r="T51" s="3">
        <v>0</v>
      </c>
      <c r="U51" s="5">
        <v>0</v>
      </c>
      <c r="V51" s="47" t="s">
        <v>1551</v>
      </c>
      <c r="W51" s="47" t="s">
        <v>1552</v>
      </c>
      <c r="X51" s="52"/>
      <c r="Z51" s="5" t="s">
        <v>13</v>
      </c>
      <c r="AO51" s="53"/>
    </row>
    <row r="52" spans="1:41" s="42" customFormat="1" x14ac:dyDescent="0.2">
      <c r="A52" s="55">
        <v>42</v>
      </c>
      <c r="B52" s="56"/>
      <c r="C52" s="57"/>
      <c r="D52" s="57"/>
      <c r="E52" s="57"/>
      <c r="F52" s="58"/>
      <c r="G52" s="34" t="s">
        <v>621</v>
      </c>
      <c r="H52" s="56"/>
      <c r="I52" s="57"/>
      <c r="J52" s="57"/>
      <c r="K52" s="59"/>
      <c r="L52" s="56"/>
      <c r="M52" s="57"/>
      <c r="N52" s="57"/>
      <c r="O52" s="59"/>
      <c r="P52" s="60"/>
      <c r="Q52" s="61"/>
      <c r="R52" s="37"/>
      <c r="S52" s="38"/>
      <c r="T52" s="38"/>
      <c r="U52" s="38"/>
      <c r="V52" s="34"/>
      <c r="W52" s="34"/>
      <c r="X52" s="39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1"/>
    </row>
    <row r="53" spans="1:41" s="42" customFormat="1" x14ac:dyDescent="0.2">
      <c r="A53" s="55">
        <v>43</v>
      </c>
      <c r="B53" s="56"/>
      <c r="C53" s="57"/>
      <c r="D53" s="57"/>
      <c r="E53" s="57"/>
      <c r="F53" s="58"/>
      <c r="G53" s="34" t="s">
        <v>621</v>
      </c>
      <c r="H53" s="56"/>
      <c r="I53" s="57"/>
      <c r="J53" s="57"/>
      <c r="K53" s="59"/>
      <c r="L53" s="56"/>
      <c r="M53" s="57"/>
      <c r="N53" s="57"/>
      <c r="O53" s="59"/>
      <c r="P53" s="60"/>
      <c r="Q53" s="61"/>
      <c r="R53" s="37"/>
      <c r="S53" s="38"/>
      <c r="T53" s="38"/>
      <c r="U53" s="38"/>
      <c r="V53" s="34"/>
      <c r="W53" s="34"/>
      <c r="X53" s="39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1"/>
    </row>
    <row r="54" spans="1:41" s="42" customFormat="1" x14ac:dyDescent="0.2">
      <c r="A54" s="55">
        <v>44</v>
      </c>
      <c r="B54" s="56"/>
      <c r="C54" s="57"/>
      <c r="D54" s="57"/>
      <c r="E54" s="57"/>
      <c r="F54" s="58"/>
      <c r="G54" s="34" t="s">
        <v>621</v>
      </c>
      <c r="H54" s="56"/>
      <c r="I54" s="57"/>
      <c r="J54" s="57"/>
      <c r="K54" s="59"/>
      <c r="L54" s="56"/>
      <c r="M54" s="57"/>
      <c r="N54" s="57"/>
      <c r="O54" s="59"/>
      <c r="P54" s="60"/>
      <c r="Q54" s="61"/>
      <c r="R54" s="37"/>
      <c r="S54" s="38"/>
      <c r="T54" s="38"/>
      <c r="U54" s="38"/>
      <c r="V54" s="34"/>
      <c r="W54" s="34"/>
      <c r="X54" s="39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1"/>
    </row>
    <row r="55" spans="1:41" x14ac:dyDescent="0.2">
      <c r="A55" s="43">
        <v>45</v>
      </c>
      <c r="B55" s="44">
        <v>2</v>
      </c>
      <c r="C55" s="45">
        <v>0</v>
      </c>
      <c r="D55" s="45">
        <v>0</v>
      </c>
      <c r="E55" s="45">
        <v>0</v>
      </c>
      <c r="F55" s="46">
        <f>AVERAGE(B55:E55)</f>
        <v>0.5</v>
      </c>
      <c r="G55" s="47" t="s">
        <v>1553</v>
      </c>
      <c r="H55" s="44" t="s">
        <v>1554</v>
      </c>
      <c r="I55" s="45">
        <v>0</v>
      </c>
      <c r="J55" s="45">
        <v>0</v>
      </c>
      <c r="K55" s="48">
        <v>0</v>
      </c>
      <c r="L55" s="44">
        <v>33</v>
      </c>
      <c r="M55" s="45">
        <v>11</v>
      </c>
      <c r="N55" s="45">
        <v>21</v>
      </c>
      <c r="O55" s="48">
        <v>27</v>
      </c>
      <c r="P55" s="49">
        <f t="shared" si="0"/>
        <v>0.23920000000000002</v>
      </c>
      <c r="Q55" s="50">
        <f t="shared" si="1"/>
        <v>0.76079999999999992</v>
      </c>
      <c r="R55" s="51">
        <v>0</v>
      </c>
      <c r="S55" s="3">
        <v>0</v>
      </c>
      <c r="T55" s="3">
        <v>1</v>
      </c>
      <c r="U55" s="3">
        <v>1</v>
      </c>
      <c r="V55" s="47" t="s">
        <v>1555</v>
      </c>
      <c r="W55" s="47" t="s">
        <v>1556</v>
      </c>
      <c r="X55" s="52"/>
      <c r="AO55" s="53"/>
    </row>
    <row r="56" spans="1:41" x14ac:dyDescent="0.2">
      <c r="A56" s="43">
        <v>46</v>
      </c>
      <c r="B56" s="44">
        <v>0</v>
      </c>
      <c r="C56" s="45">
        <v>2</v>
      </c>
      <c r="D56" s="45">
        <v>0</v>
      </c>
      <c r="E56" s="45">
        <v>2</v>
      </c>
      <c r="F56" s="46">
        <f>AVERAGE(B56:E56)</f>
        <v>1</v>
      </c>
      <c r="G56" s="47" t="s">
        <v>1557</v>
      </c>
      <c r="H56" s="44">
        <v>0</v>
      </c>
      <c r="I56" s="45" t="s">
        <v>1450</v>
      </c>
      <c r="J56" s="45">
        <v>0</v>
      </c>
      <c r="K56" s="48" t="s">
        <v>1450</v>
      </c>
      <c r="L56" s="44">
        <v>1</v>
      </c>
      <c r="M56" s="45">
        <v>1</v>
      </c>
      <c r="N56" s="45">
        <v>2</v>
      </c>
      <c r="O56" s="48">
        <v>1</v>
      </c>
      <c r="P56" s="49">
        <f t="shared" si="0"/>
        <v>1.3000000000000001E-2</v>
      </c>
      <c r="Q56" s="50">
        <f t="shared" si="1"/>
        <v>0.98699999999999999</v>
      </c>
      <c r="R56" s="51">
        <v>0</v>
      </c>
      <c r="S56" s="3">
        <v>1</v>
      </c>
      <c r="T56" s="3">
        <v>0</v>
      </c>
      <c r="U56" s="3">
        <v>0</v>
      </c>
      <c r="V56" s="47" t="s">
        <v>1558</v>
      </c>
      <c r="W56" s="47" t="s">
        <v>1559</v>
      </c>
      <c r="X56" s="52"/>
      <c r="Z56" s="5" t="s">
        <v>13</v>
      </c>
      <c r="AO56" s="53"/>
    </row>
    <row r="57" spans="1:41" x14ac:dyDescent="0.2">
      <c r="A57" s="43">
        <v>47</v>
      </c>
      <c r="B57" s="44">
        <v>0</v>
      </c>
      <c r="C57" s="45">
        <v>0</v>
      </c>
      <c r="D57" s="45">
        <v>0</v>
      </c>
      <c r="E57" s="45">
        <v>0</v>
      </c>
      <c r="F57" s="46">
        <f t="shared" si="2"/>
        <v>0</v>
      </c>
      <c r="G57" s="47" t="s">
        <v>1560</v>
      </c>
      <c r="H57" s="44">
        <v>0</v>
      </c>
      <c r="I57" s="45">
        <v>0</v>
      </c>
      <c r="J57" s="45">
        <v>0</v>
      </c>
      <c r="K57" s="48">
        <v>0</v>
      </c>
      <c r="L57" s="44">
        <v>5</v>
      </c>
      <c r="M57" s="45">
        <v>3</v>
      </c>
      <c r="N57" s="45">
        <v>5</v>
      </c>
      <c r="O57" s="48">
        <v>1</v>
      </c>
      <c r="P57" s="49">
        <f t="shared" si="0"/>
        <v>3.6400000000000002E-2</v>
      </c>
      <c r="Q57" s="50">
        <f t="shared" si="1"/>
        <v>0.96360000000000001</v>
      </c>
      <c r="R57" s="51">
        <v>0</v>
      </c>
      <c r="S57" s="3">
        <v>0</v>
      </c>
      <c r="T57" s="3">
        <v>0</v>
      </c>
      <c r="U57" s="3">
        <v>0</v>
      </c>
      <c r="V57" s="47" t="s">
        <v>1561</v>
      </c>
      <c r="W57" s="47" t="s">
        <v>1562</v>
      </c>
      <c r="X57" s="52"/>
      <c r="AO57" s="53"/>
    </row>
    <row r="58" spans="1:41" x14ac:dyDescent="0.2">
      <c r="A58" s="43">
        <v>48</v>
      </c>
      <c r="B58" s="44">
        <v>0</v>
      </c>
      <c r="C58" s="45">
        <v>0</v>
      </c>
      <c r="D58" s="45">
        <v>0</v>
      </c>
      <c r="E58" s="45">
        <v>0</v>
      </c>
      <c r="F58" s="46">
        <f t="shared" si="2"/>
        <v>0</v>
      </c>
      <c r="G58" s="47" t="s">
        <v>1563</v>
      </c>
      <c r="H58" s="44">
        <v>0</v>
      </c>
      <c r="I58" s="45">
        <v>0</v>
      </c>
      <c r="J58" s="45">
        <v>0</v>
      </c>
      <c r="K58" s="48">
        <v>0</v>
      </c>
      <c r="L58" s="44">
        <v>8</v>
      </c>
      <c r="M58" s="45">
        <v>15</v>
      </c>
      <c r="N58" s="45">
        <v>15</v>
      </c>
      <c r="O58" s="48">
        <v>5</v>
      </c>
      <c r="P58" s="49">
        <f t="shared" si="0"/>
        <v>0.1118</v>
      </c>
      <c r="Q58" s="50">
        <f t="shared" si="1"/>
        <v>0.88819999999999999</v>
      </c>
      <c r="R58" s="51">
        <v>0</v>
      </c>
      <c r="S58" s="3">
        <v>0</v>
      </c>
      <c r="T58" s="3">
        <v>0</v>
      </c>
      <c r="U58" s="3">
        <v>1</v>
      </c>
      <c r="V58" s="47" t="s">
        <v>1564</v>
      </c>
      <c r="W58" s="47" t="s">
        <v>1565</v>
      </c>
      <c r="X58" s="52" t="s">
        <v>13</v>
      </c>
      <c r="AO58" s="53"/>
    </row>
    <row r="59" spans="1:41" x14ac:dyDescent="0.2">
      <c r="A59" s="43">
        <v>49</v>
      </c>
      <c r="B59" s="44">
        <v>5</v>
      </c>
      <c r="C59" s="45">
        <v>102</v>
      </c>
      <c r="D59" s="45">
        <v>32</v>
      </c>
      <c r="E59" s="45">
        <v>3</v>
      </c>
      <c r="F59" s="46">
        <f t="shared" si="2"/>
        <v>35.5</v>
      </c>
      <c r="G59" s="47"/>
      <c r="H59" s="44" t="s">
        <v>1566</v>
      </c>
      <c r="I59" s="45" t="s">
        <v>1567</v>
      </c>
      <c r="J59" s="45" t="s">
        <v>1568</v>
      </c>
      <c r="K59" s="48" t="s">
        <v>1546</v>
      </c>
      <c r="L59" s="44">
        <v>6</v>
      </c>
      <c r="M59" s="45">
        <v>20</v>
      </c>
      <c r="N59" s="45">
        <v>19</v>
      </c>
      <c r="O59" s="48">
        <v>12</v>
      </c>
      <c r="P59" s="49">
        <f t="shared" si="0"/>
        <v>0.1482</v>
      </c>
      <c r="Q59" s="50">
        <f t="shared" si="1"/>
        <v>0.8518</v>
      </c>
      <c r="R59" s="51">
        <v>1</v>
      </c>
      <c r="S59" s="3">
        <v>1</v>
      </c>
      <c r="T59" s="3">
        <v>0</v>
      </c>
      <c r="U59" s="3">
        <v>0</v>
      </c>
      <c r="V59" s="47" t="s">
        <v>1569</v>
      </c>
      <c r="W59" s="47" t="s">
        <v>1570</v>
      </c>
      <c r="X59" s="52"/>
      <c r="Y59" s="5" t="s">
        <v>13</v>
      </c>
      <c r="AA59" s="5" t="s">
        <v>13</v>
      </c>
      <c r="AO59" s="53"/>
    </row>
    <row r="60" spans="1:41" x14ac:dyDescent="0.2">
      <c r="A60" s="43">
        <v>50</v>
      </c>
      <c r="B60" s="44">
        <v>1</v>
      </c>
      <c r="C60" s="45">
        <v>1</v>
      </c>
      <c r="D60" s="45">
        <v>2</v>
      </c>
      <c r="E60" s="45">
        <v>3</v>
      </c>
      <c r="F60" s="46">
        <f t="shared" si="2"/>
        <v>1.75</v>
      </c>
      <c r="G60" s="47" t="s">
        <v>1571</v>
      </c>
      <c r="H60" s="44" t="s">
        <v>1445</v>
      </c>
      <c r="I60" s="45" t="s">
        <v>1434</v>
      </c>
      <c r="J60" s="45" t="s">
        <v>1444</v>
      </c>
      <c r="K60" s="48" t="s">
        <v>1572</v>
      </c>
      <c r="L60" s="44">
        <v>1</v>
      </c>
      <c r="M60" s="45">
        <v>2</v>
      </c>
      <c r="N60" s="45">
        <v>5</v>
      </c>
      <c r="O60" s="48">
        <v>1</v>
      </c>
      <c r="P60" s="49">
        <f t="shared" si="0"/>
        <v>2.3399999999999997E-2</v>
      </c>
      <c r="Q60" s="50">
        <f t="shared" si="1"/>
        <v>0.97660000000000002</v>
      </c>
      <c r="R60" s="51">
        <v>1</v>
      </c>
      <c r="S60" s="3">
        <v>1</v>
      </c>
      <c r="T60" s="3">
        <v>0</v>
      </c>
      <c r="U60" s="3">
        <v>0</v>
      </c>
      <c r="V60" s="47" t="s">
        <v>1573</v>
      </c>
      <c r="W60" s="47" t="s">
        <v>1574</v>
      </c>
      <c r="X60" s="52" t="s">
        <v>13</v>
      </c>
      <c r="AN60" s="5" t="s">
        <v>13</v>
      </c>
      <c r="AO60" s="53"/>
    </row>
    <row r="61" spans="1:41" x14ac:dyDescent="0.2">
      <c r="A61" s="43">
        <v>51</v>
      </c>
      <c r="B61" s="44">
        <v>36</v>
      </c>
      <c r="C61" s="45">
        <v>2</v>
      </c>
      <c r="D61" s="45">
        <v>2</v>
      </c>
      <c r="E61" s="45">
        <v>40</v>
      </c>
      <c r="F61" s="46">
        <f t="shared" si="2"/>
        <v>20</v>
      </c>
      <c r="G61" s="47" t="s">
        <v>1575</v>
      </c>
      <c r="H61" s="44" t="s">
        <v>1576</v>
      </c>
      <c r="I61" s="45" t="s">
        <v>1414</v>
      </c>
      <c r="J61" s="45" t="s">
        <v>1414</v>
      </c>
      <c r="K61" s="48" t="s">
        <v>1577</v>
      </c>
      <c r="L61" s="44">
        <v>10</v>
      </c>
      <c r="M61" s="45">
        <v>2</v>
      </c>
      <c r="N61" s="45">
        <v>11</v>
      </c>
      <c r="O61" s="48">
        <v>1</v>
      </c>
      <c r="P61" s="49">
        <f t="shared" si="0"/>
        <v>6.2400000000000004E-2</v>
      </c>
      <c r="Q61" s="50">
        <f t="shared" si="1"/>
        <v>0.93759999999999999</v>
      </c>
      <c r="R61" s="51">
        <v>1</v>
      </c>
      <c r="S61" s="3">
        <v>1</v>
      </c>
      <c r="T61" s="3">
        <v>0</v>
      </c>
      <c r="U61" s="3">
        <v>0</v>
      </c>
      <c r="V61" s="47" t="s">
        <v>1578</v>
      </c>
      <c r="W61" s="47" t="s">
        <v>1579</v>
      </c>
      <c r="X61" s="52"/>
      <c r="Y61" s="5" t="s">
        <v>1411</v>
      </c>
      <c r="AB61" s="5" t="s">
        <v>1411</v>
      </c>
      <c r="AE61" s="5" t="s">
        <v>13</v>
      </c>
      <c r="AG61" s="5" t="s">
        <v>1411</v>
      </c>
      <c r="AM61" s="5" t="s">
        <v>1411</v>
      </c>
      <c r="AO61" s="53"/>
    </row>
    <row r="62" spans="1:41" x14ac:dyDescent="0.2">
      <c r="A62" s="43">
        <v>52</v>
      </c>
      <c r="B62" s="44">
        <v>0</v>
      </c>
      <c r="C62" s="45">
        <v>0</v>
      </c>
      <c r="D62" s="45">
        <v>0</v>
      </c>
      <c r="E62" s="45">
        <v>0</v>
      </c>
      <c r="F62" s="46">
        <f t="shared" si="2"/>
        <v>0</v>
      </c>
      <c r="G62" s="47" t="s">
        <v>1580</v>
      </c>
      <c r="H62" s="44">
        <v>0</v>
      </c>
      <c r="I62" s="45">
        <v>0</v>
      </c>
      <c r="J62" s="45">
        <v>0</v>
      </c>
      <c r="K62" s="48">
        <v>0</v>
      </c>
      <c r="L62" s="44">
        <v>1</v>
      </c>
      <c r="M62" s="45">
        <v>1</v>
      </c>
      <c r="N62" s="45">
        <v>3</v>
      </c>
      <c r="O62" s="48">
        <v>1</v>
      </c>
      <c r="P62" s="49">
        <f t="shared" si="0"/>
        <v>1.5600000000000001E-2</v>
      </c>
      <c r="Q62" s="50">
        <f t="shared" si="1"/>
        <v>0.98440000000000005</v>
      </c>
      <c r="R62" s="51">
        <v>0</v>
      </c>
      <c r="S62" s="3">
        <v>0</v>
      </c>
      <c r="T62" s="3">
        <v>0</v>
      </c>
      <c r="U62" s="3">
        <v>0</v>
      </c>
      <c r="V62" s="47" t="s">
        <v>1581</v>
      </c>
      <c r="W62" s="47" t="s">
        <v>1582</v>
      </c>
      <c r="X62" s="52"/>
      <c r="Y62" s="5" t="s">
        <v>1412</v>
      </c>
      <c r="AO62" s="53"/>
    </row>
    <row r="63" spans="1:41" x14ac:dyDescent="0.2">
      <c r="A63" s="43">
        <v>53</v>
      </c>
      <c r="B63" s="44">
        <v>0</v>
      </c>
      <c r="C63" s="45">
        <v>0</v>
      </c>
      <c r="D63" s="45">
        <v>0</v>
      </c>
      <c r="E63" s="45">
        <v>1</v>
      </c>
      <c r="F63" s="46">
        <f t="shared" si="2"/>
        <v>0.25</v>
      </c>
      <c r="G63" s="47" t="s">
        <v>1583</v>
      </c>
      <c r="H63" s="44">
        <v>0</v>
      </c>
      <c r="I63" s="45">
        <v>0</v>
      </c>
      <c r="J63" s="45">
        <v>0</v>
      </c>
      <c r="K63" s="48" t="s">
        <v>1445</v>
      </c>
      <c r="L63" s="44">
        <v>1</v>
      </c>
      <c r="M63" s="45">
        <v>2</v>
      </c>
      <c r="N63" s="45">
        <v>1</v>
      </c>
      <c r="O63" s="48">
        <v>3</v>
      </c>
      <c r="P63" s="49">
        <f t="shared" si="0"/>
        <v>1.8200000000000001E-2</v>
      </c>
      <c r="Q63" s="50">
        <f t="shared" si="1"/>
        <v>0.98180000000000001</v>
      </c>
      <c r="R63" s="51">
        <v>1</v>
      </c>
      <c r="S63" s="3">
        <v>0</v>
      </c>
      <c r="T63" s="3">
        <v>0</v>
      </c>
      <c r="U63" s="3">
        <v>0</v>
      </c>
      <c r="V63" s="47" t="s">
        <v>1584</v>
      </c>
      <c r="W63" s="47" t="s">
        <v>1585</v>
      </c>
      <c r="X63" s="52"/>
      <c r="Y63" s="5" t="s">
        <v>1411</v>
      </c>
      <c r="Z63" s="5" t="s">
        <v>13</v>
      </c>
      <c r="AO63" s="53"/>
    </row>
    <row r="64" spans="1:41" x14ac:dyDescent="0.2">
      <c r="A64" s="43">
        <v>54</v>
      </c>
      <c r="B64" s="44">
        <v>0</v>
      </c>
      <c r="C64" s="45">
        <v>3</v>
      </c>
      <c r="D64" s="45">
        <v>0</v>
      </c>
      <c r="E64" s="45">
        <v>0</v>
      </c>
      <c r="F64" s="46">
        <f t="shared" si="2"/>
        <v>0.75</v>
      </c>
      <c r="G64" s="47" t="s">
        <v>1586</v>
      </c>
      <c r="H64" s="44">
        <v>0</v>
      </c>
      <c r="I64" s="45" t="s">
        <v>1415</v>
      </c>
      <c r="J64" s="45">
        <v>0</v>
      </c>
      <c r="K64" s="48">
        <v>0</v>
      </c>
      <c r="L64" s="44">
        <v>1</v>
      </c>
      <c r="M64" s="45">
        <v>0</v>
      </c>
      <c r="N64" s="45">
        <v>17</v>
      </c>
      <c r="O64" s="48">
        <v>0</v>
      </c>
      <c r="P64" s="49">
        <f t="shared" si="0"/>
        <v>4.6799999999999994E-2</v>
      </c>
      <c r="Q64" s="50">
        <f t="shared" si="1"/>
        <v>0.95320000000000005</v>
      </c>
      <c r="R64" s="51">
        <v>1</v>
      </c>
      <c r="S64" s="3">
        <v>0</v>
      </c>
      <c r="T64" s="3">
        <v>0</v>
      </c>
      <c r="U64" s="3">
        <v>0</v>
      </c>
      <c r="V64" s="47" t="s">
        <v>1587</v>
      </c>
      <c r="W64" s="47" t="s">
        <v>1588</v>
      </c>
      <c r="X64" s="52"/>
      <c r="Y64" s="5" t="s">
        <v>13</v>
      </c>
      <c r="AB64" s="5" t="s">
        <v>1412</v>
      </c>
      <c r="AO64" s="53"/>
    </row>
    <row r="65" spans="1:41" x14ac:dyDescent="0.2">
      <c r="A65" s="43">
        <v>55</v>
      </c>
      <c r="B65" s="44">
        <v>3</v>
      </c>
      <c r="C65" s="45">
        <v>8</v>
      </c>
      <c r="D65" s="45">
        <v>0</v>
      </c>
      <c r="E65" s="45">
        <v>0</v>
      </c>
      <c r="F65" s="46">
        <f t="shared" si="2"/>
        <v>2.75</v>
      </c>
      <c r="G65" s="47" t="s">
        <v>1589</v>
      </c>
      <c r="H65" s="44" t="s">
        <v>1415</v>
      </c>
      <c r="I65" s="45" t="s">
        <v>1499</v>
      </c>
      <c r="J65" s="45">
        <v>0</v>
      </c>
      <c r="K65" s="48">
        <v>0</v>
      </c>
      <c r="L65" s="44">
        <v>3</v>
      </c>
      <c r="M65" s="45">
        <v>2</v>
      </c>
      <c r="N65" s="45">
        <v>39</v>
      </c>
      <c r="O65" s="48">
        <v>3</v>
      </c>
      <c r="P65" s="49">
        <f t="shared" si="0"/>
        <v>0.1222</v>
      </c>
      <c r="Q65" s="50">
        <f t="shared" si="1"/>
        <v>0.87780000000000002</v>
      </c>
      <c r="R65" s="51">
        <v>1</v>
      </c>
      <c r="S65" s="3">
        <v>0</v>
      </c>
      <c r="T65" s="3">
        <v>0</v>
      </c>
      <c r="U65" s="3">
        <v>0</v>
      </c>
      <c r="V65" s="47" t="s">
        <v>1590</v>
      </c>
      <c r="W65" s="47" t="s">
        <v>1591</v>
      </c>
      <c r="X65" s="52" t="s">
        <v>1411</v>
      </c>
      <c r="Z65" s="5" t="s">
        <v>13</v>
      </c>
      <c r="AB65" s="5" t="s">
        <v>1535</v>
      </c>
      <c r="AO65" s="53"/>
    </row>
    <row r="66" spans="1:41" x14ac:dyDescent="0.2">
      <c r="A66" s="43">
        <v>56</v>
      </c>
      <c r="B66" s="44">
        <v>7</v>
      </c>
      <c r="C66" s="45">
        <v>18</v>
      </c>
      <c r="D66" s="45">
        <v>8</v>
      </c>
      <c r="E66" s="45">
        <v>2</v>
      </c>
      <c r="F66" s="46">
        <f t="shared" si="2"/>
        <v>8.75</v>
      </c>
      <c r="G66" s="47" t="s">
        <v>1592</v>
      </c>
      <c r="H66" s="44" t="s">
        <v>1593</v>
      </c>
      <c r="I66" s="45" t="s">
        <v>1594</v>
      </c>
      <c r="J66" s="45" t="s">
        <v>1595</v>
      </c>
      <c r="K66" s="48" t="s">
        <v>1444</v>
      </c>
      <c r="L66" s="44">
        <v>15</v>
      </c>
      <c r="M66" s="45">
        <v>4</v>
      </c>
      <c r="N66" s="45">
        <v>4</v>
      </c>
      <c r="O66" s="48">
        <v>6</v>
      </c>
      <c r="P66" s="49">
        <f t="shared" si="0"/>
        <v>7.5399999999999995E-2</v>
      </c>
      <c r="Q66" s="50">
        <f t="shared" si="1"/>
        <v>0.92459999999999998</v>
      </c>
      <c r="R66" s="51">
        <v>1</v>
      </c>
      <c r="S66" s="3">
        <v>1</v>
      </c>
      <c r="T66" s="3">
        <v>0</v>
      </c>
      <c r="U66" s="3">
        <v>0</v>
      </c>
      <c r="V66" s="47" t="s">
        <v>1596</v>
      </c>
      <c r="W66" s="47" t="s">
        <v>1597</v>
      </c>
      <c r="X66" s="52" t="s">
        <v>13</v>
      </c>
      <c r="Z66" s="5" t="s">
        <v>13</v>
      </c>
      <c r="AA66" s="5" t="s">
        <v>13</v>
      </c>
      <c r="AO66" s="53"/>
    </row>
    <row r="67" spans="1:41" x14ac:dyDescent="0.2">
      <c r="A67" s="43">
        <v>57</v>
      </c>
      <c r="B67" s="44">
        <v>7</v>
      </c>
      <c r="C67" s="45">
        <v>3</v>
      </c>
      <c r="D67" s="45">
        <v>1</v>
      </c>
      <c r="E67" s="45">
        <v>0</v>
      </c>
      <c r="F67" s="46">
        <f t="shared" si="2"/>
        <v>2.75</v>
      </c>
      <c r="G67" s="47" t="s">
        <v>1598</v>
      </c>
      <c r="H67" s="44" t="s">
        <v>1599</v>
      </c>
      <c r="I67" s="45" t="s">
        <v>1415</v>
      </c>
      <c r="J67" s="45" t="s">
        <v>1445</v>
      </c>
      <c r="K67" s="48">
        <v>0</v>
      </c>
      <c r="L67" s="44">
        <v>1</v>
      </c>
      <c r="M67" s="45">
        <v>0</v>
      </c>
      <c r="N67" s="45">
        <v>1</v>
      </c>
      <c r="O67" s="48">
        <v>4</v>
      </c>
      <c r="P67" s="49">
        <f t="shared" si="0"/>
        <v>1.5600000000000001E-2</v>
      </c>
      <c r="Q67" s="50">
        <f t="shared" si="1"/>
        <v>0.98440000000000005</v>
      </c>
      <c r="R67" s="51">
        <v>1</v>
      </c>
      <c r="S67" s="3">
        <v>1</v>
      </c>
      <c r="T67" s="3">
        <v>0</v>
      </c>
      <c r="U67" s="3">
        <v>0</v>
      </c>
      <c r="V67" s="47" t="s">
        <v>1600</v>
      </c>
      <c r="W67" s="47" t="s">
        <v>1601</v>
      </c>
      <c r="X67" s="52" t="s">
        <v>1412</v>
      </c>
      <c r="Y67" s="5" t="s">
        <v>13</v>
      </c>
      <c r="Z67" s="5" t="s">
        <v>13</v>
      </c>
      <c r="AI67" s="5" t="s">
        <v>13</v>
      </c>
      <c r="AO67" s="53"/>
    </row>
    <row r="68" spans="1:41" x14ac:dyDescent="0.2">
      <c r="A68" s="43">
        <v>58</v>
      </c>
      <c r="B68" s="44">
        <v>0</v>
      </c>
      <c r="C68" s="45">
        <v>0</v>
      </c>
      <c r="D68" s="45">
        <v>0</v>
      </c>
      <c r="E68" s="45">
        <v>2</v>
      </c>
      <c r="F68" s="46">
        <f t="shared" si="2"/>
        <v>0.5</v>
      </c>
      <c r="G68" s="47" t="s">
        <v>1602</v>
      </c>
      <c r="H68" s="44">
        <v>0</v>
      </c>
      <c r="I68" s="45">
        <v>0</v>
      </c>
      <c r="J68" s="45">
        <v>0</v>
      </c>
      <c r="K68" s="48" t="s">
        <v>1450</v>
      </c>
      <c r="L68" s="44">
        <v>11</v>
      </c>
      <c r="M68" s="45">
        <v>11</v>
      </c>
      <c r="N68" s="45">
        <v>6</v>
      </c>
      <c r="O68" s="48">
        <v>2</v>
      </c>
      <c r="P68" s="49">
        <f t="shared" si="0"/>
        <v>7.8000000000000014E-2</v>
      </c>
      <c r="Q68" s="50">
        <f t="shared" si="1"/>
        <v>0.92199999999999993</v>
      </c>
      <c r="R68" s="51">
        <v>0</v>
      </c>
      <c r="S68" s="3">
        <v>1</v>
      </c>
      <c r="T68" s="3">
        <v>0</v>
      </c>
      <c r="U68" s="3">
        <v>0</v>
      </c>
      <c r="V68" s="47" t="s">
        <v>1603</v>
      </c>
      <c r="W68" s="47" t="s">
        <v>1604</v>
      </c>
      <c r="X68" s="52" t="s">
        <v>1411</v>
      </c>
      <c r="Y68" s="5" t="s">
        <v>1411</v>
      </c>
      <c r="Z68" s="5" t="s">
        <v>13</v>
      </c>
      <c r="AD68" s="5" t="s">
        <v>1411</v>
      </c>
      <c r="AO68" s="53"/>
    </row>
    <row r="69" spans="1:41" x14ac:dyDescent="0.2">
      <c r="A69" s="43">
        <v>59</v>
      </c>
      <c r="B69" s="44">
        <v>1</v>
      </c>
      <c r="C69" s="45">
        <v>4</v>
      </c>
      <c r="D69" s="45">
        <v>4</v>
      </c>
      <c r="E69" s="45">
        <v>1</v>
      </c>
      <c r="F69" s="46">
        <f t="shared" si="2"/>
        <v>2.5</v>
      </c>
      <c r="G69" s="47" t="s">
        <v>1605</v>
      </c>
      <c r="H69" s="44" t="s">
        <v>1445</v>
      </c>
      <c r="I69" s="45" t="s">
        <v>1475</v>
      </c>
      <c r="J69" s="45" t="s">
        <v>1464</v>
      </c>
      <c r="K69" s="48" t="s">
        <v>1434</v>
      </c>
      <c r="L69" s="44">
        <v>2</v>
      </c>
      <c r="M69" s="45">
        <v>2</v>
      </c>
      <c r="N69" s="45">
        <v>6</v>
      </c>
      <c r="O69" s="48">
        <v>1</v>
      </c>
      <c r="P69" s="49">
        <f t="shared" si="0"/>
        <v>2.8600000000000004E-2</v>
      </c>
      <c r="Q69" s="50">
        <f t="shared" si="1"/>
        <v>0.97140000000000004</v>
      </c>
      <c r="R69" s="51">
        <v>1</v>
      </c>
      <c r="S69" s="3">
        <v>1</v>
      </c>
      <c r="T69" s="3">
        <v>0</v>
      </c>
      <c r="U69" s="3">
        <v>0</v>
      </c>
      <c r="V69" s="47" t="s">
        <v>1606</v>
      </c>
      <c r="W69" s="47" t="s">
        <v>1607</v>
      </c>
      <c r="X69" s="52"/>
      <c r="Y69" s="5" t="s">
        <v>13</v>
      </c>
      <c r="AO69" s="53"/>
    </row>
    <row r="70" spans="1:41" x14ac:dyDescent="0.2">
      <c r="A70" s="43">
        <v>60</v>
      </c>
      <c r="B70" s="44">
        <v>0</v>
      </c>
      <c r="C70" s="45">
        <v>0</v>
      </c>
      <c r="D70" s="45">
        <v>0</v>
      </c>
      <c r="E70" s="45">
        <v>0</v>
      </c>
      <c r="F70" s="46">
        <f t="shared" si="2"/>
        <v>0</v>
      </c>
      <c r="G70" s="47" t="s">
        <v>1608</v>
      </c>
      <c r="H70" s="44">
        <v>0</v>
      </c>
      <c r="I70" s="45">
        <v>0</v>
      </c>
      <c r="J70" s="45">
        <v>0</v>
      </c>
      <c r="K70" s="48">
        <v>0</v>
      </c>
      <c r="L70" s="44">
        <v>5</v>
      </c>
      <c r="M70" s="45">
        <v>7</v>
      </c>
      <c r="N70" s="45">
        <v>29</v>
      </c>
      <c r="O70" s="48">
        <v>65</v>
      </c>
      <c r="P70" s="49">
        <f t="shared" si="0"/>
        <v>0.27560000000000001</v>
      </c>
      <c r="Q70" s="50">
        <f t="shared" si="1"/>
        <v>0.72439999999999993</v>
      </c>
      <c r="R70" s="51">
        <v>0</v>
      </c>
      <c r="S70" s="3">
        <v>0</v>
      </c>
      <c r="T70" s="3">
        <v>0</v>
      </c>
      <c r="U70" s="3">
        <v>1</v>
      </c>
      <c r="V70" s="47" t="s">
        <v>1609</v>
      </c>
      <c r="W70" s="47" t="s">
        <v>1610</v>
      </c>
      <c r="X70" s="52" t="s">
        <v>1411</v>
      </c>
      <c r="AO70" s="53"/>
    </row>
    <row r="71" spans="1:41" x14ac:dyDescent="0.2">
      <c r="A71" s="43">
        <v>61</v>
      </c>
      <c r="B71" s="44">
        <v>0</v>
      </c>
      <c r="C71" s="45">
        <v>0</v>
      </c>
      <c r="D71" s="45">
        <v>0</v>
      </c>
      <c r="E71" s="45">
        <v>2</v>
      </c>
      <c r="F71" s="46">
        <f t="shared" si="2"/>
        <v>0.5</v>
      </c>
      <c r="G71" s="47" t="s">
        <v>1611</v>
      </c>
      <c r="H71" s="44">
        <v>0</v>
      </c>
      <c r="I71" s="45">
        <v>0</v>
      </c>
      <c r="J71" s="45">
        <v>0</v>
      </c>
      <c r="K71" s="48" t="s">
        <v>1414</v>
      </c>
      <c r="L71" s="44">
        <v>2</v>
      </c>
      <c r="M71" s="45">
        <v>5</v>
      </c>
      <c r="N71" s="45">
        <v>4</v>
      </c>
      <c r="O71" s="48">
        <v>8</v>
      </c>
      <c r="P71" s="49">
        <f t="shared" si="0"/>
        <v>4.9400000000000006E-2</v>
      </c>
      <c r="Q71" s="50">
        <f t="shared" si="1"/>
        <v>0.9506</v>
      </c>
      <c r="R71" s="51">
        <v>1</v>
      </c>
      <c r="S71" s="3">
        <v>0</v>
      </c>
      <c r="T71" s="3">
        <v>0</v>
      </c>
      <c r="U71" s="3">
        <v>0</v>
      </c>
      <c r="V71" s="47" t="s">
        <v>1612</v>
      </c>
      <c r="W71" s="47" t="s">
        <v>1613</v>
      </c>
      <c r="X71" s="52"/>
      <c r="Y71" s="5" t="s">
        <v>13</v>
      </c>
      <c r="AO71" s="53"/>
    </row>
    <row r="72" spans="1:41" x14ac:dyDescent="0.2">
      <c r="A72" s="43">
        <v>62</v>
      </c>
      <c r="B72" s="44">
        <v>8</v>
      </c>
      <c r="C72" s="45">
        <v>48</v>
      </c>
      <c r="D72" s="45">
        <v>0</v>
      </c>
      <c r="E72" s="45">
        <v>0</v>
      </c>
      <c r="F72" s="46">
        <f t="shared" si="2"/>
        <v>14</v>
      </c>
      <c r="G72" s="47" t="s">
        <v>1614</v>
      </c>
      <c r="H72" s="44" t="s">
        <v>1499</v>
      </c>
      <c r="I72" s="45" t="s">
        <v>1615</v>
      </c>
      <c r="J72" s="45">
        <v>0</v>
      </c>
      <c r="K72" s="48">
        <v>0</v>
      </c>
      <c r="L72" s="44">
        <v>1</v>
      </c>
      <c r="M72" s="45">
        <v>3</v>
      </c>
      <c r="N72" s="45">
        <v>2</v>
      </c>
      <c r="O72" s="48">
        <v>2</v>
      </c>
      <c r="P72" s="49">
        <f t="shared" si="0"/>
        <v>2.0799999999999999E-2</v>
      </c>
      <c r="Q72" s="50">
        <f t="shared" si="1"/>
        <v>0.97919999999999996</v>
      </c>
      <c r="R72" s="51">
        <v>1</v>
      </c>
      <c r="S72" s="3">
        <v>1</v>
      </c>
      <c r="T72" s="3">
        <v>0</v>
      </c>
      <c r="U72" s="3">
        <v>1</v>
      </c>
      <c r="V72" s="47" t="s">
        <v>1616</v>
      </c>
      <c r="W72" s="47" t="s">
        <v>1617</v>
      </c>
      <c r="X72" s="52" t="s">
        <v>1411</v>
      </c>
      <c r="AO72" s="53"/>
    </row>
    <row r="73" spans="1:41" x14ac:dyDescent="0.2">
      <c r="A73" s="43">
        <v>63</v>
      </c>
      <c r="B73" s="44">
        <v>0</v>
      </c>
      <c r="C73" s="45">
        <v>0</v>
      </c>
      <c r="D73" s="45">
        <v>4</v>
      </c>
      <c r="E73" s="45">
        <v>0</v>
      </c>
      <c r="F73" s="46">
        <f t="shared" si="2"/>
        <v>1</v>
      </c>
      <c r="G73" s="47" t="s">
        <v>1618</v>
      </c>
      <c r="H73" s="44">
        <v>0</v>
      </c>
      <c r="I73" s="45">
        <v>0</v>
      </c>
      <c r="J73" s="45" t="s">
        <v>1418</v>
      </c>
      <c r="K73" s="48">
        <v>0</v>
      </c>
      <c r="L73" s="44">
        <v>2</v>
      </c>
      <c r="M73" s="45">
        <v>3</v>
      </c>
      <c r="N73" s="45">
        <v>1</v>
      </c>
      <c r="O73" s="48">
        <v>5</v>
      </c>
      <c r="P73" s="49">
        <f t="shared" si="0"/>
        <v>2.8600000000000004E-2</v>
      </c>
      <c r="Q73" s="50">
        <f t="shared" si="1"/>
        <v>0.97140000000000004</v>
      </c>
      <c r="R73" s="51">
        <v>1</v>
      </c>
      <c r="S73" s="3">
        <v>0</v>
      </c>
      <c r="T73" s="3">
        <v>0</v>
      </c>
      <c r="U73" s="3">
        <v>0</v>
      </c>
      <c r="V73" s="47" t="s">
        <v>1619</v>
      </c>
      <c r="W73" s="47" t="s">
        <v>1620</v>
      </c>
      <c r="X73" s="52" t="s">
        <v>1411</v>
      </c>
      <c r="AO73" s="53"/>
    </row>
    <row r="74" spans="1:41" x14ac:dyDescent="0.2">
      <c r="A74" s="43">
        <v>64</v>
      </c>
      <c r="B74" s="44">
        <v>0</v>
      </c>
      <c r="C74" s="45">
        <v>0</v>
      </c>
      <c r="D74" s="45">
        <v>0</v>
      </c>
      <c r="E74" s="45">
        <v>0</v>
      </c>
      <c r="F74" s="46">
        <f t="shared" si="2"/>
        <v>0</v>
      </c>
      <c r="G74" s="47" t="s">
        <v>1621</v>
      </c>
      <c r="H74" s="44">
        <v>0</v>
      </c>
      <c r="I74" s="45">
        <v>0</v>
      </c>
      <c r="J74" s="45">
        <v>0</v>
      </c>
      <c r="K74" s="48">
        <v>0</v>
      </c>
      <c r="L74" s="44">
        <v>94</v>
      </c>
      <c r="M74" s="45">
        <v>53</v>
      </c>
      <c r="N74" s="45">
        <v>35</v>
      </c>
      <c r="O74" s="48">
        <v>90</v>
      </c>
      <c r="P74" s="49">
        <f t="shared" si="0"/>
        <v>0.70719999999999994</v>
      </c>
      <c r="Q74" s="50">
        <f t="shared" si="1"/>
        <v>0.29280000000000006</v>
      </c>
      <c r="R74" s="51">
        <v>0</v>
      </c>
      <c r="S74" s="3">
        <v>0</v>
      </c>
      <c r="T74" s="3">
        <v>0</v>
      </c>
      <c r="U74" s="3">
        <v>1</v>
      </c>
      <c r="V74" s="47" t="s">
        <v>1622</v>
      </c>
      <c r="W74" s="47" t="s">
        <v>1623</v>
      </c>
      <c r="X74" s="52"/>
      <c r="AO74" s="53"/>
    </row>
    <row r="75" spans="1:41" x14ac:dyDescent="0.2">
      <c r="A75" s="43">
        <v>65</v>
      </c>
      <c r="B75" s="44">
        <v>0</v>
      </c>
      <c r="C75" s="45">
        <v>0</v>
      </c>
      <c r="D75" s="45">
        <v>1</v>
      </c>
      <c r="E75" s="45">
        <v>8</v>
      </c>
      <c r="F75" s="46">
        <f t="shared" si="2"/>
        <v>2.25</v>
      </c>
      <c r="G75" s="47" t="s">
        <v>1624</v>
      </c>
      <c r="H75" s="44">
        <v>0</v>
      </c>
      <c r="I75" s="45">
        <v>0</v>
      </c>
      <c r="J75" s="45" t="s">
        <v>1625</v>
      </c>
      <c r="K75" s="48" t="s">
        <v>1626</v>
      </c>
      <c r="L75" s="44">
        <v>45</v>
      </c>
      <c r="M75" s="45">
        <v>58</v>
      </c>
      <c r="N75" s="45">
        <v>36</v>
      </c>
      <c r="O75" s="48">
        <v>29</v>
      </c>
      <c r="P75" s="49">
        <f t="shared" si="0"/>
        <v>0.43680000000000002</v>
      </c>
      <c r="Q75" s="50">
        <f t="shared" si="1"/>
        <v>0.56319999999999992</v>
      </c>
      <c r="R75" s="51">
        <v>0</v>
      </c>
      <c r="S75" s="3">
        <v>1</v>
      </c>
      <c r="T75" s="3">
        <v>1</v>
      </c>
      <c r="U75" s="3">
        <v>1</v>
      </c>
      <c r="V75" s="47" t="s">
        <v>1627</v>
      </c>
      <c r="W75" s="47" t="s">
        <v>1628</v>
      </c>
      <c r="X75" s="52" t="s">
        <v>1535</v>
      </c>
      <c r="AC75" s="5" t="s">
        <v>1411</v>
      </c>
      <c r="AO75" s="53"/>
    </row>
    <row r="76" spans="1:41" x14ac:dyDescent="0.2">
      <c r="A76" s="43">
        <v>66</v>
      </c>
      <c r="B76" s="44">
        <v>1</v>
      </c>
      <c r="C76" s="45">
        <v>0</v>
      </c>
      <c r="D76" s="45">
        <v>3</v>
      </c>
      <c r="E76" s="45">
        <v>0</v>
      </c>
      <c r="F76" s="46">
        <f t="shared" si="2"/>
        <v>1</v>
      </c>
      <c r="G76" s="47" t="s">
        <v>1629</v>
      </c>
      <c r="H76" s="44" t="s">
        <v>1445</v>
      </c>
      <c r="I76" s="45">
        <v>0</v>
      </c>
      <c r="J76" s="45" t="s">
        <v>1415</v>
      </c>
      <c r="K76" s="48">
        <v>0</v>
      </c>
      <c r="L76" s="44">
        <v>17</v>
      </c>
      <c r="M76" s="45">
        <v>6</v>
      </c>
      <c r="N76" s="45">
        <v>10</v>
      </c>
      <c r="O76" s="48">
        <v>4</v>
      </c>
      <c r="P76" s="49">
        <f t="shared" si="0"/>
        <v>9.6200000000000008E-2</v>
      </c>
      <c r="Q76" s="50">
        <f t="shared" si="1"/>
        <v>0.90379999999999994</v>
      </c>
      <c r="R76" s="51">
        <v>1</v>
      </c>
      <c r="S76" s="3">
        <v>0</v>
      </c>
      <c r="T76" s="3">
        <v>0</v>
      </c>
      <c r="U76" s="3">
        <v>0</v>
      </c>
      <c r="V76" s="47" t="s">
        <v>1630</v>
      </c>
      <c r="W76" s="47" t="s">
        <v>1631</v>
      </c>
      <c r="X76" s="52" t="s">
        <v>1412</v>
      </c>
      <c r="Z76" s="5" t="s">
        <v>13</v>
      </c>
      <c r="AO76" s="53"/>
    </row>
    <row r="77" spans="1:41" x14ac:dyDescent="0.2">
      <c r="A77" s="43">
        <v>67</v>
      </c>
      <c r="B77" s="44">
        <v>0</v>
      </c>
      <c r="C77" s="45">
        <v>1</v>
      </c>
      <c r="D77" s="45">
        <v>0</v>
      </c>
      <c r="E77" s="45">
        <v>0</v>
      </c>
      <c r="F77" s="46">
        <f t="shared" si="2"/>
        <v>0.25</v>
      </c>
      <c r="G77" s="47" t="s">
        <v>1632</v>
      </c>
      <c r="H77" s="44">
        <v>0</v>
      </c>
      <c r="I77" s="45" t="s">
        <v>1445</v>
      </c>
      <c r="J77" s="45">
        <v>0</v>
      </c>
      <c r="K77" s="48">
        <v>0</v>
      </c>
      <c r="L77" s="44">
        <v>3</v>
      </c>
      <c r="M77" s="45">
        <v>4</v>
      </c>
      <c r="N77" s="45">
        <v>1</v>
      </c>
      <c r="O77" s="48">
        <v>2</v>
      </c>
      <c r="P77" s="49">
        <f t="shared" ref="P77:P112" si="3">(AVERAGE(L77:O77)*1.04)/100</f>
        <v>2.6000000000000002E-2</v>
      </c>
      <c r="Q77" s="50">
        <f t="shared" si="1"/>
        <v>0.97399999999999998</v>
      </c>
      <c r="R77" s="51">
        <v>1</v>
      </c>
      <c r="S77" s="3">
        <v>0</v>
      </c>
      <c r="T77" s="3">
        <v>0</v>
      </c>
      <c r="U77" s="3">
        <v>0</v>
      </c>
      <c r="V77" s="47" t="s">
        <v>1633</v>
      </c>
      <c r="W77" s="47" t="s">
        <v>1634</v>
      </c>
      <c r="X77" s="52"/>
      <c r="AO77" s="53"/>
    </row>
    <row r="78" spans="1:41" x14ac:dyDescent="0.2">
      <c r="A78" s="43">
        <v>68</v>
      </c>
      <c r="B78" s="44">
        <v>0</v>
      </c>
      <c r="C78" s="45">
        <v>2</v>
      </c>
      <c r="D78" s="45">
        <v>7</v>
      </c>
      <c r="E78" s="45">
        <v>2</v>
      </c>
      <c r="F78" s="46">
        <f t="shared" si="2"/>
        <v>2.75</v>
      </c>
      <c r="G78" s="47" t="s">
        <v>1635</v>
      </c>
      <c r="H78" s="44">
        <v>0</v>
      </c>
      <c r="I78" s="45" t="s">
        <v>1450</v>
      </c>
      <c r="J78" s="45" t="s">
        <v>1636</v>
      </c>
      <c r="K78" s="48" t="s">
        <v>1450</v>
      </c>
      <c r="L78" s="44">
        <v>3</v>
      </c>
      <c r="M78" s="45">
        <v>3</v>
      </c>
      <c r="N78" s="45">
        <v>4</v>
      </c>
      <c r="O78" s="48">
        <v>2</v>
      </c>
      <c r="P78" s="49">
        <f t="shared" si="3"/>
        <v>3.1200000000000002E-2</v>
      </c>
      <c r="Q78" s="50">
        <f t="shared" ref="Q78:Q115" si="4">1-P78</f>
        <v>0.96879999999999999</v>
      </c>
      <c r="R78" s="51">
        <v>1</v>
      </c>
      <c r="S78" s="3">
        <v>1</v>
      </c>
      <c r="T78" s="3">
        <v>0</v>
      </c>
      <c r="U78" s="3">
        <v>0</v>
      </c>
      <c r="V78" s="47" t="s">
        <v>1637</v>
      </c>
      <c r="W78" s="47" t="s">
        <v>1638</v>
      </c>
      <c r="X78" s="52" t="s">
        <v>1412</v>
      </c>
      <c r="AO78" s="53"/>
    </row>
    <row r="79" spans="1:41" x14ac:dyDescent="0.2">
      <c r="A79" s="43">
        <v>69</v>
      </c>
      <c r="B79" s="44">
        <v>0</v>
      </c>
      <c r="C79" s="45">
        <v>14</v>
      </c>
      <c r="D79" s="45">
        <v>10</v>
      </c>
      <c r="E79" s="45">
        <v>1</v>
      </c>
      <c r="F79" s="46">
        <f t="shared" si="2"/>
        <v>6.25</v>
      </c>
      <c r="G79" s="47" t="s">
        <v>1639</v>
      </c>
      <c r="H79" s="44">
        <v>0</v>
      </c>
      <c r="I79" s="45" t="s">
        <v>1529</v>
      </c>
      <c r="J79" s="45" t="s">
        <v>1405</v>
      </c>
      <c r="K79" s="48" t="s">
        <v>1445</v>
      </c>
      <c r="L79" s="44">
        <v>18</v>
      </c>
      <c r="M79" s="45">
        <v>4</v>
      </c>
      <c r="N79" s="45">
        <v>10</v>
      </c>
      <c r="O79" s="48">
        <v>14</v>
      </c>
      <c r="P79" s="49">
        <f t="shared" si="3"/>
        <v>0.11960000000000001</v>
      </c>
      <c r="Q79" s="50">
        <f t="shared" si="4"/>
        <v>0.88039999999999996</v>
      </c>
      <c r="R79" s="51">
        <v>1</v>
      </c>
      <c r="S79" s="3">
        <v>1</v>
      </c>
      <c r="T79" s="3">
        <v>0</v>
      </c>
      <c r="U79" s="3">
        <v>1</v>
      </c>
      <c r="V79" s="47" t="s">
        <v>1640</v>
      </c>
      <c r="W79" s="47" t="s">
        <v>1641</v>
      </c>
      <c r="X79" s="52" t="s">
        <v>1411</v>
      </c>
      <c r="AJ79" s="5" t="s">
        <v>13</v>
      </c>
      <c r="AO79" s="53"/>
    </row>
    <row r="80" spans="1:41" x14ac:dyDescent="0.2">
      <c r="A80" s="62">
        <v>70</v>
      </c>
      <c r="B80" s="63">
        <v>0</v>
      </c>
      <c r="C80" s="64">
        <v>0</v>
      </c>
      <c r="D80" s="45">
        <v>0</v>
      </c>
      <c r="E80" s="64">
        <v>0</v>
      </c>
      <c r="F80" s="46">
        <f t="shared" si="2"/>
        <v>0</v>
      </c>
      <c r="G80" s="65" t="s">
        <v>1642</v>
      </c>
      <c r="H80" s="63">
        <v>0</v>
      </c>
      <c r="I80" s="64">
        <v>0</v>
      </c>
      <c r="J80" s="64">
        <v>0</v>
      </c>
      <c r="K80" s="48">
        <v>0</v>
      </c>
      <c r="L80" s="44">
        <v>96</v>
      </c>
      <c r="M80" s="45">
        <v>81</v>
      </c>
      <c r="N80" s="45">
        <v>58</v>
      </c>
      <c r="O80" s="48">
        <v>61</v>
      </c>
      <c r="P80" s="49">
        <f t="shared" si="3"/>
        <v>0.76960000000000006</v>
      </c>
      <c r="Q80" s="50">
        <f t="shared" si="4"/>
        <v>0.23039999999999994</v>
      </c>
      <c r="R80" s="51">
        <v>0</v>
      </c>
      <c r="S80" s="3">
        <v>0</v>
      </c>
      <c r="T80" s="3">
        <v>0</v>
      </c>
      <c r="U80" s="3">
        <v>1</v>
      </c>
      <c r="V80" s="47" t="s">
        <v>1643</v>
      </c>
      <c r="W80" s="47" t="s">
        <v>1644</v>
      </c>
      <c r="X80" s="52" t="s">
        <v>1411</v>
      </c>
      <c r="AD80" s="5" t="s">
        <v>13</v>
      </c>
      <c r="AO80" s="53"/>
    </row>
    <row r="81" spans="1:41" x14ac:dyDescent="0.2">
      <c r="A81" s="43">
        <v>71</v>
      </c>
      <c r="B81" s="44">
        <v>0</v>
      </c>
      <c r="C81" s="45">
        <v>0</v>
      </c>
      <c r="D81" s="45">
        <v>0</v>
      </c>
      <c r="E81" s="45">
        <v>0</v>
      </c>
      <c r="F81" s="46">
        <f t="shared" ref="F81:F112" si="5">AVERAGE(B81:E81)</f>
        <v>0</v>
      </c>
      <c r="G81" s="47" t="s">
        <v>1645</v>
      </c>
      <c r="H81" s="44">
        <v>0</v>
      </c>
      <c r="I81" s="45">
        <v>0</v>
      </c>
      <c r="J81" s="45">
        <v>0</v>
      </c>
      <c r="K81" s="48">
        <v>0</v>
      </c>
      <c r="L81" s="44">
        <v>82</v>
      </c>
      <c r="M81" s="45">
        <v>87</v>
      </c>
      <c r="N81" s="45">
        <v>60</v>
      </c>
      <c r="O81" s="48">
        <v>5</v>
      </c>
      <c r="P81" s="49">
        <f t="shared" si="3"/>
        <v>0.60840000000000005</v>
      </c>
      <c r="Q81" s="50">
        <f t="shared" si="4"/>
        <v>0.39159999999999995</v>
      </c>
      <c r="R81" s="51">
        <v>0</v>
      </c>
      <c r="S81" s="3">
        <v>0</v>
      </c>
      <c r="T81" s="3">
        <v>0</v>
      </c>
      <c r="U81" s="3">
        <v>1</v>
      </c>
      <c r="V81" s="47" t="s">
        <v>1646</v>
      </c>
      <c r="W81" s="47" t="s">
        <v>1647</v>
      </c>
      <c r="X81" s="52"/>
      <c r="AO81" s="53"/>
    </row>
    <row r="82" spans="1:41" x14ac:dyDescent="0.2">
      <c r="A82" s="43">
        <v>72</v>
      </c>
      <c r="B82" s="44">
        <v>2</v>
      </c>
      <c r="C82" s="45">
        <v>0</v>
      </c>
      <c r="D82" s="45">
        <v>6</v>
      </c>
      <c r="E82" s="45">
        <v>0</v>
      </c>
      <c r="F82" s="46">
        <f t="shared" si="5"/>
        <v>2</v>
      </c>
      <c r="G82" s="47" t="s">
        <v>1648</v>
      </c>
      <c r="H82" s="44" t="s">
        <v>1554</v>
      </c>
      <c r="I82" s="45">
        <v>0</v>
      </c>
      <c r="J82" s="45" t="s">
        <v>1459</v>
      </c>
      <c r="K82" s="48">
        <v>0</v>
      </c>
      <c r="L82" s="44">
        <v>16</v>
      </c>
      <c r="M82" s="45">
        <v>9</v>
      </c>
      <c r="N82" s="45">
        <v>4</v>
      </c>
      <c r="O82" s="48">
        <v>12</v>
      </c>
      <c r="P82" s="49">
        <f t="shared" si="3"/>
        <v>0.1066</v>
      </c>
      <c r="Q82" s="50">
        <f t="shared" si="4"/>
        <v>0.89339999999999997</v>
      </c>
      <c r="R82" s="51">
        <v>1</v>
      </c>
      <c r="S82" s="3">
        <v>0</v>
      </c>
      <c r="T82" s="3">
        <v>1</v>
      </c>
      <c r="U82" s="3">
        <v>0</v>
      </c>
      <c r="V82" s="47" t="s">
        <v>1649</v>
      </c>
      <c r="W82" s="47" t="s">
        <v>1650</v>
      </c>
      <c r="X82" s="52" t="s">
        <v>1411</v>
      </c>
      <c r="AO82" s="53"/>
    </row>
    <row r="83" spans="1:41" x14ac:dyDescent="0.2">
      <c r="A83" s="43">
        <v>73</v>
      </c>
      <c r="B83" s="44">
        <v>2</v>
      </c>
      <c r="C83" s="45">
        <v>3</v>
      </c>
      <c r="D83" s="45">
        <v>0</v>
      </c>
      <c r="E83" s="45">
        <v>0</v>
      </c>
      <c r="F83" s="46">
        <f t="shared" si="5"/>
        <v>1.25</v>
      </c>
      <c r="G83" s="47" t="s">
        <v>1651</v>
      </c>
      <c r="H83" s="44" t="s">
        <v>1444</v>
      </c>
      <c r="I83" s="45" t="s">
        <v>1433</v>
      </c>
      <c r="J83" s="45">
        <v>0</v>
      </c>
      <c r="K83" s="48">
        <v>0</v>
      </c>
      <c r="L83" s="44">
        <v>11</v>
      </c>
      <c r="M83" s="45">
        <v>1</v>
      </c>
      <c r="N83" s="45">
        <v>10</v>
      </c>
      <c r="O83" s="48">
        <v>6</v>
      </c>
      <c r="P83" s="49">
        <f t="shared" si="3"/>
        <v>7.2800000000000004E-2</v>
      </c>
      <c r="Q83" s="50">
        <f t="shared" si="4"/>
        <v>0.92720000000000002</v>
      </c>
      <c r="R83" s="51">
        <v>1</v>
      </c>
      <c r="S83" s="3">
        <v>1</v>
      </c>
      <c r="T83" s="3">
        <v>0</v>
      </c>
      <c r="U83" s="3">
        <v>1</v>
      </c>
      <c r="V83" s="47" t="s">
        <v>1652</v>
      </c>
      <c r="W83" s="47" t="s">
        <v>1653</v>
      </c>
      <c r="X83" s="52" t="s">
        <v>13</v>
      </c>
      <c r="AO83" s="53"/>
    </row>
    <row r="84" spans="1:41" x14ac:dyDescent="0.2">
      <c r="A84" s="43">
        <v>74</v>
      </c>
      <c r="B84" s="44">
        <v>2</v>
      </c>
      <c r="C84" s="45">
        <v>2</v>
      </c>
      <c r="D84" s="45">
        <v>0</v>
      </c>
      <c r="E84" s="45">
        <v>0</v>
      </c>
      <c r="F84" s="46">
        <f t="shared" si="5"/>
        <v>1</v>
      </c>
      <c r="G84" s="47" t="s">
        <v>1486</v>
      </c>
      <c r="H84" s="44" t="s">
        <v>1414</v>
      </c>
      <c r="I84" s="45" t="s">
        <v>1414</v>
      </c>
      <c r="J84" s="45">
        <v>0</v>
      </c>
      <c r="K84" s="48">
        <v>0</v>
      </c>
      <c r="L84" s="44">
        <v>3</v>
      </c>
      <c r="M84" s="45">
        <v>2</v>
      </c>
      <c r="N84" s="45">
        <v>5</v>
      </c>
      <c r="O84" s="48">
        <v>4</v>
      </c>
      <c r="P84" s="49">
        <f t="shared" si="3"/>
        <v>3.6400000000000002E-2</v>
      </c>
      <c r="Q84" s="50">
        <f t="shared" si="4"/>
        <v>0.96360000000000001</v>
      </c>
      <c r="R84" s="51">
        <v>1</v>
      </c>
      <c r="S84" s="3">
        <v>0</v>
      </c>
      <c r="T84" s="3">
        <v>0</v>
      </c>
      <c r="U84" s="3">
        <v>1</v>
      </c>
      <c r="V84" s="47" t="s">
        <v>1654</v>
      </c>
      <c r="W84" s="47" t="s">
        <v>1655</v>
      </c>
      <c r="X84" s="52" t="s">
        <v>13</v>
      </c>
      <c r="Y84" s="5" t="s">
        <v>13</v>
      </c>
      <c r="AO84" s="53"/>
    </row>
    <row r="85" spans="1:41" x14ac:dyDescent="0.2">
      <c r="A85" s="43">
        <v>75</v>
      </c>
      <c r="B85" s="44">
        <v>1</v>
      </c>
      <c r="C85" s="45">
        <v>0</v>
      </c>
      <c r="D85" s="45">
        <v>0</v>
      </c>
      <c r="E85" s="45">
        <v>0</v>
      </c>
      <c r="F85" s="46">
        <f t="shared" si="5"/>
        <v>0.25</v>
      </c>
      <c r="G85" s="47" t="s">
        <v>1656</v>
      </c>
      <c r="H85" s="44" t="s">
        <v>1445</v>
      </c>
      <c r="I85" s="45">
        <v>0</v>
      </c>
      <c r="J85" s="45">
        <v>0</v>
      </c>
      <c r="K85" s="48">
        <v>0</v>
      </c>
      <c r="L85" s="44">
        <v>12</v>
      </c>
      <c r="M85" s="45">
        <v>22</v>
      </c>
      <c r="N85" s="45">
        <v>53</v>
      </c>
      <c r="O85" s="48">
        <v>68</v>
      </c>
      <c r="P85" s="49">
        <f t="shared" si="3"/>
        <v>0.40300000000000002</v>
      </c>
      <c r="Q85" s="50">
        <f t="shared" si="4"/>
        <v>0.59699999999999998</v>
      </c>
      <c r="R85" s="51">
        <v>1</v>
      </c>
      <c r="S85" s="3">
        <v>0</v>
      </c>
      <c r="T85" s="3">
        <v>0</v>
      </c>
      <c r="U85" s="3">
        <v>1</v>
      </c>
      <c r="V85" s="47" t="s">
        <v>1657</v>
      </c>
      <c r="W85" s="47" t="s">
        <v>1658</v>
      </c>
      <c r="X85" s="52" t="s">
        <v>1411</v>
      </c>
      <c r="Y85" s="5" t="s">
        <v>13</v>
      </c>
      <c r="Z85" s="5" t="s">
        <v>13</v>
      </c>
      <c r="AE85" s="5" t="s">
        <v>13</v>
      </c>
      <c r="AO85" s="53"/>
    </row>
    <row r="86" spans="1:41" x14ac:dyDescent="0.2">
      <c r="A86" s="43">
        <v>76</v>
      </c>
      <c r="B86" s="44">
        <v>0</v>
      </c>
      <c r="C86" s="45">
        <v>0</v>
      </c>
      <c r="D86" s="45">
        <v>5</v>
      </c>
      <c r="E86" s="45">
        <v>1</v>
      </c>
      <c r="F86" s="46">
        <f t="shared" si="5"/>
        <v>1.5</v>
      </c>
      <c r="G86" s="47" t="s">
        <v>1659</v>
      </c>
      <c r="H86" s="44">
        <v>0</v>
      </c>
      <c r="I86" s="45">
        <v>0</v>
      </c>
      <c r="J86" s="45" t="s">
        <v>1438</v>
      </c>
      <c r="K86" s="48" t="s">
        <v>1445</v>
      </c>
      <c r="L86" s="44">
        <v>4</v>
      </c>
      <c r="M86" s="45">
        <v>3</v>
      </c>
      <c r="N86" s="45">
        <v>3</v>
      </c>
      <c r="O86" s="48">
        <v>3</v>
      </c>
      <c r="P86" s="49">
        <f t="shared" si="3"/>
        <v>3.3799999999999997E-2</v>
      </c>
      <c r="Q86" s="50">
        <f t="shared" si="4"/>
        <v>0.96619999999999995</v>
      </c>
      <c r="R86" s="51">
        <v>1</v>
      </c>
      <c r="S86" s="3">
        <v>0</v>
      </c>
      <c r="T86" s="3">
        <v>0</v>
      </c>
      <c r="U86" s="3">
        <v>0</v>
      </c>
      <c r="V86" s="47" t="s">
        <v>1660</v>
      </c>
      <c r="W86" s="47" t="s">
        <v>1661</v>
      </c>
      <c r="X86" s="52"/>
      <c r="AO86" s="53"/>
    </row>
    <row r="87" spans="1:41" x14ac:dyDescent="0.2">
      <c r="A87" s="43">
        <v>77</v>
      </c>
      <c r="B87" s="44">
        <v>8</v>
      </c>
      <c r="C87" s="45">
        <v>15</v>
      </c>
      <c r="D87" s="45">
        <v>5</v>
      </c>
      <c r="E87" s="45">
        <v>1</v>
      </c>
      <c r="F87" s="46">
        <f t="shared" si="5"/>
        <v>7.25</v>
      </c>
      <c r="G87" s="47" t="s">
        <v>1662</v>
      </c>
      <c r="H87" s="44" t="s">
        <v>1595</v>
      </c>
      <c r="I87" s="45" t="s">
        <v>1663</v>
      </c>
      <c r="J87" s="45" t="s">
        <v>1438</v>
      </c>
      <c r="K87" s="48" t="s">
        <v>1445</v>
      </c>
      <c r="L87" s="44">
        <v>5</v>
      </c>
      <c r="M87" s="45">
        <v>7</v>
      </c>
      <c r="N87" s="45">
        <v>2</v>
      </c>
      <c r="O87" s="48">
        <v>4</v>
      </c>
      <c r="P87" s="49">
        <f t="shared" si="3"/>
        <v>4.6799999999999994E-2</v>
      </c>
      <c r="Q87" s="50">
        <f t="shared" si="4"/>
        <v>0.95320000000000005</v>
      </c>
      <c r="R87" s="51">
        <v>1</v>
      </c>
      <c r="S87" s="3">
        <v>1</v>
      </c>
      <c r="T87" s="3">
        <v>0</v>
      </c>
      <c r="U87" s="3">
        <v>0</v>
      </c>
      <c r="V87" s="47" t="s">
        <v>1664</v>
      </c>
      <c r="W87" s="47" t="s">
        <v>1665</v>
      </c>
      <c r="X87" s="52" t="s">
        <v>13</v>
      </c>
      <c r="Y87" s="5" t="s">
        <v>13</v>
      </c>
      <c r="AE87" s="5" t="s">
        <v>13</v>
      </c>
      <c r="AO87" s="53"/>
    </row>
    <row r="88" spans="1:41" x14ac:dyDescent="0.2">
      <c r="A88" s="43">
        <v>78</v>
      </c>
      <c r="B88" s="44">
        <v>9</v>
      </c>
      <c r="C88" s="45">
        <v>0</v>
      </c>
      <c r="D88" s="45">
        <v>0</v>
      </c>
      <c r="E88" s="45">
        <v>8</v>
      </c>
      <c r="F88" s="46">
        <f t="shared" si="5"/>
        <v>4.25</v>
      </c>
      <c r="G88" s="47" t="s">
        <v>1666</v>
      </c>
      <c r="H88" s="44" t="s">
        <v>1667</v>
      </c>
      <c r="I88" s="45">
        <v>0</v>
      </c>
      <c r="J88" s="45">
        <v>0</v>
      </c>
      <c r="K88" s="48" t="s">
        <v>1626</v>
      </c>
      <c r="L88" s="44">
        <v>13</v>
      </c>
      <c r="M88" s="45">
        <v>3</v>
      </c>
      <c r="N88" s="45">
        <v>1</v>
      </c>
      <c r="O88" s="48">
        <v>2</v>
      </c>
      <c r="P88" s="49">
        <f t="shared" si="3"/>
        <v>4.9400000000000006E-2</v>
      </c>
      <c r="Q88" s="50">
        <f t="shared" si="4"/>
        <v>0.9506</v>
      </c>
      <c r="R88" s="51">
        <v>0</v>
      </c>
      <c r="S88" s="3">
        <v>1</v>
      </c>
      <c r="T88" s="3">
        <v>0</v>
      </c>
      <c r="U88" s="3">
        <v>0</v>
      </c>
      <c r="V88" s="47" t="s">
        <v>1668</v>
      </c>
      <c r="W88" s="47" t="s">
        <v>1669</v>
      </c>
      <c r="X88" s="52" t="s">
        <v>1412</v>
      </c>
      <c r="AO88" s="53"/>
    </row>
    <row r="89" spans="1:41" x14ac:dyDescent="0.2">
      <c r="A89" s="43">
        <v>79</v>
      </c>
      <c r="B89" s="44">
        <v>0</v>
      </c>
      <c r="C89" s="45">
        <v>0</v>
      </c>
      <c r="D89" s="45">
        <v>0</v>
      </c>
      <c r="E89" s="45">
        <v>0</v>
      </c>
      <c r="F89" s="46">
        <f t="shared" si="5"/>
        <v>0</v>
      </c>
      <c r="G89" s="47" t="s">
        <v>1670</v>
      </c>
      <c r="H89" s="44">
        <v>0</v>
      </c>
      <c r="I89" s="45">
        <v>0</v>
      </c>
      <c r="J89" s="45">
        <v>0</v>
      </c>
      <c r="K89" s="48">
        <v>0</v>
      </c>
      <c r="L89" s="44">
        <v>5</v>
      </c>
      <c r="M89" s="45">
        <v>5</v>
      </c>
      <c r="N89" s="45">
        <v>13</v>
      </c>
      <c r="O89" s="48">
        <v>10</v>
      </c>
      <c r="P89" s="49">
        <f t="shared" si="3"/>
        <v>8.5800000000000001E-2</v>
      </c>
      <c r="Q89" s="50">
        <f t="shared" si="4"/>
        <v>0.91420000000000001</v>
      </c>
      <c r="R89" s="51">
        <v>0</v>
      </c>
      <c r="S89" s="3">
        <v>0</v>
      </c>
      <c r="T89" s="3">
        <v>0</v>
      </c>
      <c r="U89" s="3">
        <v>1</v>
      </c>
      <c r="V89" s="47" t="s">
        <v>1671</v>
      </c>
      <c r="W89" s="47" t="s">
        <v>1672</v>
      </c>
      <c r="X89" s="52"/>
      <c r="AO89" s="53"/>
    </row>
    <row r="90" spans="1:41" x14ac:dyDescent="0.2">
      <c r="A90" s="43">
        <v>80</v>
      </c>
      <c r="B90" s="44">
        <v>0</v>
      </c>
      <c r="C90" s="45">
        <v>0</v>
      </c>
      <c r="D90" s="45">
        <v>0</v>
      </c>
      <c r="E90" s="45">
        <v>0</v>
      </c>
      <c r="F90" s="46">
        <f t="shared" si="5"/>
        <v>0</v>
      </c>
      <c r="G90" s="47" t="s">
        <v>1673</v>
      </c>
      <c r="H90" s="44">
        <v>0</v>
      </c>
      <c r="I90" s="45">
        <v>0</v>
      </c>
      <c r="J90" s="45">
        <v>0</v>
      </c>
      <c r="K90" s="48">
        <v>0</v>
      </c>
      <c r="L90" s="44">
        <v>4</v>
      </c>
      <c r="M90" s="45">
        <v>3</v>
      </c>
      <c r="N90" s="45">
        <v>6</v>
      </c>
      <c r="O90" s="48">
        <v>3</v>
      </c>
      <c r="P90" s="49">
        <f t="shared" si="3"/>
        <v>4.1599999999999998E-2</v>
      </c>
      <c r="Q90" s="50">
        <f t="shared" si="4"/>
        <v>0.95840000000000003</v>
      </c>
      <c r="R90" s="51">
        <v>0</v>
      </c>
      <c r="S90" s="3">
        <v>0</v>
      </c>
      <c r="T90" s="3">
        <v>0</v>
      </c>
      <c r="U90" s="3">
        <v>0</v>
      </c>
      <c r="V90" s="47" t="s">
        <v>1674</v>
      </c>
      <c r="W90" s="47" t="s">
        <v>1675</v>
      </c>
      <c r="X90" s="52"/>
      <c r="AO90" s="53"/>
    </row>
    <row r="91" spans="1:41" x14ac:dyDescent="0.2">
      <c r="A91" s="43">
        <v>81</v>
      </c>
      <c r="B91" s="44">
        <v>0</v>
      </c>
      <c r="C91" s="45">
        <v>0</v>
      </c>
      <c r="D91" s="45">
        <v>0</v>
      </c>
      <c r="E91" s="45">
        <v>0</v>
      </c>
      <c r="F91" s="46">
        <f t="shared" si="5"/>
        <v>0</v>
      </c>
      <c r="G91" s="47" t="s">
        <v>1676</v>
      </c>
      <c r="H91" s="44">
        <v>0</v>
      </c>
      <c r="I91" s="45">
        <v>0</v>
      </c>
      <c r="J91" s="45">
        <v>0</v>
      </c>
      <c r="K91" s="48">
        <v>0</v>
      </c>
      <c r="L91" s="44">
        <v>4</v>
      </c>
      <c r="M91" s="45">
        <v>2</v>
      </c>
      <c r="N91" s="45">
        <v>2</v>
      </c>
      <c r="O91" s="48">
        <v>5</v>
      </c>
      <c r="P91" s="49">
        <f t="shared" si="3"/>
        <v>3.3799999999999997E-2</v>
      </c>
      <c r="Q91" s="50">
        <f t="shared" si="4"/>
        <v>0.96619999999999995</v>
      </c>
      <c r="R91" s="51">
        <v>0</v>
      </c>
      <c r="S91" s="3">
        <v>0</v>
      </c>
      <c r="T91" s="3">
        <v>0</v>
      </c>
      <c r="U91" s="3">
        <v>0</v>
      </c>
      <c r="V91" s="47" t="s">
        <v>1674</v>
      </c>
      <c r="W91" s="47" t="s">
        <v>1677</v>
      </c>
      <c r="X91" s="52"/>
      <c r="AO91" s="53"/>
    </row>
    <row r="92" spans="1:41" x14ac:dyDescent="0.2">
      <c r="A92" s="43">
        <v>82</v>
      </c>
      <c r="B92" s="44">
        <v>0</v>
      </c>
      <c r="C92" s="45">
        <v>0</v>
      </c>
      <c r="D92" s="45">
        <v>0</v>
      </c>
      <c r="E92" s="45">
        <v>2</v>
      </c>
      <c r="F92" s="46">
        <f t="shared" si="5"/>
        <v>0.5</v>
      </c>
      <c r="G92" s="47" t="s">
        <v>1678</v>
      </c>
      <c r="H92" s="44">
        <v>0</v>
      </c>
      <c r="I92" s="45">
        <v>0</v>
      </c>
      <c r="J92" s="45">
        <v>0</v>
      </c>
      <c r="K92" s="48" t="s">
        <v>1450</v>
      </c>
      <c r="L92" s="44">
        <v>49</v>
      </c>
      <c r="M92" s="45">
        <v>9</v>
      </c>
      <c r="N92" s="45">
        <v>16</v>
      </c>
      <c r="O92" s="48">
        <v>39</v>
      </c>
      <c r="P92" s="49">
        <f t="shared" si="3"/>
        <v>0.29380000000000001</v>
      </c>
      <c r="Q92" s="50">
        <f t="shared" si="4"/>
        <v>0.70619999999999994</v>
      </c>
      <c r="R92" s="51">
        <v>0</v>
      </c>
      <c r="S92" s="3">
        <v>1</v>
      </c>
      <c r="T92" s="3">
        <v>0</v>
      </c>
      <c r="U92" s="3">
        <v>1</v>
      </c>
      <c r="V92" s="47" t="s">
        <v>1679</v>
      </c>
      <c r="W92" s="47" t="s">
        <v>1680</v>
      </c>
      <c r="X92" s="52" t="s">
        <v>1412</v>
      </c>
      <c r="AO92" s="53"/>
    </row>
    <row r="93" spans="1:41" x14ac:dyDescent="0.2">
      <c r="A93" s="43">
        <v>83</v>
      </c>
      <c r="B93" s="44">
        <v>10</v>
      </c>
      <c r="C93" s="45">
        <v>0</v>
      </c>
      <c r="D93" s="45">
        <v>0</v>
      </c>
      <c r="E93" s="45">
        <v>0</v>
      </c>
      <c r="F93" s="46">
        <f t="shared" si="5"/>
        <v>2.5</v>
      </c>
      <c r="G93" s="47" t="s">
        <v>1681</v>
      </c>
      <c r="H93" s="44" t="s">
        <v>1682</v>
      </c>
      <c r="I93" s="45">
        <v>0</v>
      </c>
      <c r="J93" s="45">
        <v>0</v>
      </c>
      <c r="K93" s="48">
        <v>0</v>
      </c>
      <c r="L93" s="44">
        <v>10</v>
      </c>
      <c r="M93" s="45">
        <v>60</v>
      </c>
      <c r="N93" s="45">
        <v>56</v>
      </c>
      <c r="O93" s="48">
        <v>31</v>
      </c>
      <c r="P93" s="49">
        <f t="shared" si="3"/>
        <v>0.40820000000000001</v>
      </c>
      <c r="Q93" s="50">
        <f t="shared" si="4"/>
        <v>0.59179999999999999</v>
      </c>
      <c r="R93" s="51">
        <v>1</v>
      </c>
      <c r="S93" s="3">
        <v>1</v>
      </c>
      <c r="T93" s="3">
        <v>1</v>
      </c>
      <c r="U93" s="3">
        <v>1</v>
      </c>
      <c r="V93" s="47" t="s">
        <v>1683</v>
      </c>
      <c r="W93" s="47" t="s">
        <v>1684</v>
      </c>
      <c r="X93" s="52"/>
      <c r="Y93" s="5" t="s">
        <v>13</v>
      </c>
      <c r="Z93" s="5" t="s">
        <v>13</v>
      </c>
      <c r="AC93" s="5" t="s">
        <v>1411</v>
      </c>
      <c r="AO93" s="53"/>
    </row>
    <row r="94" spans="1:41" x14ac:dyDescent="0.2">
      <c r="A94" s="43">
        <v>84</v>
      </c>
      <c r="B94" s="44">
        <v>3</v>
      </c>
      <c r="C94" s="45">
        <v>1</v>
      </c>
      <c r="D94" s="45">
        <v>3</v>
      </c>
      <c r="E94" s="45">
        <v>0</v>
      </c>
      <c r="F94" s="46">
        <f t="shared" si="5"/>
        <v>1.75</v>
      </c>
      <c r="G94" s="47" t="s">
        <v>1685</v>
      </c>
      <c r="H94" s="44" t="s">
        <v>1433</v>
      </c>
      <c r="I94" s="45" t="s">
        <v>1445</v>
      </c>
      <c r="J94" s="45" t="s">
        <v>1415</v>
      </c>
      <c r="K94" s="48">
        <v>0</v>
      </c>
      <c r="L94" s="44">
        <v>4</v>
      </c>
      <c r="M94" s="45">
        <v>4</v>
      </c>
      <c r="N94" s="45">
        <v>3</v>
      </c>
      <c r="O94" s="48">
        <v>2</v>
      </c>
      <c r="P94" s="49">
        <f t="shared" si="3"/>
        <v>3.3799999999999997E-2</v>
      </c>
      <c r="Q94" s="50">
        <f t="shared" si="4"/>
        <v>0.96619999999999995</v>
      </c>
      <c r="R94" s="51">
        <v>1</v>
      </c>
      <c r="S94" s="3">
        <v>1</v>
      </c>
      <c r="T94" s="3">
        <v>0</v>
      </c>
      <c r="U94" s="3">
        <v>0</v>
      </c>
      <c r="V94" s="47" t="s">
        <v>1686</v>
      </c>
      <c r="W94" s="47" t="s">
        <v>1687</v>
      </c>
      <c r="X94" s="52" t="s">
        <v>1412</v>
      </c>
      <c r="AO94" s="53"/>
    </row>
    <row r="95" spans="1:41" x14ac:dyDescent="0.2">
      <c r="A95" s="43">
        <v>85</v>
      </c>
      <c r="B95" s="44">
        <v>0</v>
      </c>
      <c r="C95" s="45">
        <v>0</v>
      </c>
      <c r="D95" s="45">
        <v>0</v>
      </c>
      <c r="E95" s="45">
        <v>0</v>
      </c>
      <c r="F95" s="46">
        <f t="shared" si="5"/>
        <v>0</v>
      </c>
      <c r="G95" s="47" t="s">
        <v>1525</v>
      </c>
      <c r="H95" s="44">
        <v>0</v>
      </c>
      <c r="I95" s="45">
        <v>0</v>
      </c>
      <c r="J95" s="45">
        <v>0</v>
      </c>
      <c r="K95" s="48">
        <v>0</v>
      </c>
      <c r="L95" s="44">
        <v>2</v>
      </c>
      <c r="M95" s="45">
        <v>4</v>
      </c>
      <c r="N95" s="45">
        <v>18</v>
      </c>
      <c r="O95" s="48">
        <v>12</v>
      </c>
      <c r="P95" s="49">
        <f t="shared" si="3"/>
        <v>9.3599999999999989E-2</v>
      </c>
      <c r="Q95" s="50">
        <f t="shared" si="4"/>
        <v>0.90639999999999998</v>
      </c>
      <c r="R95" s="51">
        <v>0</v>
      </c>
      <c r="S95" s="3">
        <v>0</v>
      </c>
      <c r="T95" s="3">
        <v>0</v>
      </c>
      <c r="U95" s="3">
        <v>1</v>
      </c>
      <c r="V95" s="47" t="s">
        <v>1688</v>
      </c>
      <c r="W95" s="47" t="s">
        <v>1689</v>
      </c>
      <c r="X95" s="52"/>
      <c r="Y95" s="5" t="s">
        <v>13</v>
      </c>
      <c r="AA95" s="5" t="s">
        <v>13</v>
      </c>
      <c r="AF95" s="5" t="s">
        <v>13</v>
      </c>
      <c r="AG95" s="5" t="s">
        <v>13</v>
      </c>
      <c r="AO95" s="53"/>
    </row>
    <row r="96" spans="1:41" x14ac:dyDescent="0.2">
      <c r="A96" s="43">
        <v>86</v>
      </c>
      <c r="B96" s="44">
        <v>1</v>
      </c>
      <c r="C96" s="45">
        <v>0</v>
      </c>
      <c r="D96" s="45">
        <v>1</v>
      </c>
      <c r="E96" s="45">
        <v>1</v>
      </c>
      <c r="F96" s="46">
        <f t="shared" si="5"/>
        <v>0.75</v>
      </c>
      <c r="G96" s="47" t="s">
        <v>1690</v>
      </c>
      <c r="H96" s="44" t="s">
        <v>1445</v>
      </c>
      <c r="I96" s="45">
        <v>0</v>
      </c>
      <c r="J96" s="45" t="s">
        <v>1445</v>
      </c>
      <c r="K96" s="48" t="s">
        <v>1445</v>
      </c>
      <c r="L96" s="44">
        <v>1</v>
      </c>
      <c r="M96" s="45">
        <v>2</v>
      </c>
      <c r="N96" s="45">
        <v>10</v>
      </c>
      <c r="O96" s="48">
        <v>2</v>
      </c>
      <c r="P96" s="49">
        <f t="shared" si="3"/>
        <v>3.9000000000000007E-2</v>
      </c>
      <c r="Q96" s="50">
        <f t="shared" si="4"/>
        <v>0.96099999999999997</v>
      </c>
      <c r="R96" s="51">
        <v>1</v>
      </c>
      <c r="S96" s="3">
        <v>0</v>
      </c>
      <c r="T96" s="3">
        <v>0</v>
      </c>
      <c r="U96" s="3">
        <v>0</v>
      </c>
      <c r="V96" s="47" t="s">
        <v>1691</v>
      </c>
      <c r="W96" s="47" t="s">
        <v>1692</v>
      </c>
      <c r="X96" s="52" t="s">
        <v>13</v>
      </c>
      <c r="AO96" s="53"/>
    </row>
    <row r="97" spans="1:41" x14ac:dyDescent="0.2">
      <c r="A97" s="43">
        <v>87</v>
      </c>
      <c r="B97" s="44">
        <v>0</v>
      </c>
      <c r="C97" s="45">
        <v>24</v>
      </c>
      <c r="D97" s="45">
        <v>0</v>
      </c>
      <c r="E97" s="45">
        <v>0</v>
      </c>
      <c r="F97" s="46">
        <f t="shared" si="5"/>
        <v>6</v>
      </c>
      <c r="G97" s="47" t="s">
        <v>1693</v>
      </c>
      <c r="H97" s="44">
        <v>0</v>
      </c>
      <c r="I97" s="45" t="s">
        <v>1498</v>
      </c>
      <c r="J97" s="45">
        <v>0</v>
      </c>
      <c r="K97" s="48">
        <v>0</v>
      </c>
      <c r="L97" s="44">
        <v>5</v>
      </c>
      <c r="M97" s="45">
        <v>17</v>
      </c>
      <c r="N97" s="45">
        <v>8</v>
      </c>
      <c r="O97" s="48">
        <v>4</v>
      </c>
      <c r="P97" s="49">
        <f t="shared" si="3"/>
        <v>8.8399999999999992E-2</v>
      </c>
      <c r="Q97" s="50">
        <f t="shared" si="4"/>
        <v>0.91159999999999997</v>
      </c>
      <c r="R97" s="51">
        <v>1</v>
      </c>
      <c r="S97" s="3">
        <v>0</v>
      </c>
      <c r="T97" s="3">
        <v>0</v>
      </c>
      <c r="U97" s="3">
        <v>1</v>
      </c>
      <c r="V97" s="47" t="s">
        <v>1694</v>
      </c>
      <c r="W97" s="47" t="s">
        <v>1695</v>
      </c>
      <c r="X97" s="52" t="s">
        <v>1411</v>
      </c>
      <c r="Z97" s="5" t="s">
        <v>13</v>
      </c>
      <c r="AO97" s="53"/>
    </row>
    <row r="98" spans="1:41" x14ac:dyDescent="0.2">
      <c r="A98" s="43">
        <v>88</v>
      </c>
      <c r="B98" s="44">
        <v>0</v>
      </c>
      <c r="C98" s="45">
        <v>0</v>
      </c>
      <c r="D98" s="45">
        <v>0</v>
      </c>
      <c r="E98" s="45">
        <v>0</v>
      </c>
      <c r="F98" s="46">
        <f t="shared" si="5"/>
        <v>0</v>
      </c>
      <c r="G98" s="47"/>
      <c r="H98" s="44">
        <v>0</v>
      </c>
      <c r="I98" s="45">
        <v>0</v>
      </c>
      <c r="J98" s="45">
        <v>0</v>
      </c>
      <c r="K98" s="48">
        <v>0</v>
      </c>
      <c r="L98" s="44">
        <v>7</v>
      </c>
      <c r="M98" s="45">
        <v>11</v>
      </c>
      <c r="N98" s="45">
        <v>9</v>
      </c>
      <c r="O98" s="48">
        <v>3</v>
      </c>
      <c r="P98" s="49">
        <f t="shared" si="3"/>
        <v>7.8000000000000014E-2</v>
      </c>
      <c r="Q98" s="50">
        <f t="shared" si="4"/>
        <v>0.92199999999999993</v>
      </c>
      <c r="R98" s="51">
        <v>0</v>
      </c>
      <c r="S98" s="3">
        <v>0</v>
      </c>
      <c r="T98" s="3">
        <v>0</v>
      </c>
      <c r="U98" s="3">
        <v>0</v>
      </c>
      <c r="V98" s="47" t="s">
        <v>1696</v>
      </c>
      <c r="W98" s="47" t="s">
        <v>1697</v>
      </c>
      <c r="X98" s="52"/>
      <c r="AO98" s="53"/>
    </row>
    <row r="99" spans="1:41" x14ac:dyDescent="0.2">
      <c r="A99" s="43">
        <v>89</v>
      </c>
      <c r="B99" s="44">
        <v>0</v>
      </c>
      <c r="C99" s="45">
        <v>0</v>
      </c>
      <c r="D99" s="45">
        <v>0</v>
      </c>
      <c r="E99" s="45">
        <v>0</v>
      </c>
      <c r="F99" s="46">
        <f t="shared" si="5"/>
        <v>0</v>
      </c>
      <c r="G99" s="47" t="s">
        <v>1698</v>
      </c>
      <c r="H99" s="44">
        <v>0</v>
      </c>
      <c r="I99" s="45">
        <v>0</v>
      </c>
      <c r="J99" s="45">
        <v>0</v>
      </c>
      <c r="K99" s="48">
        <v>0</v>
      </c>
      <c r="L99" s="44">
        <v>5</v>
      </c>
      <c r="M99" s="45">
        <v>9</v>
      </c>
      <c r="N99" s="45">
        <v>22</v>
      </c>
      <c r="O99" s="48">
        <v>5</v>
      </c>
      <c r="P99" s="49">
        <f t="shared" si="3"/>
        <v>0.1066</v>
      </c>
      <c r="Q99" s="50">
        <f t="shared" si="4"/>
        <v>0.89339999999999997</v>
      </c>
      <c r="R99" s="51">
        <v>0</v>
      </c>
      <c r="S99" s="3">
        <v>0</v>
      </c>
      <c r="T99" s="3">
        <v>0</v>
      </c>
      <c r="U99" s="3">
        <v>1</v>
      </c>
      <c r="V99" s="47" t="s">
        <v>1699</v>
      </c>
      <c r="W99" s="47" t="s">
        <v>1700</v>
      </c>
      <c r="X99" s="52"/>
      <c r="AO99" s="53"/>
    </row>
    <row r="100" spans="1:41" x14ac:dyDescent="0.2">
      <c r="A100" s="43">
        <v>90</v>
      </c>
      <c r="B100" s="44">
        <v>1</v>
      </c>
      <c r="C100" s="45">
        <v>3</v>
      </c>
      <c r="D100" s="45">
        <v>3</v>
      </c>
      <c r="E100" s="45">
        <v>8</v>
      </c>
      <c r="F100" s="46">
        <f t="shared" si="5"/>
        <v>3.75</v>
      </c>
      <c r="G100" s="47" t="s">
        <v>1701</v>
      </c>
      <c r="H100" s="44" t="s">
        <v>1434</v>
      </c>
      <c r="I100" s="45" t="s">
        <v>1415</v>
      </c>
      <c r="J100" s="45" t="s">
        <v>1415</v>
      </c>
      <c r="K100" s="48" t="s">
        <v>1499</v>
      </c>
      <c r="L100" s="44">
        <v>16</v>
      </c>
      <c r="M100" s="45">
        <v>24</v>
      </c>
      <c r="N100" s="45">
        <v>7</v>
      </c>
      <c r="O100" s="48">
        <v>11</v>
      </c>
      <c r="P100" s="49">
        <f t="shared" si="3"/>
        <v>0.15079999999999999</v>
      </c>
      <c r="Q100" s="50">
        <f t="shared" si="4"/>
        <v>0.84919999999999995</v>
      </c>
      <c r="R100" s="51">
        <v>1</v>
      </c>
      <c r="S100" s="3">
        <v>1</v>
      </c>
      <c r="T100" s="3">
        <v>0</v>
      </c>
      <c r="U100" s="5">
        <v>1</v>
      </c>
      <c r="V100" s="54" t="s">
        <v>1702</v>
      </c>
      <c r="W100" s="54" t="s">
        <v>1703</v>
      </c>
      <c r="X100" s="52" t="s">
        <v>1411</v>
      </c>
      <c r="Y100" s="5" t="s">
        <v>13</v>
      </c>
      <c r="AO100" s="53"/>
    </row>
    <row r="101" spans="1:41" x14ac:dyDescent="0.2">
      <c r="A101" s="43">
        <v>91</v>
      </c>
      <c r="B101" s="44">
        <v>0</v>
      </c>
      <c r="C101" s="45">
        <v>0</v>
      </c>
      <c r="D101" s="45">
        <v>0</v>
      </c>
      <c r="E101" s="45">
        <v>0</v>
      </c>
      <c r="F101" s="46">
        <f t="shared" si="5"/>
        <v>0</v>
      </c>
      <c r="G101" s="47" t="s">
        <v>1479</v>
      </c>
      <c r="H101" s="44">
        <v>0</v>
      </c>
      <c r="I101" s="45">
        <v>0</v>
      </c>
      <c r="J101" s="45">
        <v>0</v>
      </c>
      <c r="K101" s="48">
        <v>0</v>
      </c>
      <c r="L101" s="44">
        <v>4</v>
      </c>
      <c r="M101" s="45">
        <v>6</v>
      </c>
      <c r="N101" s="45">
        <v>2</v>
      </c>
      <c r="O101" s="48">
        <v>6</v>
      </c>
      <c r="P101" s="49">
        <f t="shared" si="3"/>
        <v>4.6799999999999994E-2</v>
      </c>
      <c r="Q101" s="50">
        <f t="shared" si="4"/>
        <v>0.95320000000000005</v>
      </c>
      <c r="R101" s="51">
        <v>0</v>
      </c>
      <c r="S101" s="3">
        <v>0</v>
      </c>
      <c r="T101" s="3">
        <v>0</v>
      </c>
      <c r="U101" s="3">
        <v>0</v>
      </c>
      <c r="V101" s="47" t="s">
        <v>1704</v>
      </c>
      <c r="W101" s="47" t="s">
        <v>1705</v>
      </c>
      <c r="X101" s="52"/>
      <c r="AO101" s="53"/>
    </row>
    <row r="102" spans="1:41" x14ac:dyDescent="0.2">
      <c r="A102" s="43">
        <v>92</v>
      </c>
      <c r="B102" s="44">
        <v>1</v>
      </c>
      <c r="C102" s="45">
        <v>2</v>
      </c>
      <c r="D102" s="45">
        <v>22</v>
      </c>
      <c r="E102" s="45">
        <v>12</v>
      </c>
      <c r="F102" s="46">
        <f t="shared" si="5"/>
        <v>9.25</v>
      </c>
      <c r="G102" s="47" t="s">
        <v>1706</v>
      </c>
      <c r="H102" s="44" t="s">
        <v>1445</v>
      </c>
      <c r="I102" s="45" t="s">
        <v>1414</v>
      </c>
      <c r="J102" s="45" t="s">
        <v>1707</v>
      </c>
      <c r="K102" s="48" t="s">
        <v>1708</v>
      </c>
      <c r="L102" s="44">
        <v>1</v>
      </c>
      <c r="M102" s="45">
        <v>1</v>
      </c>
      <c r="N102" s="45">
        <v>0</v>
      </c>
      <c r="O102" s="48">
        <v>4</v>
      </c>
      <c r="P102" s="49">
        <f t="shared" si="3"/>
        <v>1.5600000000000001E-2</v>
      </c>
      <c r="Q102" s="50">
        <f t="shared" si="4"/>
        <v>0.98440000000000005</v>
      </c>
      <c r="R102" s="51">
        <v>1</v>
      </c>
      <c r="S102" s="3">
        <v>0</v>
      </c>
      <c r="T102" s="3">
        <v>0</v>
      </c>
      <c r="U102" s="3">
        <v>0</v>
      </c>
      <c r="V102" s="47" t="s">
        <v>1709</v>
      </c>
      <c r="W102" s="47" t="s">
        <v>1710</v>
      </c>
      <c r="X102" s="52"/>
      <c r="Z102" s="5" t="s">
        <v>13</v>
      </c>
      <c r="AO102" s="53"/>
    </row>
    <row r="103" spans="1:41" x14ac:dyDescent="0.2">
      <c r="A103" s="43">
        <v>93</v>
      </c>
      <c r="B103" s="44">
        <v>0</v>
      </c>
      <c r="C103" s="45">
        <v>0</v>
      </c>
      <c r="D103" s="45">
        <v>0</v>
      </c>
      <c r="E103" s="45">
        <v>0</v>
      </c>
      <c r="F103" s="46">
        <f t="shared" si="5"/>
        <v>0</v>
      </c>
      <c r="G103" s="47" t="s">
        <v>1711</v>
      </c>
      <c r="H103" s="44">
        <v>0</v>
      </c>
      <c r="I103" s="45">
        <v>0</v>
      </c>
      <c r="J103" s="45">
        <v>0</v>
      </c>
      <c r="K103" s="48">
        <v>0</v>
      </c>
      <c r="L103" s="44">
        <v>1</v>
      </c>
      <c r="M103" s="45">
        <v>5</v>
      </c>
      <c r="N103" s="45">
        <v>4</v>
      </c>
      <c r="O103" s="48">
        <v>3</v>
      </c>
      <c r="P103" s="49">
        <f t="shared" si="3"/>
        <v>3.3799999999999997E-2</v>
      </c>
      <c r="Q103" s="50">
        <f t="shared" si="4"/>
        <v>0.96619999999999995</v>
      </c>
      <c r="R103" s="51">
        <v>0</v>
      </c>
      <c r="S103" s="3">
        <v>0</v>
      </c>
      <c r="T103" s="3">
        <v>0</v>
      </c>
      <c r="U103" s="3">
        <v>1</v>
      </c>
      <c r="V103" s="47" t="s">
        <v>1712</v>
      </c>
      <c r="W103" s="47" t="s">
        <v>1713</v>
      </c>
      <c r="X103" s="52"/>
      <c r="AO103" s="53"/>
    </row>
    <row r="104" spans="1:41" x14ac:dyDescent="0.2">
      <c r="A104" s="43">
        <v>94</v>
      </c>
      <c r="B104" s="44">
        <v>0</v>
      </c>
      <c r="C104" s="45">
        <v>0</v>
      </c>
      <c r="D104" s="45">
        <v>0</v>
      </c>
      <c r="E104" s="45">
        <v>0</v>
      </c>
      <c r="F104" s="46">
        <f t="shared" si="5"/>
        <v>0</v>
      </c>
      <c r="G104" s="47"/>
      <c r="H104" s="44">
        <v>0</v>
      </c>
      <c r="I104" s="45">
        <v>0</v>
      </c>
      <c r="J104" s="45">
        <v>0</v>
      </c>
      <c r="K104" s="48">
        <v>0</v>
      </c>
      <c r="L104" s="44">
        <v>2</v>
      </c>
      <c r="M104" s="45">
        <v>1</v>
      </c>
      <c r="N104" s="45">
        <v>5</v>
      </c>
      <c r="O104" s="48">
        <v>2</v>
      </c>
      <c r="P104" s="49">
        <f t="shared" si="3"/>
        <v>2.6000000000000002E-2</v>
      </c>
      <c r="Q104" s="50">
        <f t="shared" si="4"/>
        <v>0.97399999999999998</v>
      </c>
      <c r="R104" s="51">
        <v>0</v>
      </c>
      <c r="S104" s="3">
        <v>0</v>
      </c>
      <c r="T104" s="3">
        <v>0</v>
      </c>
      <c r="U104" s="3">
        <v>0</v>
      </c>
      <c r="V104" s="47" t="s">
        <v>1714</v>
      </c>
      <c r="W104" s="47" t="s">
        <v>1715</v>
      </c>
      <c r="X104" s="52"/>
      <c r="AO104" s="53"/>
    </row>
    <row r="105" spans="1:41" x14ac:dyDescent="0.2">
      <c r="A105" s="43">
        <v>95</v>
      </c>
      <c r="B105" s="44">
        <v>0</v>
      </c>
      <c r="C105" s="45">
        <v>2</v>
      </c>
      <c r="D105" s="45">
        <v>0</v>
      </c>
      <c r="E105" s="45">
        <v>0</v>
      </c>
      <c r="F105" s="46">
        <f t="shared" si="5"/>
        <v>0.5</v>
      </c>
      <c r="G105" s="47" t="s">
        <v>1716</v>
      </c>
      <c r="H105" s="44">
        <v>0</v>
      </c>
      <c r="I105" s="45" t="s">
        <v>1414</v>
      </c>
      <c r="J105" s="45">
        <v>0</v>
      </c>
      <c r="K105" s="48">
        <v>0</v>
      </c>
      <c r="L105" s="44">
        <v>12</v>
      </c>
      <c r="M105" s="45">
        <v>0</v>
      </c>
      <c r="N105" s="45">
        <v>5</v>
      </c>
      <c r="O105" s="48">
        <v>32</v>
      </c>
      <c r="P105" s="49">
        <f t="shared" si="3"/>
        <v>0.12740000000000001</v>
      </c>
      <c r="Q105" s="50">
        <f t="shared" si="4"/>
        <v>0.87260000000000004</v>
      </c>
      <c r="R105" s="51">
        <v>1</v>
      </c>
      <c r="S105" s="3">
        <v>0</v>
      </c>
      <c r="T105" s="3">
        <v>0</v>
      </c>
      <c r="U105" s="3">
        <v>1</v>
      </c>
      <c r="V105" s="47" t="s">
        <v>1717</v>
      </c>
      <c r="W105" s="47" t="s">
        <v>1718</v>
      </c>
      <c r="X105" s="52" t="s">
        <v>13</v>
      </c>
      <c r="AA105" s="5" t="s">
        <v>13</v>
      </c>
      <c r="AB105" s="5" t="s">
        <v>1411</v>
      </c>
      <c r="AO105" s="53"/>
    </row>
    <row r="106" spans="1:41" x14ac:dyDescent="0.2">
      <c r="A106" s="43">
        <v>96</v>
      </c>
      <c r="B106" s="44">
        <v>1</v>
      </c>
      <c r="C106" s="45">
        <v>0</v>
      </c>
      <c r="D106" s="45">
        <v>0</v>
      </c>
      <c r="E106" s="45">
        <v>0</v>
      </c>
      <c r="F106" s="46">
        <f t="shared" si="5"/>
        <v>0.25</v>
      </c>
      <c r="G106" s="47" t="s">
        <v>1719</v>
      </c>
      <c r="H106" s="44" t="s">
        <v>1625</v>
      </c>
      <c r="I106" s="45">
        <v>0</v>
      </c>
      <c r="J106" s="45">
        <v>0</v>
      </c>
      <c r="K106" s="48">
        <v>0</v>
      </c>
      <c r="L106" s="44">
        <v>3</v>
      </c>
      <c r="M106" s="45">
        <v>10</v>
      </c>
      <c r="N106" s="45">
        <v>11</v>
      </c>
      <c r="O106" s="48">
        <v>3</v>
      </c>
      <c r="P106" s="49">
        <f t="shared" si="3"/>
        <v>7.0199999999999999E-2</v>
      </c>
      <c r="Q106" s="50">
        <f t="shared" si="4"/>
        <v>0.92979999999999996</v>
      </c>
      <c r="R106" s="51">
        <v>0</v>
      </c>
      <c r="S106" s="3">
        <v>0</v>
      </c>
      <c r="T106" s="3">
        <v>1</v>
      </c>
      <c r="U106" s="3">
        <v>0</v>
      </c>
      <c r="V106" s="47" t="s">
        <v>1720</v>
      </c>
      <c r="W106" s="47" t="s">
        <v>1721</v>
      </c>
      <c r="X106" s="52"/>
      <c r="AA106" s="5" t="s">
        <v>13</v>
      </c>
      <c r="AO106" s="53"/>
    </row>
    <row r="107" spans="1:41" x14ac:dyDescent="0.2">
      <c r="A107" s="43">
        <v>97</v>
      </c>
      <c r="B107" s="44">
        <v>0</v>
      </c>
      <c r="C107" s="45">
        <v>0</v>
      </c>
      <c r="D107" s="45">
        <v>0</v>
      </c>
      <c r="E107" s="45">
        <v>0</v>
      </c>
      <c r="F107" s="46">
        <f t="shared" si="5"/>
        <v>0</v>
      </c>
      <c r="G107" s="47" t="s">
        <v>1722</v>
      </c>
      <c r="H107" s="44">
        <v>0</v>
      </c>
      <c r="I107" s="45">
        <v>0</v>
      </c>
      <c r="J107" s="45">
        <v>0</v>
      </c>
      <c r="K107" s="48">
        <v>0</v>
      </c>
      <c r="L107" s="44">
        <v>4</v>
      </c>
      <c r="M107" s="45">
        <v>3</v>
      </c>
      <c r="N107" s="45">
        <v>7</v>
      </c>
      <c r="O107" s="48">
        <v>6</v>
      </c>
      <c r="P107" s="49">
        <f t="shared" si="3"/>
        <v>5.2000000000000005E-2</v>
      </c>
      <c r="Q107" s="50">
        <f t="shared" si="4"/>
        <v>0.94799999999999995</v>
      </c>
      <c r="R107" s="51">
        <v>0</v>
      </c>
      <c r="S107" s="3">
        <v>0</v>
      </c>
      <c r="T107" s="3">
        <v>0</v>
      </c>
      <c r="U107" s="3">
        <v>0</v>
      </c>
      <c r="V107" s="47" t="s">
        <v>1723</v>
      </c>
      <c r="W107" s="47" t="s">
        <v>1724</v>
      </c>
      <c r="X107" s="52"/>
      <c r="AO107" s="53"/>
    </row>
    <row r="108" spans="1:41" x14ac:dyDescent="0.2">
      <c r="A108" s="43">
        <v>98</v>
      </c>
      <c r="B108" s="44">
        <v>0</v>
      </c>
      <c r="C108" s="45">
        <v>0</v>
      </c>
      <c r="D108" s="45">
        <v>0</v>
      </c>
      <c r="E108" s="45">
        <v>0</v>
      </c>
      <c r="F108" s="46">
        <f t="shared" si="5"/>
        <v>0</v>
      </c>
      <c r="G108" s="47" t="s">
        <v>1725</v>
      </c>
      <c r="H108" s="44">
        <v>0</v>
      </c>
      <c r="I108" s="45">
        <v>0</v>
      </c>
      <c r="J108" s="45">
        <v>0</v>
      </c>
      <c r="K108" s="48">
        <v>0</v>
      </c>
      <c r="L108" s="44">
        <v>4</v>
      </c>
      <c r="M108" s="45">
        <v>8</v>
      </c>
      <c r="N108" s="45">
        <v>0</v>
      </c>
      <c r="O108" s="48">
        <v>6</v>
      </c>
      <c r="P108" s="49">
        <f t="shared" si="3"/>
        <v>4.6799999999999994E-2</v>
      </c>
      <c r="Q108" s="50">
        <f t="shared" si="4"/>
        <v>0.95320000000000005</v>
      </c>
      <c r="R108" s="51">
        <v>0</v>
      </c>
      <c r="S108" s="3">
        <v>0</v>
      </c>
      <c r="T108" s="3">
        <v>0</v>
      </c>
      <c r="U108" s="3">
        <v>0</v>
      </c>
      <c r="V108" s="47" t="s">
        <v>1726</v>
      </c>
      <c r="W108" s="47" t="s">
        <v>1727</v>
      </c>
      <c r="X108" s="52"/>
      <c r="Z108" s="5" t="s">
        <v>13</v>
      </c>
      <c r="AO108" s="53"/>
    </row>
    <row r="109" spans="1:41" x14ac:dyDescent="0.2">
      <c r="A109" s="43">
        <v>99</v>
      </c>
      <c r="B109" s="44">
        <v>1</v>
      </c>
      <c r="C109" s="45">
        <v>0</v>
      </c>
      <c r="D109" s="45">
        <v>0</v>
      </c>
      <c r="E109" s="45">
        <v>2</v>
      </c>
      <c r="F109" s="46">
        <f t="shared" si="5"/>
        <v>0.75</v>
      </c>
      <c r="G109" s="47" t="s">
        <v>1728</v>
      </c>
      <c r="H109" s="44" t="s">
        <v>1445</v>
      </c>
      <c r="I109" s="45">
        <v>0</v>
      </c>
      <c r="J109" s="45">
        <v>0</v>
      </c>
      <c r="K109" s="48" t="s">
        <v>1414</v>
      </c>
      <c r="L109" s="44">
        <v>2</v>
      </c>
      <c r="M109" s="45">
        <v>3</v>
      </c>
      <c r="N109" s="45">
        <v>2</v>
      </c>
      <c r="O109" s="48">
        <v>2</v>
      </c>
      <c r="P109" s="49">
        <f t="shared" si="3"/>
        <v>2.3399999999999997E-2</v>
      </c>
      <c r="Q109" s="50">
        <f t="shared" si="4"/>
        <v>0.97660000000000002</v>
      </c>
      <c r="R109" s="51">
        <v>1</v>
      </c>
      <c r="S109" s="3">
        <v>0</v>
      </c>
      <c r="T109" s="3">
        <v>0</v>
      </c>
      <c r="U109" s="3">
        <v>0</v>
      </c>
      <c r="V109" s="47" t="s">
        <v>1729</v>
      </c>
      <c r="W109" s="47" t="s">
        <v>1730</v>
      </c>
      <c r="X109" s="52"/>
      <c r="AO109" s="53"/>
    </row>
    <row r="110" spans="1:41" x14ac:dyDescent="0.2">
      <c r="A110" s="43">
        <v>100</v>
      </c>
      <c r="B110" s="44">
        <v>0</v>
      </c>
      <c r="C110" s="45">
        <v>0</v>
      </c>
      <c r="D110" s="45">
        <v>0</v>
      </c>
      <c r="E110" s="45">
        <v>0</v>
      </c>
      <c r="F110" s="46">
        <f t="shared" si="5"/>
        <v>0</v>
      </c>
      <c r="G110" s="47" t="s">
        <v>1731</v>
      </c>
      <c r="H110" s="44">
        <v>0</v>
      </c>
      <c r="I110" s="45">
        <v>0</v>
      </c>
      <c r="J110" s="45">
        <v>0</v>
      </c>
      <c r="K110" s="48">
        <v>0</v>
      </c>
      <c r="L110" s="44">
        <v>11</v>
      </c>
      <c r="M110" s="45">
        <v>16</v>
      </c>
      <c r="N110" s="45">
        <v>24</v>
      </c>
      <c r="O110" s="48">
        <v>12</v>
      </c>
      <c r="P110" s="49">
        <f t="shared" si="3"/>
        <v>0.1638</v>
      </c>
      <c r="Q110" s="50">
        <f t="shared" si="4"/>
        <v>0.83620000000000005</v>
      </c>
      <c r="R110" s="51">
        <v>0</v>
      </c>
      <c r="S110" s="3">
        <v>0</v>
      </c>
      <c r="T110" s="3">
        <v>0</v>
      </c>
      <c r="U110" s="3">
        <v>1</v>
      </c>
      <c r="V110" s="47" t="s">
        <v>1732</v>
      </c>
      <c r="W110" s="47" t="s">
        <v>1733</v>
      </c>
      <c r="X110" s="52"/>
      <c r="AO110" s="53"/>
    </row>
    <row r="111" spans="1:41" x14ac:dyDescent="0.2">
      <c r="A111" s="43">
        <v>101</v>
      </c>
      <c r="B111" s="44">
        <v>10</v>
      </c>
      <c r="C111" s="45">
        <v>0</v>
      </c>
      <c r="D111" s="45">
        <v>4</v>
      </c>
      <c r="E111" s="45">
        <v>4</v>
      </c>
      <c r="F111" s="46">
        <f t="shared" si="5"/>
        <v>4.5</v>
      </c>
      <c r="G111" s="47" t="s">
        <v>1734</v>
      </c>
      <c r="H111" s="44" t="s">
        <v>1735</v>
      </c>
      <c r="I111" s="45">
        <v>0</v>
      </c>
      <c r="J111" s="45" t="s">
        <v>1736</v>
      </c>
      <c r="K111" s="48" t="s">
        <v>1418</v>
      </c>
      <c r="L111" s="44">
        <v>10</v>
      </c>
      <c r="M111" s="45">
        <v>9</v>
      </c>
      <c r="N111" s="45">
        <v>4</v>
      </c>
      <c r="O111" s="48">
        <v>4</v>
      </c>
      <c r="P111" s="49">
        <f t="shared" si="3"/>
        <v>7.0199999999999999E-2</v>
      </c>
      <c r="Q111" s="50">
        <f t="shared" si="4"/>
        <v>0.92979999999999996</v>
      </c>
      <c r="R111" s="51">
        <v>1</v>
      </c>
      <c r="S111" s="3">
        <v>1</v>
      </c>
      <c r="T111" s="3">
        <v>1</v>
      </c>
      <c r="U111" s="3">
        <v>0</v>
      </c>
      <c r="V111" s="47" t="s">
        <v>1737</v>
      </c>
      <c r="W111" s="47" t="s">
        <v>1738</v>
      </c>
      <c r="X111" s="52" t="s">
        <v>13</v>
      </c>
      <c r="Y111" s="5" t="s">
        <v>1411</v>
      </c>
      <c r="AB111" s="5" t="s">
        <v>1535</v>
      </c>
      <c r="AF111" s="5" t="s">
        <v>13</v>
      </c>
      <c r="AO111" s="53"/>
    </row>
    <row r="112" spans="1:41" x14ac:dyDescent="0.2">
      <c r="A112" s="43">
        <v>102</v>
      </c>
      <c r="B112" s="44">
        <v>1</v>
      </c>
      <c r="C112" s="45">
        <v>8</v>
      </c>
      <c r="D112" s="45">
        <v>5</v>
      </c>
      <c r="E112" s="45">
        <v>4</v>
      </c>
      <c r="F112" s="46">
        <f t="shared" si="5"/>
        <v>4.5</v>
      </c>
      <c r="G112" s="47" t="s">
        <v>1739</v>
      </c>
      <c r="H112" s="44" t="s">
        <v>1445</v>
      </c>
      <c r="I112" s="45" t="s">
        <v>1499</v>
      </c>
      <c r="J112" s="45" t="s">
        <v>1438</v>
      </c>
      <c r="K112" s="48" t="s">
        <v>1418</v>
      </c>
      <c r="L112" s="44">
        <v>2</v>
      </c>
      <c r="M112" s="45">
        <v>5</v>
      </c>
      <c r="N112" s="45">
        <v>5</v>
      </c>
      <c r="O112" s="48">
        <v>1</v>
      </c>
      <c r="P112" s="49">
        <f t="shared" si="3"/>
        <v>3.3799999999999997E-2</v>
      </c>
      <c r="Q112" s="50">
        <f t="shared" si="4"/>
        <v>0.96619999999999995</v>
      </c>
      <c r="R112" s="51">
        <v>1</v>
      </c>
      <c r="S112" s="3">
        <v>0</v>
      </c>
      <c r="T112" s="3">
        <v>0</v>
      </c>
      <c r="U112" s="3">
        <v>0</v>
      </c>
      <c r="V112" s="47" t="s">
        <v>1740</v>
      </c>
      <c r="W112" s="47" t="s">
        <v>1741</v>
      </c>
      <c r="X112" s="52" t="s">
        <v>13</v>
      </c>
      <c r="Z112" s="5" t="s">
        <v>13</v>
      </c>
      <c r="AO112" s="53"/>
    </row>
    <row r="113" spans="1:41" s="42" customFormat="1" x14ac:dyDescent="0.2">
      <c r="A113" s="55">
        <v>103</v>
      </c>
      <c r="B113" s="56"/>
      <c r="C113" s="57"/>
      <c r="D113" s="57"/>
      <c r="E113" s="57"/>
      <c r="F113" s="58"/>
      <c r="G113" s="34" t="s">
        <v>930</v>
      </c>
      <c r="H113" s="56"/>
      <c r="I113" s="57"/>
      <c r="J113" s="57"/>
      <c r="K113" s="59"/>
      <c r="L113" s="56"/>
      <c r="M113" s="57"/>
      <c r="N113" s="57"/>
      <c r="O113" s="59"/>
      <c r="P113" s="60"/>
      <c r="Q113" s="61"/>
      <c r="R113" s="37"/>
      <c r="S113" s="38"/>
      <c r="T113" s="38"/>
      <c r="U113" s="38"/>
      <c r="V113" s="34"/>
      <c r="W113" s="34"/>
      <c r="X113" s="39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1"/>
    </row>
    <row r="114" spans="1:41" s="42" customFormat="1" x14ac:dyDescent="0.2">
      <c r="A114" s="55">
        <v>104</v>
      </c>
      <c r="B114" s="56"/>
      <c r="C114" s="57"/>
      <c r="D114" s="57"/>
      <c r="E114" s="57"/>
      <c r="F114" s="58"/>
      <c r="G114" s="34" t="s">
        <v>930</v>
      </c>
      <c r="H114" s="56"/>
      <c r="I114" s="57"/>
      <c r="J114" s="57"/>
      <c r="K114" s="59"/>
      <c r="L114" s="56"/>
      <c r="M114" s="57"/>
      <c r="N114" s="57"/>
      <c r="O114" s="59"/>
      <c r="P114" s="60"/>
      <c r="Q114" s="61"/>
      <c r="R114" s="37"/>
      <c r="S114" s="38"/>
      <c r="T114" s="38"/>
      <c r="U114" s="38"/>
      <c r="V114" s="34"/>
      <c r="W114" s="34"/>
      <c r="X114" s="39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1"/>
    </row>
    <row r="115" spans="1:41" s="76" customFormat="1" ht="16" thickBot="1" x14ac:dyDescent="0.25">
      <c r="A115" s="66" t="s">
        <v>87</v>
      </c>
      <c r="B115" s="67">
        <v>0</v>
      </c>
      <c r="C115" s="68">
        <v>0</v>
      </c>
      <c r="D115" s="68">
        <v>0</v>
      </c>
      <c r="E115" s="68">
        <v>0</v>
      </c>
      <c r="F115" s="69">
        <f>AVERAGE(B115:E115)</f>
        <v>0</v>
      </c>
      <c r="G115" s="70" t="s">
        <v>1742</v>
      </c>
      <c r="H115" s="67">
        <v>0</v>
      </c>
      <c r="I115" s="68">
        <v>0</v>
      </c>
      <c r="J115" s="68">
        <v>0</v>
      </c>
      <c r="K115" s="71">
        <v>0</v>
      </c>
      <c r="L115" s="67">
        <v>96</v>
      </c>
      <c r="M115" s="68">
        <v>96</v>
      </c>
      <c r="N115" s="68">
        <v>96</v>
      </c>
      <c r="O115" s="71">
        <v>96</v>
      </c>
      <c r="P115" s="72">
        <v>1</v>
      </c>
      <c r="Q115" s="72">
        <f t="shared" si="4"/>
        <v>0</v>
      </c>
      <c r="R115" s="73">
        <v>0</v>
      </c>
      <c r="S115" s="74">
        <v>0</v>
      </c>
      <c r="T115" s="74">
        <v>0</v>
      </c>
      <c r="U115" s="74">
        <v>1</v>
      </c>
      <c r="V115" s="70" t="s">
        <v>82</v>
      </c>
      <c r="W115" s="70" t="s">
        <v>1743</v>
      </c>
      <c r="X115" s="73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5"/>
    </row>
    <row r="116" spans="1:41" x14ac:dyDescent="0.2">
      <c r="K116" s="77"/>
      <c r="L116" s="77"/>
      <c r="M116" s="77"/>
      <c r="N116" s="77"/>
      <c r="O116" s="77"/>
      <c r="P116" s="77"/>
      <c r="Q116" s="77"/>
      <c r="R116" s="78">
        <f>SUM(R11:R115)</f>
        <v>55</v>
      </c>
      <c r="S116" s="78">
        <f>SUM(S11:S115)</f>
        <v>44</v>
      </c>
      <c r="T116" s="78">
        <f>SUM(T11:T115)</f>
        <v>7</v>
      </c>
      <c r="U116" s="78">
        <f>SUM(U11:U115)</f>
        <v>37</v>
      </c>
      <c r="V116" s="79"/>
      <c r="W116" s="79"/>
      <c r="X116" s="80">
        <f t="shared" ref="X116:AO116" si="6">COUNTA(X11:X115)</f>
        <v>40</v>
      </c>
      <c r="Y116" s="80">
        <f>COUNTA(Y11:Y115)</f>
        <v>31</v>
      </c>
      <c r="Z116" s="80">
        <f t="shared" si="6"/>
        <v>23</v>
      </c>
      <c r="AA116" s="80">
        <f t="shared" si="6"/>
        <v>12</v>
      </c>
      <c r="AB116" s="80">
        <f t="shared" si="6"/>
        <v>8</v>
      </c>
      <c r="AC116" s="80">
        <f>COUNTA(AC11:AC115)</f>
        <v>5</v>
      </c>
      <c r="AD116" s="80">
        <f t="shared" si="6"/>
        <v>5</v>
      </c>
      <c r="AE116" s="80">
        <f>COUNTA(AE11:AE115)</f>
        <v>4</v>
      </c>
      <c r="AF116" s="80">
        <f>COUNTA(AF11:AF115)</f>
        <v>3</v>
      </c>
      <c r="AG116" s="80">
        <f>COUNTA(AG11:AG115)</f>
        <v>2</v>
      </c>
      <c r="AH116" s="80">
        <f t="shared" si="6"/>
        <v>2</v>
      </c>
      <c r="AI116" s="80">
        <f t="shared" si="6"/>
        <v>2</v>
      </c>
      <c r="AJ116" s="80">
        <f>COUNTA(AJ11:AJ115)</f>
        <v>2</v>
      </c>
      <c r="AK116" s="80">
        <f t="shared" si="6"/>
        <v>1</v>
      </c>
      <c r="AL116" s="80">
        <f t="shared" si="6"/>
        <v>1</v>
      </c>
      <c r="AM116" s="80">
        <f t="shared" si="6"/>
        <v>1</v>
      </c>
      <c r="AN116" s="80">
        <f t="shared" si="6"/>
        <v>1</v>
      </c>
      <c r="AO116" s="80">
        <f t="shared" si="6"/>
        <v>1</v>
      </c>
    </row>
    <row r="117" spans="1:41" x14ac:dyDescent="0.2">
      <c r="F117" s="81"/>
    </row>
    <row r="118" spans="1:41" x14ac:dyDescent="0.2">
      <c r="F118" s="81"/>
    </row>
    <row r="119" spans="1:41" x14ac:dyDescent="0.2">
      <c r="F119" s="81"/>
    </row>
  </sheetData>
  <mergeCells count="5">
    <mergeCell ref="B9:E9"/>
    <mergeCell ref="H9:K9"/>
    <mergeCell ref="L9:O9"/>
    <mergeCell ref="R9:U9"/>
    <mergeCell ref="X9:AO9"/>
  </mergeCells>
  <conditionalFormatting sqref="X1:X65536">
    <cfRule type="cellIs" dxfId="0" priority="1" stopIfTrue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5CA3-DA97-4E3E-B69C-7E07891FA66D}">
  <dimension ref="A1:AK40"/>
  <sheetViews>
    <sheetView zoomScale="80" zoomScaleNormal="80" workbookViewId="0">
      <pane xSplit="1" ySplit="6" topLeftCell="H24" activePane="bottomRight" state="frozen"/>
      <selection pane="topRight" activeCell="B1" sqref="B1"/>
      <selection pane="bottomLeft" activeCell="A7" sqref="A7"/>
      <selection pane="bottomRight" activeCell="A12" sqref="A12"/>
    </sheetView>
  </sheetViews>
  <sheetFormatPr baseColWidth="10" defaultColWidth="8.83203125" defaultRowHeight="15" x14ac:dyDescent="0.2"/>
  <cols>
    <col min="1" max="1" width="47.83203125" bestFit="1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7.1640625" bestFit="1" customWidth="1"/>
    <col min="10" max="10" width="33.1640625" bestFit="1" customWidth="1"/>
    <col min="11" max="12" width="9.1640625" customWidth="1"/>
    <col min="13" max="13" width="36.83203125" bestFit="1" customWidth="1"/>
    <col min="14" max="17" width="9.1640625" style="3" customWidth="1"/>
    <col min="18" max="19" width="9.1640625" style="4" customWidth="1"/>
    <col min="20" max="25" width="9.1640625" style="5" customWidth="1"/>
    <col min="26" max="26" width="18.1640625" style="5" bestFit="1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92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 t="s">
        <v>93</v>
      </c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D3" s="101" t="s">
        <v>94</v>
      </c>
      <c r="G3" s="119"/>
      <c r="I3" s="100">
        <v>27</v>
      </c>
      <c r="J3" s="101" t="s">
        <v>95</v>
      </c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I4" s="100">
        <v>28</v>
      </c>
      <c r="J4" s="101" t="s">
        <v>96</v>
      </c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97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98</v>
      </c>
      <c r="B7" s="211" t="s">
        <v>99</v>
      </c>
      <c r="C7" s="211">
        <v>4</v>
      </c>
      <c r="D7" s="211">
        <v>3</v>
      </c>
      <c r="E7" s="211">
        <v>4</v>
      </c>
      <c r="F7" s="211">
        <v>12</v>
      </c>
      <c r="G7" s="211">
        <f>((AVERAGE(C7:F7))*(1.04))</f>
        <v>5.98</v>
      </c>
      <c r="H7" s="211">
        <f>100-G7</f>
        <v>94.02</v>
      </c>
      <c r="I7" s="211" t="s">
        <v>2194</v>
      </c>
      <c r="J7" s="224" t="s">
        <v>49</v>
      </c>
      <c r="K7" s="224">
        <v>1</v>
      </c>
      <c r="L7" s="224">
        <v>0</v>
      </c>
      <c r="M7" s="224">
        <v>0</v>
      </c>
      <c r="N7" s="224">
        <v>2</v>
      </c>
      <c r="O7" s="224">
        <v>0</v>
      </c>
      <c r="P7" s="224">
        <v>1</v>
      </c>
      <c r="Q7" s="224">
        <v>0</v>
      </c>
      <c r="R7" s="224">
        <v>3</v>
      </c>
      <c r="S7" s="224">
        <v>0</v>
      </c>
      <c r="T7" s="224">
        <v>0</v>
      </c>
      <c r="U7" s="224">
        <v>2</v>
      </c>
      <c r="V7" s="224">
        <v>0</v>
      </c>
      <c r="W7" s="211">
        <v>3</v>
      </c>
      <c r="X7" s="211">
        <v>0</v>
      </c>
      <c r="Y7" s="224">
        <v>1</v>
      </c>
      <c r="Z7" s="224">
        <v>0</v>
      </c>
      <c r="AA7" s="211">
        <f>SUM(K7:Y7)</f>
        <v>13</v>
      </c>
    </row>
    <row r="8" spans="1:37" s="93" customFormat="1" ht="31.5" customHeight="1" x14ac:dyDescent="0.2">
      <c r="A8" s="93" t="s">
        <v>102</v>
      </c>
      <c r="B8" s="93" t="s">
        <v>103</v>
      </c>
      <c r="C8" s="93">
        <v>9</v>
      </c>
      <c r="D8" s="93">
        <v>25</v>
      </c>
      <c r="E8" s="93">
        <v>7</v>
      </c>
      <c r="F8" s="93">
        <v>12</v>
      </c>
      <c r="G8" s="93">
        <f>((AVERAGE(C8:F8))*(1.04))</f>
        <v>13.780000000000001</v>
      </c>
      <c r="H8" s="93">
        <f>100-G8</f>
        <v>86.22</v>
      </c>
      <c r="I8" s="93" t="s">
        <v>2195</v>
      </c>
      <c r="K8" s="93">
        <v>1</v>
      </c>
      <c r="L8" s="93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93">
        <v>0</v>
      </c>
      <c r="S8" s="106">
        <v>0</v>
      </c>
      <c r="T8" s="106">
        <v>0</v>
      </c>
      <c r="U8" s="106">
        <v>1</v>
      </c>
      <c r="V8" s="95">
        <v>0</v>
      </c>
      <c r="W8" s="93">
        <v>2</v>
      </c>
      <c r="X8" s="93">
        <v>0</v>
      </c>
      <c r="Y8" s="106">
        <v>0</v>
      </c>
      <c r="Z8" s="106"/>
      <c r="AA8" s="93">
        <f t="shared" ref="AA8:AA32" si="0">SUM(K8:Y8)</f>
        <v>4</v>
      </c>
    </row>
    <row r="9" spans="1:37" ht="31.5" customHeight="1" x14ac:dyDescent="0.2">
      <c r="A9" s="100" t="s">
        <v>105</v>
      </c>
      <c r="B9" s="101" t="s">
        <v>106</v>
      </c>
      <c r="C9" s="45">
        <v>3</v>
      </c>
      <c r="D9" s="45">
        <v>7</v>
      </c>
      <c r="E9" s="45">
        <v>4</v>
      </c>
      <c r="F9" s="45">
        <v>4</v>
      </c>
      <c r="G9" s="93">
        <f t="shared" ref="G9:G16" si="1">((AVERAGE(C9:F9))*(1.04))</f>
        <v>4.68</v>
      </c>
      <c r="H9" s="93">
        <f t="shared" ref="H9:H16" si="2">100-G9</f>
        <v>95.32</v>
      </c>
      <c r="I9" s="101" t="s">
        <v>2798</v>
      </c>
      <c r="J9" s="101"/>
      <c r="K9" s="106">
        <v>0</v>
      </c>
      <c r="L9" s="102">
        <v>0</v>
      </c>
      <c r="M9" s="106">
        <v>1</v>
      </c>
      <c r="N9" s="106">
        <v>1</v>
      </c>
      <c r="O9" s="106">
        <v>0</v>
      </c>
      <c r="P9" s="106">
        <v>0</v>
      </c>
      <c r="Q9" s="106">
        <v>0</v>
      </c>
      <c r="R9" s="102">
        <v>4</v>
      </c>
      <c r="S9" s="106">
        <v>0</v>
      </c>
      <c r="T9" s="106">
        <v>0</v>
      </c>
      <c r="U9" s="106">
        <v>0</v>
      </c>
      <c r="V9" s="93">
        <v>0</v>
      </c>
      <c r="W9" s="93">
        <v>2</v>
      </c>
      <c r="X9" s="93">
        <v>0</v>
      </c>
      <c r="Y9" s="106">
        <v>0</v>
      </c>
      <c r="Z9" s="106">
        <v>0</v>
      </c>
      <c r="AA9" s="93">
        <f t="shared" si="0"/>
        <v>8</v>
      </c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 t="s">
        <v>109</v>
      </c>
      <c r="B10" s="101" t="s">
        <v>110</v>
      </c>
      <c r="C10" s="45">
        <v>46</v>
      </c>
      <c r="D10" s="45">
        <v>28</v>
      </c>
      <c r="E10" s="45">
        <v>83</v>
      </c>
      <c r="F10" s="45">
        <v>96</v>
      </c>
      <c r="G10" s="93">
        <f t="shared" si="1"/>
        <v>65.78</v>
      </c>
      <c r="H10" s="93">
        <f t="shared" si="2"/>
        <v>34.22</v>
      </c>
      <c r="I10" s="101" t="s">
        <v>2445</v>
      </c>
      <c r="J10" s="101" t="s">
        <v>2215</v>
      </c>
      <c r="K10" s="102">
        <v>0</v>
      </c>
      <c r="L10" s="106">
        <v>1</v>
      </c>
      <c r="M10" s="106">
        <v>0</v>
      </c>
      <c r="N10" s="102">
        <v>0</v>
      </c>
      <c r="O10" s="106">
        <v>0</v>
      </c>
      <c r="P10" s="106">
        <v>0</v>
      </c>
      <c r="Q10" s="106">
        <v>0</v>
      </c>
      <c r="R10" s="102">
        <v>0</v>
      </c>
      <c r="S10" s="106">
        <v>0</v>
      </c>
      <c r="T10" s="106">
        <v>0</v>
      </c>
      <c r="U10" s="106">
        <v>0</v>
      </c>
      <c r="V10" s="93">
        <v>0</v>
      </c>
      <c r="W10" s="93">
        <v>2</v>
      </c>
      <c r="X10" s="93">
        <v>1</v>
      </c>
      <c r="Y10" s="106">
        <v>1</v>
      </c>
      <c r="Z10" s="106"/>
      <c r="AA10" s="93">
        <f t="shared" si="0"/>
        <v>5</v>
      </c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 t="s">
        <v>113</v>
      </c>
      <c r="B11" s="101"/>
      <c r="C11" s="45">
        <v>5</v>
      </c>
      <c r="D11" s="45">
        <v>50</v>
      </c>
      <c r="E11" s="45">
        <v>8</v>
      </c>
      <c r="F11" s="45">
        <v>6</v>
      </c>
      <c r="G11" s="93">
        <f t="shared" si="1"/>
        <v>17.940000000000001</v>
      </c>
      <c r="H11" s="93">
        <f t="shared" si="2"/>
        <v>82.06</v>
      </c>
      <c r="I11" s="101" t="s">
        <v>2856</v>
      </c>
      <c r="J11" s="101" t="s">
        <v>2446</v>
      </c>
      <c r="K11" s="102">
        <v>4</v>
      </c>
      <c r="L11" s="106">
        <v>0</v>
      </c>
      <c r="M11" s="106">
        <v>0</v>
      </c>
      <c r="N11" s="102">
        <v>0</v>
      </c>
      <c r="O11" s="106">
        <v>0</v>
      </c>
      <c r="P11" s="106">
        <v>0</v>
      </c>
      <c r="Q11" s="106">
        <v>0</v>
      </c>
      <c r="R11" s="102">
        <v>1</v>
      </c>
      <c r="S11" s="106">
        <v>0</v>
      </c>
      <c r="T11" s="106">
        <v>0</v>
      </c>
      <c r="U11" s="106">
        <v>0</v>
      </c>
      <c r="V11" s="93">
        <v>0</v>
      </c>
      <c r="W11" s="93">
        <v>0</v>
      </c>
      <c r="X11" s="93">
        <v>0</v>
      </c>
      <c r="Y11" s="106">
        <v>0</v>
      </c>
      <c r="Z11" s="106">
        <v>0</v>
      </c>
      <c r="AA11" s="93">
        <f t="shared" si="0"/>
        <v>5</v>
      </c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 t="s">
        <v>117</v>
      </c>
      <c r="B12" t="s">
        <v>118</v>
      </c>
      <c r="C12" s="45">
        <v>21</v>
      </c>
      <c r="D12" s="45">
        <v>6</v>
      </c>
      <c r="E12" s="45">
        <v>42</v>
      </c>
      <c r="F12" s="45">
        <v>34</v>
      </c>
      <c r="G12" s="93">
        <f t="shared" si="1"/>
        <v>26.78</v>
      </c>
      <c r="H12" s="93">
        <f t="shared" si="2"/>
        <v>73.22</v>
      </c>
      <c r="I12" s="101" t="s">
        <v>2799</v>
      </c>
      <c r="J12" s="101" t="s">
        <v>185</v>
      </c>
      <c r="K12" s="102">
        <v>0</v>
      </c>
      <c r="L12" s="106">
        <v>0</v>
      </c>
      <c r="M12" s="106">
        <v>0</v>
      </c>
      <c r="N12" s="102">
        <v>0</v>
      </c>
      <c r="O12" s="106">
        <v>0</v>
      </c>
      <c r="P12" s="106">
        <v>2</v>
      </c>
      <c r="Q12" s="106">
        <v>0</v>
      </c>
      <c r="R12" s="102">
        <v>1</v>
      </c>
      <c r="S12" s="106">
        <v>0</v>
      </c>
      <c r="T12" s="106">
        <v>0</v>
      </c>
      <c r="U12" s="106">
        <v>0</v>
      </c>
      <c r="V12" s="93">
        <v>0</v>
      </c>
      <c r="W12" s="93">
        <v>2</v>
      </c>
      <c r="X12" s="93">
        <v>0</v>
      </c>
      <c r="Y12" s="106">
        <v>0</v>
      </c>
      <c r="Z12" s="106">
        <v>0</v>
      </c>
      <c r="AA12" s="93">
        <f t="shared" si="0"/>
        <v>5</v>
      </c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 t="s">
        <v>122</v>
      </c>
      <c r="B13" s="101"/>
      <c r="C13" s="45">
        <v>23</v>
      </c>
      <c r="D13" s="45">
        <v>50</v>
      </c>
      <c r="E13" s="45">
        <v>13</v>
      </c>
      <c r="F13" s="45">
        <v>15</v>
      </c>
      <c r="G13" s="93">
        <f t="shared" si="1"/>
        <v>26.26</v>
      </c>
      <c r="H13" s="93">
        <f t="shared" si="2"/>
        <v>73.739999999999995</v>
      </c>
      <c r="I13" s="101" t="s">
        <v>2216</v>
      </c>
      <c r="J13" s="101" t="s">
        <v>2447</v>
      </c>
      <c r="K13" s="102">
        <v>1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1</v>
      </c>
      <c r="S13" s="106">
        <v>0</v>
      </c>
      <c r="T13" s="106">
        <v>0</v>
      </c>
      <c r="U13" s="106">
        <v>0</v>
      </c>
      <c r="V13" s="93">
        <v>0</v>
      </c>
      <c r="W13" s="93">
        <v>3</v>
      </c>
      <c r="X13" s="93">
        <v>0</v>
      </c>
      <c r="Y13" s="106">
        <v>0</v>
      </c>
      <c r="Z13" s="106"/>
      <c r="AA13" s="93">
        <f t="shared" si="0"/>
        <v>5</v>
      </c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 t="s">
        <v>125</v>
      </c>
      <c r="B14" s="101" t="s">
        <v>126</v>
      </c>
      <c r="C14" s="45">
        <v>15</v>
      </c>
      <c r="D14" s="45">
        <v>9</v>
      </c>
      <c r="E14" s="45">
        <v>34</v>
      </c>
      <c r="F14" s="45">
        <v>20</v>
      </c>
      <c r="G14" s="93">
        <f t="shared" si="1"/>
        <v>20.28</v>
      </c>
      <c r="H14" s="93">
        <f t="shared" si="2"/>
        <v>79.72</v>
      </c>
      <c r="I14" s="101" t="s">
        <v>2855</v>
      </c>
      <c r="J14" s="101" t="s">
        <v>128</v>
      </c>
      <c r="K14" s="102">
        <v>1</v>
      </c>
      <c r="L14" s="106">
        <v>0</v>
      </c>
      <c r="M14" s="106">
        <v>0</v>
      </c>
      <c r="N14" s="102">
        <v>2</v>
      </c>
      <c r="O14" s="106">
        <v>0</v>
      </c>
      <c r="P14" s="106">
        <v>0</v>
      </c>
      <c r="Q14" s="106">
        <v>0</v>
      </c>
      <c r="R14" s="102">
        <v>0</v>
      </c>
      <c r="S14" s="106">
        <v>0</v>
      </c>
      <c r="T14" s="106">
        <v>0</v>
      </c>
      <c r="U14" s="106">
        <v>1</v>
      </c>
      <c r="V14" s="93">
        <v>0</v>
      </c>
      <c r="W14" s="93">
        <v>2</v>
      </c>
      <c r="X14" s="93">
        <v>0</v>
      </c>
      <c r="Y14" s="106">
        <v>0</v>
      </c>
      <c r="Z14" s="106"/>
      <c r="AA14" s="93">
        <f t="shared" si="0"/>
        <v>6</v>
      </c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 t="s">
        <v>129</v>
      </c>
      <c r="B15" s="101" t="s">
        <v>130</v>
      </c>
      <c r="C15" s="45">
        <v>14</v>
      </c>
      <c r="D15" s="45">
        <v>11</v>
      </c>
      <c r="E15" s="45">
        <v>7</v>
      </c>
      <c r="F15" s="45">
        <v>10</v>
      </c>
      <c r="G15" s="93">
        <f t="shared" si="1"/>
        <v>10.92</v>
      </c>
      <c r="H15" s="93">
        <f t="shared" si="2"/>
        <v>89.08</v>
      </c>
      <c r="I15" s="101" t="s">
        <v>2196</v>
      </c>
      <c r="J15" s="101" t="s">
        <v>2214</v>
      </c>
      <c r="K15" s="102">
        <v>3</v>
      </c>
      <c r="L15" s="106">
        <v>0</v>
      </c>
      <c r="M15" s="106">
        <v>0</v>
      </c>
      <c r="N15" s="102">
        <v>0</v>
      </c>
      <c r="O15" s="106">
        <v>0</v>
      </c>
      <c r="P15" s="106">
        <v>0</v>
      </c>
      <c r="Q15" s="106">
        <v>0</v>
      </c>
      <c r="R15" s="102">
        <v>2</v>
      </c>
      <c r="S15" s="106">
        <v>0</v>
      </c>
      <c r="T15" s="106">
        <v>0</v>
      </c>
      <c r="U15" s="106">
        <v>1</v>
      </c>
      <c r="V15" s="93">
        <v>0</v>
      </c>
      <c r="W15" s="93">
        <v>3</v>
      </c>
      <c r="X15" s="93">
        <v>0</v>
      </c>
      <c r="Y15" s="106">
        <v>0</v>
      </c>
      <c r="Z15" s="106"/>
      <c r="AA15" s="93">
        <f t="shared" si="0"/>
        <v>9</v>
      </c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 t="s">
        <v>133</v>
      </c>
      <c r="B16" s="101"/>
      <c r="C16" s="45">
        <v>14</v>
      </c>
      <c r="D16" s="45">
        <v>14</v>
      </c>
      <c r="E16" s="45">
        <v>28</v>
      </c>
      <c r="F16" s="45">
        <v>22</v>
      </c>
      <c r="G16" s="93">
        <f t="shared" si="1"/>
        <v>20.28</v>
      </c>
      <c r="H16" s="93">
        <f t="shared" si="2"/>
        <v>79.72</v>
      </c>
      <c r="I16" s="101" t="s">
        <v>2197</v>
      </c>
      <c r="J16" s="101" t="s">
        <v>2213</v>
      </c>
      <c r="K16" s="102">
        <v>0</v>
      </c>
      <c r="L16" s="106">
        <v>1</v>
      </c>
      <c r="M16" s="106">
        <v>1</v>
      </c>
      <c r="N16" s="102">
        <v>0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1</v>
      </c>
      <c r="V16" s="93">
        <v>0</v>
      </c>
      <c r="W16" s="93">
        <v>3</v>
      </c>
      <c r="X16" s="93">
        <v>0</v>
      </c>
      <c r="Y16" s="106">
        <v>0</v>
      </c>
      <c r="Z16" s="106"/>
      <c r="AA16" s="93">
        <f t="shared" si="0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9" t="s">
        <v>136</v>
      </c>
      <c r="B17" s="229" t="s">
        <v>137</v>
      </c>
      <c r="C17" s="229">
        <v>13</v>
      </c>
      <c r="D17" s="229">
        <v>20</v>
      </c>
      <c r="E17" s="229">
        <v>7</v>
      </c>
      <c r="F17" s="229">
        <v>10</v>
      </c>
      <c r="G17" s="211">
        <f>((AVERAGE(C17:F17))*(1.04))</f>
        <v>13</v>
      </c>
      <c r="H17" s="211">
        <f>100-G17</f>
        <v>87</v>
      </c>
      <c r="I17" s="229" t="s">
        <v>2217</v>
      </c>
      <c r="J17" s="229" t="s">
        <v>2800</v>
      </c>
      <c r="K17" s="229">
        <v>3</v>
      </c>
      <c r="L17" s="229">
        <v>0</v>
      </c>
      <c r="M17" s="229">
        <v>0</v>
      </c>
      <c r="N17" s="236">
        <v>0</v>
      </c>
      <c r="O17" s="236">
        <v>0</v>
      </c>
      <c r="P17" s="236">
        <v>0</v>
      </c>
      <c r="Q17" s="236">
        <v>0</v>
      </c>
      <c r="R17" s="237">
        <v>1</v>
      </c>
      <c r="S17" s="237">
        <v>0</v>
      </c>
      <c r="T17" s="238">
        <v>3</v>
      </c>
      <c r="U17" s="238">
        <v>0</v>
      </c>
      <c r="V17" s="238">
        <v>0</v>
      </c>
      <c r="W17" s="238">
        <v>2</v>
      </c>
      <c r="X17" s="238">
        <v>1</v>
      </c>
      <c r="Y17" s="238">
        <v>0</v>
      </c>
      <c r="Z17" s="238"/>
      <c r="AA17" s="211">
        <f t="shared" si="0"/>
        <v>10</v>
      </c>
    </row>
    <row r="18" spans="1:37" ht="31.5" customHeight="1" x14ac:dyDescent="0.2">
      <c r="A18" s="100" t="s">
        <v>140</v>
      </c>
      <c r="B18" s="101" t="s">
        <v>141</v>
      </c>
      <c r="C18" s="45">
        <v>8</v>
      </c>
      <c r="D18" s="45">
        <v>4</v>
      </c>
      <c r="E18" s="45">
        <v>12</v>
      </c>
      <c r="F18" s="45">
        <v>2</v>
      </c>
      <c r="G18" s="93">
        <f t="shared" ref="G18:G22" si="3">((AVERAGE(C18:F18))*(1.04))</f>
        <v>6.76</v>
      </c>
      <c r="H18" s="93">
        <f t="shared" ref="H18:H22" si="4">100-G18</f>
        <v>93.24</v>
      </c>
      <c r="I18" s="101" t="s">
        <v>142</v>
      </c>
      <c r="J18" s="101" t="s">
        <v>143</v>
      </c>
      <c r="K18" s="102">
        <v>0</v>
      </c>
      <c r="L18" s="106">
        <v>0</v>
      </c>
      <c r="M18" s="106">
        <v>0</v>
      </c>
      <c r="N18" s="102">
        <v>0</v>
      </c>
      <c r="O18" s="106">
        <v>2</v>
      </c>
      <c r="P18" s="106">
        <v>0</v>
      </c>
      <c r="Q18" s="106">
        <v>0</v>
      </c>
      <c r="R18" s="102">
        <v>0</v>
      </c>
      <c r="S18" s="106">
        <v>0</v>
      </c>
      <c r="T18" s="106">
        <v>4</v>
      </c>
      <c r="U18" s="106">
        <v>0</v>
      </c>
      <c r="V18" s="93">
        <v>0</v>
      </c>
      <c r="W18" s="93">
        <v>0</v>
      </c>
      <c r="X18" s="93">
        <v>0</v>
      </c>
      <c r="Y18" s="106">
        <v>0</v>
      </c>
      <c r="Z18" s="106"/>
      <c r="AA18" s="93">
        <f t="shared" si="0"/>
        <v>6</v>
      </c>
      <c r="AB18"/>
      <c r="AC18"/>
      <c r="AD18"/>
      <c r="AE18"/>
      <c r="AF18"/>
      <c r="AG18"/>
      <c r="AH18"/>
      <c r="AI18"/>
      <c r="AJ18"/>
      <c r="AK18"/>
    </row>
    <row r="19" spans="1:37" ht="31.5" customHeight="1" x14ac:dyDescent="0.2">
      <c r="A19" s="100" t="s">
        <v>144</v>
      </c>
      <c r="B19" s="101"/>
      <c r="C19" s="45">
        <v>4</v>
      </c>
      <c r="D19" s="45">
        <v>5</v>
      </c>
      <c r="E19" s="45">
        <v>13</v>
      </c>
      <c r="F19" s="45">
        <v>8</v>
      </c>
      <c r="G19" s="93">
        <f t="shared" si="3"/>
        <v>7.8000000000000007</v>
      </c>
      <c r="H19" s="93">
        <f t="shared" si="4"/>
        <v>92.2</v>
      </c>
      <c r="I19" s="101" t="s">
        <v>2198</v>
      </c>
      <c r="J19" s="101" t="s">
        <v>2212</v>
      </c>
      <c r="K19" s="102">
        <v>1</v>
      </c>
      <c r="L19" s="106">
        <v>0</v>
      </c>
      <c r="M19" s="106">
        <v>0</v>
      </c>
      <c r="N19" s="102">
        <v>0</v>
      </c>
      <c r="O19" s="106">
        <v>0</v>
      </c>
      <c r="P19" s="106">
        <v>0</v>
      </c>
      <c r="Q19" s="106">
        <v>0</v>
      </c>
      <c r="R19" s="102">
        <v>1</v>
      </c>
      <c r="S19" s="106">
        <v>0</v>
      </c>
      <c r="T19" s="106">
        <v>0</v>
      </c>
      <c r="U19" s="106">
        <v>0</v>
      </c>
      <c r="V19" s="93">
        <v>0</v>
      </c>
      <c r="W19" s="93">
        <v>1</v>
      </c>
      <c r="X19" s="93">
        <v>0</v>
      </c>
      <c r="Y19" s="106">
        <v>0</v>
      </c>
      <c r="Z19" s="106"/>
      <c r="AA19" s="93">
        <f t="shared" si="0"/>
        <v>3</v>
      </c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 t="s">
        <v>147</v>
      </c>
      <c r="B20" s="101" t="s">
        <v>148</v>
      </c>
      <c r="C20" s="45">
        <v>6</v>
      </c>
      <c r="D20" s="45">
        <v>4</v>
      </c>
      <c r="E20" s="45">
        <v>19</v>
      </c>
      <c r="F20" s="45">
        <v>16</v>
      </c>
      <c r="G20" s="93">
        <f t="shared" si="3"/>
        <v>11.700000000000001</v>
      </c>
      <c r="H20" s="93">
        <f t="shared" si="4"/>
        <v>88.3</v>
      </c>
      <c r="I20" s="101" t="s">
        <v>2199</v>
      </c>
      <c r="J20" s="101" t="s">
        <v>2853</v>
      </c>
      <c r="K20" s="102">
        <v>1</v>
      </c>
      <c r="L20" s="106">
        <v>0</v>
      </c>
      <c r="M20" s="106">
        <v>0</v>
      </c>
      <c r="N20" s="102">
        <v>0</v>
      </c>
      <c r="O20" s="106">
        <v>0</v>
      </c>
      <c r="P20" s="106">
        <v>0</v>
      </c>
      <c r="Q20" s="106">
        <v>0</v>
      </c>
      <c r="R20" s="102">
        <v>0</v>
      </c>
      <c r="S20" s="106">
        <v>0</v>
      </c>
      <c r="T20" s="106">
        <v>0</v>
      </c>
      <c r="U20" s="106">
        <v>0</v>
      </c>
      <c r="V20" s="93">
        <v>0</v>
      </c>
      <c r="W20" s="93">
        <v>2</v>
      </c>
      <c r="X20" s="93">
        <v>0</v>
      </c>
      <c r="Y20" s="106">
        <v>0</v>
      </c>
      <c r="Z20" s="106"/>
      <c r="AA20" s="93">
        <f t="shared" si="0"/>
        <v>3</v>
      </c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 t="s">
        <v>151</v>
      </c>
      <c r="B21" s="101" t="s">
        <v>152</v>
      </c>
      <c r="C21" s="45">
        <v>21</v>
      </c>
      <c r="D21" s="45">
        <v>29</v>
      </c>
      <c r="E21" s="45">
        <v>25</v>
      </c>
      <c r="F21" s="45">
        <v>14</v>
      </c>
      <c r="G21" s="93">
        <f t="shared" si="3"/>
        <v>23.14</v>
      </c>
      <c r="H21" s="93">
        <f t="shared" si="4"/>
        <v>76.86</v>
      </c>
      <c r="I21" s="101" t="s">
        <v>2200</v>
      </c>
      <c r="J21" s="101" t="s">
        <v>829</v>
      </c>
      <c r="K21" s="102">
        <v>1</v>
      </c>
      <c r="L21" s="106">
        <v>0</v>
      </c>
      <c r="M21" s="106">
        <v>0</v>
      </c>
      <c r="N21" s="102">
        <v>0</v>
      </c>
      <c r="O21" s="106">
        <v>1</v>
      </c>
      <c r="P21" s="106">
        <v>0</v>
      </c>
      <c r="Q21" s="106">
        <v>0</v>
      </c>
      <c r="R21" s="102">
        <v>1</v>
      </c>
      <c r="S21" s="106">
        <v>0</v>
      </c>
      <c r="T21" s="106">
        <v>0</v>
      </c>
      <c r="U21" s="106">
        <v>0</v>
      </c>
      <c r="V21" s="93">
        <v>0</v>
      </c>
      <c r="W21" s="93">
        <v>1</v>
      </c>
      <c r="X21" s="93">
        <v>0</v>
      </c>
      <c r="Y21" s="106">
        <v>0</v>
      </c>
      <c r="Z21" s="106"/>
      <c r="AA21" s="93">
        <f t="shared" si="0"/>
        <v>4</v>
      </c>
      <c r="AB21"/>
      <c r="AC21"/>
      <c r="AD21"/>
      <c r="AE21"/>
      <c r="AF21"/>
      <c r="AG21"/>
      <c r="AH21"/>
      <c r="AI21"/>
      <c r="AJ21"/>
      <c r="AK21"/>
    </row>
    <row r="22" spans="1:37" s="229" customFormat="1" ht="31.5" customHeight="1" x14ac:dyDescent="0.2">
      <c r="A22" s="226" t="s">
        <v>155</v>
      </c>
      <c r="B22" s="227"/>
      <c r="C22" s="210">
        <v>10</v>
      </c>
      <c r="D22" s="210">
        <v>9</v>
      </c>
      <c r="E22" s="210">
        <v>16</v>
      </c>
      <c r="F22" s="210">
        <v>28</v>
      </c>
      <c r="G22" s="211">
        <f t="shared" si="3"/>
        <v>16.38</v>
      </c>
      <c r="H22" s="211">
        <f t="shared" si="4"/>
        <v>83.62</v>
      </c>
      <c r="I22" s="227" t="s">
        <v>2201</v>
      </c>
      <c r="J22" s="227" t="s">
        <v>2448</v>
      </c>
      <c r="K22" s="228">
        <v>3</v>
      </c>
      <c r="L22" s="224">
        <v>1</v>
      </c>
      <c r="M22" s="224">
        <v>0</v>
      </c>
      <c r="N22" s="228">
        <v>0</v>
      </c>
      <c r="O22" s="224">
        <v>0</v>
      </c>
      <c r="P22" s="224">
        <v>0</v>
      </c>
      <c r="Q22" s="224">
        <v>0</v>
      </c>
      <c r="R22" s="228">
        <v>2</v>
      </c>
      <c r="S22" s="224">
        <v>0</v>
      </c>
      <c r="T22" s="224">
        <v>0</v>
      </c>
      <c r="U22" s="224">
        <v>1</v>
      </c>
      <c r="V22" s="211">
        <v>0</v>
      </c>
      <c r="W22" s="211">
        <v>3</v>
      </c>
      <c r="X22" s="211">
        <v>0</v>
      </c>
      <c r="Y22" s="224"/>
      <c r="Z22" s="224"/>
      <c r="AA22" s="211">
        <f t="shared" si="0"/>
        <v>10</v>
      </c>
    </row>
    <row r="23" spans="1:37" ht="31.5" customHeight="1" x14ac:dyDescent="0.2">
      <c r="A23" s="100" t="s">
        <v>158</v>
      </c>
      <c r="B23" s="101" t="s">
        <v>159</v>
      </c>
      <c r="C23" s="45">
        <v>8</v>
      </c>
      <c r="D23" s="45">
        <v>9</v>
      </c>
      <c r="E23" s="45">
        <v>17</v>
      </c>
      <c r="F23" s="45">
        <v>10</v>
      </c>
      <c r="G23" s="93">
        <f t="shared" ref="G23:G32" si="5">((AVERAGE(C23:F23))*(1.04))</f>
        <v>11.440000000000001</v>
      </c>
      <c r="H23" s="93">
        <f t="shared" ref="H23:H32" si="6">100-G23</f>
        <v>88.56</v>
      </c>
      <c r="I23" s="101" t="s">
        <v>2202</v>
      </c>
      <c r="J23" s="101" t="s">
        <v>2203</v>
      </c>
      <c r="K23" s="102">
        <v>0</v>
      </c>
      <c r="L23" s="106">
        <v>0</v>
      </c>
      <c r="M23" s="106">
        <v>0</v>
      </c>
      <c r="N23" s="102">
        <v>0</v>
      </c>
      <c r="O23" s="106">
        <v>1</v>
      </c>
      <c r="P23" s="106">
        <v>0</v>
      </c>
      <c r="Q23" s="106">
        <v>0</v>
      </c>
      <c r="R23" s="102">
        <v>2</v>
      </c>
      <c r="S23" s="106">
        <v>0</v>
      </c>
      <c r="T23" s="106">
        <v>0</v>
      </c>
      <c r="U23" s="106">
        <v>3</v>
      </c>
      <c r="V23" s="93">
        <v>0</v>
      </c>
      <c r="W23" s="93">
        <v>0</v>
      </c>
      <c r="X23" s="93">
        <v>0</v>
      </c>
      <c r="Y23" s="106">
        <v>0</v>
      </c>
      <c r="Z23" s="106"/>
      <c r="AA23" s="93">
        <f t="shared" si="0"/>
        <v>6</v>
      </c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 t="s">
        <v>162</v>
      </c>
      <c r="B24" s="101" t="s">
        <v>163</v>
      </c>
      <c r="C24" s="45">
        <v>7</v>
      </c>
      <c r="D24" s="45">
        <v>5</v>
      </c>
      <c r="E24" s="45">
        <v>4</v>
      </c>
      <c r="F24" s="45">
        <v>5</v>
      </c>
      <c r="G24" s="93">
        <f t="shared" si="5"/>
        <v>5.46</v>
      </c>
      <c r="H24" s="93">
        <f t="shared" si="6"/>
        <v>94.54</v>
      </c>
      <c r="I24" s="101" t="s">
        <v>2203</v>
      </c>
      <c r="J24" s="101" t="s">
        <v>164</v>
      </c>
      <c r="K24" s="102">
        <v>0</v>
      </c>
      <c r="L24" s="106">
        <v>0</v>
      </c>
      <c r="M24" s="106">
        <v>0</v>
      </c>
      <c r="N24" s="102">
        <v>1</v>
      </c>
      <c r="O24" s="106">
        <v>1</v>
      </c>
      <c r="P24" s="106">
        <v>0</v>
      </c>
      <c r="Q24" s="106">
        <v>0</v>
      </c>
      <c r="R24" s="102">
        <v>1</v>
      </c>
      <c r="S24" s="106">
        <v>0</v>
      </c>
      <c r="T24" s="106">
        <v>0</v>
      </c>
      <c r="U24" s="106">
        <v>2</v>
      </c>
      <c r="V24" s="93">
        <v>0</v>
      </c>
      <c r="W24" s="93">
        <v>2</v>
      </c>
      <c r="X24" s="93">
        <v>0</v>
      </c>
      <c r="Y24" s="106">
        <v>0</v>
      </c>
      <c r="Z24" s="106"/>
      <c r="AA24" s="93">
        <f t="shared" si="0"/>
        <v>7</v>
      </c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 t="s">
        <v>165</v>
      </c>
      <c r="B25" s="101" t="s">
        <v>166</v>
      </c>
      <c r="C25" s="45">
        <v>4</v>
      </c>
      <c r="D25" s="45">
        <v>8</v>
      </c>
      <c r="E25" s="45">
        <v>7</v>
      </c>
      <c r="F25" s="45">
        <v>7</v>
      </c>
      <c r="G25" s="93">
        <f t="shared" si="5"/>
        <v>6.76</v>
      </c>
      <c r="H25" s="93">
        <f t="shared" si="6"/>
        <v>93.24</v>
      </c>
      <c r="I25" s="101" t="s">
        <v>167</v>
      </c>
      <c r="J25" s="101" t="s">
        <v>2209</v>
      </c>
      <c r="K25" s="102">
        <v>0</v>
      </c>
      <c r="L25" s="106">
        <v>0</v>
      </c>
      <c r="M25" s="106">
        <v>0</v>
      </c>
      <c r="N25" s="102">
        <v>1</v>
      </c>
      <c r="O25" s="106">
        <v>2</v>
      </c>
      <c r="P25" s="106">
        <v>0</v>
      </c>
      <c r="Q25" s="106">
        <v>0</v>
      </c>
      <c r="R25" s="102">
        <v>3</v>
      </c>
      <c r="S25" s="106">
        <v>0</v>
      </c>
      <c r="T25" s="106">
        <v>0</v>
      </c>
      <c r="U25" s="106">
        <v>1</v>
      </c>
      <c r="V25" s="93">
        <v>0</v>
      </c>
      <c r="W25" s="93">
        <v>1</v>
      </c>
      <c r="X25" s="93">
        <v>0</v>
      </c>
      <c r="Y25" s="106">
        <v>0</v>
      </c>
      <c r="Z25" s="106"/>
      <c r="AA25" s="93">
        <f t="shared" si="0"/>
        <v>8</v>
      </c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 t="s">
        <v>169</v>
      </c>
      <c r="B26" s="101" t="s">
        <v>170</v>
      </c>
      <c r="C26" s="45">
        <v>7</v>
      </c>
      <c r="D26" s="45">
        <v>5</v>
      </c>
      <c r="E26" s="45">
        <v>11</v>
      </c>
      <c r="F26" s="45">
        <v>7</v>
      </c>
      <c r="G26" s="93">
        <f t="shared" si="5"/>
        <v>7.8000000000000007</v>
      </c>
      <c r="H26" s="93">
        <f t="shared" si="6"/>
        <v>92.2</v>
      </c>
      <c r="I26" s="101" t="s">
        <v>1330</v>
      </c>
      <c r="J26" s="101" t="s">
        <v>2211</v>
      </c>
      <c r="K26" s="102">
        <v>0</v>
      </c>
      <c r="L26" s="106">
        <v>0</v>
      </c>
      <c r="M26" s="106">
        <v>0</v>
      </c>
      <c r="N26" s="102">
        <v>0</v>
      </c>
      <c r="O26" s="106">
        <v>0</v>
      </c>
      <c r="P26" s="106">
        <v>0</v>
      </c>
      <c r="Q26" s="106">
        <v>0</v>
      </c>
      <c r="R26" s="102">
        <v>4</v>
      </c>
      <c r="S26" s="106">
        <v>0</v>
      </c>
      <c r="T26" s="106">
        <v>0</v>
      </c>
      <c r="U26" s="106">
        <v>2</v>
      </c>
      <c r="V26" s="93">
        <v>0</v>
      </c>
      <c r="W26" s="93">
        <v>1</v>
      </c>
      <c r="X26" s="93">
        <v>2</v>
      </c>
      <c r="Y26" s="106">
        <v>0</v>
      </c>
      <c r="Z26" s="106"/>
      <c r="AA26" s="93">
        <f t="shared" si="0"/>
        <v>9</v>
      </c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 t="s">
        <v>172</v>
      </c>
      <c r="B27" s="101"/>
      <c r="C27" s="45">
        <v>9</v>
      </c>
      <c r="D27" s="45">
        <v>6</v>
      </c>
      <c r="E27" s="45">
        <v>5</v>
      </c>
      <c r="F27" s="45">
        <v>10</v>
      </c>
      <c r="G27" s="93">
        <f t="shared" si="5"/>
        <v>7.8000000000000007</v>
      </c>
      <c r="H27" s="93">
        <f t="shared" si="6"/>
        <v>92.2</v>
      </c>
      <c r="I27" s="101" t="s">
        <v>2204</v>
      </c>
      <c r="J27" s="101"/>
      <c r="K27" s="102">
        <v>0</v>
      </c>
      <c r="L27" s="106">
        <v>0</v>
      </c>
      <c r="M27" s="106">
        <v>0</v>
      </c>
      <c r="N27" s="102">
        <v>0</v>
      </c>
      <c r="O27" s="106">
        <v>0</v>
      </c>
      <c r="P27" s="106">
        <v>0</v>
      </c>
      <c r="Q27" s="106">
        <v>0</v>
      </c>
      <c r="R27" s="102">
        <v>3</v>
      </c>
      <c r="S27" s="106">
        <v>0</v>
      </c>
      <c r="T27" s="106">
        <v>0</v>
      </c>
      <c r="U27" s="106">
        <v>2</v>
      </c>
      <c r="V27" s="93">
        <v>0</v>
      </c>
      <c r="W27" s="93">
        <v>2</v>
      </c>
      <c r="X27" s="93">
        <v>1</v>
      </c>
      <c r="Y27" s="106">
        <v>0</v>
      </c>
      <c r="Z27" s="106"/>
      <c r="AA27" s="93">
        <f t="shared" si="0"/>
        <v>8</v>
      </c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 t="s">
        <v>174</v>
      </c>
      <c r="B28" s="101" t="s">
        <v>175</v>
      </c>
      <c r="C28" s="45">
        <v>7</v>
      </c>
      <c r="D28" s="45">
        <v>9</v>
      </c>
      <c r="E28" s="45">
        <v>10</v>
      </c>
      <c r="F28" s="45">
        <v>6</v>
      </c>
      <c r="G28" s="93">
        <f t="shared" si="5"/>
        <v>8.32</v>
      </c>
      <c r="H28" s="93">
        <f t="shared" si="6"/>
        <v>91.68</v>
      </c>
      <c r="I28" s="101" t="s">
        <v>2205</v>
      </c>
      <c r="J28" s="101" t="s">
        <v>2210</v>
      </c>
      <c r="K28" s="102">
        <v>0</v>
      </c>
      <c r="L28" s="106">
        <v>0</v>
      </c>
      <c r="M28" s="106">
        <v>0</v>
      </c>
      <c r="N28" s="102">
        <v>0</v>
      </c>
      <c r="O28" s="106">
        <v>0</v>
      </c>
      <c r="P28" s="106">
        <v>0</v>
      </c>
      <c r="Q28" s="106">
        <v>0</v>
      </c>
      <c r="R28" s="102">
        <v>2</v>
      </c>
      <c r="S28" s="106">
        <v>0</v>
      </c>
      <c r="T28" s="106">
        <v>0</v>
      </c>
      <c r="U28" s="106">
        <v>2</v>
      </c>
      <c r="V28" s="93">
        <v>0</v>
      </c>
      <c r="W28" s="93">
        <v>1</v>
      </c>
      <c r="X28" s="93">
        <v>4</v>
      </c>
      <c r="Y28" s="106">
        <v>0</v>
      </c>
      <c r="Z28" s="106"/>
      <c r="AA28" s="93">
        <f t="shared" si="0"/>
        <v>9</v>
      </c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 t="s">
        <v>178</v>
      </c>
      <c r="B29" s="101"/>
      <c r="C29" s="45">
        <v>14</v>
      </c>
      <c r="D29" s="45">
        <v>15</v>
      </c>
      <c r="E29" s="45">
        <v>17</v>
      </c>
      <c r="F29" s="45">
        <v>28</v>
      </c>
      <c r="G29" s="93">
        <f t="shared" si="5"/>
        <v>19.240000000000002</v>
      </c>
      <c r="H29" s="93">
        <f t="shared" si="6"/>
        <v>80.759999999999991</v>
      </c>
      <c r="I29" s="101" t="s">
        <v>2206</v>
      </c>
      <c r="J29" s="101" t="s">
        <v>167</v>
      </c>
      <c r="K29" s="102">
        <v>0</v>
      </c>
      <c r="L29" s="106">
        <v>0</v>
      </c>
      <c r="M29" s="106">
        <v>0</v>
      </c>
      <c r="N29" s="102">
        <v>0</v>
      </c>
      <c r="O29" s="106">
        <v>0</v>
      </c>
      <c r="P29" s="106">
        <v>0</v>
      </c>
      <c r="Q29" s="106">
        <v>0</v>
      </c>
      <c r="R29" s="102">
        <v>1</v>
      </c>
      <c r="S29" s="106">
        <v>0</v>
      </c>
      <c r="T29" s="106">
        <v>0</v>
      </c>
      <c r="U29" s="106">
        <v>1</v>
      </c>
      <c r="V29" s="93">
        <v>0</v>
      </c>
      <c r="W29" s="93">
        <v>2</v>
      </c>
      <c r="X29" s="93">
        <v>1</v>
      </c>
      <c r="Y29" s="106">
        <v>0</v>
      </c>
      <c r="Z29" s="106"/>
      <c r="AA29" s="93">
        <f t="shared" si="0"/>
        <v>5</v>
      </c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 t="s">
        <v>180</v>
      </c>
      <c r="B30" s="101" t="s">
        <v>181</v>
      </c>
      <c r="C30" s="45">
        <v>18</v>
      </c>
      <c r="D30" s="45">
        <v>21</v>
      </c>
      <c r="E30" s="45">
        <v>33</v>
      </c>
      <c r="F30" s="45">
        <v>20</v>
      </c>
      <c r="G30" s="93">
        <f t="shared" si="5"/>
        <v>23.92</v>
      </c>
      <c r="H30" s="93">
        <f t="shared" si="6"/>
        <v>76.08</v>
      </c>
      <c r="I30" s="101" t="s">
        <v>2204</v>
      </c>
      <c r="J30" s="101" t="s">
        <v>2211</v>
      </c>
      <c r="K30" s="102">
        <v>0</v>
      </c>
      <c r="L30" s="106">
        <v>0</v>
      </c>
      <c r="M30" s="106">
        <v>1</v>
      </c>
      <c r="N30" s="102">
        <v>0</v>
      </c>
      <c r="O30" s="106">
        <v>0</v>
      </c>
      <c r="P30" s="106">
        <v>0</v>
      </c>
      <c r="Q30" s="106">
        <v>0</v>
      </c>
      <c r="R30" s="102">
        <v>3</v>
      </c>
      <c r="S30" s="106">
        <v>0</v>
      </c>
      <c r="T30" s="106">
        <v>0</v>
      </c>
      <c r="U30" s="106">
        <v>1</v>
      </c>
      <c r="V30" s="93">
        <v>1</v>
      </c>
      <c r="W30" s="93">
        <v>2</v>
      </c>
      <c r="X30" s="93">
        <v>1</v>
      </c>
      <c r="Y30" s="106">
        <v>0</v>
      </c>
      <c r="Z30" s="106"/>
      <c r="AA30" s="93">
        <f t="shared" si="0"/>
        <v>9</v>
      </c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 t="s">
        <v>182</v>
      </c>
      <c r="B31" s="101" t="s">
        <v>183</v>
      </c>
      <c r="C31" s="45">
        <v>24</v>
      </c>
      <c r="D31" s="45">
        <v>31</v>
      </c>
      <c r="E31" s="45">
        <v>43</v>
      </c>
      <c r="F31" s="45">
        <v>27</v>
      </c>
      <c r="G31" s="93">
        <f t="shared" si="5"/>
        <v>32.5</v>
      </c>
      <c r="H31" s="93">
        <f t="shared" si="6"/>
        <v>67.5</v>
      </c>
      <c r="I31" s="188" t="s">
        <v>2207</v>
      </c>
      <c r="J31" s="101" t="s">
        <v>185</v>
      </c>
      <c r="K31" s="102">
        <v>0</v>
      </c>
      <c r="L31" s="106">
        <v>0</v>
      </c>
      <c r="M31" s="106">
        <v>0</v>
      </c>
      <c r="N31" s="102">
        <v>0</v>
      </c>
      <c r="O31" s="106">
        <v>1</v>
      </c>
      <c r="P31" s="106">
        <v>0</v>
      </c>
      <c r="Q31" s="106">
        <v>0</v>
      </c>
      <c r="R31" s="102">
        <v>2</v>
      </c>
      <c r="S31" s="106">
        <v>0</v>
      </c>
      <c r="T31" s="106">
        <v>0</v>
      </c>
      <c r="U31" s="106">
        <v>2</v>
      </c>
      <c r="V31" s="93">
        <v>0</v>
      </c>
      <c r="W31" s="93">
        <v>2</v>
      </c>
      <c r="X31" s="93">
        <v>2</v>
      </c>
      <c r="Y31" s="106"/>
      <c r="Z31" s="106"/>
      <c r="AA31" s="93">
        <f t="shared" si="0"/>
        <v>9</v>
      </c>
      <c r="AB31"/>
      <c r="AC31"/>
      <c r="AD31"/>
      <c r="AE31"/>
      <c r="AF31"/>
      <c r="AG31"/>
      <c r="AH31"/>
      <c r="AI31"/>
      <c r="AJ31"/>
      <c r="AK31"/>
    </row>
    <row r="32" spans="1:37" ht="31.5" customHeight="1" thickBot="1" x14ac:dyDescent="0.25">
      <c r="A32" s="161" t="s">
        <v>186</v>
      </c>
      <c r="B32" s="162" t="s">
        <v>187</v>
      </c>
      <c r="C32" s="163">
        <v>43</v>
      </c>
      <c r="D32" s="163">
        <v>22</v>
      </c>
      <c r="E32" s="163">
        <v>30</v>
      </c>
      <c r="F32" s="163">
        <v>21</v>
      </c>
      <c r="G32" s="154">
        <f t="shared" si="5"/>
        <v>30.16</v>
      </c>
      <c r="H32" s="154">
        <f t="shared" si="6"/>
        <v>69.84</v>
      </c>
      <c r="I32" s="162" t="s">
        <v>2208</v>
      </c>
      <c r="J32" s="162" t="s">
        <v>1317</v>
      </c>
      <c r="K32" s="164">
        <v>0</v>
      </c>
      <c r="L32" s="164">
        <v>0</v>
      </c>
      <c r="M32" s="165">
        <v>0</v>
      </c>
      <c r="N32" s="164">
        <v>1</v>
      </c>
      <c r="O32" s="165">
        <v>0</v>
      </c>
      <c r="P32" s="165">
        <v>0</v>
      </c>
      <c r="Q32" s="165">
        <v>0</v>
      </c>
      <c r="R32" s="164">
        <v>2</v>
      </c>
      <c r="S32" s="165">
        <v>0</v>
      </c>
      <c r="T32" s="154">
        <v>0</v>
      </c>
      <c r="U32" s="154">
        <v>1</v>
      </c>
      <c r="V32" s="154">
        <v>0</v>
      </c>
      <c r="W32" s="154">
        <v>2</v>
      </c>
      <c r="X32" s="154">
        <v>1</v>
      </c>
      <c r="Y32" s="165">
        <v>0</v>
      </c>
      <c r="Z32" s="165"/>
      <c r="AA32" s="93">
        <f t="shared" si="0"/>
        <v>7</v>
      </c>
      <c r="AB32"/>
      <c r="AC32"/>
      <c r="AD32"/>
      <c r="AE32"/>
      <c r="AF32"/>
      <c r="AG32"/>
      <c r="AH32"/>
      <c r="AI32"/>
      <c r="AJ32"/>
      <c r="AK32"/>
    </row>
    <row r="33" spans="1:37" s="170" customFormat="1" x14ac:dyDescent="0.2">
      <c r="A33" s="166" t="s">
        <v>87</v>
      </c>
      <c r="B33" s="167" t="s">
        <v>88</v>
      </c>
      <c r="C33" s="168">
        <f t="shared" ref="C33:H33" si="7">AVERAGE(C7:C32)</f>
        <v>13.73076923076923</v>
      </c>
      <c r="D33" s="168">
        <f t="shared" si="7"/>
        <v>15.576923076923077</v>
      </c>
      <c r="E33" s="168">
        <f t="shared" si="7"/>
        <v>19.192307692307693</v>
      </c>
      <c r="F33" s="168">
        <f t="shared" si="7"/>
        <v>17.307692307692307</v>
      </c>
      <c r="G33" s="169">
        <f t="shared" si="7"/>
        <v>17.11</v>
      </c>
      <c r="H33" s="169">
        <f t="shared" si="7"/>
        <v>82.890000000000015</v>
      </c>
      <c r="I33" s="167"/>
      <c r="J33" s="167"/>
      <c r="K33" s="168">
        <f t="shared" ref="K33:Y33" si="8">AVERAGE(K7:K32)</f>
        <v>0.76923076923076927</v>
      </c>
      <c r="L33" s="168">
        <f t="shared" si="8"/>
        <v>0.11538461538461539</v>
      </c>
      <c r="M33" s="168">
        <f t="shared" si="8"/>
        <v>0.11538461538461539</v>
      </c>
      <c r="N33" s="168">
        <f t="shared" si="8"/>
        <v>0.30769230769230771</v>
      </c>
      <c r="O33" s="168">
        <f t="shared" si="8"/>
        <v>0.30769230769230771</v>
      </c>
      <c r="P33" s="168">
        <f t="shared" si="8"/>
        <v>0.11538461538461539</v>
      </c>
      <c r="Q33" s="168">
        <f t="shared" si="8"/>
        <v>0</v>
      </c>
      <c r="R33" s="168">
        <f t="shared" si="8"/>
        <v>1.5769230769230769</v>
      </c>
      <c r="S33" s="168">
        <f t="shared" si="8"/>
        <v>0</v>
      </c>
      <c r="T33" s="169">
        <f t="shared" si="8"/>
        <v>0.26923076923076922</v>
      </c>
      <c r="U33" s="169">
        <f t="shared" si="8"/>
        <v>0.92307692307692313</v>
      </c>
      <c r="V33" s="169">
        <f t="shared" si="8"/>
        <v>3.8461538461538464E-2</v>
      </c>
      <c r="W33" s="168">
        <f t="shared" si="8"/>
        <v>1.7692307692307692</v>
      </c>
      <c r="X33" s="168">
        <f t="shared" si="8"/>
        <v>0.53846153846153844</v>
      </c>
      <c r="Y33" s="168">
        <f t="shared" si="8"/>
        <v>8.3333333333333329E-2</v>
      </c>
      <c r="Z33" s="168"/>
    </row>
    <row r="34" spans="1:37" s="172" customFormat="1" ht="16" thickBot="1" x14ac:dyDescent="0.25">
      <c r="A34" s="171"/>
      <c r="B34" s="172" t="s">
        <v>89</v>
      </c>
      <c r="G34" s="173"/>
      <c r="H34" s="174"/>
      <c r="I34" s="174"/>
      <c r="J34" s="174"/>
      <c r="K34" s="174">
        <f t="shared" ref="K34:Y34" si="9">SUM(K7:K32)</f>
        <v>20</v>
      </c>
      <c r="L34" s="174">
        <f t="shared" si="9"/>
        <v>3</v>
      </c>
      <c r="M34" s="174">
        <f t="shared" si="9"/>
        <v>3</v>
      </c>
      <c r="N34" s="175">
        <f t="shared" si="9"/>
        <v>8</v>
      </c>
      <c r="O34" s="175">
        <f t="shared" si="9"/>
        <v>8</v>
      </c>
      <c r="P34" s="175">
        <f t="shared" si="9"/>
        <v>3</v>
      </c>
      <c r="Q34" s="175">
        <f t="shared" si="9"/>
        <v>0</v>
      </c>
      <c r="R34" s="175">
        <f t="shared" si="9"/>
        <v>41</v>
      </c>
      <c r="S34" s="175">
        <f t="shared" si="9"/>
        <v>0</v>
      </c>
      <c r="T34" s="175">
        <f t="shared" si="9"/>
        <v>7</v>
      </c>
      <c r="U34" s="175">
        <f t="shared" si="9"/>
        <v>24</v>
      </c>
      <c r="V34" s="175">
        <f t="shared" si="9"/>
        <v>1</v>
      </c>
      <c r="W34" s="175">
        <f t="shared" si="9"/>
        <v>46</v>
      </c>
      <c r="X34" s="175">
        <f t="shared" si="9"/>
        <v>14</v>
      </c>
      <c r="Y34" s="175">
        <f t="shared" si="9"/>
        <v>2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</row>
    <row r="35" spans="1:37" s="2" customFormat="1" x14ac:dyDescent="0.2">
      <c r="A35"/>
      <c r="B35" s="116" t="s">
        <v>90</v>
      </c>
      <c r="C35"/>
      <c r="D35"/>
      <c r="E35"/>
      <c r="F35" s="81"/>
      <c r="H35"/>
      <c r="I35"/>
      <c r="J35"/>
      <c r="K35">
        <f>(11/27)*100</f>
        <v>40.74074074074074</v>
      </c>
      <c r="L35">
        <f>(3/27)*100</f>
        <v>11.111111111111111</v>
      </c>
      <c r="M35">
        <f>(3/27)*100</f>
        <v>11.111111111111111</v>
      </c>
      <c r="N35" s="3">
        <f>(5/27)*100</f>
        <v>18.518518518518519</v>
      </c>
      <c r="O35" s="3">
        <f>(6/27)*100</f>
        <v>22.222222222222221</v>
      </c>
      <c r="P35" s="3">
        <f>(2/27)*100</f>
        <v>7.4074074074074066</v>
      </c>
      <c r="Q35" s="3">
        <v>0</v>
      </c>
      <c r="R35" s="4">
        <f>(21/27)*100</f>
        <v>77.777777777777786</v>
      </c>
      <c r="S35" s="4">
        <v>0</v>
      </c>
      <c r="T35" s="3">
        <f>(2/27)*100</f>
        <v>7.4074074074074066</v>
      </c>
      <c r="U35" s="5">
        <f>(16/27)*100</f>
        <v>59.259259259259252</v>
      </c>
      <c r="V35" s="5">
        <f>(1/27)*100</f>
        <v>3.7037037037037033</v>
      </c>
      <c r="W35" s="5">
        <f>(23/27)*100</f>
        <v>85.18518518518519</v>
      </c>
      <c r="X35" s="5">
        <f>(9/27)*100</f>
        <v>33.333333333333329</v>
      </c>
      <c r="Y35" s="3">
        <f>(2/27)*100</f>
        <v>7.4074074074074066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s="2" customFormat="1" x14ac:dyDescent="0.2">
      <c r="A36"/>
      <c r="B36" s="116" t="s">
        <v>91</v>
      </c>
      <c r="C36"/>
      <c r="D36">
        <v>100</v>
      </c>
      <c r="E36"/>
      <c r="F36" s="81"/>
      <c r="H36"/>
      <c r="I36"/>
      <c r="J36"/>
      <c r="K36"/>
      <c r="L36"/>
      <c r="M36"/>
      <c r="N36" s="3"/>
      <c r="O36" s="3"/>
      <c r="P36" s="3"/>
      <c r="Q36" s="3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s="2" customFormat="1" x14ac:dyDescent="0.2">
      <c r="A37"/>
      <c r="B37"/>
      <c r="C37"/>
      <c r="D37"/>
      <c r="E37"/>
      <c r="F37" s="81"/>
      <c r="H37"/>
      <c r="I37"/>
      <c r="J37"/>
      <c r="K37"/>
      <c r="L37"/>
      <c r="M37"/>
      <c r="N37" s="3"/>
      <c r="O37" s="3"/>
      <c r="P37" s="3"/>
      <c r="Q37" s="3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40" spans="1:37" x14ac:dyDescent="0.2">
      <c r="M40" s="112"/>
    </row>
  </sheetData>
  <mergeCells count="2">
    <mergeCell ref="C5:F5"/>
    <mergeCell ref="K5:AB5"/>
  </mergeCells>
  <conditionalFormatting sqref="K5:K6 T34 T36:T65454">
    <cfRule type="cellIs" dxfId="53" priority="13" stopIfTrue="1" operator="equal">
      <formula>"a"</formula>
    </cfRule>
  </conditionalFormatting>
  <conditionalFormatting sqref="K8 W18:X31">
    <cfRule type="cellIs" dxfId="52" priority="6" stopIfTrue="1" operator="equal">
      <formula>"a"</formula>
    </cfRule>
  </conditionalFormatting>
  <conditionalFormatting sqref="T1:T4">
    <cfRule type="cellIs" dxfId="51" priority="1" stopIfTrue="1" operator="equal">
      <formula>"a"</formula>
    </cfRule>
  </conditionalFormatting>
  <conditionalFormatting sqref="W8:X16">
    <cfRule type="cellIs" dxfId="50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405-E554-4B15-A827-D61464859D17}">
  <dimension ref="A1:AL184"/>
  <sheetViews>
    <sheetView zoomScale="110" zoomScaleNormal="110" zoomScaleSheetLayoutView="100" workbookViewId="0">
      <pane xSplit="1" ySplit="6" topLeftCell="D72" activePane="bottomRight" state="frozen"/>
      <selection pane="topRight" activeCell="B1" sqref="B1"/>
      <selection pane="bottomLeft" activeCell="A7" sqref="A7"/>
      <selection pane="bottomRight" activeCell="J83" sqref="J83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3.1640625" style="93" bestFit="1" customWidth="1"/>
    <col min="10" max="10" width="88.83203125" style="93" bestFit="1" customWidth="1"/>
    <col min="11" max="11" width="8.5" style="93"/>
    <col min="12" max="12" width="8" style="93" bestFit="1" customWidth="1"/>
    <col min="13" max="16384" width="8.5" style="93"/>
  </cols>
  <sheetData>
    <row r="1" spans="1:38" s="145" customFormat="1" ht="17" x14ac:dyDescent="0.2">
      <c r="A1" s="145" t="s">
        <v>189</v>
      </c>
      <c r="B1" s="150"/>
      <c r="G1" s="150"/>
      <c r="O1" s="147"/>
      <c r="P1" s="147"/>
      <c r="Q1" s="147"/>
      <c r="R1" s="147"/>
      <c r="S1" s="151"/>
      <c r="T1" s="151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</row>
    <row r="2" spans="1:38" x14ac:dyDescent="0.2">
      <c r="A2"/>
      <c r="B2" s="144" t="s">
        <v>190</v>
      </c>
      <c r="C2" s="249"/>
      <c r="D2"/>
      <c r="E2"/>
      <c r="F2"/>
      <c r="G2" s="119"/>
      <c r="H2"/>
      <c r="I2"/>
      <c r="J2"/>
      <c r="K2"/>
      <c r="L2"/>
      <c r="M2"/>
      <c r="N2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">
      <c r="A3"/>
      <c r="B3"/>
      <c r="C3"/>
      <c r="D3"/>
      <c r="E3"/>
      <c r="F3"/>
      <c r="G3" s="119"/>
      <c r="H3"/>
      <c r="I3"/>
      <c r="J3"/>
      <c r="K3"/>
      <c r="L3"/>
      <c r="M3"/>
      <c r="N3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111"/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8"/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</row>
    <row r="7" spans="1:38" x14ac:dyDescent="0.2">
      <c r="A7" s="93">
        <v>1</v>
      </c>
      <c r="B7" s="115" t="s">
        <v>192</v>
      </c>
      <c r="C7" s="93">
        <v>37</v>
      </c>
      <c r="D7" s="93">
        <v>5</v>
      </c>
      <c r="E7" s="93">
        <v>23</v>
      </c>
      <c r="F7" s="93">
        <v>90</v>
      </c>
      <c r="G7" s="93">
        <f t="shared" ref="G7:G37" si="0">((AVERAGE(C7:F7))*(1.04))</f>
        <v>40.300000000000004</v>
      </c>
      <c r="H7" s="93">
        <f t="shared" ref="H7:H37" si="1">100-G7</f>
        <v>59.699999999999996</v>
      </c>
      <c r="I7" s="93" t="s">
        <v>2857</v>
      </c>
      <c r="J7" s="93" t="s">
        <v>2757</v>
      </c>
      <c r="L7" s="93">
        <v>2</v>
      </c>
      <c r="M7" s="93">
        <v>1</v>
      </c>
      <c r="N7" s="93">
        <v>0</v>
      </c>
      <c r="O7" s="93">
        <v>3</v>
      </c>
      <c r="P7" s="93">
        <v>1</v>
      </c>
      <c r="Q7" s="93">
        <v>2</v>
      </c>
      <c r="R7" s="93">
        <v>0</v>
      </c>
      <c r="S7" s="93">
        <v>3</v>
      </c>
      <c r="T7" s="93">
        <v>0</v>
      </c>
      <c r="U7" s="93">
        <v>0</v>
      </c>
      <c r="V7" s="93">
        <v>0</v>
      </c>
      <c r="W7" s="93">
        <v>1</v>
      </c>
      <c r="X7" s="93">
        <v>3</v>
      </c>
      <c r="Y7" s="93">
        <v>0</v>
      </c>
      <c r="Z7" s="93">
        <v>0</v>
      </c>
      <c r="AA7" s="93">
        <v>1</v>
      </c>
    </row>
    <row r="8" spans="1:38" x14ac:dyDescent="0.2">
      <c r="A8" s="93">
        <v>2</v>
      </c>
      <c r="B8" s="115" t="s">
        <v>195</v>
      </c>
      <c r="C8" s="93">
        <v>8</v>
      </c>
      <c r="D8" s="93">
        <v>4</v>
      </c>
      <c r="E8" s="93">
        <v>3</v>
      </c>
      <c r="F8" s="93">
        <v>5</v>
      </c>
      <c r="G8" s="93">
        <f t="shared" si="0"/>
        <v>5.2</v>
      </c>
      <c r="H8" s="93">
        <f t="shared" si="1"/>
        <v>94.8</v>
      </c>
      <c r="I8" s="93" t="s">
        <v>2858</v>
      </c>
      <c r="J8" s="93" t="s">
        <v>2335</v>
      </c>
      <c r="L8" s="93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4</v>
      </c>
      <c r="T8" s="93">
        <v>0</v>
      </c>
      <c r="U8" s="93">
        <v>0</v>
      </c>
      <c r="V8" s="93">
        <v>0</v>
      </c>
      <c r="W8" s="93">
        <v>2</v>
      </c>
      <c r="X8" s="93">
        <v>1</v>
      </c>
      <c r="Y8" s="93">
        <v>0</v>
      </c>
      <c r="Z8" s="93">
        <v>0</v>
      </c>
      <c r="AA8" s="93">
        <v>0</v>
      </c>
    </row>
    <row r="9" spans="1:38" x14ac:dyDescent="0.2">
      <c r="A9" s="139">
        <v>3</v>
      </c>
      <c r="B9" s="115" t="s">
        <v>198</v>
      </c>
      <c r="C9" s="45">
        <v>10</v>
      </c>
      <c r="D9" s="45">
        <v>6</v>
      </c>
      <c r="E9" s="45">
        <v>13</v>
      </c>
      <c r="F9" s="45">
        <v>17</v>
      </c>
      <c r="G9" s="93">
        <f t="shared" si="0"/>
        <v>11.96</v>
      </c>
      <c r="H9" s="93">
        <f t="shared" si="1"/>
        <v>88.039999999999992</v>
      </c>
      <c r="I9" s="101" t="s">
        <v>2715</v>
      </c>
      <c r="J9" s="101" t="s">
        <v>200</v>
      </c>
      <c r="K9" s="115"/>
      <c r="L9" s="93">
        <v>1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4</v>
      </c>
      <c r="T9" s="93">
        <v>0</v>
      </c>
      <c r="U9" s="93">
        <v>0</v>
      </c>
      <c r="V9" s="93">
        <v>0</v>
      </c>
      <c r="W9" s="93">
        <v>2</v>
      </c>
      <c r="X9" s="93">
        <v>1</v>
      </c>
      <c r="Y9" s="93">
        <v>0</v>
      </c>
      <c r="Z9" s="93">
        <v>0</v>
      </c>
      <c r="AA9" s="93">
        <v>0</v>
      </c>
    </row>
    <row r="10" spans="1:38" x14ac:dyDescent="0.2">
      <c r="A10" s="139">
        <v>4</v>
      </c>
      <c r="B10" s="115" t="s">
        <v>201</v>
      </c>
      <c r="C10" s="45">
        <v>6</v>
      </c>
      <c r="D10" s="45">
        <v>3</v>
      </c>
      <c r="E10" s="45">
        <v>8</v>
      </c>
      <c r="F10" s="45">
        <v>3</v>
      </c>
      <c r="G10" s="93">
        <f t="shared" si="0"/>
        <v>5.2</v>
      </c>
      <c r="H10" s="93">
        <f t="shared" si="1"/>
        <v>94.8</v>
      </c>
      <c r="I10" s="101" t="s">
        <v>202</v>
      </c>
      <c r="J10" s="101" t="s">
        <v>2336</v>
      </c>
      <c r="K10" s="115"/>
      <c r="L10" s="93">
        <v>1</v>
      </c>
      <c r="M10" s="108">
        <v>0</v>
      </c>
      <c r="N10" s="93">
        <v>0</v>
      </c>
      <c r="O10" s="93">
        <v>3</v>
      </c>
      <c r="P10" s="93">
        <v>0</v>
      </c>
      <c r="Q10" s="93">
        <v>0</v>
      </c>
      <c r="R10" s="93">
        <v>0</v>
      </c>
      <c r="S10" s="108">
        <v>3</v>
      </c>
      <c r="T10" s="93">
        <v>0</v>
      </c>
      <c r="U10" s="93">
        <v>0</v>
      </c>
      <c r="V10" s="93">
        <v>0</v>
      </c>
      <c r="W10" s="93">
        <v>3</v>
      </c>
      <c r="X10" s="93">
        <v>3</v>
      </c>
      <c r="Y10" s="93">
        <v>0</v>
      </c>
      <c r="Z10" s="93">
        <v>0</v>
      </c>
      <c r="AA10" s="93">
        <v>0</v>
      </c>
    </row>
    <row r="11" spans="1:38" x14ac:dyDescent="0.2">
      <c r="A11" s="139">
        <v>5</v>
      </c>
      <c r="B11" s="115" t="s">
        <v>204</v>
      </c>
      <c r="C11" s="45">
        <v>25</v>
      </c>
      <c r="D11" s="45">
        <v>23</v>
      </c>
      <c r="E11" s="45">
        <v>30</v>
      </c>
      <c r="F11" s="45">
        <v>22</v>
      </c>
      <c r="G11" s="93">
        <f t="shared" si="0"/>
        <v>26</v>
      </c>
      <c r="H11" s="93">
        <f t="shared" si="1"/>
        <v>74</v>
      </c>
      <c r="I11" s="101" t="s">
        <v>2240</v>
      </c>
      <c r="J11" s="101" t="s">
        <v>2337</v>
      </c>
      <c r="K11" s="115"/>
      <c r="L11" s="108">
        <v>3</v>
      </c>
      <c r="M11" s="93">
        <v>0</v>
      </c>
      <c r="N11" s="93">
        <v>0</v>
      </c>
      <c r="O11" s="108">
        <v>3</v>
      </c>
      <c r="P11" s="93">
        <v>0</v>
      </c>
      <c r="Q11" s="93">
        <v>0</v>
      </c>
      <c r="R11" s="93">
        <v>1</v>
      </c>
      <c r="S11" s="108">
        <v>3</v>
      </c>
      <c r="T11" s="93">
        <v>0</v>
      </c>
      <c r="U11" s="93">
        <v>0</v>
      </c>
      <c r="V11" s="93">
        <v>1</v>
      </c>
      <c r="W11" s="93">
        <v>1</v>
      </c>
      <c r="X11" s="93">
        <v>3</v>
      </c>
      <c r="Y11" s="93">
        <v>0</v>
      </c>
      <c r="Z11" s="93">
        <v>0</v>
      </c>
      <c r="AA11" s="93">
        <v>0</v>
      </c>
    </row>
    <row r="12" spans="1:38" x14ac:dyDescent="0.2">
      <c r="A12" s="139">
        <v>6</v>
      </c>
      <c r="B12" s="115" t="s">
        <v>207</v>
      </c>
      <c r="C12" s="45">
        <v>13</v>
      </c>
      <c r="D12" s="45">
        <v>6</v>
      </c>
      <c r="E12" s="45">
        <v>16</v>
      </c>
      <c r="F12" s="45">
        <v>8</v>
      </c>
      <c r="G12" s="93">
        <f t="shared" si="0"/>
        <v>11.18</v>
      </c>
      <c r="H12" s="93">
        <f t="shared" si="1"/>
        <v>88.82</v>
      </c>
      <c r="I12" s="101" t="s">
        <v>2241</v>
      </c>
      <c r="J12" s="101" t="s">
        <v>2338</v>
      </c>
      <c r="K12" s="115"/>
      <c r="L12" s="108">
        <v>3</v>
      </c>
      <c r="M12" s="93">
        <v>1</v>
      </c>
      <c r="N12" s="93">
        <v>0</v>
      </c>
      <c r="O12" s="108">
        <v>4</v>
      </c>
      <c r="P12" s="93">
        <v>0</v>
      </c>
      <c r="Q12" s="93">
        <v>1</v>
      </c>
      <c r="R12" s="93">
        <v>1</v>
      </c>
      <c r="S12" s="108">
        <v>4</v>
      </c>
      <c r="T12" s="93">
        <v>0</v>
      </c>
      <c r="U12" s="93">
        <v>0</v>
      </c>
      <c r="V12" s="93">
        <v>1</v>
      </c>
      <c r="W12" s="93">
        <v>1</v>
      </c>
      <c r="X12" s="93">
        <v>4</v>
      </c>
      <c r="Y12" s="93">
        <v>1</v>
      </c>
      <c r="Z12" s="93">
        <v>0</v>
      </c>
      <c r="AA12" s="93">
        <v>2</v>
      </c>
    </row>
    <row r="13" spans="1:38" s="254" customFormat="1" x14ac:dyDescent="0.2">
      <c r="A13" s="251">
        <v>7</v>
      </c>
      <c r="B13" s="252" t="s">
        <v>210</v>
      </c>
      <c r="C13" s="253"/>
      <c r="D13" s="253"/>
      <c r="E13" s="253"/>
      <c r="F13" s="253"/>
      <c r="I13" s="252"/>
      <c r="J13" s="252"/>
      <c r="K13" s="252"/>
      <c r="L13" s="255"/>
      <c r="O13" s="255"/>
      <c r="S13" s="255"/>
      <c r="Z13" s="254">
        <v>0</v>
      </c>
    </row>
    <row r="14" spans="1:38" x14ac:dyDescent="0.2">
      <c r="A14" s="139">
        <v>8</v>
      </c>
      <c r="B14" s="115" t="s">
        <v>211</v>
      </c>
      <c r="C14" s="45">
        <v>3</v>
      </c>
      <c r="D14" s="45">
        <v>0</v>
      </c>
      <c r="E14" s="45">
        <v>5</v>
      </c>
      <c r="F14" s="45">
        <v>0</v>
      </c>
      <c r="G14" s="93">
        <f t="shared" si="0"/>
        <v>2.08</v>
      </c>
      <c r="H14" s="93">
        <f t="shared" si="1"/>
        <v>97.92</v>
      </c>
      <c r="I14" s="101" t="s">
        <v>2242</v>
      </c>
      <c r="J14" s="101" t="s">
        <v>2339</v>
      </c>
      <c r="K14" s="115"/>
      <c r="L14" s="108">
        <v>1</v>
      </c>
      <c r="M14" s="93">
        <v>0</v>
      </c>
      <c r="N14" s="93">
        <v>0</v>
      </c>
      <c r="O14" s="108">
        <v>1</v>
      </c>
      <c r="P14" s="93">
        <v>0</v>
      </c>
      <c r="Q14" s="93">
        <v>1</v>
      </c>
      <c r="R14" s="93">
        <v>2</v>
      </c>
      <c r="S14" s="108">
        <v>4</v>
      </c>
      <c r="T14" s="93">
        <v>0</v>
      </c>
      <c r="U14" s="93">
        <v>0</v>
      </c>
      <c r="V14" s="93">
        <v>4</v>
      </c>
      <c r="W14" s="93">
        <v>0</v>
      </c>
      <c r="X14" s="93">
        <v>2</v>
      </c>
      <c r="Y14" s="93">
        <v>1</v>
      </c>
      <c r="Z14" s="93">
        <v>0</v>
      </c>
      <c r="AA14" s="93">
        <v>0</v>
      </c>
    </row>
    <row r="15" spans="1:38" x14ac:dyDescent="0.2">
      <c r="A15" s="139">
        <v>9</v>
      </c>
      <c r="B15" s="115" t="s">
        <v>214</v>
      </c>
      <c r="C15" s="45">
        <v>12</v>
      </c>
      <c r="D15" s="45">
        <v>4</v>
      </c>
      <c r="E15" s="45">
        <v>8</v>
      </c>
      <c r="F15" s="45">
        <v>8</v>
      </c>
      <c r="G15" s="93">
        <f t="shared" si="0"/>
        <v>8.32</v>
      </c>
      <c r="H15" s="93">
        <f t="shared" si="1"/>
        <v>91.68</v>
      </c>
      <c r="I15" s="101" t="s">
        <v>2859</v>
      </c>
      <c r="J15" s="101" t="s">
        <v>2860</v>
      </c>
      <c r="K15" s="115"/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4</v>
      </c>
      <c r="T15" s="93">
        <v>0</v>
      </c>
      <c r="U15" s="93">
        <v>0</v>
      </c>
      <c r="V15" s="93">
        <v>0</v>
      </c>
      <c r="W15" s="93">
        <v>1</v>
      </c>
      <c r="X15" s="93">
        <v>2</v>
      </c>
      <c r="Y15" s="93">
        <v>0</v>
      </c>
      <c r="Z15" s="93">
        <v>0</v>
      </c>
      <c r="AA15" s="93">
        <v>0</v>
      </c>
    </row>
    <row r="16" spans="1:38" x14ac:dyDescent="0.2">
      <c r="A16" s="139">
        <v>10</v>
      </c>
      <c r="B16" s="115" t="s">
        <v>217</v>
      </c>
      <c r="C16" s="45">
        <v>1</v>
      </c>
      <c r="D16" s="45">
        <v>7</v>
      </c>
      <c r="E16" s="45">
        <v>3</v>
      </c>
      <c r="F16" s="45">
        <v>4</v>
      </c>
      <c r="G16" s="93">
        <f t="shared" si="0"/>
        <v>3.9000000000000004</v>
      </c>
      <c r="H16" s="93">
        <f t="shared" si="1"/>
        <v>96.1</v>
      </c>
      <c r="I16" s="101" t="s">
        <v>2243</v>
      </c>
      <c r="J16" s="101" t="s">
        <v>2340</v>
      </c>
      <c r="K16" s="115"/>
      <c r="L16" s="108">
        <v>1</v>
      </c>
      <c r="M16" s="93">
        <v>0</v>
      </c>
      <c r="N16" s="93">
        <v>0</v>
      </c>
      <c r="O16" s="108">
        <v>4</v>
      </c>
      <c r="P16" s="93">
        <v>0</v>
      </c>
      <c r="Q16" s="93">
        <v>0</v>
      </c>
      <c r="R16" s="93">
        <v>0</v>
      </c>
      <c r="S16" s="108">
        <v>3</v>
      </c>
      <c r="T16" s="93">
        <v>0</v>
      </c>
      <c r="U16" s="93">
        <v>0</v>
      </c>
      <c r="V16" s="93">
        <v>0</v>
      </c>
      <c r="W16" s="93">
        <v>0</v>
      </c>
      <c r="X16" s="93">
        <v>4</v>
      </c>
      <c r="Y16" s="93">
        <v>0</v>
      </c>
      <c r="Z16" s="93">
        <v>0</v>
      </c>
      <c r="AA16" s="93">
        <v>0</v>
      </c>
    </row>
    <row r="17" spans="1:29" x14ac:dyDescent="0.2">
      <c r="A17" s="139">
        <v>11</v>
      </c>
      <c r="B17" s="115" t="s">
        <v>220</v>
      </c>
      <c r="C17" s="45">
        <v>3</v>
      </c>
      <c r="D17" s="45">
        <v>5</v>
      </c>
      <c r="E17" s="45">
        <v>0</v>
      </c>
      <c r="F17" s="45">
        <v>2</v>
      </c>
      <c r="G17" s="93">
        <f t="shared" si="0"/>
        <v>2.6</v>
      </c>
      <c r="H17" s="93">
        <f t="shared" si="1"/>
        <v>97.4</v>
      </c>
      <c r="I17" s="101" t="s">
        <v>221</v>
      </c>
      <c r="J17" s="101" t="s">
        <v>2341</v>
      </c>
      <c r="K17" s="115"/>
      <c r="L17" s="108">
        <v>0</v>
      </c>
      <c r="M17" s="93">
        <v>1</v>
      </c>
      <c r="N17" s="93">
        <v>0</v>
      </c>
      <c r="O17" s="108">
        <v>2</v>
      </c>
      <c r="P17" s="93">
        <v>0</v>
      </c>
      <c r="Q17" s="93">
        <v>0</v>
      </c>
      <c r="R17" s="93">
        <v>0</v>
      </c>
      <c r="S17" s="108">
        <v>3</v>
      </c>
      <c r="T17" s="93">
        <v>0</v>
      </c>
      <c r="U17" s="93">
        <v>0</v>
      </c>
      <c r="V17" s="93">
        <v>1</v>
      </c>
      <c r="W17" s="93">
        <v>0</v>
      </c>
      <c r="X17" s="93">
        <v>3</v>
      </c>
      <c r="Y17" s="93">
        <v>0</v>
      </c>
      <c r="Z17" s="93">
        <v>0</v>
      </c>
      <c r="AA17" s="93">
        <v>0</v>
      </c>
    </row>
    <row r="18" spans="1:29" x14ac:dyDescent="0.2">
      <c r="A18" s="139">
        <v>12</v>
      </c>
      <c r="B18" s="115" t="s">
        <v>223</v>
      </c>
      <c r="C18" s="93">
        <v>9</v>
      </c>
      <c r="D18" s="93">
        <v>7</v>
      </c>
      <c r="E18" s="93">
        <v>4</v>
      </c>
      <c r="F18" s="93">
        <v>4</v>
      </c>
      <c r="G18" s="93">
        <f t="shared" si="0"/>
        <v>6.24</v>
      </c>
      <c r="H18" s="93">
        <f t="shared" si="1"/>
        <v>93.76</v>
      </c>
      <c r="I18" s="93" t="s">
        <v>2244</v>
      </c>
      <c r="J18" s="93" t="s">
        <v>2342</v>
      </c>
      <c r="L18" s="93">
        <v>2</v>
      </c>
      <c r="M18" s="93">
        <v>0</v>
      </c>
      <c r="N18" s="93">
        <v>0</v>
      </c>
      <c r="O18" s="45">
        <v>3</v>
      </c>
      <c r="P18" s="45">
        <v>0</v>
      </c>
      <c r="Q18" s="45">
        <v>0</v>
      </c>
      <c r="R18" s="45">
        <v>4</v>
      </c>
      <c r="S18" s="115">
        <v>4</v>
      </c>
      <c r="T18" s="115">
        <v>0</v>
      </c>
      <c r="U18" s="108">
        <v>0</v>
      </c>
      <c r="V18" s="108">
        <v>2</v>
      </c>
      <c r="W18" s="108">
        <v>3</v>
      </c>
      <c r="X18" s="108">
        <v>3</v>
      </c>
      <c r="Y18" s="108">
        <v>0</v>
      </c>
      <c r="Z18" s="108">
        <v>0</v>
      </c>
      <c r="AA18" s="108">
        <v>0</v>
      </c>
      <c r="AB18" s="108"/>
      <c r="AC18" s="108"/>
    </row>
    <row r="19" spans="1:29" s="254" customFormat="1" x14ac:dyDescent="0.2">
      <c r="A19" s="251">
        <v>13</v>
      </c>
      <c r="B19" s="252" t="s">
        <v>226</v>
      </c>
      <c r="C19" s="253"/>
      <c r="D19" s="253"/>
      <c r="E19" s="253"/>
      <c r="F19" s="253"/>
      <c r="I19" s="252"/>
      <c r="J19" s="252"/>
      <c r="K19" s="252"/>
      <c r="L19" s="255"/>
      <c r="O19" s="255"/>
      <c r="S19" s="255"/>
      <c r="X19" s="254">
        <v>2</v>
      </c>
      <c r="Y19" s="254">
        <v>0</v>
      </c>
      <c r="Z19" s="254">
        <v>0</v>
      </c>
      <c r="AA19" s="254">
        <v>0</v>
      </c>
    </row>
    <row r="20" spans="1:29" x14ac:dyDescent="0.2">
      <c r="A20" s="139">
        <v>14</v>
      </c>
      <c r="B20" s="115" t="s">
        <v>227</v>
      </c>
      <c r="C20" s="45">
        <v>17</v>
      </c>
      <c r="D20" s="45">
        <v>23</v>
      </c>
      <c r="E20" s="45">
        <v>36</v>
      </c>
      <c r="F20" s="45">
        <v>11</v>
      </c>
      <c r="G20" s="93">
        <f t="shared" si="0"/>
        <v>22.62</v>
      </c>
      <c r="H20" s="93">
        <f t="shared" si="1"/>
        <v>77.38</v>
      </c>
      <c r="I20" s="101" t="s">
        <v>2245</v>
      </c>
      <c r="J20" s="101" t="s">
        <v>2343</v>
      </c>
      <c r="K20" s="115"/>
      <c r="L20" s="108">
        <v>0</v>
      </c>
      <c r="M20" s="93">
        <v>0</v>
      </c>
      <c r="N20" s="93">
        <v>0</v>
      </c>
      <c r="O20" s="108">
        <v>2</v>
      </c>
      <c r="P20" s="93">
        <v>0</v>
      </c>
      <c r="Q20" s="93">
        <v>0</v>
      </c>
      <c r="R20" s="93">
        <v>0</v>
      </c>
      <c r="S20" s="108">
        <v>1</v>
      </c>
      <c r="T20" s="93">
        <v>0</v>
      </c>
      <c r="U20" s="93">
        <v>0</v>
      </c>
      <c r="V20" s="93">
        <v>0</v>
      </c>
      <c r="W20" s="93">
        <v>0</v>
      </c>
      <c r="X20" s="93">
        <v>1</v>
      </c>
      <c r="Y20" s="93">
        <v>0</v>
      </c>
      <c r="Z20" s="93">
        <v>0</v>
      </c>
    </row>
    <row r="21" spans="1:29" x14ac:dyDescent="0.2">
      <c r="A21" s="139">
        <v>15</v>
      </c>
      <c r="B21" s="115" t="s">
        <v>230</v>
      </c>
      <c r="C21" s="45">
        <v>0</v>
      </c>
      <c r="D21" s="45">
        <v>4</v>
      </c>
      <c r="E21" s="45">
        <v>7</v>
      </c>
      <c r="F21" s="45">
        <v>5</v>
      </c>
      <c r="G21" s="93">
        <f t="shared" si="0"/>
        <v>4.16</v>
      </c>
      <c r="H21" s="93">
        <f t="shared" si="1"/>
        <v>95.84</v>
      </c>
      <c r="I21" s="101" t="s">
        <v>2246</v>
      </c>
      <c r="J21" s="101" t="s">
        <v>2344</v>
      </c>
      <c r="K21" s="115"/>
      <c r="L21" s="108">
        <v>0</v>
      </c>
      <c r="M21" s="93">
        <v>0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3</v>
      </c>
      <c r="T21" s="93">
        <v>0</v>
      </c>
      <c r="U21" s="93">
        <v>0</v>
      </c>
      <c r="V21" s="93">
        <v>0</v>
      </c>
      <c r="W21" s="93">
        <v>1</v>
      </c>
      <c r="X21" s="93">
        <v>3</v>
      </c>
      <c r="Y21" s="93">
        <v>0</v>
      </c>
      <c r="Z21" s="93">
        <v>0</v>
      </c>
      <c r="AA21" s="93">
        <v>0</v>
      </c>
    </row>
    <row r="22" spans="1:29" x14ac:dyDescent="0.2">
      <c r="A22" s="139">
        <v>16</v>
      </c>
      <c r="B22" s="115" t="s">
        <v>233</v>
      </c>
      <c r="C22" s="45">
        <v>10</v>
      </c>
      <c r="D22" s="45">
        <v>6</v>
      </c>
      <c r="E22" s="45">
        <v>3</v>
      </c>
      <c r="F22" s="45">
        <v>16</v>
      </c>
      <c r="G22" s="93">
        <f t="shared" si="0"/>
        <v>9.1</v>
      </c>
      <c r="H22" s="93">
        <f t="shared" si="1"/>
        <v>90.9</v>
      </c>
      <c r="I22" s="101" t="s">
        <v>234</v>
      </c>
      <c r="J22" s="101" t="s">
        <v>2345</v>
      </c>
      <c r="K22" s="115"/>
      <c r="L22" s="108">
        <v>1</v>
      </c>
      <c r="M22" s="93">
        <v>0</v>
      </c>
      <c r="N22" s="93">
        <v>0</v>
      </c>
      <c r="O22" s="108">
        <v>2</v>
      </c>
      <c r="P22" s="93">
        <v>1</v>
      </c>
      <c r="Q22" s="93">
        <v>0</v>
      </c>
      <c r="R22" s="93">
        <v>0</v>
      </c>
      <c r="S22" s="108">
        <v>4</v>
      </c>
      <c r="T22" s="93">
        <v>0</v>
      </c>
      <c r="U22" s="93">
        <v>0</v>
      </c>
      <c r="V22" s="93">
        <v>0</v>
      </c>
      <c r="W22" s="93">
        <v>1</v>
      </c>
      <c r="X22" s="93">
        <v>2</v>
      </c>
      <c r="Y22" s="93">
        <v>0</v>
      </c>
      <c r="Z22" s="93">
        <v>0</v>
      </c>
      <c r="AA22" s="93">
        <v>0</v>
      </c>
    </row>
    <row r="23" spans="1:29" x14ac:dyDescent="0.2">
      <c r="A23" s="139">
        <v>17</v>
      </c>
      <c r="B23" s="115" t="s">
        <v>236</v>
      </c>
      <c r="C23" s="45">
        <v>8</v>
      </c>
      <c r="D23" s="45">
        <v>2</v>
      </c>
      <c r="E23" s="45">
        <v>0</v>
      </c>
      <c r="F23" s="45">
        <v>2</v>
      </c>
      <c r="G23" s="93">
        <f t="shared" si="0"/>
        <v>3.12</v>
      </c>
      <c r="H23" s="93">
        <f t="shared" si="1"/>
        <v>96.88</v>
      </c>
      <c r="I23" s="101" t="s">
        <v>2247</v>
      </c>
      <c r="J23" s="101" t="s">
        <v>2346</v>
      </c>
      <c r="K23" s="115"/>
      <c r="L23" s="108">
        <v>1</v>
      </c>
      <c r="M23" s="93">
        <v>0</v>
      </c>
      <c r="N23" s="93">
        <v>0</v>
      </c>
      <c r="O23" s="108">
        <v>2</v>
      </c>
      <c r="P23" s="93">
        <v>1</v>
      </c>
      <c r="Q23" s="93">
        <v>2</v>
      </c>
      <c r="R23" s="93">
        <v>0</v>
      </c>
      <c r="S23" s="108">
        <v>3</v>
      </c>
      <c r="T23" s="93">
        <v>0</v>
      </c>
      <c r="U23" s="93">
        <v>0</v>
      </c>
      <c r="V23" s="93">
        <v>0</v>
      </c>
      <c r="W23" s="93">
        <v>1</v>
      </c>
      <c r="X23" s="93">
        <v>2</v>
      </c>
      <c r="Y23" s="93">
        <v>0</v>
      </c>
      <c r="Z23" s="93">
        <v>0</v>
      </c>
      <c r="AA23" s="93">
        <v>0</v>
      </c>
    </row>
    <row r="24" spans="1:29" x14ac:dyDescent="0.2">
      <c r="A24" s="139">
        <v>18</v>
      </c>
      <c r="B24" s="115" t="s">
        <v>239</v>
      </c>
      <c r="C24" s="45">
        <v>23</v>
      </c>
      <c r="D24" s="45">
        <v>52</v>
      </c>
      <c r="E24" s="45">
        <v>18</v>
      </c>
      <c r="F24" s="45">
        <v>13</v>
      </c>
      <c r="G24" s="93">
        <f t="shared" si="0"/>
        <v>27.560000000000002</v>
      </c>
      <c r="H24" s="93">
        <f t="shared" si="1"/>
        <v>72.44</v>
      </c>
      <c r="I24" s="101" t="s">
        <v>2248</v>
      </c>
      <c r="J24" s="101" t="s">
        <v>2347</v>
      </c>
      <c r="K24" s="115"/>
      <c r="L24" s="108">
        <v>0</v>
      </c>
      <c r="M24" s="93">
        <v>0</v>
      </c>
      <c r="N24" s="93">
        <v>1</v>
      </c>
      <c r="O24" s="108">
        <v>4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3</v>
      </c>
      <c r="W24" s="93">
        <v>0</v>
      </c>
      <c r="X24" s="93">
        <v>1</v>
      </c>
      <c r="Y24" s="93">
        <v>0</v>
      </c>
      <c r="Z24" s="93">
        <v>0</v>
      </c>
      <c r="AA24" s="93">
        <v>3</v>
      </c>
    </row>
    <row r="25" spans="1:29" ht="17.25" customHeight="1" x14ac:dyDescent="0.2">
      <c r="A25" s="139">
        <v>19</v>
      </c>
      <c r="B25" s="250" t="s">
        <v>242</v>
      </c>
      <c r="C25" s="45">
        <v>6</v>
      </c>
      <c r="D25" s="45">
        <v>20</v>
      </c>
      <c r="E25" s="45">
        <v>24</v>
      </c>
      <c r="F25" s="45">
        <v>8</v>
      </c>
      <c r="G25" s="93">
        <f t="shared" si="0"/>
        <v>15.08</v>
      </c>
      <c r="H25" s="93">
        <f t="shared" si="1"/>
        <v>84.92</v>
      </c>
      <c r="I25" s="101" t="s">
        <v>2249</v>
      </c>
      <c r="J25" s="101" t="s">
        <v>2348</v>
      </c>
      <c r="K25" s="115"/>
      <c r="L25" s="108">
        <v>2</v>
      </c>
      <c r="M25" s="93">
        <v>1</v>
      </c>
      <c r="N25" s="93">
        <v>0</v>
      </c>
      <c r="O25" s="108">
        <v>2</v>
      </c>
      <c r="P25" s="93">
        <v>0</v>
      </c>
      <c r="Q25" s="93">
        <v>0</v>
      </c>
      <c r="R25" s="93">
        <v>0</v>
      </c>
      <c r="S25" s="108">
        <v>2</v>
      </c>
      <c r="T25" s="93">
        <v>0</v>
      </c>
      <c r="U25" s="93">
        <v>0</v>
      </c>
      <c r="V25" s="93">
        <v>4</v>
      </c>
      <c r="W25" s="93">
        <v>0</v>
      </c>
      <c r="X25" s="93">
        <v>2</v>
      </c>
      <c r="Y25" s="93">
        <v>0</v>
      </c>
      <c r="Z25" s="93">
        <v>0</v>
      </c>
      <c r="AA25" s="93">
        <v>1</v>
      </c>
    </row>
    <row r="26" spans="1:29" x14ac:dyDescent="0.2">
      <c r="A26" s="139">
        <v>20</v>
      </c>
      <c r="B26" s="115" t="s">
        <v>245</v>
      </c>
      <c r="C26" s="45">
        <v>18</v>
      </c>
      <c r="D26" s="45">
        <v>6</v>
      </c>
      <c r="E26" s="45">
        <v>7</v>
      </c>
      <c r="F26" s="45">
        <v>20</v>
      </c>
      <c r="G26" s="93">
        <f t="shared" si="0"/>
        <v>13.26</v>
      </c>
      <c r="H26" s="93">
        <f t="shared" si="1"/>
        <v>86.74</v>
      </c>
      <c r="I26" s="101" t="s">
        <v>2250</v>
      </c>
      <c r="J26" s="101" t="s">
        <v>2719</v>
      </c>
      <c r="K26" s="115"/>
      <c r="L26" s="108">
        <v>3</v>
      </c>
      <c r="M26" s="93">
        <v>3</v>
      </c>
      <c r="N26" s="93">
        <v>0</v>
      </c>
      <c r="O26" s="108">
        <v>3</v>
      </c>
      <c r="P26" s="93">
        <v>0</v>
      </c>
      <c r="Q26" s="93">
        <v>0</v>
      </c>
      <c r="R26" s="93">
        <v>0</v>
      </c>
      <c r="S26" s="108">
        <v>2</v>
      </c>
      <c r="T26" s="93">
        <v>0</v>
      </c>
      <c r="U26" s="93">
        <v>0</v>
      </c>
      <c r="V26" s="93">
        <v>3</v>
      </c>
      <c r="W26" s="93">
        <v>1</v>
      </c>
      <c r="X26" s="93">
        <v>4</v>
      </c>
      <c r="Y26" s="93">
        <v>0</v>
      </c>
      <c r="Z26" s="93">
        <v>0</v>
      </c>
      <c r="AA26" s="93">
        <v>1</v>
      </c>
    </row>
    <row r="27" spans="1:29" x14ac:dyDescent="0.2">
      <c r="A27" s="139">
        <v>21</v>
      </c>
      <c r="B27" s="115" t="s">
        <v>248</v>
      </c>
      <c r="C27" s="45">
        <v>23</v>
      </c>
      <c r="D27" s="45">
        <v>24</v>
      </c>
      <c r="E27" s="45">
        <v>25</v>
      </c>
      <c r="F27" s="45">
        <v>8</v>
      </c>
      <c r="G27" s="93">
        <f t="shared" si="0"/>
        <v>20.8</v>
      </c>
      <c r="H27" s="93">
        <f t="shared" si="1"/>
        <v>79.2</v>
      </c>
      <c r="I27" s="101" t="s">
        <v>2251</v>
      </c>
      <c r="J27" s="101" t="s">
        <v>2347</v>
      </c>
      <c r="K27" s="115"/>
      <c r="L27" s="108">
        <v>1</v>
      </c>
      <c r="M27" s="93">
        <v>0</v>
      </c>
      <c r="N27" s="93">
        <v>0</v>
      </c>
      <c r="O27" s="108">
        <v>1</v>
      </c>
      <c r="P27" s="93">
        <v>1</v>
      </c>
      <c r="Q27" s="93">
        <v>0</v>
      </c>
      <c r="R27" s="93">
        <v>0</v>
      </c>
      <c r="S27" s="108">
        <v>3</v>
      </c>
      <c r="T27" s="93">
        <v>0</v>
      </c>
      <c r="U27" s="93">
        <v>0</v>
      </c>
      <c r="V27" s="93">
        <v>0</v>
      </c>
      <c r="W27" s="93">
        <v>0</v>
      </c>
      <c r="X27" s="93">
        <v>2</v>
      </c>
      <c r="Y27" s="93">
        <v>0</v>
      </c>
      <c r="Z27" s="93">
        <v>0</v>
      </c>
      <c r="AA27" s="93">
        <v>2</v>
      </c>
    </row>
    <row r="28" spans="1:29" x14ac:dyDescent="0.2">
      <c r="A28" s="139">
        <v>22</v>
      </c>
      <c r="B28" s="115" t="s">
        <v>248</v>
      </c>
      <c r="C28" s="45">
        <v>23</v>
      </c>
      <c r="D28" s="45">
        <v>16</v>
      </c>
      <c r="E28" s="45">
        <v>11</v>
      </c>
      <c r="F28" s="45">
        <v>10</v>
      </c>
      <c r="G28" s="93">
        <f t="shared" si="0"/>
        <v>15.600000000000001</v>
      </c>
      <c r="H28" s="93">
        <f t="shared" si="1"/>
        <v>84.4</v>
      </c>
      <c r="I28" s="101" t="s">
        <v>251</v>
      </c>
      <c r="J28" s="101" t="s">
        <v>2349</v>
      </c>
      <c r="K28" s="115"/>
      <c r="L28" s="108">
        <v>0</v>
      </c>
      <c r="M28" s="93">
        <v>0</v>
      </c>
      <c r="N28" s="93">
        <v>0</v>
      </c>
      <c r="O28" s="108">
        <v>2</v>
      </c>
      <c r="P28" s="93">
        <v>1</v>
      </c>
      <c r="Q28" s="93">
        <v>0</v>
      </c>
      <c r="R28" s="93">
        <v>0</v>
      </c>
      <c r="S28" s="108">
        <v>5</v>
      </c>
      <c r="T28" s="93">
        <v>0</v>
      </c>
      <c r="U28" s="93">
        <v>0</v>
      </c>
      <c r="V28" s="93">
        <v>0</v>
      </c>
      <c r="W28" s="93">
        <v>1</v>
      </c>
      <c r="X28" s="93">
        <v>2</v>
      </c>
      <c r="Y28" s="93">
        <v>0</v>
      </c>
      <c r="Z28" s="93">
        <v>0</v>
      </c>
      <c r="AA28" s="93">
        <v>2</v>
      </c>
    </row>
    <row r="29" spans="1:29" x14ac:dyDescent="0.2">
      <c r="A29" s="139">
        <v>23</v>
      </c>
      <c r="B29" s="115" t="s">
        <v>248</v>
      </c>
      <c r="C29" s="45">
        <v>18</v>
      </c>
      <c r="D29" s="45">
        <v>7</v>
      </c>
      <c r="E29" s="45">
        <v>6</v>
      </c>
      <c r="F29" s="45">
        <v>14</v>
      </c>
      <c r="G29" s="93">
        <f t="shared" si="0"/>
        <v>11.700000000000001</v>
      </c>
      <c r="H29" s="93">
        <f t="shared" si="1"/>
        <v>88.3</v>
      </c>
      <c r="I29" s="101" t="s">
        <v>253</v>
      </c>
      <c r="J29" s="101" t="s">
        <v>2801</v>
      </c>
      <c r="K29" s="115"/>
      <c r="L29" s="108">
        <v>0</v>
      </c>
      <c r="M29" s="93">
        <v>0</v>
      </c>
      <c r="N29" s="93">
        <v>0</v>
      </c>
      <c r="O29" s="108">
        <v>1</v>
      </c>
      <c r="P29" s="93">
        <v>1</v>
      </c>
      <c r="Q29" s="93">
        <v>0</v>
      </c>
      <c r="R29" s="93">
        <v>0</v>
      </c>
      <c r="S29" s="108">
        <v>5</v>
      </c>
      <c r="T29" s="93">
        <v>0</v>
      </c>
      <c r="U29" s="93">
        <v>0</v>
      </c>
      <c r="V29" s="93">
        <v>0</v>
      </c>
      <c r="W29" s="93">
        <v>1</v>
      </c>
      <c r="X29" s="93">
        <v>1</v>
      </c>
      <c r="Y29" s="93">
        <v>0</v>
      </c>
      <c r="Z29" s="93">
        <v>0</v>
      </c>
      <c r="AA29" s="93">
        <v>1</v>
      </c>
    </row>
    <row r="30" spans="1:29" x14ac:dyDescent="0.2">
      <c r="A30" s="139">
        <v>24</v>
      </c>
      <c r="B30" s="115" t="s">
        <v>248</v>
      </c>
      <c r="C30" s="45">
        <v>3</v>
      </c>
      <c r="D30" s="45">
        <v>10</v>
      </c>
      <c r="E30" s="45">
        <v>8</v>
      </c>
      <c r="F30" s="45">
        <v>5</v>
      </c>
      <c r="G30" s="93">
        <f t="shared" si="0"/>
        <v>6.76</v>
      </c>
      <c r="H30" s="93">
        <f t="shared" si="1"/>
        <v>93.24</v>
      </c>
      <c r="I30" s="101" t="s">
        <v>2716</v>
      </c>
      <c r="J30" s="101" t="s">
        <v>2802</v>
      </c>
      <c r="K30" s="115"/>
      <c r="L30" s="108">
        <v>0</v>
      </c>
      <c r="M30" s="93">
        <v>0</v>
      </c>
      <c r="N30" s="93">
        <v>1</v>
      </c>
      <c r="O30" s="108">
        <v>0</v>
      </c>
      <c r="P30" s="93">
        <v>1</v>
      </c>
      <c r="Q30" s="93">
        <v>0</v>
      </c>
      <c r="R30" s="93">
        <v>0</v>
      </c>
      <c r="S30" s="108">
        <v>4</v>
      </c>
      <c r="T30" s="93">
        <v>0</v>
      </c>
      <c r="U30" s="93">
        <v>0</v>
      </c>
      <c r="V30" s="93">
        <v>0</v>
      </c>
      <c r="W30" s="93">
        <v>0</v>
      </c>
      <c r="X30" s="93">
        <v>1</v>
      </c>
      <c r="Y30" s="93">
        <v>0</v>
      </c>
      <c r="Z30" s="93">
        <v>0</v>
      </c>
      <c r="AA30" s="93">
        <v>0</v>
      </c>
    </row>
    <row r="31" spans="1:29" x14ac:dyDescent="0.2">
      <c r="A31" s="139">
        <v>25</v>
      </c>
      <c r="B31" s="115" t="s">
        <v>257</v>
      </c>
      <c r="C31" s="45">
        <v>11</v>
      </c>
      <c r="D31" s="45">
        <v>6</v>
      </c>
      <c r="E31" s="45">
        <v>6</v>
      </c>
      <c r="F31" s="45">
        <v>7</v>
      </c>
      <c r="G31" s="93">
        <f t="shared" si="0"/>
        <v>7.8000000000000007</v>
      </c>
      <c r="H31" s="93">
        <f t="shared" si="1"/>
        <v>92.2</v>
      </c>
      <c r="I31" s="101" t="s">
        <v>2717</v>
      </c>
      <c r="J31" s="101" t="s">
        <v>2350</v>
      </c>
      <c r="K31" s="115"/>
      <c r="L31" s="108">
        <v>1</v>
      </c>
      <c r="M31" s="93">
        <v>2</v>
      </c>
      <c r="N31" s="93">
        <v>0</v>
      </c>
      <c r="O31" s="108">
        <v>1</v>
      </c>
      <c r="P31" s="93">
        <v>0</v>
      </c>
      <c r="Q31" s="93">
        <v>2</v>
      </c>
      <c r="R31" s="93">
        <v>2</v>
      </c>
      <c r="S31" s="108">
        <v>4</v>
      </c>
      <c r="T31" s="93">
        <v>0</v>
      </c>
      <c r="U31" s="93">
        <v>0</v>
      </c>
      <c r="V31" s="93">
        <v>0</v>
      </c>
      <c r="W31" s="93">
        <v>2</v>
      </c>
      <c r="X31" s="93">
        <v>2</v>
      </c>
      <c r="Y31" s="93">
        <v>2</v>
      </c>
      <c r="Z31" s="93">
        <v>0</v>
      </c>
    </row>
    <row r="32" spans="1:29" x14ac:dyDescent="0.2">
      <c r="A32" s="139">
        <v>26</v>
      </c>
      <c r="B32" s="115" t="s">
        <v>260</v>
      </c>
      <c r="C32" s="45">
        <v>20</v>
      </c>
      <c r="D32" s="45">
        <v>0</v>
      </c>
      <c r="E32" s="45">
        <v>4</v>
      </c>
      <c r="F32" s="45">
        <v>8</v>
      </c>
      <c r="G32" s="93">
        <f t="shared" si="0"/>
        <v>8.32</v>
      </c>
      <c r="H32" s="93">
        <f t="shared" si="1"/>
        <v>91.68</v>
      </c>
      <c r="I32" s="101" t="s">
        <v>2252</v>
      </c>
      <c r="J32" s="101" t="s">
        <v>2351</v>
      </c>
      <c r="K32" s="115"/>
      <c r="L32" s="108">
        <v>2</v>
      </c>
      <c r="M32" s="93">
        <v>2</v>
      </c>
      <c r="N32" s="93">
        <v>0</v>
      </c>
      <c r="O32" s="108">
        <v>1</v>
      </c>
      <c r="P32" s="93">
        <v>0</v>
      </c>
      <c r="Q32" s="93">
        <v>3</v>
      </c>
      <c r="R32" s="93">
        <v>3</v>
      </c>
      <c r="S32" s="108">
        <v>3</v>
      </c>
      <c r="T32" s="93">
        <v>0</v>
      </c>
      <c r="U32" s="93">
        <v>0</v>
      </c>
      <c r="V32" s="93">
        <v>0</v>
      </c>
      <c r="W32" s="93">
        <v>3</v>
      </c>
      <c r="X32" s="93">
        <v>2</v>
      </c>
      <c r="Y32" s="93">
        <v>2</v>
      </c>
      <c r="Z32" s="93">
        <v>0</v>
      </c>
      <c r="AA32" s="93">
        <v>0</v>
      </c>
    </row>
    <row r="33" spans="1:27" x14ac:dyDescent="0.2">
      <c r="A33" s="139">
        <v>27</v>
      </c>
      <c r="B33" s="115" t="s">
        <v>263</v>
      </c>
      <c r="C33" s="45">
        <v>20</v>
      </c>
      <c r="D33" s="45">
        <v>48</v>
      </c>
      <c r="E33" s="45">
        <v>52</v>
      </c>
      <c r="F33" s="45">
        <v>33</v>
      </c>
      <c r="G33" s="93">
        <f t="shared" si="0"/>
        <v>39.78</v>
      </c>
      <c r="H33" s="93">
        <f t="shared" si="1"/>
        <v>60.22</v>
      </c>
      <c r="I33" s="101" t="s">
        <v>2747</v>
      </c>
      <c r="J33" s="101" t="s">
        <v>265</v>
      </c>
      <c r="K33" s="115"/>
      <c r="L33" s="108">
        <v>0</v>
      </c>
      <c r="M33" s="93">
        <v>0</v>
      </c>
      <c r="N33" s="93">
        <v>0</v>
      </c>
      <c r="O33" s="108">
        <v>2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0</v>
      </c>
      <c r="Z33" s="93">
        <v>1</v>
      </c>
      <c r="AA33" s="93">
        <v>3</v>
      </c>
    </row>
    <row r="34" spans="1:27" x14ac:dyDescent="0.2">
      <c r="A34" s="139">
        <v>28</v>
      </c>
      <c r="B34" s="115"/>
      <c r="C34" s="45">
        <v>65</v>
      </c>
      <c r="D34" s="45">
        <v>20</v>
      </c>
      <c r="E34" s="45">
        <v>1</v>
      </c>
      <c r="F34" s="45">
        <v>12</v>
      </c>
      <c r="G34" s="93">
        <f t="shared" si="0"/>
        <v>25.48</v>
      </c>
      <c r="H34" s="93">
        <f t="shared" si="1"/>
        <v>74.52</v>
      </c>
      <c r="I34" s="101" t="s">
        <v>266</v>
      </c>
      <c r="J34" s="101" t="s">
        <v>2352</v>
      </c>
      <c r="K34" s="115"/>
      <c r="L34" s="108">
        <v>1</v>
      </c>
      <c r="M34" s="93">
        <v>0</v>
      </c>
      <c r="N34" s="93">
        <v>0</v>
      </c>
      <c r="O34" s="108">
        <v>3</v>
      </c>
      <c r="P34" s="93">
        <v>1</v>
      </c>
      <c r="Q34" s="93">
        <v>0</v>
      </c>
      <c r="R34" s="93">
        <v>0</v>
      </c>
      <c r="S34" s="108">
        <v>4</v>
      </c>
      <c r="T34" s="93">
        <v>0</v>
      </c>
      <c r="U34" s="93">
        <v>0</v>
      </c>
      <c r="V34" s="93">
        <v>0</v>
      </c>
      <c r="W34" s="93">
        <v>4</v>
      </c>
      <c r="X34" s="93">
        <v>2</v>
      </c>
      <c r="Y34" s="93">
        <v>0</v>
      </c>
      <c r="Z34" s="93">
        <v>0</v>
      </c>
      <c r="AA34" s="93">
        <v>0</v>
      </c>
    </row>
    <row r="35" spans="1:27" x14ac:dyDescent="0.2">
      <c r="A35" s="139">
        <v>29</v>
      </c>
      <c r="B35" s="115" t="s">
        <v>268</v>
      </c>
      <c r="C35" s="45">
        <v>10</v>
      </c>
      <c r="D35" s="45">
        <v>69</v>
      </c>
      <c r="E35" s="45">
        <v>74</v>
      </c>
      <c r="F35" s="45">
        <v>7</v>
      </c>
      <c r="G35" s="93">
        <f t="shared" si="0"/>
        <v>41.6</v>
      </c>
      <c r="H35" s="93">
        <f t="shared" si="1"/>
        <v>58.4</v>
      </c>
      <c r="I35" s="101" t="s">
        <v>2253</v>
      </c>
      <c r="J35" s="101" t="s">
        <v>2721</v>
      </c>
      <c r="K35" s="115"/>
      <c r="L35" s="108">
        <v>1</v>
      </c>
      <c r="M35" s="93">
        <v>2</v>
      </c>
      <c r="N35" s="93">
        <v>0</v>
      </c>
      <c r="O35" s="108">
        <v>4</v>
      </c>
      <c r="P35" s="93">
        <v>0</v>
      </c>
      <c r="Q35" s="93">
        <v>0</v>
      </c>
      <c r="R35" s="93">
        <v>0</v>
      </c>
      <c r="S35" s="108">
        <v>3</v>
      </c>
      <c r="T35" s="93">
        <v>0</v>
      </c>
      <c r="U35" s="93">
        <v>0</v>
      </c>
      <c r="V35" s="93">
        <v>0</v>
      </c>
      <c r="W35" s="93">
        <v>0</v>
      </c>
      <c r="X35" s="93">
        <v>2</v>
      </c>
      <c r="Y35" s="93">
        <v>0</v>
      </c>
      <c r="Z35" s="93">
        <v>0</v>
      </c>
      <c r="AA35" s="93">
        <v>0</v>
      </c>
    </row>
    <row r="36" spans="1:27" x14ac:dyDescent="0.2">
      <c r="A36" s="139">
        <v>30</v>
      </c>
      <c r="B36" s="115" t="s">
        <v>271</v>
      </c>
      <c r="C36" s="45">
        <v>6</v>
      </c>
      <c r="D36" s="45">
        <v>2</v>
      </c>
      <c r="E36" s="45">
        <v>4</v>
      </c>
      <c r="F36" s="45">
        <v>18</v>
      </c>
      <c r="G36" s="93">
        <f t="shared" si="0"/>
        <v>7.8000000000000007</v>
      </c>
      <c r="H36" s="93">
        <f t="shared" si="1"/>
        <v>92.2</v>
      </c>
      <c r="I36" s="101" t="s">
        <v>2254</v>
      </c>
      <c r="J36" s="101" t="s">
        <v>2722</v>
      </c>
      <c r="K36" s="115"/>
      <c r="L36" s="108">
        <v>0</v>
      </c>
      <c r="M36" s="93">
        <v>0</v>
      </c>
      <c r="N36" s="93">
        <v>0</v>
      </c>
      <c r="O36" s="108">
        <v>3</v>
      </c>
      <c r="P36" s="93">
        <v>1</v>
      </c>
      <c r="Q36" s="93">
        <v>0</v>
      </c>
      <c r="R36" s="93">
        <v>0</v>
      </c>
      <c r="S36" s="108">
        <v>1</v>
      </c>
      <c r="T36" s="93">
        <v>0</v>
      </c>
      <c r="U36" s="93">
        <v>0</v>
      </c>
      <c r="V36" s="93">
        <v>2</v>
      </c>
      <c r="W36" s="93">
        <v>0</v>
      </c>
      <c r="X36" s="93">
        <v>1</v>
      </c>
      <c r="Y36" s="93">
        <v>0</v>
      </c>
      <c r="Z36" s="93">
        <v>0</v>
      </c>
      <c r="AA36" s="93">
        <v>2</v>
      </c>
    </row>
    <row r="37" spans="1:27" x14ac:dyDescent="0.2">
      <c r="A37" s="139">
        <v>31</v>
      </c>
      <c r="B37" s="115" t="s">
        <v>274</v>
      </c>
      <c r="C37" s="45">
        <v>17</v>
      </c>
      <c r="D37" s="45">
        <v>8</v>
      </c>
      <c r="E37" s="45">
        <v>6</v>
      </c>
      <c r="F37" s="45">
        <v>12</v>
      </c>
      <c r="G37" s="93">
        <f t="shared" si="0"/>
        <v>11.18</v>
      </c>
      <c r="H37" s="93">
        <f t="shared" si="1"/>
        <v>88.82</v>
      </c>
      <c r="I37" s="101" t="s">
        <v>2255</v>
      </c>
      <c r="J37" s="101" t="s">
        <v>2803</v>
      </c>
      <c r="K37" s="115"/>
      <c r="L37" s="108">
        <v>0</v>
      </c>
      <c r="M37" s="93">
        <v>0</v>
      </c>
      <c r="N37" s="93">
        <v>0</v>
      </c>
      <c r="O37" s="108">
        <v>2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0</v>
      </c>
      <c r="Z37" s="93">
        <v>0</v>
      </c>
      <c r="AA37" s="93">
        <v>0</v>
      </c>
    </row>
    <row r="38" spans="1:27" s="254" customFormat="1" x14ac:dyDescent="0.2">
      <c r="A38" s="251">
        <v>32</v>
      </c>
      <c r="B38" s="252" t="s">
        <v>277</v>
      </c>
      <c r="C38" s="253"/>
      <c r="D38" s="253"/>
      <c r="E38" s="253"/>
      <c r="F38" s="253"/>
      <c r="I38" s="252"/>
      <c r="J38" s="252"/>
      <c r="K38" s="252"/>
      <c r="L38" s="255"/>
      <c r="O38" s="255"/>
      <c r="S38" s="255"/>
    </row>
    <row r="39" spans="1:27" x14ac:dyDescent="0.2">
      <c r="A39" s="139">
        <v>33</v>
      </c>
      <c r="B39" s="115" t="s">
        <v>278</v>
      </c>
      <c r="C39" s="45">
        <v>3</v>
      </c>
      <c r="D39" s="45">
        <v>4</v>
      </c>
      <c r="E39" s="45">
        <v>4</v>
      </c>
      <c r="F39" s="45">
        <v>13</v>
      </c>
      <c r="G39" s="93">
        <f t="shared" ref="G39:G70" si="2">((AVERAGE(C39:F39))*(1.04))</f>
        <v>6.24</v>
      </c>
      <c r="H39" s="93">
        <f t="shared" ref="H39:H70" si="3">100-G39</f>
        <v>93.76</v>
      </c>
      <c r="I39" s="101" t="s">
        <v>2256</v>
      </c>
      <c r="J39" s="101" t="s">
        <v>2346</v>
      </c>
      <c r="K39" s="115"/>
      <c r="L39" s="108">
        <v>0</v>
      </c>
      <c r="M39" s="93">
        <v>0</v>
      </c>
      <c r="N39" s="93">
        <v>0</v>
      </c>
      <c r="O39" s="108">
        <v>1</v>
      </c>
      <c r="P39" s="93">
        <v>0</v>
      </c>
      <c r="Q39" s="93">
        <v>0</v>
      </c>
      <c r="R39" s="93">
        <v>0</v>
      </c>
      <c r="S39" s="108">
        <v>4</v>
      </c>
      <c r="T39" s="93">
        <v>0</v>
      </c>
      <c r="U39" s="93">
        <v>0</v>
      </c>
      <c r="V39" s="93">
        <v>1</v>
      </c>
      <c r="W39" s="93">
        <v>0</v>
      </c>
      <c r="X39" s="93">
        <v>1</v>
      </c>
      <c r="Y39" s="93">
        <v>0</v>
      </c>
      <c r="Z39" s="93">
        <v>0</v>
      </c>
      <c r="AA39" s="93">
        <v>0</v>
      </c>
    </row>
    <row r="40" spans="1:27" x14ac:dyDescent="0.2">
      <c r="A40" s="139">
        <v>34</v>
      </c>
      <c r="B40" s="115" t="s">
        <v>281</v>
      </c>
      <c r="C40" s="45">
        <v>94</v>
      </c>
      <c r="D40" s="45">
        <v>92</v>
      </c>
      <c r="E40" s="45">
        <v>92</v>
      </c>
      <c r="F40" s="45">
        <v>96</v>
      </c>
      <c r="G40" s="93">
        <f t="shared" si="2"/>
        <v>97.240000000000009</v>
      </c>
      <c r="H40" s="93">
        <f t="shared" si="3"/>
        <v>2.7599999999999909</v>
      </c>
      <c r="I40" s="101" t="s">
        <v>2257</v>
      </c>
      <c r="J40" s="101" t="s">
        <v>2347</v>
      </c>
      <c r="K40" s="115"/>
      <c r="L40" s="108">
        <v>0</v>
      </c>
      <c r="M40" s="93">
        <v>1</v>
      </c>
      <c r="N40" s="93">
        <v>0</v>
      </c>
      <c r="O40" s="108">
        <v>4</v>
      </c>
      <c r="P40" s="93">
        <v>0</v>
      </c>
      <c r="Q40" s="93">
        <v>0</v>
      </c>
      <c r="R40" s="93">
        <v>0</v>
      </c>
      <c r="S40" s="108">
        <v>3</v>
      </c>
      <c r="T40" s="93">
        <v>0</v>
      </c>
      <c r="U40" s="93">
        <v>0</v>
      </c>
      <c r="V40" s="93">
        <v>1</v>
      </c>
      <c r="W40" s="93">
        <v>0</v>
      </c>
      <c r="X40" s="93">
        <v>1</v>
      </c>
      <c r="Y40" s="93">
        <v>0</v>
      </c>
      <c r="Z40" s="93">
        <v>0</v>
      </c>
      <c r="AA40" s="93">
        <v>4</v>
      </c>
    </row>
    <row r="41" spans="1:27" x14ac:dyDescent="0.2">
      <c r="A41" s="139">
        <v>35</v>
      </c>
      <c r="B41" s="115" t="s">
        <v>283</v>
      </c>
      <c r="C41" s="45">
        <v>3</v>
      </c>
      <c r="D41" s="45">
        <v>1</v>
      </c>
      <c r="E41" s="45">
        <v>5</v>
      </c>
      <c r="F41" s="45">
        <v>3</v>
      </c>
      <c r="G41" s="93">
        <f t="shared" si="2"/>
        <v>3.12</v>
      </c>
      <c r="H41" s="93">
        <f t="shared" si="3"/>
        <v>96.88</v>
      </c>
      <c r="I41" s="101" t="s">
        <v>2258</v>
      </c>
      <c r="J41" s="101" t="s">
        <v>2347</v>
      </c>
      <c r="K41" s="115"/>
      <c r="L41" s="108">
        <v>0</v>
      </c>
      <c r="M41" s="93">
        <v>0</v>
      </c>
      <c r="N41" s="93">
        <v>0</v>
      </c>
      <c r="O41" s="108">
        <v>0</v>
      </c>
      <c r="P41" s="93">
        <v>0</v>
      </c>
      <c r="Q41" s="93">
        <v>0</v>
      </c>
      <c r="R41" s="93">
        <v>0</v>
      </c>
      <c r="S41" s="108">
        <v>3</v>
      </c>
      <c r="T41" s="93">
        <v>0</v>
      </c>
      <c r="U41" s="93">
        <v>0</v>
      </c>
      <c r="V41" s="93">
        <v>1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</row>
    <row r="42" spans="1:27" x14ac:dyDescent="0.2">
      <c r="A42" s="139">
        <v>36</v>
      </c>
      <c r="B42" s="115" t="s">
        <v>285</v>
      </c>
      <c r="C42" s="45">
        <v>9</v>
      </c>
      <c r="D42" s="45">
        <v>7</v>
      </c>
      <c r="E42" s="45">
        <v>12</v>
      </c>
      <c r="F42" s="45">
        <v>21</v>
      </c>
      <c r="G42" s="93">
        <f t="shared" si="2"/>
        <v>12.74</v>
      </c>
      <c r="H42" s="93">
        <f t="shared" si="3"/>
        <v>87.26</v>
      </c>
      <c r="I42" s="101" t="s">
        <v>2748</v>
      </c>
      <c r="J42" s="101" t="s">
        <v>2353</v>
      </c>
      <c r="K42" s="115"/>
      <c r="L42" s="108">
        <v>1</v>
      </c>
      <c r="M42" s="93">
        <v>0</v>
      </c>
      <c r="N42" s="93">
        <v>0</v>
      </c>
      <c r="O42" s="108">
        <v>1</v>
      </c>
      <c r="P42" s="93">
        <v>0</v>
      </c>
      <c r="Q42" s="93">
        <v>0</v>
      </c>
      <c r="R42" s="93">
        <v>0</v>
      </c>
      <c r="S42" s="108">
        <v>4</v>
      </c>
      <c r="T42" s="93">
        <v>0</v>
      </c>
      <c r="U42" s="93">
        <v>0</v>
      </c>
      <c r="V42" s="93">
        <v>0</v>
      </c>
      <c r="W42" s="93">
        <v>1</v>
      </c>
      <c r="X42" s="93">
        <v>1</v>
      </c>
      <c r="Y42" s="93">
        <v>0</v>
      </c>
      <c r="Z42" s="93">
        <v>0</v>
      </c>
      <c r="AA42" s="93">
        <v>1</v>
      </c>
    </row>
    <row r="43" spans="1:27" x14ac:dyDescent="0.2">
      <c r="A43" s="139">
        <v>37</v>
      </c>
      <c r="B43" s="115" t="s">
        <v>288</v>
      </c>
      <c r="C43" s="45">
        <v>3</v>
      </c>
      <c r="D43" s="45">
        <v>10</v>
      </c>
      <c r="E43" s="45">
        <v>8</v>
      </c>
      <c r="F43" s="45">
        <v>6</v>
      </c>
      <c r="G43" s="93">
        <f t="shared" si="2"/>
        <v>7.0200000000000005</v>
      </c>
      <c r="H43" s="93">
        <f t="shared" si="3"/>
        <v>92.98</v>
      </c>
      <c r="I43" s="101" t="s">
        <v>289</v>
      </c>
      <c r="J43" s="101" t="s">
        <v>2354</v>
      </c>
      <c r="K43" s="115"/>
      <c r="L43" s="108">
        <v>2</v>
      </c>
      <c r="M43" s="93">
        <v>0</v>
      </c>
      <c r="N43" s="93">
        <v>0</v>
      </c>
      <c r="O43" s="108">
        <v>2</v>
      </c>
      <c r="P43" s="93">
        <v>0</v>
      </c>
      <c r="Q43" s="93">
        <v>0</v>
      </c>
      <c r="R43" s="93">
        <v>0</v>
      </c>
      <c r="S43" s="108">
        <v>4</v>
      </c>
      <c r="T43" s="93">
        <v>0</v>
      </c>
      <c r="U43" s="93">
        <v>0</v>
      </c>
      <c r="V43" s="93">
        <v>0</v>
      </c>
      <c r="W43" s="93">
        <v>1</v>
      </c>
      <c r="X43" s="93">
        <v>2</v>
      </c>
      <c r="Y43" s="93">
        <v>0</v>
      </c>
      <c r="Z43" s="93">
        <v>0</v>
      </c>
      <c r="AA43" s="93">
        <v>2</v>
      </c>
    </row>
    <row r="44" spans="1:27" x14ac:dyDescent="0.2">
      <c r="A44" s="139">
        <v>38</v>
      </c>
      <c r="B44" s="115" t="s">
        <v>291</v>
      </c>
      <c r="C44" s="45">
        <v>23</v>
      </c>
      <c r="D44" s="45">
        <v>70</v>
      </c>
      <c r="E44" s="45">
        <v>46</v>
      </c>
      <c r="F44" s="45">
        <v>23</v>
      </c>
      <c r="G44" s="93">
        <f t="shared" si="2"/>
        <v>42.120000000000005</v>
      </c>
      <c r="H44" s="93">
        <f t="shared" si="3"/>
        <v>57.879999999999995</v>
      </c>
      <c r="I44" s="101" t="s">
        <v>2259</v>
      </c>
      <c r="J44" s="101" t="s">
        <v>2347</v>
      </c>
      <c r="K44" s="115"/>
      <c r="L44" s="108">
        <v>0</v>
      </c>
      <c r="M44" s="93">
        <v>0</v>
      </c>
      <c r="N44" s="93">
        <v>0</v>
      </c>
      <c r="O44" s="108">
        <v>2</v>
      </c>
      <c r="P44" s="93">
        <v>0</v>
      </c>
      <c r="Q44" s="93">
        <v>0</v>
      </c>
      <c r="R44" s="93">
        <v>0</v>
      </c>
      <c r="S44" s="108">
        <v>0</v>
      </c>
      <c r="T44" s="93">
        <v>0</v>
      </c>
      <c r="U44" s="93">
        <v>0</v>
      </c>
      <c r="V44" s="93">
        <v>3</v>
      </c>
      <c r="W44" s="93">
        <v>0</v>
      </c>
      <c r="X44" s="93">
        <v>0</v>
      </c>
      <c r="Y44" s="93">
        <v>0</v>
      </c>
      <c r="Z44" s="93">
        <v>0</v>
      </c>
      <c r="AA44" s="93">
        <v>3</v>
      </c>
    </row>
    <row r="45" spans="1:27" x14ac:dyDescent="0.2">
      <c r="A45" s="139">
        <v>39</v>
      </c>
      <c r="B45" s="115" t="s">
        <v>293</v>
      </c>
      <c r="C45" s="45">
        <v>0</v>
      </c>
      <c r="D45" s="45">
        <v>0</v>
      </c>
      <c r="E45" s="45">
        <v>0</v>
      </c>
      <c r="F45" s="45">
        <v>2</v>
      </c>
      <c r="G45" s="93">
        <f t="shared" si="2"/>
        <v>0.52</v>
      </c>
      <c r="H45" s="93">
        <f t="shared" si="3"/>
        <v>99.48</v>
      </c>
      <c r="I45" s="101" t="s">
        <v>2260</v>
      </c>
      <c r="J45" s="101" t="s">
        <v>2355</v>
      </c>
      <c r="K45" s="115"/>
      <c r="L45" s="108">
        <v>1</v>
      </c>
      <c r="M45" s="93">
        <v>0</v>
      </c>
      <c r="N45" s="93">
        <v>0</v>
      </c>
      <c r="O45" s="108">
        <v>0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1</v>
      </c>
      <c r="W45" s="93">
        <v>1</v>
      </c>
      <c r="X45" s="93">
        <v>2</v>
      </c>
      <c r="Y45" s="93">
        <v>0</v>
      </c>
      <c r="Z45" s="93">
        <v>0</v>
      </c>
      <c r="AA45" s="93">
        <v>0</v>
      </c>
    </row>
    <row r="46" spans="1:27" x14ac:dyDescent="0.2">
      <c r="A46" s="139">
        <v>40</v>
      </c>
      <c r="B46" s="115" t="s">
        <v>296</v>
      </c>
      <c r="C46" s="45">
        <v>3</v>
      </c>
      <c r="D46" s="45">
        <v>4</v>
      </c>
      <c r="E46" s="45">
        <v>3</v>
      </c>
      <c r="F46" s="45">
        <v>6</v>
      </c>
      <c r="G46" s="93">
        <f t="shared" si="2"/>
        <v>4.16</v>
      </c>
      <c r="H46" s="93">
        <f t="shared" si="3"/>
        <v>95.84</v>
      </c>
      <c r="I46" s="101" t="s">
        <v>1216</v>
      </c>
      <c r="J46" s="101" t="s">
        <v>2804</v>
      </c>
      <c r="K46" s="115"/>
      <c r="L46" s="108">
        <v>1</v>
      </c>
      <c r="M46" s="93">
        <v>1</v>
      </c>
      <c r="N46" s="93">
        <v>1</v>
      </c>
      <c r="O46" s="108">
        <v>1</v>
      </c>
      <c r="P46" s="93">
        <v>0</v>
      </c>
      <c r="Q46" s="93">
        <v>0</v>
      </c>
      <c r="R46" s="93">
        <v>0</v>
      </c>
      <c r="S46" s="108">
        <v>2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</row>
    <row r="47" spans="1:27" x14ac:dyDescent="0.2">
      <c r="A47" s="139">
        <v>41</v>
      </c>
      <c r="B47" s="115" t="s">
        <v>299</v>
      </c>
      <c r="C47" s="45">
        <v>8</v>
      </c>
      <c r="D47" s="45">
        <v>10</v>
      </c>
      <c r="E47" s="45">
        <v>7</v>
      </c>
      <c r="F47" s="45">
        <v>6</v>
      </c>
      <c r="G47" s="93">
        <f t="shared" si="2"/>
        <v>8.06</v>
      </c>
      <c r="H47" s="93">
        <f t="shared" si="3"/>
        <v>91.94</v>
      </c>
      <c r="I47" s="101" t="s">
        <v>2261</v>
      </c>
      <c r="J47" s="101" t="s">
        <v>301</v>
      </c>
      <c r="K47" s="115"/>
      <c r="L47" s="108">
        <v>1</v>
      </c>
      <c r="M47" s="93">
        <v>0</v>
      </c>
      <c r="N47" s="93">
        <v>0</v>
      </c>
      <c r="O47" s="108">
        <v>2</v>
      </c>
      <c r="P47" s="93">
        <v>0</v>
      </c>
      <c r="Q47" s="93">
        <v>0</v>
      </c>
      <c r="R47" s="93">
        <v>0</v>
      </c>
      <c r="S47" s="108">
        <v>2</v>
      </c>
      <c r="T47" s="93">
        <v>0</v>
      </c>
      <c r="U47" s="93">
        <v>0</v>
      </c>
      <c r="V47" s="93">
        <v>0</v>
      </c>
      <c r="W47" s="93">
        <v>0</v>
      </c>
      <c r="X47" s="93">
        <v>2</v>
      </c>
      <c r="Y47" s="93">
        <v>0</v>
      </c>
      <c r="Z47" s="93">
        <v>0</v>
      </c>
      <c r="AA47" s="93">
        <v>2</v>
      </c>
    </row>
    <row r="48" spans="1:27" x14ac:dyDescent="0.2">
      <c r="A48" s="139">
        <v>42</v>
      </c>
      <c r="B48" s="115" t="s">
        <v>302</v>
      </c>
      <c r="C48" s="45">
        <v>3</v>
      </c>
      <c r="D48" s="45">
        <v>3</v>
      </c>
      <c r="E48" s="45">
        <v>1</v>
      </c>
      <c r="F48" s="45">
        <v>2</v>
      </c>
      <c r="G48" s="93">
        <f t="shared" si="2"/>
        <v>2.34</v>
      </c>
      <c r="H48" s="93">
        <f t="shared" si="3"/>
        <v>97.66</v>
      </c>
      <c r="I48" s="101" t="s">
        <v>2262</v>
      </c>
      <c r="J48" s="101" t="s">
        <v>2356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2</v>
      </c>
      <c r="R48" s="93">
        <v>0</v>
      </c>
      <c r="S48" s="108">
        <v>1</v>
      </c>
      <c r="T48" s="93">
        <v>0</v>
      </c>
      <c r="U48" s="93">
        <v>0</v>
      </c>
      <c r="V48" s="93">
        <v>1</v>
      </c>
      <c r="W48" s="93">
        <v>0</v>
      </c>
      <c r="X48" s="93">
        <v>1</v>
      </c>
      <c r="Y48" s="93">
        <v>0</v>
      </c>
      <c r="Z48" s="93">
        <v>0</v>
      </c>
      <c r="AA48" s="93">
        <v>0</v>
      </c>
    </row>
    <row r="49" spans="1:27" x14ac:dyDescent="0.2">
      <c r="A49" s="139">
        <v>43</v>
      </c>
      <c r="B49" s="115"/>
      <c r="C49" s="45">
        <v>5</v>
      </c>
      <c r="D49" s="45">
        <v>4</v>
      </c>
      <c r="E49" s="45">
        <v>3</v>
      </c>
      <c r="F49" s="45">
        <v>3</v>
      </c>
      <c r="G49" s="93">
        <f t="shared" si="2"/>
        <v>3.9000000000000004</v>
      </c>
      <c r="H49" s="93">
        <f t="shared" si="3"/>
        <v>96.1</v>
      </c>
      <c r="I49" s="101" t="s">
        <v>2263</v>
      </c>
      <c r="J49" s="101" t="s">
        <v>2357</v>
      </c>
      <c r="K49" s="115"/>
      <c r="L49" s="108">
        <v>3</v>
      </c>
      <c r="M49" s="93">
        <v>0</v>
      </c>
      <c r="N49" s="93">
        <v>0</v>
      </c>
      <c r="O49" s="108">
        <v>0</v>
      </c>
      <c r="P49" s="93">
        <v>0</v>
      </c>
      <c r="Q49" s="93">
        <v>1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</row>
    <row r="50" spans="1:27" x14ac:dyDescent="0.2">
      <c r="A50" s="139">
        <v>44</v>
      </c>
      <c r="B50" s="115" t="s">
        <v>307</v>
      </c>
      <c r="C50" s="45">
        <v>17</v>
      </c>
      <c r="D50" s="45">
        <v>0</v>
      </c>
      <c r="E50" s="45">
        <v>41</v>
      </c>
      <c r="F50" s="45">
        <v>86</v>
      </c>
      <c r="G50" s="93">
        <f t="shared" si="2"/>
        <v>37.44</v>
      </c>
      <c r="H50" s="93">
        <f t="shared" si="3"/>
        <v>62.56</v>
      </c>
      <c r="I50" s="101" t="s">
        <v>2264</v>
      </c>
      <c r="J50" s="101" t="s">
        <v>2357</v>
      </c>
      <c r="K50" s="115"/>
      <c r="L50" s="108">
        <v>4</v>
      </c>
      <c r="M50" s="93">
        <v>0</v>
      </c>
      <c r="N50" s="93">
        <v>0</v>
      </c>
      <c r="O50" s="108">
        <v>4</v>
      </c>
      <c r="P50" s="93">
        <v>0</v>
      </c>
      <c r="Q50" s="93">
        <v>1</v>
      </c>
      <c r="R50" s="93">
        <v>0</v>
      </c>
      <c r="S50" s="108">
        <v>4</v>
      </c>
      <c r="T50" s="93">
        <v>0</v>
      </c>
      <c r="U50" s="93">
        <v>0</v>
      </c>
      <c r="V50" s="93">
        <v>0</v>
      </c>
      <c r="W50" s="93">
        <v>0</v>
      </c>
      <c r="X50" s="93">
        <v>2</v>
      </c>
      <c r="Y50" s="93">
        <v>1</v>
      </c>
      <c r="Z50" s="93">
        <v>0</v>
      </c>
    </row>
    <row r="51" spans="1:27" x14ac:dyDescent="0.2">
      <c r="A51" s="139">
        <v>45</v>
      </c>
      <c r="B51" s="115" t="s">
        <v>310</v>
      </c>
      <c r="C51" s="45">
        <v>1</v>
      </c>
      <c r="D51" s="45">
        <v>3</v>
      </c>
      <c r="E51" s="45">
        <v>5</v>
      </c>
      <c r="F51" s="45">
        <v>2</v>
      </c>
      <c r="G51" s="93">
        <f t="shared" si="2"/>
        <v>2.8600000000000003</v>
      </c>
      <c r="H51" s="93">
        <f t="shared" si="3"/>
        <v>97.14</v>
      </c>
      <c r="I51" s="101" t="s">
        <v>2265</v>
      </c>
      <c r="J51" s="101" t="s">
        <v>2358</v>
      </c>
      <c r="K51" s="115"/>
      <c r="L51" s="108">
        <v>1</v>
      </c>
      <c r="M51" s="93">
        <v>0</v>
      </c>
      <c r="N51" s="93">
        <v>1</v>
      </c>
      <c r="O51" s="108">
        <v>1</v>
      </c>
      <c r="P51" s="93">
        <v>0</v>
      </c>
      <c r="Q51" s="93">
        <v>1</v>
      </c>
      <c r="R51" s="93">
        <v>0</v>
      </c>
      <c r="S51" s="108">
        <v>4</v>
      </c>
      <c r="T51" s="93">
        <v>0</v>
      </c>
      <c r="U51" s="93">
        <v>0</v>
      </c>
      <c r="V51" s="93">
        <v>1</v>
      </c>
      <c r="W51" s="93">
        <v>1</v>
      </c>
      <c r="X51" s="93">
        <v>2</v>
      </c>
      <c r="Y51" s="93">
        <v>1</v>
      </c>
      <c r="Z51" s="93">
        <v>0</v>
      </c>
      <c r="AA51" s="93">
        <v>1</v>
      </c>
    </row>
    <row r="52" spans="1:27" x14ac:dyDescent="0.2">
      <c r="A52" s="139">
        <v>46</v>
      </c>
      <c r="B52" s="115" t="s">
        <v>313</v>
      </c>
      <c r="C52" s="45">
        <v>9</v>
      </c>
      <c r="D52" s="45">
        <v>5</v>
      </c>
      <c r="E52" s="45">
        <v>35</v>
      </c>
      <c r="F52" s="45">
        <v>15</v>
      </c>
      <c r="G52" s="93">
        <f t="shared" si="2"/>
        <v>16.64</v>
      </c>
      <c r="H52" s="93">
        <f t="shared" si="3"/>
        <v>83.36</v>
      </c>
      <c r="I52" s="101" t="s">
        <v>2266</v>
      </c>
      <c r="J52" s="101" t="s">
        <v>2359</v>
      </c>
      <c r="K52" s="115"/>
      <c r="L52" s="108">
        <v>0</v>
      </c>
      <c r="M52" s="93">
        <v>1</v>
      </c>
      <c r="N52" s="93">
        <v>0</v>
      </c>
      <c r="O52" s="108">
        <v>4</v>
      </c>
      <c r="P52" s="93">
        <v>0</v>
      </c>
      <c r="Q52" s="93">
        <v>0</v>
      </c>
      <c r="R52" s="93">
        <v>0</v>
      </c>
      <c r="S52" s="108">
        <v>2</v>
      </c>
      <c r="T52" s="93">
        <v>0</v>
      </c>
      <c r="U52" s="93">
        <v>0</v>
      </c>
      <c r="V52" s="93">
        <v>2</v>
      </c>
      <c r="W52" s="93">
        <v>0</v>
      </c>
      <c r="X52" s="93">
        <v>2</v>
      </c>
      <c r="Y52" s="93">
        <v>1</v>
      </c>
      <c r="Z52" s="93">
        <v>0</v>
      </c>
      <c r="AA52" s="93">
        <v>2</v>
      </c>
    </row>
    <row r="53" spans="1:27" x14ac:dyDescent="0.2">
      <c r="A53" s="139">
        <v>47</v>
      </c>
      <c r="B53" s="115" t="s">
        <v>316</v>
      </c>
      <c r="C53" s="45">
        <v>1</v>
      </c>
      <c r="D53" s="45">
        <v>3</v>
      </c>
      <c r="E53" s="45">
        <v>4</v>
      </c>
      <c r="F53" s="45">
        <v>0</v>
      </c>
      <c r="G53" s="93">
        <f t="shared" si="2"/>
        <v>2.08</v>
      </c>
      <c r="H53" s="93">
        <f t="shared" si="3"/>
        <v>97.92</v>
      </c>
      <c r="I53" s="101" t="s">
        <v>2267</v>
      </c>
      <c r="J53" s="101" t="s">
        <v>2805</v>
      </c>
      <c r="K53" s="115"/>
      <c r="L53" s="108">
        <v>2</v>
      </c>
      <c r="M53" s="93">
        <v>0</v>
      </c>
      <c r="N53" s="93">
        <v>0</v>
      </c>
      <c r="O53" s="108">
        <v>0</v>
      </c>
      <c r="P53" s="93">
        <v>0</v>
      </c>
      <c r="Q53" s="93">
        <v>0</v>
      </c>
      <c r="R53" s="93">
        <v>0</v>
      </c>
      <c r="S53" s="108">
        <v>2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>
        <v>0</v>
      </c>
    </row>
    <row r="54" spans="1:27" s="262" customFormat="1" x14ac:dyDescent="0.2">
      <c r="A54" s="259">
        <v>48</v>
      </c>
      <c r="B54" s="260" t="s">
        <v>319</v>
      </c>
      <c r="C54" s="261"/>
      <c r="D54" s="261"/>
      <c r="E54" s="261"/>
      <c r="F54" s="261"/>
      <c r="I54" s="260"/>
      <c r="J54" s="260"/>
      <c r="K54" s="260"/>
      <c r="L54" s="263"/>
      <c r="N54" s="262">
        <v>0</v>
      </c>
      <c r="O54" s="263"/>
      <c r="S54" s="263"/>
    </row>
    <row r="55" spans="1:27" x14ac:dyDescent="0.2">
      <c r="A55" s="139">
        <v>49</v>
      </c>
      <c r="B55" s="115" t="s">
        <v>320</v>
      </c>
      <c r="C55" s="45">
        <v>2</v>
      </c>
      <c r="D55" s="45">
        <v>26</v>
      </c>
      <c r="E55" s="45">
        <v>7</v>
      </c>
      <c r="F55" s="45">
        <v>8</v>
      </c>
      <c r="G55" s="93">
        <f t="shared" si="2"/>
        <v>11.18</v>
      </c>
      <c r="H55" s="93">
        <f t="shared" si="3"/>
        <v>88.82</v>
      </c>
      <c r="I55" s="101" t="s">
        <v>2268</v>
      </c>
      <c r="J55" s="101" t="s">
        <v>2723</v>
      </c>
      <c r="K55" s="115"/>
      <c r="L55" s="108">
        <v>0</v>
      </c>
      <c r="M55" s="93">
        <v>0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3</v>
      </c>
      <c r="T55" s="93">
        <v>0</v>
      </c>
      <c r="U55" s="93">
        <v>0</v>
      </c>
      <c r="V55" s="93">
        <v>1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</row>
    <row r="56" spans="1:27" x14ac:dyDescent="0.2">
      <c r="A56" s="139">
        <v>50</v>
      </c>
      <c r="B56" s="115" t="s">
        <v>323</v>
      </c>
      <c r="C56" s="45">
        <v>18</v>
      </c>
      <c r="D56" s="45">
        <v>15</v>
      </c>
      <c r="E56" s="45">
        <v>13</v>
      </c>
      <c r="F56" s="45">
        <v>25</v>
      </c>
      <c r="G56" s="93">
        <f t="shared" si="2"/>
        <v>18.46</v>
      </c>
      <c r="H56" s="93">
        <f t="shared" si="3"/>
        <v>81.539999999999992</v>
      </c>
      <c r="I56" s="101" t="s">
        <v>2269</v>
      </c>
      <c r="J56" s="101" t="s">
        <v>2360</v>
      </c>
      <c r="K56" s="115"/>
      <c r="L56" s="108">
        <v>0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2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0</v>
      </c>
      <c r="Z56" s="93">
        <v>0</v>
      </c>
      <c r="AA56" s="93">
        <v>1</v>
      </c>
    </row>
    <row r="57" spans="1:27" x14ac:dyDescent="0.2">
      <c r="A57" s="139">
        <v>51</v>
      </c>
      <c r="B57" s="115" t="s">
        <v>326</v>
      </c>
      <c r="C57" s="45">
        <v>14</v>
      </c>
      <c r="D57" s="45">
        <v>12</v>
      </c>
      <c r="E57" s="45">
        <v>13</v>
      </c>
      <c r="F57" s="45">
        <v>5</v>
      </c>
      <c r="G57" s="93">
        <f t="shared" si="2"/>
        <v>11.440000000000001</v>
      </c>
      <c r="H57" s="93">
        <f t="shared" si="3"/>
        <v>88.56</v>
      </c>
      <c r="I57" s="101" t="s">
        <v>2740</v>
      </c>
      <c r="J57" s="101" t="s">
        <v>49</v>
      </c>
      <c r="K57" s="115"/>
      <c r="L57" s="108">
        <v>3</v>
      </c>
      <c r="M57" s="93">
        <v>4</v>
      </c>
      <c r="N57" s="93">
        <v>0</v>
      </c>
      <c r="O57" s="108">
        <v>3</v>
      </c>
      <c r="P57" s="93">
        <v>0</v>
      </c>
      <c r="Q57" s="93">
        <v>0</v>
      </c>
      <c r="R57" s="93">
        <v>0</v>
      </c>
      <c r="S57" s="108">
        <v>3</v>
      </c>
      <c r="T57" s="93">
        <v>0</v>
      </c>
      <c r="U57" s="93">
        <v>0</v>
      </c>
      <c r="V57" s="93">
        <v>1</v>
      </c>
      <c r="W57" s="93">
        <v>1</v>
      </c>
      <c r="X57" s="93">
        <v>2</v>
      </c>
      <c r="Y57" s="93">
        <v>0</v>
      </c>
      <c r="Z57" s="93">
        <v>0</v>
      </c>
      <c r="AA57" s="93">
        <v>1</v>
      </c>
    </row>
    <row r="58" spans="1:27" x14ac:dyDescent="0.2">
      <c r="A58" s="139">
        <v>52</v>
      </c>
      <c r="B58" s="115" t="s">
        <v>329</v>
      </c>
      <c r="C58" s="45">
        <v>0</v>
      </c>
      <c r="D58" s="45">
        <v>1</v>
      </c>
      <c r="E58" s="45">
        <v>9</v>
      </c>
      <c r="F58" s="45">
        <v>0</v>
      </c>
      <c r="G58" s="93">
        <f t="shared" si="2"/>
        <v>2.6</v>
      </c>
      <c r="H58" s="93">
        <f t="shared" si="3"/>
        <v>97.4</v>
      </c>
      <c r="I58" s="101" t="s">
        <v>2270</v>
      </c>
      <c r="J58" s="101" t="s">
        <v>2361</v>
      </c>
      <c r="K58" s="115"/>
      <c r="L58" s="108">
        <v>2</v>
      </c>
      <c r="M58" s="93">
        <v>0</v>
      </c>
      <c r="N58" s="93">
        <v>0</v>
      </c>
      <c r="O58" s="108">
        <v>0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0</v>
      </c>
      <c r="W58" s="93">
        <v>1</v>
      </c>
      <c r="X58" s="93">
        <v>2</v>
      </c>
      <c r="Y58" s="93">
        <v>0</v>
      </c>
      <c r="Z58" s="93">
        <v>0</v>
      </c>
      <c r="AA58" s="93">
        <v>0</v>
      </c>
    </row>
    <row r="59" spans="1:27" x14ac:dyDescent="0.2">
      <c r="A59" s="139">
        <v>53</v>
      </c>
      <c r="B59" s="115" t="s">
        <v>332</v>
      </c>
      <c r="C59" s="45">
        <v>8</v>
      </c>
      <c r="D59" s="45">
        <v>9</v>
      </c>
      <c r="E59" s="45">
        <v>7</v>
      </c>
      <c r="F59" s="45">
        <v>6</v>
      </c>
      <c r="G59" s="93">
        <f t="shared" si="2"/>
        <v>7.8000000000000007</v>
      </c>
      <c r="H59" s="93">
        <f t="shared" si="3"/>
        <v>92.2</v>
      </c>
      <c r="I59" s="101" t="s">
        <v>2271</v>
      </c>
      <c r="J59" s="101" t="s">
        <v>2362</v>
      </c>
      <c r="K59" s="115"/>
      <c r="L59" s="108">
        <v>2</v>
      </c>
      <c r="M59" s="93">
        <v>0</v>
      </c>
      <c r="N59" s="93">
        <v>0</v>
      </c>
      <c r="O59" s="108">
        <v>0</v>
      </c>
      <c r="P59" s="93">
        <v>0</v>
      </c>
      <c r="Q59" s="93">
        <v>2</v>
      </c>
      <c r="R59" s="93">
        <v>0</v>
      </c>
      <c r="S59" s="108">
        <v>2</v>
      </c>
      <c r="T59" s="93">
        <v>0</v>
      </c>
      <c r="U59" s="93">
        <v>0</v>
      </c>
      <c r="V59" s="93">
        <v>0</v>
      </c>
      <c r="W59" s="93">
        <v>0</v>
      </c>
      <c r="X59" s="93">
        <v>2</v>
      </c>
      <c r="Y59" s="93">
        <v>1</v>
      </c>
      <c r="Z59" s="93">
        <v>0</v>
      </c>
      <c r="AA59" s="93">
        <v>0</v>
      </c>
    </row>
    <row r="60" spans="1:27" x14ac:dyDescent="0.2">
      <c r="A60" s="139">
        <v>54</v>
      </c>
      <c r="B60" s="115" t="s">
        <v>335</v>
      </c>
      <c r="C60" s="45">
        <v>16</v>
      </c>
      <c r="D60" s="45">
        <v>8</v>
      </c>
      <c r="E60" s="45">
        <v>11</v>
      </c>
      <c r="F60" s="45">
        <v>7</v>
      </c>
      <c r="G60" s="93">
        <f t="shared" si="2"/>
        <v>10.92</v>
      </c>
      <c r="H60" s="93">
        <f t="shared" si="3"/>
        <v>89.08</v>
      </c>
      <c r="I60" s="101" t="s">
        <v>2272</v>
      </c>
      <c r="J60" s="101" t="s">
        <v>2363</v>
      </c>
      <c r="K60" s="115"/>
      <c r="L60" s="108">
        <v>1</v>
      </c>
      <c r="M60" s="93">
        <v>0</v>
      </c>
      <c r="N60" s="93">
        <v>0</v>
      </c>
      <c r="O60" s="108">
        <v>0</v>
      </c>
      <c r="P60" s="93">
        <v>0</v>
      </c>
      <c r="Q60" s="93">
        <v>2</v>
      </c>
      <c r="R60" s="93">
        <v>0</v>
      </c>
      <c r="S60" s="108">
        <v>2</v>
      </c>
      <c r="T60" s="93">
        <v>0</v>
      </c>
      <c r="U60" s="93">
        <v>0</v>
      </c>
      <c r="V60" s="93">
        <v>1</v>
      </c>
      <c r="W60" s="93">
        <v>1</v>
      </c>
      <c r="X60" s="93">
        <v>1</v>
      </c>
      <c r="Y60" s="93">
        <v>1</v>
      </c>
      <c r="Z60" s="93">
        <v>0</v>
      </c>
      <c r="AA60" s="93">
        <v>0</v>
      </c>
    </row>
    <row r="61" spans="1:27" x14ac:dyDescent="0.2">
      <c r="A61" s="139">
        <v>55</v>
      </c>
      <c r="B61" s="115" t="s">
        <v>338</v>
      </c>
      <c r="C61" s="45">
        <v>25</v>
      </c>
      <c r="D61" s="45">
        <v>48</v>
      </c>
      <c r="E61" s="45">
        <v>21</v>
      </c>
      <c r="F61" s="45">
        <v>10</v>
      </c>
      <c r="G61" s="93">
        <f t="shared" si="2"/>
        <v>27.04</v>
      </c>
      <c r="H61" s="93">
        <f t="shared" si="3"/>
        <v>72.960000000000008</v>
      </c>
      <c r="I61" s="101" t="s">
        <v>2273</v>
      </c>
      <c r="J61" s="101" t="s">
        <v>2364</v>
      </c>
      <c r="K61" s="115"/>
      <c r="L61" s="108">
        <v>2</v>
      </c>
      <c r="M61" s="93">
        <v>0</v>
      </c>
      <c r="N61" s="93">
        <v>0</v>
      </c>
      <c r="O61" s="108">
        <v>3</v>
      </c>
      <c r="P61" s="93">
        <v>0</v>
      </c>
      <c r="Q61" s="93">
        <v>0</v>
      </c>
      <c r="R61" s="93">
        <v>0</v>
      </c>
      <c r="S61" s="108">
        <v>1</v>
      </c>
      <c r="T61" s="93">
        <v>0</v>
      </c>
      <c r="U61" s="93">
        <v>0</v>
      </c>
      <c r="V61" s="93">
        <v>0</v>
      </c>
      <c r="W61" s="93">
        <v>0</v>
      </c>
      <c r="X61" s="93">
        <v>3</v>
      </c>
      <c r="Y61" s="93">
        <v>1</v>
      </c>
      <c r="Z61" s="93">
        <v>0</v>
      </c>
      <c r="AA61" s="93">
        <v>0</v>
      </c>
    </row>
    <row r="62" spans="1:27" x14ac:dyDescent="0.2">
      <c r="A62" s="139">
        <v>56</v>
      </c>
      <c r="B62" s="115"/>
      <c r="C62" s="45">
        <v>8</v>
      </c>
      <c r="D62" s="45">
        <v>9</v>
      </c>
      <c r="E62" s="45">
        <v>11</v>
      </c>
      <c r="F62" s="45">
        <v>6</v>
      </c>
      <c r="G62" s="93">
        <f t="shared" si="2"/>
        <v>8.84</v>
      </c>
      <c r="H62" s="93">
        <f t="shared" si="3"/>
        <v>91.16</v>
      </c>
      <c r="I62" s="101" t="s">
        <v>2274</v>
      </c>
      <c r="J62" s="101" t="s">
        <v>2365</v>
      </c>
      <c r="K62" s="115"/>
      <c r="L62" s="108">
        <v>3</v>
      </c>
      <c r="M62" s="93">
        <v>0</v>
      </c>
      <c r="N62" s="93">
        <v>0</v>
      </c>
      <c r="O62" s="108">
        <v>1</v>
      </c>
      <c r="P62" s="93">
        <v>0</v>
      </c>
      <c r="Q62" s="93">
        <v>3</v>
      </c>
      <c r="R62" s="93">
        <v>0</v>
      </c>
      <c r="S62" s="108">
        <v>2</v>
      </c>
      <c r="T62" s="93">
        <v>0</v>
      </c>
      <c r="U62" s="93">
        <v>0</v>
      </c>
      <c r="V62" s="93">
        <v>2</v>
      </c>
      <c r="W62" s="93">
        <v>2</v>
      </c>
      <c r="X62" s="93">
        <v>1</v>
      </c>
      <c r="Y62" s="93">
        <v>0</v>
      </c>
      <c r="Z62" s="93">
        <v>1</v>
      </c>
      <c r="AA62" s="93">
        <v>0</v>
      </c>
    </row>
    <row r="63" spans="1:27" x14ac:dyDescent="0.2">
      <c r="A63" s="139">
        <v>57</v>
      </c>
      <c r="B63" s="115" t="s">
        <v>343</v>
      </c>
      <c r="C63" s="45">
        <v>22</v>
      </c>
      <c r="D63" s="45">
        <v>5</v>
      </c>
      <c r="E63" s="45">
        <v>8</v>
      </c>
      <c r="F63" s="45">
        <v>34</v>
      </c>
      <c r="G63" s="93">
        <f t="shared" si="2"/>
        <v>17.940000000000001</v>
      </c>
      <c r="H63" s="93">
        <f t="shared" si="3"/>
        <v>82.06</v>
      </c>
      <c r="I63" s="101" t="s">
        <v>2275</v>
      </c>
      <c r="J63" s="101" t="s">
        <v>2366</v>
      </c>
      <c r="K63" s="115"/>
      <c r="L63" s="108">
        <v>3</v>
      </c>
      <c r="M63" s="93">
        <v>1</v>
      </c>
      <c r="N63" s="93">
        <v>1</v>
      </c>
      <c r="O63" s="108">
        <v>3</v>
      </c>
      <c r="P63" s="93">
        <v>0</v>
      </c>
      <c r="Q63" s="93">
        <v>3</v>
      </c>
      <c r="R63" s="93">
        <v>0</v>
      </c>
      <c r="S63" s="108">
        <v>3</v>
      </c>
      <c r="T63" s="93">
        <v>0</v>
      </c>
      <c r="U63" s="93">
        <v>0</v>
      </c>
      <c r="V63" s="93">
        <v>1</v>
      </c>
      <c r="W63" s="93">
        <v>0</v>
      </c>
      <c r="X63" s="93">
        <v>2</v>
      </c>
      <c r="Y63" s="93">
        <v>3</v>
      </c>
      <c r="Z63" s="93">
        <v>0</v>
      </c>
      <c r="AA63" s="93">
        <v>3</v>
      </c>
    </row>
    <row r="64" spans="1:27" x14ac:dyDescent="0.2">
      <c r="A64" s="139">
        <v>58</v>
      </c>
      <c r="B64" s="115" t="s">
        <v>346</v>
      </c>
      <c r="C64" s="45">
        <v>10</v>
      </c>
      <c r="D64" s="45">
        <v>9</v>
      </c>
      <c r="E64" s="45">
        <v>11</v>
      </c>
      <c r="F64" s="45">
        <v>16</v>
      </c>
      <c r="G64" s="93">
        <f t="shared" si="2"/>
        <v>11.96</v>
      </c>
      <c r="H64" s="93">
        <f t="shared" si="3"/>
        <v>88.039999999999992</v>
      </c>
      <c r="I64" s="101" t="s">
        <v>2276</v>
      </c>
      <c r="J64" s="101" t="s">
        <v>2367</v>
      </c>
      <c r="K64" s="115"/>
      <c r="L64" s="108">
        <v>2</v>
      </c>
      <c r="M64" s="93">
        <v>0</v>
      </c>
      <c r="N64" s="93">
        <v>0</v>
      </c>
      <c r="O64" s="108">
        <v>0</v>
      </c>
      <c r="P64" s="93">
        <v>0</v>
      </c>
      <c r="Q64" s="93">
        <v>1</v>
      </c>
      <c r="R64" s="93">
        <v>0</v>
      </c>
      <c r="S64" s="108">
        <v>4</v>
      </c>
      <c r="T64" s="93">
        <v>0</v>
      </c>
      <c r="U64" s="93">
        <v>0</v>
      </c>
      <c r="V64" s="93">
        <v>3</v>
      </c>
      <c r="W64" s="93">
        <v>2</v>
      </c>
      <c r="X64" s="93">
        <v>2</v>
      </c>
      <c r="Y64" s="93">
        <v>0</v>
      </c>
      <c r="Z64" s="93">
        <v>0</v>
      </c>
      <c r="AA64" s="93">
        <v>0</v>
      </c>
    </row>
    <row r="65" spans="1:28" x14ac:dyDescent="0.2">
      <c r="A65" s="139">
        <v>59</v>
      </c>
      <c r="B65" s="115" t="s">
        <v>349</v>
      </c>
      <c r="C65" s="45">
        <v>3</v>
      </c>
      <c r="D65" s="45">
        <v>4</v>
      </c>
      <c r="E65" s="45">
        <v>2</v>
      </c>
      <c r="F65" s="45">
        <v>2</v>
      </c>
      <c r="G65" s="93">
        <f t="shared" si="2"/>
        <v>2.8600000000000003</v>
      </c>
      <c r="H65" s="93">
        <f t="shared" si="3"/>
        <v>97.14</v>
      </c>
      <c r="I65" s="101" t="s">
        <v>2277</v>
      </c>
      <c r="J65" s="101" t="s">
        <v>2368</v>
      </c>
      <c r="K65" s="115"/>
      <c r="L65" s="108">
        <v>3</v>
      </c>
      <c r="M65" s="93">
        <v>0</v>
      </c>
      <c r="N65" s="93">
        <v>1</v>
      </c>
      <c r="O65" s="108">
        <v>0</v>
      </c>
      <c r="P65" s="93">
        <v>0</v>
      </c>
      <c r="Q65" s="93">
        <v>1</v>
      </c>
      <c r="R65" s="93">
        <v>0</v>
      </c>
      <c r="S65" s="108">
        <v>3</v>
      </c>
      <c r="T65" s="93">
        <v>0</v>
      </c>
      <c r="U65" s="93">
        <v>0</v>
      </c>
      <c r="V65" s="93">
        <v>1</v>
      </c>
      <c r="W65" s="93">
        <v>1</v>
      </c>
      <c r="X65" s="93">
        <v>1</v>
      </c>
      <c r="Y65" s="93">
        <v>1</v>
      </c>
      <c r="Z65" s="93">
        <v>0</v>
      </c>
      <c r="AA65" s="93">
        <v>0</v>
      </c>
    </row>
    <row r="66" spans="1:28" x14ac:dyDescent="0.2">
      <c r="A66" s="139">
        <v>60</v>
      </c>
      <c r="B66" s="115" t="s">
        <v>352</v>
      </c>
      <c r="C66" s="45">
        <v>3</v>
      </c>
      <c r="D66" s="45">
        <v>1</v>
      </c>
      <c r="E66" s="45">
        <v>0</v>
      </c>
      <c r="F66" s="45">
        <v>11</v>
      </c>
      <c r="G66" s="93">
        <f t="shared" si="2"/>
        <v>3.9000000000000004</v>
      </c>
      <c r="H66" s="93">
        <f t="shared" si="3"/>
        <v>96.1</v>
      </c>
      <c r="I66" s="101" t="s">
        <v>2278</v>
      </c>
      <c r="J66" s="101" t="s">
        <v>2369</v>
      </c>
      <c r="K66" s="115"/>
      <c r="L66" s="108">
        <v>0</v>
      </c>
      <c r="M66" s="93">
        <v>1</v>
      </c>
      <c r="N66" s="93">
        <v>0</v>
      </c>
      <c r="O66" s="108">
        <v>1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2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</row>
    <row r="67" spans="1:28" x14ac:dyDescent="0.2">
      <c r="A67" s="139">
        <v>61</v>
      </c>
      <c r="B67" s="115" t="s">
        <v>352</v>
      </c>
      <c r="C67" s="45">
        <v>1</v>
      </c>
      <c r="D67" s="45">
        <v>3</v>
      </c>
      <c r="E67" s="45">
        <v>7</v>
      </c>
      <c r="F67" s="45">
        <v>1</v>
      </c>
      <c r="G67" s="93">
        <f t="shared" si="2"/>
        <v>3.12</v>
      </c>
      <c r="H67" s="93">
        <f t="shared" si="3"/>
        <v>96.88</v>
      </c>
      <c r="I67" s="101" t="s">
        <v>2741</v>
      </c>
      <c r="J67" s="101" t="s">
        <v>2346</v>
      </c>
      <c r="K67" s="115"/>
      <c r="L67" s="108">
        <v>0</v>
      </c>
      <c r="M67" s="93">
        <v>1</v>
      </c>
      <c r="N67" s="93">
        <v>0</v>
      </c>
      <c r="O67" s="108">
        <v>3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1</v>
      </c>
      <c r="W67" s="93">
        <v>0</v>
      </c>
      <c r="X67" s="93">
        <v>0</v>
      </c>
      <c r="Y67" s="93">
        <v>0</v>
      </c>
      <c r="Z67" s="93">
        <v>0</v>
      </c>
    </row>
    <row r="68" spans="1:28" x14ac:dyDescent="0.2">
      <c r="A68" s="139">
        <v>62</v>
      </c>
      <c r="B68" s="115" t="s">
        <v>356</v>
      </c>
      <c r="C68" s="45">
        <v>10</v>
      </c>
      <c r="D68" s="45">
        <v>15</v>
      </c>
      <c r="E68" s="45">
        <v>24</v>
      </c>
      <c r="F68" s="45">
        <v>29</v>
      </c>
      <c r="G68" s="93">
        <f t="shared" si="2"/>
        <v>20.28</v>
      </c>
      <c r="H68" s="93">
        <f t="shared" si="3"/>
        <v>79.72</v>
      </c>
      <c r="I68" s="101" t="s">
        <v>2279</v>
      </c>
      <c r="J68" s="101" t="s">
        <v>2370</v>
      </c>
      <c r="K68" s="115"/>
      <c r="L68" s="108">
        <v>0</v>
      </c>
      <c r="M68" s="93">
        <v>0</v>
      </c>
      <c r="N68" s="93">
        <v>0</v>
      </c>
      <c r="O68" s="108">
        <v>0</v>
      </c>
      <c r="P68" s="93">
        <v>0</v>
      </c>
      <c r="Q68" s="93">
        <v>0</v>
      </c>
      <c r="R68" s="93">
        <v>0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0</v>
      </c>
      <c r="Z68" s="93">
        <v>0</v>
      </c>
      <c r="AA68" s="93">
        <v>2</v>
      </c>
    </row>
    <row r="69" spans="1:28" s="254" customFormat="1" x14ac:dyDescent="0.2">
      <c r="A69" s="251">
        <v>63</v>
      </c>
      <c r="B69" s="252" t="s">
        <v>359</v>
      </c>
      <c r="C69" s="253"/>
      <c r="D69" s="253"/>
      <c r="E69" s="253"/>
      <c r="F69" s="253"/>
      <c r="I69" s="252"/>
      <c r="J69" s="252"/>
      <c r="K69" s="252"/>
      <c r="L69" s="255"/>
      <c r="O69" s="255"/>
      <c r="S69" s="255"/>
    </row>
    <row r="70" spans="1:28" x14ac:dyDescent="0.2">
      <c r="A70" s="139">
        <v>64</v>
      </c>
      <c r="B70" s="115" t="s">
        <v>360</v>
      </c>
      <c r="C70" s="45">
        <v>0</v>
      </c>
      <c r="D70" s="45">
        <v>9</v>
      </c>
      <c r="E70" s="45">
        <v>1</v>
      </c>
      <c r="F70" s="45">
        <v>2</v>
      </c>
      <c r="G70" s="93">
        <f t="shared" si="2"/>
        <v>3.12</v>
      </c>
      <c r="H70" s="93">
        <f t="shared" si="3"/>
        <v>96.88</v>
      </c>
      <c r="I70" s="101" t="s">
        <v>2280</v>
      </c>
      <c r="J70" s="101" t="s">
        <v>362</v>
      </c>
      <c r="K70" s="115"/>
      <c r="L70" s="108">
        <v>0</v>
      </c>
      <c r="M70" s="93">
        <v>3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2</v>
      </c>
      <c r="T70" s="93">
        <v>0</v>
      </c>
      <c r="U70" s="93">
        <v>0</v>
      </c>
      <c r="V70" s="93">
        <v>1</v>
      </c>
      <c r="W70" s="93">
        <v>1</v>
      </c>
      <c r="X70" s="93">
        <v>4</v>
      </c>
      <c r="Y70" s="93">
        <v>0</v>
      </c>
      <c r="Z70" s="93">
        <v>0</v>
      </c>
      <c r="AA70" s="93">
        <v>0</v>
      </c>
      <c r="AB70" s="93" t="s">
        <v>363</v>
      </c>
    </row>
    <row r="71" spans="1:28" x14ac:dyDescent="0.2">
      <c r="A71" s="139">
        <v>65</v>
      </c>
      <c r="B71" s="115" t="s">
        <v>364</v>
      </c>
      <c r="C71" s="45">
        <v>27</v>
      </c>
      <c r="D71" s="45">
        <v>12</v>
      </c>
      <c r="E71" s="45">
        <v>23</v>
      </c>
      <c r="F71" s="45">
        <v>17</v>
      </c>
      <c r="G71" s="93">
        <f t="shared" ref="G71:G102" si="4">((AVERAGE(C71:F71))*(1.04))</f>
        <v>20.54</v>
      </c>
      <c r="H71" s="93">
        <f t="shared" ref="H71:H102" si="5">100-G71</f>
        <v>79.460000000000008</v>
      </c>
      <c r="I71" s="101" t="s">
        <v>2281</v>
      </c>
      <c r="J71" s="101" t="s">
        <v>2389</v>
      </c>
      <c r="K71" s="115"/>
      <c r="L71" s="108">
        <v>2</v>
      </c>
      <c r="M71" s="93">
        <v>3</v>
      </c>
      <c r="N71" s="93">
        <v>0</v>
      </c>
      <c r="O71" s="108">
        <v>1</v>
      </c>
      <c r="P71" s="93">
        <v>0</v>
      </c>
      <c r="Q71" s="93">
        <v>2</v>
      </c>
      <c r="R71" s="93">
        <v>0</v>
      </c>
      <c r="S71" s="108">
        <v>2</v>
      </c>
      <c r="T71" s="93">
        <v>0</v>
      </c>
      <c r="U71" s="93">
        <v>0</v>
      </c>
      <c r="V71" s="93">
        <v>0</v>
      </c>
      <c r="W71" s="93">
        <v>0</v>
      </c>
      <c r="X71" s="93">
        <v>2</v>
      </c>
      <c r="Y71" s="93">
        <v>0</v>
      </c>
      <c r="Z71" s="93">
        <v>0</v>
      </c>
      <c r="AA71" s="93">
        <v>1</v>
      </c>
    </row>
    <row r="72" spans="1:28" x14ac:dyDescent="0.2">
      <c r="A72" s="139">
        <v>66</v>
      </c>
      <c r="B72" s="115"/>
      <c r="C72" s="45">
        <v>18</v>
      </c>
      <c r="D72" s="45">
        <v>13</v>
      </c>
      <c r="E72" s="45">
        <v>11</v>
      </c>
      <c r="F72" s="45">
        <v>11</v>
      </c>
      <c r="G72" s="93">
        <f t="shared" si="4"/>
        <v>13.780000000000001</v>
      </c>
      <c r="H72" s="93">
        <f t="shared" si="5"/>
        <v>86.22</v>
      </c>
      <c r="I72" s="101" t="s">
        <v>2282</v>
      </c>
      <c r="J72" s="101" t="s">
        <v>1447</v>
      </c>
      <c r="K72" s="115"/>
      <c r="L72" s="108">
        <v>1</v>
      </c>
      <c r="M72" s="93">
        <v>0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2</v>
      </c>
      <c r="T72" s="93">
        <v>0</v>
      </c>
      <c r="U72" s="93">
        <v>0</v>
      </c>
      <c r="V72" s="93">
        <v>0</v>
      </c>
      <c r="W72" s="93">
        <v>0</v>
      </c>
      <c r="X72" s="93">
        <v>1</v>
      </c>
      <c r="Y72" s="93">
        <v>0</v>
      </c>
      <c r="Z72" s="93">
        <v>0</v>
      </c>
      <c r="AA72" s="93">
        <v>0</v>
      </c>
    </row>
    <row r="73" spans="1:28" x14ac:dyDescent="0.2">
      <c r="A73" s="139">
        <v>67</v>
      </c>
      <c r="B73" s="115"/>
      <c r="C73" s="45">
        <v>9</v>
      </c>
      <c r="D73" s="45">
        <v>10</v>
      </c>
      <c r="E73" s="45">
        <v>37</v>
      </c>
      <c r="F73" s="45">
        <v>27</v>
      </c>
      <c r="G73" s="93">
        <f t="shared" si="4"/>
        <v>21.580000000000002</v>
      </c>
      <c r="H73" s="93">
        <f t="shared" si="5"/>
        <v>78.42</v>
      </c>
      <c r="I73" s="101" t="s">
        <v>2283</v>
      </c>
      <c r="J73" s="101" t="s">
        <v>2724</v>
      </c>
      <c r="K73" s="115"/>
      <c r="L73" s="108">
        <v>0</v>
      </c>
      <c r="M73" s="93">
        <v>1</v>
      </c>
      <c r="N73" s="93">
        <v>0</v>
      </c>
      <c r="O73" s="108">
        <v>3</v>
      </c>
      <c r="P73" s="93">
        <v>0</v>
      </c>
      <c r="Q73" s="93">
        <v>0</v>
      </c>
      <c r="R73" s="93">
        <v>0</v>
      </c>
      <c r="S73" s="108">
        <v>4</v>
      </c>
      <c r="T73" s="93">
        <v>0</v>
      </c>
      <c r="U73" s="93">
        <v>0</v>
      </c>
      <c r="V73" s="93">
        <v>2</v>
      </c>
      <c r="W73" s="93">
        <v>1</v>
      </c>
      <c r="X73" s="93">
        <v>0</v>
      </c>
      <c r="Y73" s="93">
        <v>0</v>
      </c>
      <c r="Z73" s="93">
        <v>0</v>
      </c>
      <c r="AA73" s="93">
        <v>1</v>
      </c>
    </row>
    <row r="74" spans="1:28" x14ac:dyDescent="0.2">
      <c r="A74" s="139">
        <v>68</v>
      </c>
      <c r="B74" s="115"/>
      <c r="C74" s="45">
        <v>7</v>
      </c>
      <c r="D74" s="45">
        <v>4</v>
      </c>
      <c r="E74" s="45">
        <v>2</v>
      </c>
      <c r="F74" s="45">
        <v>2</v>
      </c>
      <c r="G74" s="93">
        <f t="shared" si="4"/>
        <v>3.9000000000000004</v>
      </c>
      <c r="H74" s="93">
        <f t="shared" si="5"/>
        <v>96.1</v>
      </c>
      <c r="I74" s="101" t="s">
        <v>2284</v>
      </c>
      <c r="J74" s="101" t="s">
        <v>2371</v>
      </c>
      <c r="K74" s="115"/>
      <c r="L74" s="108">
        <v>2</v>
      </c>
      <c r="M74" s="93">
        <v>1</v>
      </c>
      <c r="N74" s="93">
        <v>0</v>
      </c>
      <c r="O74" s="108">
        <v>1</v>
      </c>
      <c r="P74" s="93">
        <v>0</v>
      </c>
      <c r="Q74" s="93">
        <v>2</v>
      </c>
      <c r="R74" s="93">
        <v>0</v>
      </c>
      <c r="S74" s="108">
        <v>4</v>
      </c>
      <c r="T74" s="93">
        <v>0</v>
      </c>
      <c r="U74" s="93">
        <v>0</v>
      </c>
      <c r="V74" s="93">
        <v>1</v>
      </c>
      <c r="W74" s="93">
        <v>2</v>
      </c>
      <c r="X74" s="93">
        <v>1</v>
      </c>
      <c r="Y74" s="93">
        <v>1</v>
      </c>
      <c r="Z74" s="93">
        <v>0</v>
      </c>
      <c r="AA74" s="93">
        <v>0</v>
      </c>
    </row>
    <row r="75" spans="1:28" x14ac:dyDescent="0.2">
      <c r="A75" s="139">
        <v>69</v>
      </c>
      <c r="B75" s="115" t="s">
        <v>373</v>
      </c>
      <c r="C75" s="45">
        <v>5</v>
      </c>
      <c r="D75" s="45">
        <v>17</v>
      </c>
      <c r="E75" s="45">
        <v>13</v>
      </c>
      <c r="F75" s="45">
        <v>25</v>
      </c>
      <c r="G75" s="93">
        <f t="shared" si="4"/>
        <v>15.600000000000001</v>
      </c>
      <c r="H75" s="93">
        <f t="shared" si="5"/>
        <v>84.4</v>
      </c>
      <c r="I75" s="101" t="s">
        <v>2285</v>
      </c>
      <c r="J75" s="101" t="s">
        <v>2725</v>
      </c>
      <c r="K75" s="115"/>
      <c r="L75" s="108">
        <v>4</v>
      </c>
      <c r="M75" s="93">
        <v>1</v>
      </c>
      <c r="N75" s="93">
        <v>2</v>
      </c>
      <c r="O75" s="108">
        <v>3</v>
      </c>
      <c r="P75" s="93">
        <v>0</v>
      </c>
      <c r="Q75" s="93">
        <v>1</v>
      </c>
      <c r="R75" s="93">
        <v>0</v>
      </c>
      <c r="S75" s="108">
        <v>3</v>
      </c>
      <c r="T75" s="93">
        <v>0</v>
      </c>
      <c r="U75" s="93">
        <v>0</v>
      </c>
      <c r="V75" s="93">
        <v>1</v>
      </c>
      <c r="W75" s="93">
        <v>2</v>
      </c>
      <c r="X75" s="93">
        <v>1</v>
      </c>
      <c r="Y75" s="93">
        <v>0</v>
      </c>
      <c r="Z75" s="93">
        <v>0</v>
      </c>
      <c r="AA75" s="93">
        <v>0</v>
      </c>
    </row>
    <row r="76" spans="1:28" x14ac:dyDescent="0.2">
      <c r="A76" s="139">
        <v>70</v>
      </c>
      <c r="B76" s="115" t="s">
        <v>376</v>
      </c>
      <c r="C76" s="45">
        <v>4</v>
      </c>
      <c r="D76" s="45">
        <v>2</v>
      </c>
      <c r="E76" s="45">
        <v>10</v>
      </c>
      <c r="F76" s="45">
        <v>8</v>
      </c>
      <c r="G76" s="93">
        <f t="shared" si="4"/>
        <v>6.24</v>
      </c>
      <c r="H76" s="93">
        <f t="shared" si="5"/>
        <v>93.76</v>
      </c>
      <c r="I76" s="101" t="s">
        <v>2286</v>
      </c>
      <c r="J76" s="101" t="s">
        <v>2372</v>
      </c>
      <c r="K76" s="115"/>
      <c r="L76" s="108">
        <v>0</v>
      </c>
      <c r="M76" s="93">
        <v>1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1</v>
      </c>
      <c r="T76" s="93">
        <v>0</v>
      </c>
      <c r="U76" s="93">
        <v>0</v>
      </c>
      <c r="V76" s="93">
        <v>2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</row>
    <row r="77" spans="1:28" x14ac:dyDescent="0.2">
      <c r="A77" s="139">
        <v>71</v>
      </c>
      <c r="B77" s="115"/>
      <c r="C77" s="45">
        <v>6</v>
      </c>
      <c r="D77" s="45">
        <v>12</v>
      </c>
      <c r="E77" s="45">
        <v>6</v>
      </c>
      <c r="F77" s="45">
        <v>2</v>
      </c>
      <c r="G77" s="93">
        <f t="shared" si="4"/>
        <v>6.76</v>
      </c>
      <c r="H77" s="93">
        <f t="shared" si="5"/>
        <v>93.24</v>
      </c>
      <c r="I77" s="101" t="s">
        <v>2287</v>
      </c>
      <c r="J77" s="101" t="s">
        <v>2373</v>
      </c>
      <c r="K77" s="115"/>
      <c r="L77" s="108">
        <v>2</v>
      </c>
      <c r="M77" s="93">
        <v>0</v>
      </c>
      <c r="N77" s="93">
        <v>1</v>
      </c>
      <c r="O77" s="108">
        <v>1</v>
      </c>
      <c r="P77" s="93">
        <v>0</v>
      </c>
      <c r="Q77" s="93">
        <v>1</v>
      </c>
      <c r="R77" s="93">
        <v>0</v>
      </c>
      <c r="S77" s="108">
        <v>4</v>
      </c>
      <c r="T77" s="93">
        <v>0</v>
      </c>
      <c r="U77" s="93">
        <v>0</v>
      </c>
      <c r="V77" s="93">
        <v>1</v>
      </c>
      <c r="W77" s="93">
        <v>0</v>
      </c>
      <c r="X77" s="93">
        <v>3</v>
      </c>
      <c r="Y77" s="93">
        <v>0</v>
      </c>
      <c r="Z77" s="93">
        <v>0</v>
      </c>
      <c r="AA77" s="93">
        <v>0</v>
      </c>
    </row>
    <row r="78" spans="1:28" x14ac:dyDescent="0.2">
      <c r="A78" s="139">
        <v>72</v>
      </c>
      <c r="B78" s="115" t="s">
        <v>381</v>
      </c>
      <c r="C78" s="45">
        <v>1</v>
      </c>
      <c r="D78" s="45">
        <v>2</v>
      </c>
      <c r="E78" s="45">
        <v>5</v>
      </c>
      <c r="F78" s="45">
        <v>7</v>
      </c>
      <c r="G78" s="93">
        <f t="shared" si="4"/>
        <v>3.9000000000000004</v>
      </c>
      <c r="H78" s="93">
        <f t="shared" si="5"/>
        <v>96.1</v>
      </c>
      <c r="I78" s="101" t="s">
        <v>2288</v>
      </c>
      <c r="J78" s="101" t="s">
        <v>2374</v>
      </c>
      <c r="K78" s="115"/>
      <c r="L78" s="108">
        <v>1</v>
      </c>
      <c r="M78" s="93">
        <v>0</v>
      </c>
      <c r="N78" s="93">
        <v>0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0</v>
      </c>
      <c r="W78" s="93">
        <v>1</v>
      </c>
      <c r="X78" s="93">
        <v>1</v>
      </c>
      <c r="Y78" s="93">
        <v>0</v>
      </c>
      <c r="Z78" s="93">
        <v>0</v>
      </c>
      <c r="AA78" s="93">
        <v>0</v>
      </c>
    </row>
    <row r="79" spans="1:28" x14ac:dyDescent="0.2">
      <c r="A79" s="139">
        <v>73</v>
      </c>
      <c r="B79" s="115" t="s">
        <v>384</v>
      </c>
      <c r="C79" s="45">
        <v>3</v>
      </c>
      <c r="D79" s="45">
        <v>3</v>
      </c>
      <c r="E79" s="45">
        <v>8</v>
      </c>
      <c r="F79" s="45">
        <v>6</v>
      </c>
      <c r="G79" s="93">
        <f t="shared" si="4"/>
        <v>5.2</v>
      </c>
      <c r="H79" s="93">
        <f t="shared" si="5"/>
        <v>94.8</v>
      </c>
      <c r="I79" s="101" t="s">
        <v>2289</v>
      </c>
      <c r="J79" s="101" t="s">
        <v>2375</v>
      </c>
      <c r="K79" s="115"/>
      <c r="L79" s="108">
        <v>1</v>
      </c>
      <c r="M79" s="93">
        <v>0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1</v>
      </c>
      <c r="X79" s="93">
        <v>1</v>
      </c>
      <c r="Y79" s="93">
        <v>0</v>
      </c>
      <c r="Z79" s="93">
        <v>0</v>
      </c>
      <c r="AA79" s="93">
        <v>0</v>
      </c>
    </row>
    <row r="80" spans="1:28" x14ac:dyDescent="0.2">
      <c r="A80" s="139">
        <v>74</v>
      </c>
      <c r="B80" s="115" t="s">
        <v>387</v>
      </c>
      <c r="C80" s="45">
        <v>2</v>
      </c>
      <c r="D80" s="45">
        <v>3</v>
      </c>
      <c r="E80" s="45">
        <v>4</v>
      </c>
      <c r="F80" s="45">
        <v>4</v>
      </c>
      <c r="G80" s="93">
        <f t="shared" si="4"/>
        <v>3.38</v>
      </c>
      <c r="H80" s="93">
        <f t="shared" si="5"/>
        <v>96.62</v>
      </c>
      <c r="I80" s="101" t="s">
        <v>2290</v>
      </c>
      <c r="J80" s="101" t="s">
        <v>2376</v>
      </c>
      <c r="K80" s="115"/>
      <c r="L80" s="108">
        <v>1</v>
      </c>
      <c r="M80" s="108">
        <v>0</v>
      </c>
      <c r="N80" s="93">
        <v>0</v>
      </c>
      <c r="O80" s="108">
        <v>0</v>
      </c>
      <c r="P80" s="93">
        <v>0</v>
      </c>
      <c r="Q80" s="93">
        <v>0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1</v>
      </c>
      <c r="X80" s="93">
        <v>1</v>
      </c>
      <c r="Y80" s="93">
        <v>0</v>
      </c>
      <c r="Z80" s="93">
        <v>0</v>
      </c>
      <c r="AA80" s="93">
        <v>0</v>
      </c>
    </row>
    <row r="81" spans="1:29" x14ac:dyDescent="0.2">
      <c r="A81" s="139">
        <v>75</v>
      </c>
      <c r="B81" s="115" t="s">
        <v>390</v>
      </c>
      <c r="C81" s="108">
        <v>11</v>
      </c>
      <c r="D81" s="108">
        <v>2</v>
      </c>
      <c r="E81" s="108">
        <v>5</v>
      </c>
      <c r="F81" s="108">
        <v>7</v>
      </c>
      <c r="G81" s="93">
        <f t="shared" si="4"/>
        <v>6.5</v>
      </c>
      <c r="H81" s="93">
        <f t="shared" si="5"/>
        <v>93.5</v>
      </c>
      <c r="I81" s="104" t="s">
        <v>2749</v>
      </c>
      <c r="J81" s="104" t="s">
        <v>2377</v>
      </c>
      <c r="K81" s="118"/>
      <c r="L81" s="108">
        <v>2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1</v>
      </c>
      <c r="Y81" s="108">
        <v>0</v>
      </c>
      <c r="Z81" s="108">
        <v>0</v>
      </c>
      <c r="AA81" s="108">
        <v>0</v>
      </c>
      <c r="AB81" s="114"/>
      <c r="AC81" s="114"/>
    </row>
    <row r="82" spans="1:29" x14ac:dyDescent="0.2">
      <c r="A82" s="139">
        <v>76</v>
      </c>
      <c r="B82" s="115"/>
      <c r="C82" s="93">
        <v>18</v>
      </c>
      <c r="D82" s="93">
        <v>21</v>
      </c>
      <c r="E82" s="93">
        <v>11</v>
      </c>
      <c r="F82" s="93">
        <v>15</v>
      </c>
      <c r="G82" s="93">
        <f t="shared" si="4"/>
        <v>16.900000000000002</v>
      </c>
      <c r="H82" s="93">
        <f t="shared" si="5"/>
        <v>83.1</v>
      </c>
      <c r="I82" s="283" t="s">
        <v>2720</v>
      </c>
      <c r="J82" s="283" t="s">
        <v>2897</v>
      </c>
      <c r="K82" s="141"/>
      <c r="L82" s="141">
        <v>1</v>
      </c>
      <c r="M82" s="141">
        <v>0</v>
      </c>
      <c r="N82" s="141">
        <v>0</v>
      </c>
      <c r="O82" s="141">
        <v>1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  <c r="X82" s="141">
        <v>2</v>
      </c>
      <c r="Y82" s="141">
        <v>0</v>
      </c>
      <c r="Z82" s="141">
        <v>0</v>
      </c>
      <c r="AA82" s="108">
        <v>1</v>
      </c>
      <c r="AB82" s="110"/>
      <c r="AC82" s="110"/>
    </row>
    <row r="83" spans="1:29" x14ac:dyDescent="0.2">
      <c r="A83" s="139">
        <v>77</v>
      </c>
      <c r="B83" s="115" t="s">
        <v>395</v>
      </c>
      <c r="C83" s="93">
        <v>3</v>
      </c>
      <c r="D83" s="93">
        <v>8</v>
      </c>
      <c r="E83" s="93">
        <v>5</v>
      </c>
      <c r="F83" s="93">
        <v>7</v>
      </c>
      <c r="G83" s="93">
        <f t="shared" si="4"/>
        <v>5.98</v>
      </c>
      <c r="H83" s="93">
        <f t="shared" si="5"/>
        <v>94.02</v>
      </c>
      <c r="I83" s="93" t="s">
        <v>2743</v>
      </c>
      <c r="J83" s="93" t="s">
        <v>2847</v>
      </c>
      <c r="L83" s="93">
        <v>2</v>
      </c>
      <c r="M83" s="93">
        <v>1</v>
      </c>
      <c r="N83" s="93">
        <v>3</v>
      </c>
      <c r="O83" s="93">
        <v>1</v>
      </c>
      <c r="P83" s="93">
        <v>0</v>
      </c>
      <c r="Q83" s="93">
        <v>1</v>
      </c>
      <c r="R83" s="93">
        <v>1</v>
      </c>
      <c r="S83" s="93">
        <v>3</v>
      </c>
      <c r="T83" s="93">
        <v>0</v>
      </c>
      <c r="U83" s="93">
        <v>0</v>
      </c>
      <c r="V83" s="93">
        <v>1</v>
      </c>
      <c r="W83" s="93">
        <v>0</v>
      </c>
      <c r="X83" s="93">
        <v>2</v>
      </c>
      <c r="Y83" s="93">
        <v>1</v>
      </c>
      <c r="Z83" s="93">
        <v>0</v>
      </c>
    </row>
    <row r="84" spans="1:29" x14ac:dyDescent="0.2">
      <c r="A84" s="139">
        <v>78</v>
      </c>
      <c r="B84" s="115" t="s">
        <v>398</v>
      </c>
      <c r="C84" s="93">
        <v>6</v>
      </c>
      <c r="D84" s="93">
        <v>10</v>
      </c>
      <c r="E84" s="93">
        <v>9</v>
      </c>
      <c r="F84" s="93">
        <v>6</v>
      </c>
      <c r="G84" s="93">
        <f t="shared" si="4"/>
        <v>8.06</v>
      </c>
      <c r="H84" s="93">
        <f t="shared" si="5"/>
        <v>91.94</v>
      </c>
      <c r="I84" s="93" t="s">
        <v>2291</v>
      </c>
      <c r="J84" s="93" t="s">
        <v>2378</v>
      </c>
      <c r="L84" s="93">
        <v>1</v>
      </c>
      <c r="M84" s="93">
        <v>3</v>
      </c>
      <c r="N84" s="93">
        <v>1</v>
      </c>
      <c r="O84" s="93">
        <v>4</v>
      </c>
      <c r="P84" s="93">
        <v>0</v>
      </c>
      <c r="Q84" s="93">
        <v>0</v>
      </c>
      <c r="R84" s="93">
        <v>0</v>
      </c>
      <c r="S84" s="93">
        <v>4</v>
      </c>
      <c r="T84" s="93">
        <v>0</v>
      </c>
      <c r="U84" s="93">
        <v>0</v>
      </c>
      <c r="V84" s="93">
        <v>1</v>
      </c>
      <c r="W84" s="93">
        <v>1</v>
      </c>
      <c r="X84" s="93">
        <v>1</v>
      </c>
      <c r="Y84" s="93">
        <v>0</v>
      </c>
      <c r="Z84" s="93">
        <v>0</v>
      </c>
      <c r="AA84" s="93">
        <v>0</v>
      </c>
    </row>
    <row r="85" spans="1:29" x14ac:dyDescent="0.2">
      <c r="A85" s="139">
        <v>79</v>
      </c>
      <c r="B85" s="115"/>
      <c r="C85" s="93">
        <v>11</v>
      </c>
      <c r="D85" s="93">
        <v>5</v>
      </c>
      <c r="E85" s="93">
        <v>5</v>
      </c>
      <c r="F85" s="93">
        <v>3</v>
      </c>
      <c r="G85" s="93">
        <f t="shared" si="4"/>
        <v>6.24</v>
      </c>
      <c r="H85" s="93">
        <f t="shared" si="5"/>
        <v>93.76</v>
      </c>
      <c r="I85" s="93" t="s">
        <v>1600</v>
      </c>
      <c r="J85" s="93" t="s">
        <v>2726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2</v>
      </c>
      <c r="R85" s="93">
        <v>0</v>
      </c>
      <c r="S85" s="93">
        <v>2</v>
      </c>
      <c r="T85" s="93">
        <v>0</v>
      </c>
      <c r="U85" s="93">
        <v>0</v>
      </c>
      <c r="V85" s="93">
        <v>0</v>
      </c>
      <c r="W85" s="93">
        <v>1</v>
      </c>
      <c r="X85" s="93">
        <v>2</v>
      </c>
      <c r="Y85" s="93">
        <v>0</v>
      </c>
      <c r="Z85" s="93">
        <v>0</v>
      </c>
      <c r="AA85" s="93">
        <v>0</v>
      </c>
    </row>
    <row r="86" spans="1:29" x14ac:dyDescent="0.2">
      <c r="A86" s="139">
        <v>80</v>
      </c>
      <c r="B86" s="115" t="s">
        <v>403</v>
      </c>
      <c r="C86" s="93">
        <v>16</v>
      </c>
      <c r="D86" s="93">
        <v>12</v>
      </c>
      <c r="E86" s="93">
        <v>6</v>
      </c>
      <c r="F86" s="93">
        <v>12</v>
      </c>
      <c r="G86" s="93">
        <f t="shared" si="4"/>
        <v>11.96</v>
      </c>
      <c r="H86" s="93">
        <f t="shared" si="5"/>
        <v>88.039999999999992</v>
      </c>
      <c r="I86" s="93" t="s">
        <v>2292</v>
      </c>
      <c r="J86" s="93" t="s">
        <v>408</v>
      </c>
      <c r="L86" s="93">
        <v>0</v>
      </c>
      <c r="M86" s="93">
        <v>0</v>
      </c>
      <c r="N86" s="93">
        <v>0</v>
      </c>
      <c r="O86" s="93">
        <v>1</v>
      </c>
      <c r="P86" s="93">
        <v>0</v>
      </c>
      <c r="Q86" s="93">
        <v>0</v>
      </c>
      <c r="R86" s="93">
        <v>0</v>
      </c>
      <c r="S86" s="93">
        <v>1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</row>
    <row r="87" spans="1:29" x14ac:dyDescent="0.2">
      <c r="A87" s="139">
        <v>81</v>
      </c>
      <c r="B87" s="115" t="s">
        <v>406</v>
      </c>
      <c r="C87" s="93">
        <v>10</v>
      </c>
      <c r="D87" s="93">
        <v>4</v>
      </c>
      <c r="E87" s="93">
        <v>15</v>
      </c>
      <c r="F87" s="93">
        <v>35</v>
      </c>
      <c r="G87" s="93">
        <f t="shared" si="4"/>
        <v>16.64</v>
      </c>
      <c r="H87" s="93">
        <f t="shared" si="5"/>
        <v>83.36</v>
      </c>
      <c r="I87" s="93" t="s">
        <v>2293</v>
      </c>
      <c r="J87" s="93" t="s">
        <v>408</v>
      </c>
      <c r="L87" s="93">
        <v>1</v>
      </c>
      <c r="M87" s="93">
        <v>1</v>
      </c>
      <c r="N87" s="93">
        <v>0</v>
      </c>
      <c r="O87" s="93">
        <v>1</v>
      </c>
      <c r="P87" s="93">
        <v>0</v>
      </c>
      <c r="Q87" s="93">
        <v>0</v>
      </c>
      <c r="R87" s="93">
        <v>0</v>
      </c>
      <c r="S87" s="93">
        <v>2</v>
      </c>
      <c r="T87" s="93">
        <v>0</v>
      </c>
      <c r="U87" s="93">
        <v>0</v>
      </c>
      <c r="V87" s="93">
        <v>1</v>
      </c>
      <c r="W87" s="93">
        <v>0</v>
      </c>
      <c r="X87" s="93">
        <v>2</v>
      </c>
      <c r="Y87" s="93">
        <v>0</v>
      </c>
      <c r="Z87" s="93">
        <v>0</v>
      </c>
      <c r="AA87" s="93">
        <v>1</v>
      </c>
    </row>
    <row r="88" spans="1:29" x14ac:dyDescent="0.2">
      <c r="A88" s="139">
        <v>82</v>
      </c>
      <c r="B88" s="115"/>
      <c r="C88" s="93">
        <v>26</v>
      </c>
      <c r="D88" s="93">
        <v>52</v>
      </c>
      <c r="E88" s="93">
        <v>22</v>
      </c>
      <c r="F88" s="93">
        <v>7</v>
      </c>
      <c r="G88" s="93">
        <f t="shared" si="4"/>
        <v>27.82</v>
      </c>
      <c r="H88" s="93">
        <f t="shared" si="5"/>
        <v>72.180000000000007</v>
      </c>
      <c r="I88" s="93" t="s">
        <v>2294</v>
      </c>
      <c r="J88" s="93" t="s">
        <v>2379</v>
      </c>
      <c r="L88" s="93">
        <v>4</v>
      </c>
      <c r="M88" s="93">
        <v>0</v>
      </c>
      <c r="N88" s="93">
        <v>1</v>
      </c>
      <c r="O88" s="93">
        <v>3</v>
      </c>
      <c r="P88" s="93">
        <v>0</v>
      </c>
      <c r="Q88" s="93">
        <v>0</v>
      </c>
      <c r="R88" s="93">
        <v>0</v>
      </c>
      <c r="S88" s="93">
        <v>4</v>
      </c>
      <c r="T88" s="93">
        <v>0</v>
      </c>
      <c r="U88" s="93">
        <v>0</v>
      </c>
      <c r="V88" s="93">
        <v>1</v>
      </c>
      <c r="W88" s="93">
        <v>0</v>
      </c>
      <c r="X88" s="93">
        <v>1</v>
      </c>
      <c r="Y88" s="93">
        <v>0</v>
      </c>
      <c r="Z88" s="93">
        <v>0</v>
      </c>
      <c r="AA88" s="93">
        <v>3</v>
      </c>
    </row>
    <row r="89" spans="1:29" x14ac:dyDescent="0.2">
      <c r="A89" s="139">
        <v>83</v>
      </c>
      <c r="B89" s="115"/>
      <c r="C89" s="93">
        <v>28</v>
      </c>
      <c r="D89" s="93">
        <v>14</v>
      </c>
      <c r="E89" s="93">
        <v>21</v>
      </c>
      <c r="F89" s="93">
        <v>14</v>
      </c>
      <c r="G89" s="93">
        <f t="shared" si="4"/>
        <v>20.02</v>
      </c>
      <c r="H89" s="93">
        <f t="shared" si="5"/>
        <v>79.98</v>
      </c>
      <c r="I89" s="93" t="s">
        <v>2295</v>
      </c>
      <c r="J89" s="93" t="s">
        <v>2380</v>
      </c>
      <c r="L89" s="93">
        <v>4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2</v>
      </c>
      <c r="T89" s="93">
        <v>0</v>
      </c>
      <c r="U89" s="93">
        <v>0</v>
      </c>
      <c r="V89" s="93">
        <v>1</v>
      </c>
      <c r="W89" s="93">
        <v>0</v>
      </c>
      <c r="X89" s="93">
        <v>1</v>
      </c>
      <c r="Y89" s="93">
        <v>0</v>
      </c>
      <c r="Z89" s="93">
        <v>0</v>
      </c>
      <c r="AA89" s="93">
        <v>0</v>
      </c>
    </row>
    <row r="90" spans="1:29" x14ac:dyDescent="0.2">
      <c r="A90" s="139">
        <v>84</v>
      </c>
      <c r="B90" s="115" t="s">
        <v>413</v>
      </c>
      <c r="C90" s="93">
        <v>7</v>
      </c>
      <c r="D90" s="93">
        <v>2</v>
      </c>
      <c r="E90" s="93">
        <v>3</v>
      </c>
      <c r="F90" s="93">
        <v>5</v>
      </c>
      <c r="G90" s="93">
        <f t="shared" si="4"/>
        <v>4.42</v>
      </c>
      <c r="H90" s="93">
        <f t="shared" si="5"/>
        <v>95.58</v>
      </c>
      <c r="I90" s="93" t="s">
        <v>2296</v>
      </c>
      <c r="J90" s="93" t="s">
        <v>2381</v>
      </c>
      <c r="L90" s="93">
        <v>1</v>
      </c>
      <c r="M90" s="93">
        <v>0</v>
      </c>
      <c r="N90" s="93">
        <v>1</v>
      </c>
      <c r="O90" s="93">
        <v>0</v>
      </c>
      <c r="P90" s="93">
        <v>0</v>
      </c>
      <c r="Q90" s="93">
        <v>0</v>
      </c>
      <c r="R90" s="93">
        <v>0</v>
      </c>
      <c r="S90" s="93">
        <v>1</v>
      </c>
      <c r="T90" s="93">
        <v>0</v>
      </c>
      <c r="U90" s="93">
        <v>0</v>
      </c>
      <c r="V90" s="93">
        <v>1</v>
      </c>
      <c r="W90" s="93">
        <v>1</v>
      </c>
      <c r="X90" s="93">
        <v>1</v>
      </c>
      <c r="Y90" s="93">
        <v>0</v>
      </c>
      <c r="Z90" s="93">
        <v>0</v>
      </c>
      <c r="AA90" s="93">
        <v>0</v>
      </c>
    </row>
    <row r="91" spans="1:29" x14ac:dyDescent="0.2">
      <c r="A91" s="139">
        <v>85</v>
      </c>
      <c r="B91" s="115"/>
      <c r="C91" s="93">
        <v>13</v>
      </c>
      <c r="D91" s="93">
        <v>16</v>
      </c>
      <c r="E91" s="93">
        <v>9</v>
      </c>
      <c r="F91" s="93">
        <v>17</v>
      </c>
      <c r="G91" s="93">
        <f t="shared" si="4"/>
        <v>14.3</v>
      </c>
      <c r="H91" s="93">
        <f t="shared" si="5"/>
        <v>85.7</v>
      </c>
      <c r="I91" s="93" t="s">
        <v>416</v>
      </c>
      <c r="J91" s="93" t="s">
        <v>2382</v>
      </c>
      <c r="L91" s="93">
        <v>0</v>
      </c>
      <c r="M91" s="93">
        <v>1</v>
      </c>
      <c r="N91" s="93">
        <v>0</v>
      </c>
      <c r="O91" s="93">
        <v>1</v>
      </c>
      <c r="P91" s="93">
        <v>0</v>
      </c>
      <c r="Q91" s="93">
        <v>2</v>
      </c>
      <c r="R91" s="93">
        <v>0</v>
      </c>
      <c r="S91" s="93">
        <v>4</v>
      </c>
      <c r="T91" s="93">
        <v>0</v>
      </c>
      <c r="U91" s="93">
        <v>0</v>
      </c>
      <c r="V91" s="93">
        <v>0</v>
      </c>
      <c r="W91" s="93">
        <v>4</v>
      </c>
      <c r="X91" s="93">
        <v>4</v>
      </c>
      <c r="Y91" s="93">
        <v>0</v>
      </c>
      <c r="Z91" s="93">
        <v>0</v>
      </c>
      <c r="AA91" s="93">
        <v>2</v>
      </c>
    </row>
    <row r="92" spans="1:29" x14ac:dyDescent="0.2">
      <c r="A92" s="139">
        <v>86</v>
      </c>
      <c r="B92" s="115"/>
      <c r="C92" s="93">
        <v>12</v>
      </c>
      <c r="D92" s="93">
        <v>11</v>
      </c>
      <c r="E92" s="93">
        <v>5</v>
      </c>
      <c r="F92" s="93">
        <v>14</v>
      </c>
      <c r="G92" s="93">
        <f t="shared" si="4"/>
        <v>10.92</v>
      </c>
      <c r="H92" s="93">
        <f t="shared" si="5"/>
        <v>89.08</v>
      </c>
      <c r="I92" s="93" t="s">
        <v>2297</v>
      </c>
      <c r="J92" s="93" t="s">
        <v>2383</v>
      </c>
      <c r="L92" s="93">
        <v>3</v>
      </c>
      <c r="M92" s="93">
        <v>0</v>
      </c>
      <c r="N92" s="93">
        <v>0</v>
      </c>
      <c r="O92" s="93">
        <v>3</v>
      </c>
      <c r="P92" s="93">
        <v>0</v>
      </c>
      <c r="Q92" s="93">
        <v>1</v>
      </c>
      <c r="R92" s="93">
        <v>0</v>
      </c>
      <c r="S92" s="93">
        <v>2</v>
      </c>
      <c r="T92" s="93">
        <v>0</v>
      </c>
      <c r="U92" s="93">
        <v>0</v>
      </c>
      <c r="V92" s="93">
        <v>0</v>
      </c>
      <c r="W92" s="93">
        <v>3</v>
      </c>
      <c r="X92" s="93">
        <v>3</v>
      </c>
      <c r="Y92" s="93">
        <v>0</v>
      </c>
      <c r="Z92" s="93">
        <v>0</v>
      </c>
      <c r="AA92" s="93">
        <v>2</v>
      </c>
    </row>
    <row r="93" spans="1:29" x14ac:dyDescent="0.2">
      <c r="A93" s="139">
        <v>87</v>
      </c>
      <c r="B93" s="115" t="s">
        <v>420</v>
      </c>
      <c r="C93" s="93">
        <v>85</v>
      </c>
      <c r="D93" s="93">
        <v>96</v>
      </c>
      <c r="E93" s="93">
        <v>78</v>
      </c>
      <c r="F93" s="93">
        <v>36</v>
      </c>
      <c r="G93" s="93">
        <f t="shared" si="4"/>
        <v>76.7</v>
      </c>
      <c r="H93" s="93">
        <f t="shared" si="5"/>
        <v>23.299999999999997</v>
      </c>
      <c r="I93" s="93" t="s">
        <v>421</v>
      </c>
      <c r="J93" s="93" t="s">
        <v>362</v>
      </c>
      <c r="L93" s="93">
        <v>4</v>
      </c>
      <c r="M93" s="93">
        <v>0</v>
      </c>
      <c r="N93" s="93">
        <v>0</v>
      </c>
      <c r="O93" s="93">
        <v>4</v>
      </c>
      <c r="P93" s="93">
        <v>0</v>
      </c>
      <c r="Q93" s="93">
        <v>2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1</v>
      </c>
      <c r="Y93" s="93">
        <v>1</v>
      </c>
      <c r="Z93" s="93">
        <v>0</v>
      </c>
      <c r="AA93" s="93">
        <v>4</v>
      </c>
    </row>
    <row r="94" spans="1:29" x14ac:dyDescent="0.2">
      <c r="A94" s="139">
        <v>88</v>
      </c>
      <c r="B94" s="115" t="s">
        <v>423</v>
      </c>
      <c r="C94" s="93">
        <v>9</v>
      </c>
      <c r="D94" s="93">
        <v>8</v>
      </c>
      <c r="E94" s="93">
        <v>14</v>
      </c>
      <c r="F94" s="93">
        <v>7</v>
      </c>
      <c r="G94" s="93">
        <f t="shared" si="4"/>
        <v>9.8800000000000008</v>
      </c>
      <c r="H94" s="93">
        <f t="shared" si="5"/>
        <v>90.12</v>
      </c>
      <c r="I94" s="93" t="s">
        <v>2298</v>
      </c>
      <c r="J94" s="93" t="s">
        <v>2384</v>
      </c>
      <c r="L94" s="93">
        <v>3</v>
      </c>
      <c r="M94" s="93">
        <v>3</v>
      </c>
      <c r="N94" s="93">
        <v>0</v>
      </c>
      <c r="O94" s="93">
        <v>4</v>
      </c>
      <c r="P94" s="93">
        <v>0</v>
      </c>
      <c r="Q94" s="93">
        <v>2</v>
      </c>
      <c r="R94" s="93">
        <v>0</v>
      </c>
      <c r="S94" s="93">
        <v>2</v>
      </c>
      <c r="T94" s="93">
        <v>0</v>
      </c>
      <c r="U94" s="93">
        <v>0</v>
      </c>
      <c r="V94" s="93">
        <v>0</v>
      </c>
      <c r="W94" s="93">
        <v>1</v>
      </c>
      <c r="X94" s="93">
        <v>0</v>
      </c>
      <c r="Y94" s="93">
        <v>0</v>
      </c>
      <c r="Z94" s="93">
        <v>0</v>
      </c>
      <c r="AA94" s="93">
        <v>0</v>
      </c>
    </row>
    <row r="95" spans="1:29" x14ac:dyDescent="0.2">
      <c r="A95" s="139">
        <v>89</v>
      </c>
      <c r="B95" s="115"/>
      <c r="C95" s="93">
        <v>15</v>
      </c>
      <c r="D95" s="93">
        <v>21</v>
      </c>
      <c r="E95" s="93">
        <v>5</v>
      </c>
      <c r="F95" s="93">
        <v>4</v>
      </c>
      <c r="G95" s="93">
        <f t="shared" si="4"/>
        <v>11.700000000000001</v>
      </c>
      <c r="H95" s="93">
        <f t="shared" si="5"/>
        <v>88.3</v>
      </c>
      <c r="I95" s="93" t="s">
        <v>2299</v>
      </c>
      <c r="J95" s="93" t="s">
        <v>2385</v>
      </c>
      <c r="L95" s="93">
        <v>1</v>
      </c>
      <c r="M95" s="93">
        <v>1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2</v>
      </c>
      <c r="T95" s="93">
        <v>0</v>
      </c>
      <c r="U95" s="93">
        <v>0</v>
      </c>
      <c r="V95" s="93">
        <v>0</v>
      </c>
      <c r="W95" s="93">
        <v>1</v>
      </c>
      <c r="X95" s="93">
        <v>1</v>
      </c>
      <c r="Y95" s="93">
        <v>0</v>
      </c>
      <c r="Z95" s="93">
        <v>0</v>
      </c>
      <c r="AA95" s="93">
        <v>0</v>
      </c>
    </row>
    <row r="96" spans="1:29" x14ac:dyDescent="0.2">
      <c r="A96" s="139">
        <v>90</v>
      </c>
      <c r="B96" s="115" t="s">
        <v>428</v>
      </c>
      <c r="C96" s="93">
        <v>5</v>
      </c>
      <c r="D96" s="93">
        <v>14</v>
      </c>
      <c r="E96" s="93">
        <v>83</v>
      </c>
      <c r="F96" s="93">
        <v>81</v>
      </c>
      <c r="G96" s="93">
        <f t="shared" si="4"/>
        <v>47.58</v>
      </c>
      <c r="H96" s="93">
        <f t="shared" si="5"/>
        <v>52.42</v>
      </c>
      <c r="I96" s="93" t="s">
        <v>2300</v>
      </c>
      <c r="J96" s="93" t="s">
        <v>2386</v>
      </c>
      <c r="L96" s="93">
        <v>3</v>
      </c>
      <c r="M96" s="93">
        <v>0</v>
      </c>
      <c r="N96" s="93">
        <v>0</v>
      </c>
      <c r="O96" s="93">
        <v>2</v>
      </c>
      <c r="P96" s="93">
        <v>0</v>
      </c>
      <c r="Q96" s="93">
        <v>0</v>
      </c>
      <c r="R96" s="93">
        <v>0</v>
      </c>
      <c r="S96" s="93">
        <v>2</v>
      </c>
      <c r="T96" s="93">
        <v>0</v>
      </c>
      <c r="U96" s="93">
        <v>0</v>
      </c>
      <c r="V96" s="93">
        <v>0</v>
      </c>
      <c r="W96" s="93">
        <v>1</v>
      </c>
      <c r="X96" s="93">
        <v>0</v>
      </c>
      <c r="Y96" s="93">
        <v>0</v>
      </c>
      <c r="Z96" s="93">
        <v>0</v>
      </c>
      <c r="AA96" s="93">
        <v>0</v>
      </c>
    </row>
    <row r="97" spans="1:27" x14ac:dyDescent="0.2">
      <c r="A97" s="139">
        <v>91</v>
      </c>
      <c r="B97" s="115"/>
      <c r="C97" s="93">
        <v>9</v>
      </c>
      <c r="D97" s="93">
        <v>11</v>
      </c>
      <c r="E97" s="93">
        <v>3</v>
      </c>
      <c r="F97" s="93">
        <v>4</v>
      </c>
      <c r="G97" s="93">
        <f t="shared" si="4"/>
        <v>7.0200000000000005</v>
      </c>
      <c r="H97" s="93">
        <f t="shared" si="5"/>
        <v>92.98</v>
      </c>
      <c r="I97" s="93" t="s">
        <v>2301</v>
      </c>
      <c r="J97" s="93" t="s">
        <v>2387</v>
      </c>
      <c r="L97" s="93">
        <v>1</v>
      </c>
      <c r="M97" s="93">
        <v>1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4</v>
      </c>
      <c r="T97" s="93">
        <v>0</v>
      </c>
      <c r="U97" s="93">
        <v>0</v>
      </c>
      <c r="V97" s="93">
        <v>3</v>
      </c>
      <c r="W97" s="93">
        <v>0</v>
      </c>
      <c r="X97" s="93">
        <v>1</v>
      </c>
      <c r="Y97" s="93">
        <v>0</v>
      </c>
      <c r="Z97" s="93">
        <v>0</v>
      </c>
      <c r="AA97" s="93">
        <v>0</v>
      </c>
    </row>
    <row r="98" spans="1:27" x14ac:dyDescent="0.2">
      <c r="A98" s="139">
        <v>92</v>
      </c>
      <c r="B98" s="115"/>
      <c r="C98" s="93">
        <v>2</v>
      </c>
      <c r="D98" s="93">
        <v>5</v>
      </c>
      <c r="E98" s="93">
        <v>3</v>
      </c>
      <c r="F98" s="93">
        <v>0</v>
      </c>
      <c r="G98" s="93">
        <f t="shared" si="4"/>
        <v>2.6</v>
      </c>
      <c r="H98" s="93">
        <f t="shared" si="5"/>
        <v>97.4</v>
      </c>
      <c r="I98" s="93" t="s">
        <v>2302</v>
      </c>
      <c r="J98" s="93" t="s">
        <v>2388</v>
      </c>
      <c r="L98" s="93">
        <v>3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2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A98" s="93">
        <v>0</v>
      </c>
    </row>
    <row r="99" spans="1:27" x14ac:dyDescent="0.2">
      <c r="A99" s="139">
        <v>93</v>
      </c>
      <c r="B99" s="115"/>
      <c r="C99" s="93">
        <v>3</v>
      </c>
      <c r="D99" s="93">
        <v>2</v>
      </c>
      <c r="E99" s="93">
        <v>5</v>
      </c>
      <c r="F99" s="93">
        <v>0</v>
      </c>
      <c r="G99" s="93">
        <f t="shared" si="4"/>
        <v>2.6</v>
      </c>
      <c r="H99" s="93">
        <f t="shared" si="5"/>
        <v>97.4</v>
      </c>
      <c r="I99" s="93" t="s">
        <v>2303</v>
      </c>
      <c r="J99" s="93" t="s">
        <v>2389</v>
      </c>
      <c r="L99" s="93">
        <v>4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3</v>
      </c>
      <c r="T99" s="93">
        <v>0</v>
      </c>
      <c r="U99" s="93">
        <v>0</v>
      </c>
      <c r="V99" s="93">
        <v>0</v>
      </c>
      <c r="W99" s="93">
        <v>4</v>
      </c>
      <c r="X99" s="93">
        <v>2</v>
      </c>
      <c r="Y99" s="93">
        <v>0</v>
      </c>
      <c r="Z99" s="93">
        <v>0</v>
      </c>
      <c r="AA99" s="93">
        <v>0</v>
      </c>
    </row>
    <row r="100" spans="1:27" x14ac:dyDescent="0.2">
      <c r="A100" s="139">
        <v>94</v>
      </c>
      <c r="B100" s="115"/>
      <c r="C100" s="93">
        <v>5</v>
      </c>
      <c r="D100" s="93">
        <v>8</v>
      </c>
      <c r="E100" s="93">
        <v>4</v>
      </c>
      <c r="F100" s="93">
        <v>8</v>
      </c>
      <c r="G100" s="93">
        <f t="shared" si="4"/>
        <v>6.5</v>
      </c>
      <c r="H100" s="93">
        <f t="shared" si="5"/>
        <v>93.5</v>
      </c>
      <c r="I100" s="93" t="s">
        <v>2304</v>
      </c>
      <c r="J100" s="93" t="s">
        <v>1447</v>
      </c>
      <c r="L100" s="93">
        <v>1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4</v>
      </c>
      <c r="S100" s="93">
        <v>2</v>
      </c>
      <c r="T100" s="93">
        <v>0</v>
      </c>
      <c r="U100" s="93">
        <v>0</v>
      </c>
      <c r="V100" s="93">
        <v>0</v>
      </c>
      <c r="W100" s="93">
        <v>4</v>
      </c>
      <c r="X100" s="93">
        <v>1</v>
      </c>
      <c r="Y100" s="93">
        <v>0</v>
      </c>
      <c r="Z100" s="93">
        <v>0</v>
      </c>
      <c r="AA100" s="93">
        <v>0</v>
      </c>
    </row>
    <row r="101" spans="1:27" x14ac:dyDescent="0.2">
      <c r="A101" s="139">
        <v>95</v>
      </c>
      <c r="B101" s="115" t="s">
        <v>438</v>
      </c>
      <c r="C101" s="93">
        <v>4</v>
      </c>
      <c r="D101" s="93">
        <v>3</v>
      </c>
      <c r="E101" s="93">
        <v>3</v>
      </c>
      <c r="F101" s="93">
        <v>5</v>
      </c>
      <c r="G101" s="93">
        <f t="shared" si="4"/>
        <v>3.9000000000000004</v>
      </c>
      <c r="H101" s="93">
        <f t="shared" si="5"/>
        <v>96.1</v>
      </c>
      <c r="I101" s="93" t="s">
        <v>2305</v>
      </c>
      <c r="J101" s="93" t="s">
        <v>2390</v>
      </c>
      <c r="L101" s="93">
        <v>1</v>
      </c>
      <c r="M101" s="93">
        <v>0</v>
      </c>
      <c r="N101" s="93">
        <v>0</v>
      </c>
      <c r="O101" s="93">
        <v>1</v>
      </c>
      <c r="P101" s="93">
        <v>0</v>
      </c>
      <c r="Q101" s="93">
        <v>0</v>
      </c>
      <c r="R101" s="93">
        <v>0</v>
      </c>
      <c r="S101" s="93">
        <v>3</v>
      </c>
      <c r="T101" s="93">
        <v>0</v>
      </c>
      <c r="U101" s="93">
        <v>0</v>
      </c>
      <c r="V101" s="93">
        <v>1</v>
      </c>
      <c r="W101" s="93">
        <v>2</v>
      </c>
      <c r="X101" s="93">
        <v>1</v>
      </c>
      <c r="Y101" s="93">
        <v>0</v>
      </c>
      <c r="Z101" s="93">
        <v>0</v>
      </c>
      <c r="AA101" s="93">
        <v>0</v>
      </c>
    </row>
    <row r="102" spans="1:27" x14ac:dyDescent="0.2">
      <c r="A102" s="139">
        <v>96</v>
      </c>
      <c r="B102" s="115"/>
      <c r="C102" s="93">
        <v>14</v>
      </c>
      <c r="D102" s="93">
        <v>8</v>
      </c>
      <c r="E102" s="93">
        <v>7</v>
      </c>
      <c r="F102" s="93">
        <v>3</v>
      </c>
      <c r="G102" s="93">
        <f t="shared" si="4"/>
        <v>8.32</v>
      </c>
      <c r="H102" s="93">
        <f t="shared" si="5"/>
        <v>91.68</v>
      </c>
      <c r="I102" s="93" t="s">
        <v>2306</v>
      </c>
      <c r="J102" s="93" t="s">
        <v>442</v>
      </c>
      <c r="L102" s="93">
        <v>0</v>
      </c>
      <c r="M102" s="93">
        <v>0</v>
      </c>
      <c r="N102" s="93">
        <v>1</v>
      </c>
      <c r="O102" s="93">
        <v>2</v>
      </c>
      <c r="P102" s="93">
        <v>0</v>
      </c>
      <c r="Q102" s="93">
        <v>2</v>
      </c>
      <c r="R102" s="93">
        <v>0</v>
      </c>
      <c r="S102" s="93">
        <v>4</v>
      </c>
      <c r="T102" s="93">
        <v>0</v>
      </c>
      <c r="U102" s="93">
        <v>0</v>
      </c>
      <c r="V102" s="93">
        <v>1</v>
      </c>
      <c r="W102" s="93">
        <v>4</v>
      </c>
      <c r="X102" s="93">
        <v>3</v>
      </c>
      <c r="Y102" s="93">
        <v>0</v>
      </c>
      <c r="Z102" s="93">
        <v>0</v>
      </c>
      <c r="AA102" s="93">
        <v>0</v>
      </c>
    </row>
    <row r="103" spans="1:27" x14ac:dyDescent="0.2">
      <c r="A103" s="139">
        <v>97</v>
      </c>
      <c r="B103" s="115"/>
      <c r="C103" s="93">
        <v>14</v>
      </c>
      <c r="D103" s="93">
        <v>6</v>
      </c>
      <c r="E103" s="93">
        <v>5</v>
      </c>
      <c r="F103" s="93">
        <v>9</v>
      </c>
      <c r="G103" s="93">
        <f t="shared" ref="G103:G110" si="6">((AVERAGE(C103:F103))*(1.04))</f>
        <v>8.84</v>
      </c>
      <c r="H103" s="93">
        <f t="shared" ref="H103:H110" si="7">100-G103</f>
        <v>91.16</v>
      </c>
      <c r="I103" s="93" t="s">
        <v>2307</v>
      </c>
      <c r="J103" s="93" t="s">
        <v>444</v>
      </c>
      <c r="L103" s="93">
        <v>3</v>
      </c>
      <c r="M103" s="93">
        <v>0</v>
      </c>
      <c r="N103" s="93">
        <v>3</v>
      </c>
      <c r="O103" s="93">
        <v>2</v>
      </c>
      <c r="P103" s="93">
        <v>0</v>
      </c>
      <c r="Q103" s="93">
        <v>0</v>
      </c>
      <c r="R103" s="93">
        <v>0</v>
      </c>
      <c r="S103" s="93">
        <v>4</v>
      </c>
      <c r="T103" s="93">
        <v>3</v>
      </c>
      <c r="U103" s="93">
        <v>0</v>
      </c>
      <c r="V103" s="93">
        <v>0</v>
      </c>
      <c r="W103" s="93">
        <v>4</v>
      </c>
      <c r="X103" s="93">
        <v>3</v>
      </c>
      <c r="Y103" s="93">
        <v>1</v>
      </c>
      <c r="Z103" s="93">
        <v>0</v>
      </c>
      <c r="AA103" s="93">
        <v>1</v>
      </c>
    </row>
    <row r="104" spans="1:27" x14ac:dyDescent="0.2">
      <c r="A104" s="139">
        <v>98</v>
      </c>
      <c r="B104" s="115" t="s">
        <v>445</v>
      </c>
      <c r="C104" s="93">
        <v>7</v>
      </c>
      <c r="D104" s="93">
        <v>9</v>
      </c>
      <c r="E104" s="93">
        <v>4</v>
      </c>
      <c r="F104" s="93">
        <v>11</v>
      </c>
      <c r="G104" s="93">
        <f t="shared" si="6"/>
        <v>8.06</v>
      </c>
      <c r="H104" s="93">
        <f t="shared" si="7"/>
        <v>91.94</v>
      </c>
      <c r="I104" s="93" t="s">
        <v>2308</v>
      </c>
      <c r="J104" s="93" t="s">
        <v>49</v>
      </c>
      <c r="L104" s="93">
        <v>4</v>
      </c>
      <c r="M104" s="93">
        <v>2</v>
      </c>
      <c r="N104" s="93">
        <v>0</v>
      </c>
      <c r="O104" s="93">
        <v>4</v>
      </c>
      <c r="P104" s="93">
        <v>0</v>
      </c>
      <c r="Q104" s="93">
        <v>2</v>
      </c>
      <c r="R104" s="93">
        <v>0</v>
      </c>
      <c r="S104" s="93">
        <v>4</v>
      </c>
      <c r="T104" s="93">
        <v>0</v>
      </c>
      <c r="U104" s="93">
        <v>0</v>
      </c>
      <c r="V104" s="93">
        <v>0</v>
      </c>
      <c r="W104" s="93">
        <v>2</v>
      </c>
      <c r="X104" s="93">
        <v>0</v>
      </c>
      <c r="Y104" s="93">
        <v>0</v>
      </c>
      <c r="Z104" s="93">
        <v>0</v>
      </c>
      <c r="AA104" s="93">
        <v>0</v>
      </c>
    </row>
    <row r="105" spans="1:27" s="258" customFormat="1" x14ac:dyDescent="0.2">
      <c r="A105" s="256">
        <v>99</v>
      </c>
      <c r="B105" s="257" t="s">
        <v>447</v>
      </c>
    </row>
    <row r="106" spans="1:27" x14ac:dyDescent="0.2">
      <c r="A106" s="139">
        <v>100</v>
      </c>
      <c r="B106" s="115"/>
      <c r="C106" s="93">
        <v>8</v>
      </c>
      <c r="D106" s="93">
        <v>13</v>
      </c>
      <c r="E106" s="93">
        <v>9</v>
      </c>
      <c r="F106" s="93">
        <v>6</v>
      </c>
      <c r="G106" s="93">
        <f t="shared" si="6"/>
        <v>9.36</v>
      </c>
      <c r="H106" s="93">
        <f t="shared" si="7"/>
        <v>90.64</v>
      </c>
      <c r="I106" s="93" t="s">
        <v>2309</v>
      </c>
      <c r="J106" s="93" t="s">
        <v>2391</v>
      </c>
      <c r="L106" s="93">
        <v>1</v>
      </c>
      <c r="M106" s="93">
        <v>1</v>
      </c>
      <c r="N106" s="93">
        <v>0</v>
      </c>
      <c r="O106" s="93">
        <v>1</v>
      </c>
      <c r="P106" s="93">
        <v>0</v>
      </c>
      <c r="Q106" s="93">
        <v>0</v>
      </c>
      <c r="R106" s="93">
        <v>0</v>
      </c>
      <c r="S106" s="93">
        <v>2</v>
      </c>
      <c r="T106" s="93">
        <v>0</v>
      </c>
      <c r="U106" s="93">
        <v>0</v>
      </c>
      <c r="V106" s="93">
        <v>0</v>
      </c>
      <c r="W106" s="93">
        <v>1</v>
      </c>
      <c r="X106" s="93">
        <v>2</v>
      </c>
      <c r="Y106" s="93">
        <v>0</v>
      </c>
      <c r="Z106" s="93">
        <v>0</v>
      </c>
      <c r="AA106" s="93">
        <v>0</v>
      </c>
    </row>
    <row r="107" spans="1:27" x14ac:dyDescent="0.2">
      <c r="A107" s="139">
        <v>101</v>
      </c>
      <c r="B107" s="115" t="s">
        <v>450</v>
      </c>
      <c r="C107" s="93">
        <v>46</v>
      </c>
      <c r="D107" s="93">
        <v>0</v>
      </c>
      <c r="E107" s="93">
        <v>8</v>
      </c>
      <c r="F107" s="93">
        <v>53</v>
      </c>
      <c r="G107" s="93">
        <f t="shared" si="6"/>
        <v>27.82</v>
      </c>
      <c r="H107" s="93">
        <f t="shared" si="7"/>
        <v>72.180000000000007</v>
      </c>
      <c r="I107" s="93" t="s">
        <v>2310</v>
      </c>
      <c r="J107" s="93" t="s">
        <v>2392</v>
      </c>
      <c r="L107" s="93">
        <v>2</v>
      </c>
      <c r="M107" s="93">
        <v>2</v>
      </c>
      <c r="N107" s="93">
        <v>0</v>
      </c>
      <c r="O107" s="93">
        <v>4</v>
      </c>
      <c r="P107" s="93">
        <v>0</v>
      </c>
      <c r="Q107" s="93">
        <v>0</v>
      </c>
      <c r="R107" s="93">
        <v>0</v>
      </c>
      <c r="S107" s="93">
        <v>3</v>
      </c>
      <c r="T107" s="93">
        <v>0</v>
      </c>
      <c r="U107" s="93">
        <v>0</v>
      </c>
      <c r="V107" s="93">
        <v>1</v>
      </c>
      <c r="W107" s="93">
        <v>3</v>
      </c>
      <c r="X107" s="93">
        <v>1</v>
      </c>
      <c r="Y107" s="93">
        <v>0</v>
      </c>
      <c r="Z107" s="93">
        <v>3</v>
      </c>
      <c r="AA107" s="93">
        <v>4</v>
      </c>
    </row>
    <row r="108" spans="1:27" x14ac:dyDescent="0.2">
      <c r="A108" s="139">
        <v>102</v>
      </c>
      <c r="B108" s="115" t="s">
        <v>453</v>
      </c>
      <c r="C108" s="93">
        <v>4</v>
      </c>
      <c r="D108" s="93">
        <v>3</v>
      </c>
      <c r="E108" s="93">
        <v>3</v>
      </c>
      <c r="F108" s="93">
        <v>1</v>
      </c>
      <c r="G108" s="93">
        <f t="shared" si="6"/>
        <v>2.8600000000000003</v>
      </c>
      <c r="H108" s="93">
        <f t="shared" si="7"/>
        <v>97.14</v>
      </c>
      <c r="I108" s="93" t="s">
        <v>2311</v>
      </c>
      <c r="J108" s="93" t="s">
        <v>2394</v>
      </c>
      <c r="L108" s="93">
        <v>2</v>
      </c>
      <c r="M108" s="93">
        <v>2</v>
      </c>
      <c r="N108" s="93">
        <v>0</v>
      </c>
      <c r="O108" s="93">
        <v>1</v>
      </c>
      <c r="P108" s="93">
        <v>0</v>
      </c>
      <c r="Q108" s="93">
        <v>0</v>
      </c>
      <c r="R108" s="93">
        <v>0</v>
      </c>
      <c r="S108" s="93">
        <v>3</v>
      </c>
      <c r="T108" s="93">
        <v>0</v>
      </c>
      <c r="U108" s="93">
        <v>0</v>
      </c>
      <c r="V108" s="93">
        <v>0</v>
      </c>
      <c r="W108" s="93">
        <v>2</v>
      </c>
      <c r="X108" s="93">
        <v>1</v>
      </c>
      <c r="Y108" s="93">
        <v>0</v>
      </c>
      <c r="Z108" s="93">
        <v>0</v>
      </c>
      <c r="AA108" s="93">
        <v>0</v>
      </c>
    </row>
    <row r="109" spans="1:27" x14ac:dyDescent="0.2">
      <c r="A109" s="139">
        <v>103</v>
      </c>
      <c r="B109" s="115"/>
      <c r="C109" s="93">
        <v>10</v>
      </c>
      <c r="D109" s="93">
        <v>6</v>
      </c>
      <c r="E109" s="93">
        <v>9</v>
      </c>
      <c r="F109" s="93">
        <v>5</v>
      </c>
      <c r="G109" s="93">
        <f t="shared" si="6"/>
        <v>7.8000000000000007</v>
      </c>
      <c r="H109" s="93">
        <f t="shared" si="7"/>
        <v>92.2</v>
      </c>
      <c r="I109" s="93" t="s">
        <v>2303</v>
      </c>
      <c r="J109" s="93" t="s">
        <v>2393</v>
      </c>
      <c r="L109" s="93">
        <v>1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3</v>
      </c>
      <c r="T109" s="93">
        <v>2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</row>
    <row r="110" spans="1:27" x14ac:dyDescent="0.2">
      <c r="A110" s="139">
        <v>104</v>
      </c>
      <c r="B110" s="115"/>
      <c r="C110" s="93">
        <v>4</v>
      </c>
      <c r="D110" s="93">
        <v>5</v>
      </c>
      <c r="E110" s="93">
        <v>7</v>
      </c>
      <c r="F110" s="93">
        <v>3</v>
      </c>
      <c r="G110" s="93">
        <f t="shared" si="6"/>
        <v>4.9400000000000004</v>
      </c>
      <c r="H110" s="93">
        <f t="shared" si="7"/>
        <v>95.06</v>
      </c>
      <c r="I110" s="93" t="s">
        <v>2312</v>
      </c>
      <c r="J110" s="93" t="s">
        <v>2395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1</v>
      </c>
      <c r="S110" s="93">
        <v>4</v>
      </c>
      <c r="T110" s="93">
        <v>0</v>
      </c>
      <c r="U110" s="93">
        <v>0</v>
      </c>
      <c r="V110" s="93">
        <v>0</v>
      </c>
      <c r="W110" s="93">
        <v>4</v>
      </c>
      <c r="X110" s="93">
        <v>2</v>
      </c>
      <c r="Y110" s="93">
        <v>1</v>
      </c>
      <c r="Z110" s="93">
        <v>0</v>
      </c>
    </row>
    <row r="111" spans="1:27" s="153" customFormat="1" x14ac:dyDescent="0.2">
      <c r="A111" s="142">
        <v>105</v>
      </c>
      <c r="C111" s="153">
        <v>3</v>
      </c>
      <c r="D111" s="153">
        <v>0</v>
      </c>
      <c r="E111" s="153">
        <v>2</v>
      </c>
      <c r="G111" s="93">
        <f t="shared" ref="G111:G125" si="8">((AVERAGE(C111:F111))*(1.04))</f>
        <v>1.7333333333333334</v>
      </c>
      <c r="H111" s="93">
        <f t="shared" ref="H111:H125" si="9">100-G111</f>
        <v>98.266666666666666</v>
      </c>
      <c r="I111" s="93" t="s">
        <v>510</v>
      </c>
      <c r="J111" s="93" t="s">
        <v>2396</v>
      </c>
      <c r="L111" s="153">
        <v>2</v>
      </c>
      <c r="M111" s="153">
        <v>0</v>
      </c>
      <c r="N111" s="153">
        <v>1</v>
      </c>
      <c r="O111" s="153">
        <v>0</v>
      </c>
      <c r="P111" s="153">
        <v>0</v>
      </c>
      <c r="Q111" s="153">
        <v>0</v>
      </c>
      <c r="R111" s="153">
        <v>0</v>
      </c>
      <c r="S111" s="153">
        <v>4</v>
      </c>
      <c r="T111" s="153">
        <v>0</v>
      </c>
      <c r="U111" s="153">
        <v>0</v>
      </c>
      <c r="V111" s="153">
        <v>0</v>
      </c>
      <c r="W111" s="153">
        <v>4</v>
      </c>
      <c r="X111" s="153">
        <v>2</v>
      </c>
      <c r="Y111" s="153">
        <v>0</v>
      </c>
      <c r="Z111" s="153">
        <v>0</v>
      </c>
      <c r="AA111" s="153">
        <v>0</v>
      </c>
    </row>
    <row r="112" spans="1:27" s="153" customFormat="1" x14ac:dyDescent="0.2">
      <c r="A112" s="153">
        <v>106</v>
      </c>
      <c r="C112" s="153">
        <v>6</v>
      </c>
      <c r="D112" s="153">
        <v>8</v>
      </c>
      <c r="E112" s="153">
        <v>8</v>
      </c>
      <c r="F112" s="153">
        <v>5</v>
      </c>
      <c r="G112" s="93">
        <f t="shared" si="8"/>
        <v>7.0200000000000005</v>
      </c>
      <c r="H112" s="93">
        <f t="shared" si="9"/>
        <v>92.98</v>
      </c>
      <c r="I112" s="93" t="s">
        <v>2313</v>
      </c>
      <c r="J112" s="93" t="s">
        <v>2397</v>
      </c>
      <c r="L112" s="153">
        <v>2</v>
      </c>
      <c r="M112" s="153">
        <v>0</v>
      </c>
      <c r="N112" s="153">
        <v>0</v>
      </c>
      <c r="O112" s="153">
        <v>1</v>
      </c>
      <c r="P112" s="153">
        <v>0</v>
      </c>
      <c r="Q112" s="153">
        <v>1</v>
      </c>
      <c r="R112" s="153">
        <v>1</v>
      </c>
      <c r="S112" s="153">
        <v>2</v>
      </c>
      <c r="T112" s="153">
        <v>0</v>
      </c>
      <c r="U112" s="153">
        <v>0</v>
      </c>
      <c r="V112" s="153">
        <v>0</v>
      </c>
      <c r="W112" s="153">
        <v>1</v>
      </c>
      <c r="X112" s="153">
        <v>2</v>
      </c>
      <c r="Y112" s="153">
        <v>0</v>
      </c>
      <c r="Z112" s="153">
        <v>0</v>
      </c>
      <c r="AA112" s="153">
        <v>0</v>
      </c>
    </row>
    <row r="113" spans="1:27" x14ac:dyDescent="0.2">
      <c r="A113" s="93">
        <v>107</v>
      </c>
      <c r="C113" s="93">
        <v>7</v>
      </c>
      <c r="D113" s="93">
        <v>8</v>
      </c>
      <c r="E113" s="93">
        <v>12</v>
      </c>
      <c r="F113" s="93">
        <v>8</v>
      </c>
      <c r="G113" s="93">
        <f t="shared" si="8"/>
        <v>9.1</v>
      </c>
      <c r="H113" s="93">
        <f t="shared" si="9"/>
        <v>90.9</v>
      </c>
      <c r="I113" s="93" t="s">
        <v>2314</v>
      </c>
      <c r="J113" s="93" t="s">
        <v>2398</v>
      </c>
      <c r="L113" s="93">
        <v>1</v>
      </c>
      <c r="M113" s="93">
        <v>1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3</v>
      </c>
      <c r="T113" s="93">
        <v>0</v>
      </c>
      <c r="U113" s="93">
        <v>0</v>
      </c>
      <c r="V113" s="93">
        <v>0</v>
      </c>
      <c r="W113" s="93">
        <v>3</v>
      </c>
      <c r="X113" s="93">
        <v>3</v>
      </c>
      <c r="Y113" s="93">
        <v>1</v>
      </c>
      <c r="Z113" s="93">
        <v>0</v>
      </c>
      <c r="AA113" s="93">
        <v>0</v>
      </c>
    </row>
    <row r="114" spans="1:27" x14ac:dyDescent="0.2">
      <c r="A114" s="93">
        <v>108</v>
      </c>
      <c r="B114" s="93" t="s">
        <v>466</v>
      </c>
      <c r="C114" s="93">
        <v>8</v>
      </c>
      <c r="D114" s="93">
        <v>15</v>
      </c>
      <c r="E114" s="93">
        <v>15</v>
      </c>
      <c r="F114" s="93">
        <v>7</v>
      </c>
      <c r="G114" s="93">
        <f t="shared" si="8"/>
        <v>11.700000000000001</v>
      </c>
      <c r="H114" s="93">
        <f t="shared" si="9"/>
        <v>88.3</v>
      </c>
      <c r="I114" s="93" t="s">
        <v>2315</v>
      </c>
      <c r="J114" s="93" t="s">
        <v>2399</v>
      </c>
      <c r="L114" s="93">
        <v>2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2</v>
      </c>
      <c r="T114" s="93">
        <v>0</v>
      </c>
      <c r="U114" s="93">
        <v>0</v>
      </c>
      <c r="V114" s="93">
        <v>1</v>
      </c>
      <c r="W114" s="93">
        <v>0</v>
      </c>
      <c r="X114" s="93">
        <v>1</v>
      </c>
      <c r="Y114" s="93">
        <v>0</v>
      </c>
      <c r="Z114" s="93">
        <v>0</v>
      </c>
      <c r="AA114" s="93">
        <v>0</v>
      </c>
    </row>
    <row r="115" spans="1:27" x14ac:dyDescent="0.2">
      <c r="A115" s="93">
        <v>109</v>
      </c>
      <c r="C115" s="93">
        <v>2</v>
      </c>
      <c r="D115" s="93">
        <v>4</v>
      </c>
      <c r="E115" s="93">
        <v>9</v>
      </c>
      <c r="F115" s="93">
        <v>8</v>
      </c>
      <c r="G115" s="93">
        <f t="shared" si="8"/>
        <v>5.98</v>
      </c>
      <c r="H115" s="93">
        <f t="shared" si="9"/>
        <v>94.02</v>
      </c>
      <c r="I115" s="93" t="s">
        <v>469</v>
      </c>
      <c r="J115" s="93" t="s">
        <v>2400</v>
      </c>
      <c r="L115" s="93">
        <v>1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0</v>
      </c>
      <c r="S115" s="93">
        <v>2</v>
      </c>
      <c r="T115" s="93">
        <v>0</v>
      </c>
      <c r="U115" s="93">
        <v>0</v>
      </c>
      <c r="V115" s="93">
        <v>1</v>
      </c>
      <c r="W115" s="93">
        <v>0</v>
      </c>
      <c r="X115" s="93">
        <v>1</v>
      </c>
      <c r="Y115" s="93">
        <v>0</v>
      </c>
      <c r="Z115" s="93">
        <v>0</v>
      </c>
      <c r="AA115" s="93">
        <v>0</v>
      </c>
    </row>
    <row r="116" spans="1:27" x14ac:dyDescent="0.2">
      <c r="A116" s="93">
        <v>110</v>
      </c>
      <c r="C116" s="93">
        <v>3</v>
      </c>
      <c r="D116" s="93">
        <v>1</v>
      </c>
      <c r="E116" s="93">
        <v>1</v>
      </c>
      <c r="F116" s="93">
        <v>0</v>
      </c>
      <c r="G116" s="93">
        <f t="shared" si="8"/>
        <v>1.3</v>
      </c>
      <c r="H116" s="93">
        <f t="shared" si="9"/>
        <v>98.7</v>
      </c>
      <c r="I116" s="93" t="s">
        <v>2316</v>
      </c>
      <c r="J116" s="93" t="s">
        <v>472</v>
      </c>
      <c r="L116" s="93">
        <v>1</v>
      </c>
      <c r="M116" s="93">
        <v>2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1</v>
      </c>
      <c r="W116" s="93">
        <v>0</v>
      </c>
      <c r="X116" s="93">
        <v>1</v>
      </c>
      <c r="Y116" s="93">
        <v>0</v>
      </c>
      <c r="Z116" s="93">
        <v>0</v>
      </c>
      <c r="AA116" s="93">
        <v>0</v>
      </c>
    </row>
    <row r="117" spans="1:27" x14ac:dyDescent="0.2">
      <c r="A117" s="93">
        <v>111</v>
      </c>
      <c r="B117" s="93" t="s">
        <v>473</v>
      </c>
      <c r="C117" s="93">
        <v>21</v>
      </c>
      <c r="D117" s="93">
        <v>11</v>
      </c>
      <c r="E117" s="93">
        <v>26</v>
      </c>
      <c r="F117" s="93">
        <v>18</v>
      </c>
      <c r="G117" s="93">
        <f t="shared" si="8"/>
        <v>19.760000000000002</v>
      </c>
      <c r="H117" s="93">
        <f t="shared" si="9"/>
        <v>80.239999999999995</v>
      </c>
      <c r="I117" s="93" t="s">
        <v>2317</v>
      </c>
      <c r="J117" s="93" t="s">
        <v>2401</v>
      </c>
      <c r="L117" s="93">
        <v>0</v>
      </c>
      <c r="M117" s="93">
        <v>0</v>
      </c>
      <c r="N117" s="93">
        <v>0</v>
      </c>
      <c r="O117" s="93">
        <v>1</v>
      </c>
      <c r="P117" s="93">
        <v>1</v>
      </c>
      <c r="Q117" s="93">
        <v>0</v>
      </c>
      <c r="R117" s="93">
        <v>0</v>
      </c>
      <c r="S117" s="93">
        <v>4</v>
      </c>
      <c r="T117" s="93">
        <v>0</v>
      </c>
      <c r="U117" s="93">
        <v>0</v>
      </c>
      <c r="V117" s="93">
        <v>0</v>
      </c>
      <c r="W117" s="93">
        <v>3</v>
      </c>
      <c r="X117" s="93">
        <v>1</v>
      </c>
      <c r="Y117" s="93">
        <v>0</v>
      </c>
      <c r="Z117" s="93">
        <v>0</v>
      </c>
      <c r="AA117" s="93">
        <v>0</v>
      </c>
    </row>
    <row r="118" spans="1:27" x14ac:dyDescent="0.2">
      <c r="A118" s="93">
        <v>112</v>
      </c>
      <c r="B118" s="93" t="s">
        <v>476</v>
      </c>
      <c r="C118" s="93">
        <v>14</v>
      </c>
      <c r="D118" s="93">
        <v>14</v>
      </c>
      <c r="E118" s="93">
        <v>10</v>
      </c>
      <c r="F118" s="93">
        <v>6</v>
      </c>
      <c r="G118" s="93">
        <f t="shared" si="8"/>
        <v>11.440000000000001</v>
      </c>
      <c r="H118" s="93">
        <f t="shared" si="9"/>
        <v>88.56</v>
      </c>
      <c r="I118" s="93" t="s">
        <v>2318</v>
      </c>
      <c r="J118" s="93" t="s">
        <v>2402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1</v>
      </c>
      <c r="S118" s="93">
        <v>3</v>
      </c>
      <c r="T118" s="93">
        <v>0</v>
      </c>
      <c r="U118" s="93">
        <v>0</v>
      </c>
      <c r="V118" s="93">
        <v>1</v>
      </c>
      <c r="W118" s="93">
        <v>2</v>
      </c>
      <c r="X118" s="93">
        <v>1</v>
      </c>
      <c r="Y118" s="93">
        <v>0</v>
      </c>
      <c r="Z118" s="93">
        <v>0</v>
      </c>
      <c r="AA118" s="93">
        <v>0</v>
      </c>
    </row>
    <row r="119" spans="1:27" x14ac:dyDescent="0.2">
      <c r="A119" s="93">
        <v>113</v>
      </c>
      <c r="B119" s="93" t="s">
        <v>479</v>
      </c>
      <c r="C119" s="93">
        <v>22</v>
      </c>
      <c r="D119" s="93">
        <v>67</v>
      </c>
      <c r="E119" s="93">
        <v>18</v>
      </c>
      <c r="F119" s="93">
        <v>13</v>
      </c>
      <c r="G119" s="93">
        <f t="shared" si="8"/>
        <v>31.200000000000003</v>
      </c>
      <c r="H119" s="93">
        <f t="shared" si="9"/>
        <v>68.8</v>
      </c>
      <c r="I119" s="93" t="s">
        <v>2319</v>
      </c>
      <c r="J119" s="93" t="s">
        <v>2727</v>
      </c>
      <c r="L119" s="93">
        <v>1</v>
      </c>
      <c r="M119" s="93">
        <v>0</v>
      </c>
      <c r="N119" s="93">
        <v>0</v>
      </c>
      <c r="O119" s="93">
        <v>4</v>
      </c>
      <c r="P119" s="93">
        <v>0</v>
      </c>
      <c r="Q119" s="93">
        <v>0</v>
      </c>
      <c r="R119" s="93">
        <v>2</v>
      </c>
      <c r="S119" s="93">
        <v>3</v>
      </c>
      <c r="T119" s="93">
        <v>0</v>
      </c>
      <c r="U119" s="93">
        <v>0</v>
      </c>
      <c r="V119" s="93">
        <v>1</v>
      </c>
      <c r="W119" s="93">
        <v>2</v>
      </c>
      <c r="X119" s="93">
        <v>3</v>
      </c>
      <c r="Y119" s="93">
        <v>0</v>
      </c>
      <c r="Z119" s="93">
        <v>1</v>
      </c>
      <c r="AA119" s="93">
        <v>3</v>
      </c>
    </row>
    <row r="120" spans="1:27" x14ac:dyDescent="0.2">
      <c r="A120" s="93">
        <v>114</v>
      </c>
      <c r="B120" s="93" t="s">
        <v>482</v>
      </c>
      <c r="C120" s="93">
        <v>11</v>
      </c>
      <c r="D120" s="93">
        <v>3</v>
      </c>
      <c r="E120" s="93">
        <v>5</v>
      </c>
      <c r="F120" s="93">
        <v>7</v>
      </c>
      <c r="G120" s="93">
        <f t="shared" si="8"/>
        <v>6.76</v>
      </c>
      <c r="H120" s="93">
        <f t="shared" si="9"/>
        <v>93.24</v>
      </c>
      <c r="I120" s="93" t="s">
        <v>2320</v>
      </c>
      <c r="J120" s="93" t="s">
        <v>484</v>
      </c>
      <c r="L120" s="93">
        <v>2</v>
      </c>
      <c r="M120" s="93">
        <v>1</v>
      </c>
      <c r="N120" s="93">
        <v>0</v>
      </c>
      <c r="O120" s="93">
        <v>1</v>
      </c>
      <c r="P120" s="93">
        <v>0</v>
      </c>
      <c r="Q120" s="93">
        <v>0</v>
      </c>
      <c r="R120" s="93">
        <v>0</v>
      </c>
      <c r="S120" s="93">
        <v>4</v>
      </c>
      <c r="T120" s="93">
        <v>0</v>
      </c>
      <c r="U120" s="93">
        <v>0</v>
      </c>
      <c r="V120" s="93">
        <v>0</v>
      </c>
      <c r="W120" s="93">
        <v>4</v>
      </c>
      <c r="X120" s="93">
        <v>2</v>
      </c>
      <c r="Y120" s="93">
        <v>0</v>
      </c>
      <c r="Z120" s="93">
        <v>0</v>
      </c>
      <c r="AA120" s="93">
        <v>0</v>
      </c>
    </row>
    <row r="121" spans="1:27" x14ac:dyDescent="0.2">
      <c r="A121" s="93">
        <v>115</v>
      </c>
      <c r="B121" s="93" t="s">
        <v>485</v>
      </c>
      <c r="C121" s="93">
        <v>23</v>
      </c>
      <c r="D121" s="93">
        <v>4</v>
      </c>
      <c r="E121" s="93">
        <v>41</v>
      </c>
      <c r="F121" s="93">
        <v>14</v>
      </c>
      <c r="G121" s="93">
        <f t="shared" si="8"/>
        <v>21.32</v>
      </c>
      <c r="H121" s="93">
        <f t="shared" si="9"/>
        <v>78.680000000000007</v>
      </c>
      <c r="I121" s="93" t="s">
        <v>486</v>
      </c>
      <c r="J121" s="93" t="s">
        <v>2403</v>
      </c>
      <c r="L121" s="93">
        <v>1</v>
      </c>
      <c r="M121" s="93">
        <v>0</v>
      </c>
      <c r="N121" s="93">
        <v>0</v>
      </c>
      <c r="O121" s="93">
        <v>2</v>
      </c>
      <c r="P121" s="93">
        <v>0</v>
      </c>
      <c r="Q121" s="93">
        <v>0</v>
      </c>
      <c r="R121" s="93">
        <v>0</v>
      </c>
      <c r="S121" s="93">
        <v>1</v>
      </c>
      <c r="T121" s="93">
        <v>0</v>
      </c>
      <c r="U121" s="93">
        <v>0</v>
      </c>
      <c r="V121" s="93">
        <v>0</v>
      </c>
      <c r="W121" s="93">
        <v>1</v>
      </c>
      <c r="X121" s="93">
        <v>3</v>
      </c>
      <c r="Y121" s="93">
        <v>2</v>
      </c>
      <c r="Z121" s="93">
        <v>0</v>
      </c>
      <c r="AA121" s="93">
        <v>0</v>
      </c>
    </row>
    <row r="122" spans="1:27" x14ac:dyDescent="0.2">
      <c r="A122" s="93">
        <v>116</v>
      </c>
      <c r="C122" s="93">
        <v>8</v>
      </c>
      <c r="D122" s="93">
        <v>8</v>
      </c>
      <c r="E122" s="93">
        <v>6</v>
      </c>
      <c r="F122" s="93">
        <v>5</v>
      </c>
      <c r="G122" s="93">
        <f t="shared" si="8"/>
        <v>7.0200000000000005</v>
      </c>
      <c r="H122" s="93">
        <f t="shared" si="9"/>
        <v>92.98</v>
      </c>
      <c r="I122" s="93" t="s">
        <v>488</v>
      </c>
      <c r="J122" s="93" t="s">
        <v>2404</v>
      </c>
      <c r="L122" s="93">
        <v>1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3</v>
      </c>
      <c r="S122" s="93">
        <v>3</v>
      </c>
      <c r="T122" s="93">
        <v>0</v>
      </c>
      <c r="U122" s="93">
        <v>0</v>
      </c>
      <c r="V122" s="93">
        <v>0</v>
      </c>
      <c r="W122" s="93">
        <v>2</v>
      </c>
      <c r="X122" s="93">
        <v>1</v>
      </c>
      <c r="Y122" s="93">
        <v>1</v>
      </c>
      <c r="Z122" s="93">
        <v>0</v>
      </c>
      <c r="AA122" s="93">
        <v>0</v>
      </c>
    </row>
    <row r="123" spans="1:27" x14ac:dyDescent="0.2">
      <c r="A123" s="93">
        <v>117</v>
      </c>
      <c r="C123" s="93">
        <v>12</v>
      </c>
      <c r="D123" s="93">
        <v>1</v>
      </c>
      <c r="E123" s="93">
        <v>2</v>
      </c>
      <c r="F123" s="93">
        <v>5</v>
      </c>
      <c r="G123" s="93">
        <f t="shared" si="8"/>
        <v>5.2</v>
      </c>
      <c r="H123" s="93">
        <f t="shared" si="9"/>
        <v>94.8</v>
      </c>
      <c r="I123" s="93" t="s">
        <v>2321</v>
      </c>
      <c r="J123" s="93" t="s">
        <v>2405</v>
      </c>
      <c r="L123" s="93">
        <v>2</v>
      </c>
      <c r="M123" s="93">
        <v>0</v>
      </c>
      <c r="N123" s="93">
        <v>0</v>
      </c>
      <c r="O123" s="93">
        <v>1</v>
      </c>
      <c r="P123" s="93">
        <v>0</v>
      </c>
      <c r="Q123" s="93">
        <v>1</v>
      </c>
      <c r="R123" s="93">
        <v>0</v>
      </c>
      <c r="S123" s="93">
        <v>1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0</v>
      </c>
      <c r="Z123" s="93">
        <v>0</v>
      </c>
      <c r="AA123" s="93">
        <v>1</v>
      </c>
    </row>
    <row r="124" spans="1:27" x14ac:dyDescent="0.2">
      <c r="A124" s="93">
        <v>118</v>
      </c>
      <c r="C124" s="93">
        <v>2</v>
      </c>
      <c r="D124" s="93">
        <v>2</v>
      </c>
      <c r="E124" s="93">
        <v>3</v>
      </c>
      <c r="F124" s="93">
        <v>5</v>
      </c>
      <c r="G124" s="93">
        <f t="shared" si="8"/>
        <v>3.12</v>
      </c>
      <c r="H124" s="93">
        <f t="shared" si="9"/>
        <v>96.88</v>
      </c>
      <c r="I124" s="93" t="s">
        <v>2322</v>
      </c>
      <c r="J124" s="93" t="s">
        <v>2406</v>
      </c>
      <c r="L124" s="93">
        <v>1</v>
      </c>
      <c r="M124" s="93">
        <v>3</v>
      </c>
      <c r="N124" s="93">
        <v>0</v>
      </c>
      <c r="O124" s="93">
        <v>0</v>
      </c>
      <c r="P124" s="93">
        <v>0</v>
      </c>
      <c r="Q124" s="93">
        <v>1</v>
      </c>
      <c r="R124" s="93">
        <v>0</v>
      </c>
      <c r="S124" s="93">
        <v>4</v>
      </c>
      <c r="T124" s="93">
        <v>0</v>
      </c>
      <c r="U124" s="93">
        <v>0</v>
      </c>
      <c r="V124" s="93">
        <v>1</v>
      </c>
      <c r="W124" s="93">
        <v>3</v>
      </c>
      <c r="X124" s="93">
        <v>1</v>
      </c>
      <c r="Y124" s="93">
        <v>0</v>
      </c>
      <c r="Z124" s="93">
        <v>1</v>
      </c>
      <c r="AA124" s="93">
        <v>0</v>
      </c>
    </row>
    <row r="125" spans="1:27" x14ac:dyDescent="0.2">
      <c r="A125" s="93">
        <v>119</v>
      </c>
      <c r="C125" s="93">
        <v>8</v>
      </c>
      <c r="D125" s="93">
        <v>8</v>
      </c>
      <c r="E125" s="93">
        <v>0</v>
      </c>
      <c r="F125" s="93">
        <v>3</v>
      </c>
      <c r="G125" s="93">
        <f t="shared" si="8"/>
        <v>4.9400000000000004</v>
      </c>
      <c r="H125" s="93">
        <f t="shared" si="9"/>
        <v>95.06</v>
      </c>
      <c r="I125" s="93" t="s">
        <v>2300</v>
      </c>
      <c r="J125" s="93" t="s">
        <v>2373</v>
      </c>
      <c r="L125" s="93">
        <v>1</v>
      </c>
      <c r="M125" s="93">
        <v>0</v>
      </c>
      <c r="N125" s="93">
        <v>0</v>
      </c>
      <c r="O125" s="93">
        <v>0</v>
      </c>
      <c r="P125" s="93">
        <v>0</v>
      </c>
      <c r="Q125" s="93">
        <v>1</v>
      </c>
      <c r="R125" s="93">
        <v>0</v>
      </c>
      <c r="S125" s="93">
        <v>4</v>
      </c>
      <c r="T125" s="93">
        <v>0</v>
      </c>
      <c r="U125" s="93">
        <v>0</v>
      </c>
      <c r="V125" s="93">
        <v>0</v>
      </c>
      <c r="W125" s="93">
        <v>3</v>
      </c>
      <c r="X125" s="93">
        <v>1</v>
      </c>
      <c r="Y125" s="93">
        <v>0</v>
      </c>
      <c r="Z125" s="93">
        <v>0</v>
      </c>
      <c r="AA125" s="93">
        <v>0</v>
      </c>
    </row>
    <row r="126" spans="1:27" s="254" customFormat="1" x14ac:dyDescent="0.2">
      <c r="A126" s="254">
        <v>120</v>
      </c>
      <c r="B126" s="254" t="s">
        <v>496</v>
      </c>
    </row>
    <row r="127" spans="1:27" x14ac:dyDescent="0.2">
      <c r="A127" s="93">
        <v>121</v>
      </c>
      <c r="B127" s="93" t="s">
        <v>497</v>
      </c>
      <c r="C127" s="93">
        <v>61</v>
      </c>
      <c r="D127" s="93">
        <v>67</v>
      </c>
      <c r="E127" s="93">
        <v>20</v>
      </c>
      <c r="F127" s="93">
        <v>39</v>
      </c>
      <c r="G127" s="93">
        <f t="shared" ref="G127:G157" si="10">((AVERAGE(C127:F127))*(1.04))</f>
        <v>48.620000000000005</v>
      </c>
      <c r="H127" s="93">
        <f t="shared" ref="H127:H157" si="11">100-G127</f>
        <v>51.379999999999995</v>
      </c>
      <c r="I127" s="93" t="s">
        <v>2323</v>
      </c>
      <c r="J127" s="93" t="s">
        <v>2407</v>
      </c>
      <c r="L127" s="93">
        <v>2</v>
      </c>
      <c r="M127" s="93">
        <v>2</v>
      </c>
      <c r="N127" s="93">
        <v>0</v>
      </c>
      <c r="O127" s="93">
        <v>4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1</v>
      </c>
      <c r="Y127" s="93">
        <v>0</v>
      </c>
      <c r="Z127" s="93">
        <v>0</v>
      </c>
      <c r="AA127" s="93">
        <v>4</v>
      </c>
    </row>
    <row r="128" spans="1:27" x14ac:dyDescent="0.2">
      <c r="A128" s="93">
        <v>122</v>
      </c>
      <c r="C128" s="93">
        <v>3</v>
      </c>
      <c r="D128" s="93">
        <v>12</v>
      </c>
      <c r="E128" s="93">
        <v>12</v>
      </c>
      <c r="F128" s="93">
        <v>4</v>
      </c>
      <c r="G128" s="93">
        <f t="shared" si="10"/>
        <v>8.06</v>
      </c>
      <c r="H128" s="93">
        <f t="shared" si="11"/>
        <v>91.94</v>
      </c>
      <c r="I128" s="93" t="s">
        <v>2324</v>
      </c>
      <c r="J128" s="93" t="s">
        <v>2839</v>
      </c>
      <c r="L128" s="93">
        <v>2</v>
      </c>
      <c r="M128" s="93">
        <v>1</v>
      </c>
      <c r="N128" s="93">
        <v>0</v>
      </c>
      <c r="O128" s="93">
        <v>4</v>
      </c>
      <c r="P128" s="93">
        <v>0</v>
      </c>
      <c r="Q128" s="93">
        <v>1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1</v>
      </c>
      <c r="Z128" s="93">
        <v>0</v>
      </c>
      <c r="AA128" s="93">
        <v>0</v>
      </c>
    </row>
    <row r="129" spans="1:27" x14ac:dyDescent="0.2">
      <c r="A129" s="93">
        <v>123</v>
      </c>
      <c r="C129" s="93">
        <v>5</v>
      </c>
      <c r="D129" s="93">
        <v>5</v>
      </c>
      <c r="E129" s="93">
        <v>0</v>
      </c>
      <c r="F129" s="93">
        <v>2</v>
      </c>
      <c r="G129" s="93">
        <f t="shared" si="10"/>
        <v>3.12</v>
      </c>
      <c r="H129" s="93">
        <f t="shared" si="11"/>
        <v>96.88</v>
      </c>
      <c r="I129" s="93" t="s">
        <v>2325</v>
      </c>
      <c r="J129" s="93" t="s">
        <v>2861</v>
      </c>
      <c r="L129" s="93">
        <v>3</v>
      </c>
      <c r="M129" s="93">
        <v>1</v>
      </c>
      <c r="N129" s="93">
        <v>0</v>
      </c>
      <c r="O129" s="93">
        <v>4</v>
      </c>
      <c r="P129" s="93">
        <v>0</v>
      </c>
      <c r="Q129" s="93">
        <v>1</v>
      </c>
      <c r="R129" s="93">
        <v>0</v>
      </c>
      <c r="S129" s="93">
        <v>1</v>
      </c>
      <c r="T129" s="93">
        <v>0</v>
      </c>
      <c r="U129" s="93">
        <v>0</v>
      </c>
      <c r="V129" s="93">
        <v>0</v>
      </c>
      <c r="W129" s="93">
        <v>1</v>
      </c>
      <c r="X129" s="93">
        <v>0</v>
      </c>
      <c r="Y129" s="93">
        <v>0</v>
      </c>
      <c r="Z129" s="93">
        <v>0</v>
      </c>
      <c r="AA129" s="93">
        <v>0</v>
      </c>
    </row>
    <row r="130" spans="1:27" x14ac:dyDescent="0.2">
      <c r="A130" s="93">
        <v>124</v>
      </c>
      <c r="C130" s="93">
        <v>0</v>
      </c>
      <c r="D130" s="93">
        <v>0</v>
      </c>
      <c r="E130" s="93">
        <v>0</v>
      </c>
      <c r="F130" s="93">
        <v>1</v>
      </c>
      <c r="G130" s="93">
        <f t="shared" si="10"/>
        <v>0.26</v>
      </c>
      <c r="H130" s="93">
        <f t="shared" si="11"/>
        <v>99.74</v>
      </c>
      <c r="I130" s="93" t="s">
        <v>488</v>
      </c>
      <c r="J130" s="93" t="s">
        <v>2862</v>
      </c>
      <c r="L130" s="93">
        <v>2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4</v>
      </c>
      <c r="T130" s="93">
        <v>0</v>
      </c>
      <c r="U130" s="93">
        <v>0</v>
      </c>
      <c r="V130" s="93">
        <v>0</v>
      </c>
      <c r="W130" s="93">
        <v>1</v>
      </c>
      <c r="X130" s="93">
        <v>0</v>
      </c>
      <c r="Y130" s="93">
        <v>0</v>
      </c>
      <c r="Z130" s="93">
        <v>0</v>
      </c>
      <c r="AA130" s="93">
        <v>0</v>
      </c>
    </row>
    <row r="131" spans="1:27" x14ac:dyDescent="0.2">
      <c r="A131" s="93">
        <v>125</v>
      </c>
      <c r="C131" s="93">
        <v>17</v>
      </c>
      <c r="D131" s="93">
        <v>6</v>
      </c>
      <c r="E131" s="93">
        <v>6</v>
      </c>
      <c r="F131" s="93">
        <v>2</v>
      </c>
      <c r="G131" s="93">
        <f t="shared" si="10"/>
        <v>8.06</v>
      </c>
      <c r="H131" s="93">
        <f t="shared" si="11"/>
        <v>91.94</v>
      </c>
      <c r="I131" s="93" t="s">
        <v>2218</v>
      </c>
      <c r="J131" s="93" t="s">
        <v>2806</v>
      </c>
      <c r="L131" s="93">
        <v>3</v>
      </c>
      <c r="M131" s="93">
        <v>2</v>
      </c>
      <c r="N131" s="93">
        <v>1</v>
      </c>
      <c r="O131" s="93">
        <v>1</v>
      </c>
      <c r="P131" s="93">
        <v>0</v>
      </c>
      <c r="Q131" s="93">
        <v>0</v>
      </c>
      <c r="R131" s="93">
        <v>0</v>
      </c>
      <c r="S131" s="93">
        <v>4</v>
      </c>
      <c r="T131" s="93">
        <v>0</v>
      </c>
      <c r="U131" s="93">
        <v>0</v>
      </c>
      <c r="V131" s="93">
        <v>0</v>
      </c>
      <c r="W131" s="93">
        <v>3</v>
      </c>
      <c r="X131" s="93">
        <v>2</v>
      </c>
      <c r="Y131" s="93">
        <v>0</v>
      </c>
      <c r="Z131" s="93">
        <v>0</v>
      </c>
      <c r="AA131" s="93">
        <v>0</v>
      </c>
    </row>
    <row r="132" spans="1:27" x14ac:dyDescent="0.2">
      <c r="A132" s="93">
        <v>126</v>
      </c>
      <c r="C132" s="93">
        <v>16</v>
      </c>
      <c r="D132" s="93">
        <v>3</v>
      </c>
      <c r="E132" s="93">
        <v>0</v>
      </c>
      <c r="F132" s="93">
        <v>6</v>
      </c>
      <c r="G132" s="93">
        <f t="shared" si="10"/>
        <v>6.5</v>
      </c>
      <c r="H132" s="93">
        <f t="shared" si="11"/>
        <v>93.5</v>
      </c>
      <c r="I132" s="93" t="s">
        <v>2219</v>
      </c>
      <c r="J132" s="93" t="s">
        <v>2408</v>
      </c>
      <c r="L132" s="93">
        <v>1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3</v>
      </c>
      <c r="T132" s="93">
        <v>0</v>
      </c>
      <c r="U132" s="93">
        <v>0</v>
      </c>
      <c r="V132" s="93">
        <v>0</v>
      </c>
      <c r="W132" s="93">
        <v>2</v>
      </c>
      <c r="X132" s="93">
        <v>1</v>
      </c>
      <c r="Y132" s="93">
        <v>0</v>
      </c>
      <c r="Z132" s="93">
        <v>0</v>
      </c>
      <c r="AA132" s="93">
        <v>0</v>
      </c>
    </row>
    <row r="133" spans="1:27" x14ac:dyDescent="0.2">
      <c r="A133" s="93">
        <v>127</v>
      </c>
      <c r="C133" s="93">
        <v>4</v>
      </c>
      <c r="D133" s="93">
        <v>6</v>
      </c>
      <c r="E133" s="93">
        <v>9</v>
      </c>
      <c r="F133" s="93">
        <v>9</v>
      </c>
      <c r="G133" s="93">
        <f t="shared" si="10"/>
        <v>7.28</v>
      </c>
      <c r="H133" s="93">
        <f t="shared" si="11"/>
        <v>92.72</v>
      </c>
      <c r="I133" s="93" t="s">
        <v>510</v>
      </c>
      <c r="J133" s="93" t="s">
        <v>2409</v>
      </c>
      <c r="L133" s="93">
        <v>4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2</v>
      </c>
      <c r="T133" s="93">
        <v>0</v>
      </c>
      <c r="U133" s="93">
        <v>0</v>
      </c>
      <c r="V133" s="93">
        <v>0</v>
      </c>
      <c r="W133" s="93">
        <v>1</v>
      </c>
      <c r="X133" s="93">
        <v>2</v>
      </c>
      <c r="Y133" s="93">
        <v>0</v>
      </c>
      <c r="Z133" s="93">
        <v>0</v>
      </c>
      <c r="AA133" s="93">
        <v>0</v>
      </c>
    </row>
    <row r="134" spans="1:27" x14ac:dyDescent="0.2">
      <c r="A134" s="93">
        <v>128</v>
      </c>
      <c r="B134" s="93" t="s">
        <v>512</v>
      </c>
      <c r="C134" s="93">
        <v>6</v>
      </c>
      <c r="D134" s="93">
        <v>10</v>
      </c>
      <c r="E134" s="93">
        <v>5</v>
      </c>
      <c r="F134" s="93">
        <v>3</v>
      </c>
      <c r="G134" s="93">
        <f t="shared" si="10"/>
        <v>6.24</v>
      </c>
      <c r="H134" s="93">
        <f t="shared" si="11"/>
        <v>93.76</v>
      </c>
      <c r="I134" s="93" t="s">
        <v>2220</v>
      </c>
      <c r="J134" s="93" t="s">
        <v>2410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3</v>
      </c>
      <c r="T134" s="93">
        <v>0</v>
      </c>
      <c r="U134" s="93">
        <v>0</v>
      </c>
      <c r="V134" s="93">
        <v>2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</row>
    <row r="135" spans="1:27" x14ac:dyDescent="0.2">
      <c r="A135" s="93">
        <v>129</v>
      </c>
      <c r="C135" s="93">
        <v>5</v>
      </c>
      <c r="D135" s="93">
        <v>4</v>
      </c>
      <c r="E135" s="93">
        <v>2</v>
      </c>
      <c r="F135" s="93">
        <v>2</v>
      </c>
      <c r="G135" s="93">
        <f t="shared" si="10"/>
        <v>3.38</v>
      </c>
      <c r="H135" s="93">
        <f t="shared" si="11"/>
        <v>96.62</v>
      </c>
      <c r="I135" s="93" t="s">
        <v>2221</v>
      </c>
      <c r="J135" s="93" t="s">
        <v>516</v>
      </c>
      <c r="L135" s="93">
        <v>1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4</v>
      </c>
      <c r="T135" s="93">
        <v>0</v>
      </c>
      <c r="U135" s="93">
        <v>0</v>
      </c>
      <c r="V135" s="93">
        <v>1</v>
      </c>
      <c r="W135" s="93">
        <v>2</v>
      </c>
      <c r="X135" s="93">
        <v>2</v>
      </c>
      <c r="Y135" s="93">
        <v>0</v>
      </c>
      <c r="Z135" s="93">
        <v>0</v>
      </c>
      <c r="AA135" s="93">
        <v>0</v>
      </c>
    </row>
    <row r="136" spans="1:27" x14ac:dyDescent="0.2">
      <c r="A136" s="93">
        <v>130</v>
      </c>
      <c r="C136" s="93">
        <v>2</v>
      </c>
      <c r="D136" s="93">
        <v>2</v>
      </c>
      <c r="E136" s="93">
        <v>3</v>
      </c>
      <c r="F136" s="93">
        <v>6</v>
      </c>
      <c r="G136" s="93">
        <f t="shared" si="10"/>
        <v>3.38</v>
      </c>
      <c r="H136" s="93">
        <f t="shared" si="11"/>
        <v>96.62</v>
      </c>
      <c r="I136" s="93" t="s">
        <v>517</v>
      </c>
      <c r="J136" s="93" t="s">
        <v>2411</v>
      </c>
      <c r="L136" s="93">
        <v>2</v>
      </c>
      <c r="M136" s="93">
        <v>0</v>
      </c>
      <c r="N136" s="93">
        <v>0</v>
      </c>
      <c r="O136" s="93">
        <v>2</v>
      </c>
      <c r="P136" s="93">
        <v>0</v>
      </c>
      <c r="Q136" s="93">
        <v>0</v>
      </c>
      <c r="R136" s="93">
        <v>1</v>
      </c>
      <c r="S136" s="93">
        <v>4</v>
      </c>
      <c r="T136" s="93">
        <v>0</v>
      </c>
      <c r="U136" s="93">
        <v>0</v>
      </c>
      <c r="V136" s="93">
        <v>0</v>
      </c>
      <c r="W136" s="93">
        <v>3</v>
      </c>
      <c r="X136" s="93">
        <v>2</v>
      </c>
      <c r="Y136" s="93">
        <v>0</v>
      </c>
      <c r="Z136" s="93">
        <v>0</v>
      </c>
      <c r="AA136" s="93">
        <v>0</v>
      </c>
    </row>
    <row r="137" spans="1:27" x14ac:dyDescent="0.2">
      <c r="A137" s="93">
        <v>131</v>
      </c>
      <c r="B137" s="93" t="s">
        <v>519</v>
      </c>
      <c r="C137" s="93">
        <v>7</v>
      </c>
      <c r="D137" s="93">
        <v>9</v>
      </c>
      <c r="E137" s="93">
        <v>5</v>
      </c>
      <c r="F137" s="93">
        <v>3</v>
      </c>
      <c r="G137" s="93">
        <f t="shared" si="10"/>
        <v>6.24</v>
      </c>
      <c r="H137" s="93">
        <f t="shared" si="11"/>
        <v>93.76</v>
      </c>
      <c r="I137" s="93" t="s">
        <v>2222</v>
      </c>
      <c r="J137" s="93" t="s">
        <v>2403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4</v>
      </c>
      <c r="X137" s="93">
        <v>1</v>
      </c>
      <c r="Y137" s="93">
        <v>1</v>
      </c>
      <c r="Z137" s="93">
        <v>0</v>
      </c>
      <c r="AA137" s="93">
        <v>0</v>
      </c>
    </row>
    <row r="138" spans="1:27" x14ac:dyDescent="0.2">
      <c r="A138" s="93">
        <v>132</v>
      </c>
      <c r="B138" s="93" t="s">
        <v>522</v>
      </c>
      <c r="C138" s="93">
        <v>10</v>
      </c>
      <c r="D138" s="93">
        <v>7</v>
      </c>
      <c r="E138" s="93">
        <v>3</v>
      </c>
      <c r="F138" s="93">
        <v>6</v>
      </c>
      <c r="G138" s="93">
        <f t="shared" si="10"/>
        <v>6.76</v>
      </c>
      <c r="H138" s="93">
        <f t="shared" si="11"/>
        <v>93.24</v>
      </c>
      <c r="I138" s="93" t="s">
        <v>2223</v>
      </c>
      <c r="J138" s="93" t="s">
        <v>2412</v>
      </c>
      <c r="L138" s="93">
        <v>0</v>
      </c>
      <c r="M138" s="93">
        <v>0</v>
      </c>
      <c r="N138" s="93">
        <v>0</v>
      </c>
      <c r="O138" s="93">
        <v>2</v>
      </c>
      <c r="P138" s="93">
        <v>1</v>
      </c>
      <c r="Q138" s="93">
        <v>0</v>
      </c>
      <c r="R138" s="93">
        <v>1</v>
      </c>
      <c r="S138" s="93">
        <v>4</v>
      </c>
      <c r="T138" s="93">
        <v>0</v>
      </c>
      <c r="U138" s="93">
        <v>0</v>
      </c>
      <c r="V138" s="93">
        <v>0</v>
      </c>
      <c r="W138" s="93">
        <v>4</v>
      </c>
      <c r="X138" s="93">
        <v>2</v>
      </c>
      <c r="Y138" s="93">
        <v>0</v>
      </c>
      <c r="Z138" s="93">
        <v>0</v>
      </c>
      <c r="AA138" s="93">
        <v>0</v>
      </c>
    </row>
    <row r="139" spans="1:27" x14ac:dyDescent="0.2">
      <c r="A139" s="93">
        <v>133</v>
      </c>
      <c r="C139" s="93">
        <v>3</v>
      </c>
      <c r="D139" s="93">
        <v>48</v>
      </c>
      <c r="E139" s="93">
        <v>2</v>
      </c>
      <c r="F139" s="93">
        <v>3</v>
      </c>
      <c r="G139" s="93">
        <f t="shared" si="10"/>
        <v>14.56</v>
      </c>
      <c r="H139" s="93">
        <f t="shared" si="11"/>
        <v>85.44</v>
      </c>
      <c r="I139" s="93" t="s">
        <v>2752</v>
      </c>
      <c r="J139" s="93" t="s">
        <v>2413</v>
      </c>
      <c r="L139" s="93">
        <v>0</v>
      </c>
      <c r="M139" s="93">
        <v>0</v>
      </c>
      <c r="N139" s="93">
        <v>0</v>
      </c>
      <c r="O139" s="93">
        <v>4</v>
      </c>
      <c r="P139" s="93">
        <v>0</v>
      </c>
      <c r="Q139" s="93">
        <v>0</v>
      </c>
      <c r="R139" s="93">
        <v>0</v>
      </c>
      <c r="S139" s="93">
        <v>4</v>
      </c>
      <c r="T139" s="93">
        <v>0</v>
      </c>
      <c r="U139" s="93">
        <v>0</v>
      </c>
      <c r="V139" s="93">
        <v>2</v>
      </c>
      <c r="W139" s="93">
        <v>3</v>
      </c>
      <c r="X139" s="93">
        <v>2</v>
      </c>
      <c r="Y139" s="93">
        <v>0</v>
      </c>
      <c r="Z139" s="93">
        <v>0</v>
      </c>
      <c r="AA139" s="93">
        <v>1</v>
      </c>
    </row>
    <row r="140" spans="1:27" x14ac:dyDescent="0.2">
      <c r="A140" s="93">
        <v>134</v>
      </c>
      <c r="B140" s="93" t="s">
        <v>527</v>
      </c>
      <c r="C140" s="93">
        <v>6</v>
      </c>
      <c r="D140" s="93">
        <v>3</v>
      </c>
      <c r="E140" s="93">
        <v>4</v>
      </c>
      <c r="F140" s="93">
        <v>10</v>
      </c>
      <c r="G140" s="93">
        <f t="shared" si="10"/>
        <v>5.98</v>
      </c>
      <c r="H140" s="93">
        <f t="shared" si="11"/>
        <v>94.02</v>
      </c>
      <c r="I140" s="93" t="s">
        <v>528</v>
      </c>
      <c r="J140" s="93" t="s">
        <v>2863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1</v>
      </c>
      <c r="R140" s="93">
        <v>0</v>
      </c>
      <c r="S140" s="93">
        <v>4</v>
      </c>
      <c r="T140" s="93">
        <v>0</v>
      </c>
      <c r="U140" s="93">
        <v>0</v>
      </c>
      <c r="V140" s="93">
        <v>0</v>
      </c>
      <c r="W140" s="93">
        <v>3</v>
      </c>
      <c r="X140" s="93">
        <v>2</v>
      </c>
      <c r="Y140" s="93">
        <v>0</v>
      </c>
      <c r="Z140" s="93">
        <v>0</v>
      </c>
      <c r="AA140" s="93">
        <v>0</v>
      </c>
    </row>
    <row r="141" spans="1:27" x14ac:dyDescent="0.2">
      <c r="A141" s="93">
        <v>135</v>
      </c>
      <c r="C141" s="93">
        <v>2</v>
      </c>
      <c r="D141" s="93">
        <v>8</v>
      </c>
      <c r="E141" s="93">
        <v>4</v>
      </c>
      <c r="F141" s="93">
        <v>4</v>
      </c>
      <c r="G141" s="93">
        <f t="shared" si="10"/>
        <v>4.68</v>
      </c>
      <c r="H141" s="93">
        <f t="shared" si="11"/>
        <v>95.32</v>
      </c>
      <c r="I141" s="93" t="s">
        <v>2224</v>
      </c>
      <c r="J141" s="93" t="s">
        <v>2414</v>
      </c>
      <c r="L141" s="93">
        <v>0</v>
      </c>
      <c r="M141" s="93">
        <v>2</v>
      </c>
      <c r="N141" s="93">
        <v>0</v>
      </c>
      <c r="O141" s="93">
        <v>1</v>
      </c>
      <c r="P141" s="93">
        <v>0</v>
      </c>
      <c r="Q141" s="93">
        <v>1</v>
      </c>
      <c r="R141" s="93">
        <v>0</v>
      </c>
      <c r="S141" s="93">
        <v>4</v>
      </c>
      <c r="T141" s="93">
        <v>0</v>
      </c>
      <c r="U141" s="93">
        <v>0</v>
      </c>
      <c r="V141" s="93">
        <v>1</v>
      </c>
      <c r="W141" s="93">
        <v>3</v>
      </c>
      <c r="X141" s="93">
        <v>2</v>
      </c>
      <c r="Y141" s="93">
        <v>1</v>
      </c>
      <c r="Z141" s="93">
        <v>0</v>
      </c>
      <c r="AA141" s="93">
        <v>0</v>
      </c>
    </row>
    <row r="142" spans="1:27" x14ac:dyDescent="0.2">
      <c r="A142" s="93">
        <v>136</v>
      </c>
      <c r="B142" s="93" t="s">
        <v>497</v>
      </c>
      <c r="C142" s="93">
        <v>14</v>
      </c>
      <c r="D142" s="93">
        <v>35</v>
      </c>
      <c r="E142" s="93">
        <v>42</v>
      </c>
      <c r="F142" s="93">
        <v>16</v>
      </c>
      <c r="G142" s="93">
        <f t="shared" si="10"/>
        <v>27.82</v>
      </c>
      <c r="H142" s="93">
        <f t="shared" si="11"/>
        <v>72.180000000000007</v>
      </c>
      <c r="I142" s="93" t="s">
        <v>532</v>
      </c>
      <c r="J142" s="93" t="s">
        <v>301</v>
      </c>
      <c r="L142" s="93">
        <v>2</v>
      </c>
      <c r="M142" s="93">
        <v>4</v>
      </c>
      <c r="N142" s="93">
        <v>0</v>
      </c>
      <c r="O142" s="93">
        <v>4</v>
      </c>
      <c r="P142" s="93">
        <v>0</v>
      </c>
      <c r="Q142" s="93">
        <v>1</v>
      </c>
      <c r="R142" s="93">
        <v>0</v>
      </c>
      <c r="S142" s="93">
        <v>4</v>
      </c>
      <c r="T142" s="93">
        <v>0</v>
      </c>
      <c r="U142" s="93">
        <v>0</v>
      </c>
      <c r="V142" s="93">
        <v>0</v>
      </c>
      <c r="W142" s="93">
        <v>0</v>
      </c>
      <c r="X142" s="93">
        <v>1</v>
      </c>
      <c r="Y142" s="93">
        <v>0</v>
      </c>
      <c r="Z142" s="93">
        <v>0</v>
      </c>
      <c r="AA142" s="93">
        <v>4</v>
      </c>
    </row>
    <row r="143" spans="1:27" x14ac:dyDescent="0.2">
      <c r="A143" s="93">
        <v>137</v>
      </c>
      <c r="C143" s="93">
        <v>3</v>
      </c>
      <c r="D143" s="93">
        <v>3</v>
      </c>
      <c r="E143" s="93">
        <v>0</v>
      </c>
      <c r="F143" s="93">
        <v>3</v>
      </c>
      <c r="G143" s="93">
        <f t="shared" si="10"/>
        <v>2.34</v>
      </c>
      <c r="H143" s="93">
        <f t="shared" si="11"/>
        <v>97.66</v>
      </c>
      <c r="I143" s="93" t="s">
        <v>2222</v>
      </c>
      <c r="J143" s="93" t="s">
        <v>2415</v>
      </c>
      <c r="L143" s="93">
        <v>3</v>
      </c>
      <c r="M143" s="93">
        <v>1</v>
      </c>
      <c r="N143" s="93">
        <v>0</v>
      </c>
      <c r="O143" s="93">
        <v>0</v>
      </c>
      <c r="P143" s="93">
        <v>0</v>
      </c>
      <c r="Q143" s="93">
        <v>1</v>
      </c>
      <c r="R143" s="93">
        <v>0</v>
      </c>
      <c r="S143" s="93">
        <v>3</v>
      </c>
      <c r="T143" s="93">
        <v>0</v>
      </c>
      <c r="U143" s="93">
        <v>0</v>
      </c>
      <c r="V143" s="93">
        <v>0</v>
      </c>
      <c r="W143" s="93">
        <v>3</v>
      </c>
      <c r="X143" s="93">
        <v>1</v>
      </c>
      <c r="Y143" s="93">
        <v>0</v>
      </c>
      <c r="Z143" s="93">
        <v>0</v>
      </c>
      <c r="AA143" s="93">
        <v>0</v>
      </c>
    </row>
    <row r="144" spans="1:27" x14ac:dyDescent="0.2">
      <c r="A144" s="93">
        <v>138</v>
      </c>
      <c r="B144" s="93" t="s">
        <v>534</v>
      </c>
      <c r="C144" s="93">
        <v>7</v>
      </c>
      <c r="D144" s="93">
        <v>8</v>
      </c>
      <c r="E144" s="93">
        <v>4</v>
      </c>
      <c r="F144" s="93">
        <v>7</v>
      </c>
      <c r="G144" s="93">
        <f t="shared" si="10"/>
        <v>6.76</v>
      </c>
      <c r="H144" s="93">
        <f t="shared" si="11"/>
        <v>93.24</v>
      </c>
      <c r="I144" s="93" t="s">
        <v>2745</v>
      </c>
      <c r="J144" s="93" t="s">
        <v>2416</v>
      </c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3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</row>
    <row r="145" spans="1:27" x14ac:dyDescent="0.2">
      <c r="A145" s="93">
        <v>139</v>
      </c>
      <c r="B145" s="93" t="s">
        <v>537</v>
      </c>
      <c r="C145" s="93">
        <v>18</v>
      </c>
      <c r="D145" s="93">
        <v>4</v>
      </c>
      <c r="E145" s="93">
        <v>10</v>
      </c>
      <c r="F145" s="93">
        <v>6</v>
      </c>
      <c r="G145" s="93">
        <f t="shared" si="10"/>
        <v>9.8800000000000008</v>
      </c>
      <c r="H145" s="93">
        <f t="shared" si="11"/>
        <v>90.12</v>
      </c>
      <c r="I145" s="93" t="s">
        <v>2746</v>
      </c>
      <c r="J145" s="93" t="s">
        <v>2417</v>
      </c>
      <c r="L145" s="93">
        <v>1</v>
      </c>
      <c r="M145" s="93">
        <v>3</v>
      </c>
      <c r="N145" s="93">
        <v>0</v>
      </c>
      <c r="O145" s="93">
        <v>0</v>
      </c>
      <c r="P145" s="93">
        <v>0</v>
      </c>
      <c r="Q145" s="93">
        <v>1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1</v>
      </c>
      <c r="Z145" s="93">
        <v>0</v>
      </c>
      <c r="AA145" s="93">
        <v>0</v>
      </c>
    </row>
    <row r="146" spans="1:27" x14ac:dyDescent="0.2">
      <c r="A146" s="93">
        <v>140</v>
      </c>
      <c r="C146" s="93">
        <v>2</v>
      </c>
      <c r="D146" s="93">
        <v>4</v>
      </c>
      <c r="E146" s="93">
        <v>8</v>
      </c>
      <c r="F146" s="93">
        <v>5</v>
      </c>
      <c r="G146" s="93">
        <f t="shared" si="10"/>
        <v>4.9400000000000004</v>
      </c>
      <c r="H146" s="93">
        <f t="shared" si="11"/>
        <v>95.06</v>
      </c>
      <c r="I146" s="93" t="s">
        <v>2225</v>
      </c>
      <c r="J146" s="93" t="s">
        <v>2418</v>
      </c>
      <c r="L146" s="93">
        <v>2</v>
      </c>
      <c r="M146" s="93">
        <v>0</v>
      </c>
      <c r="N146" s="93">
        <v>0</v>
      </c>
      <c r="O146" s="93">
        <v>1</v>
      </c>
      <c r="P146" s="93">
        <v>0</v>
      </c>
      <c r="Q146" s="93">
        <v>0</v>
      </c>
      <c r="R146" s="93">
        <v>4</v>
      </c>
      <c r="S146" s="93">
        <v>4</v>
      </c>
      <c r="T146" s="93">
        <v>0</v>
      </c>
      <c r="U146" s="93">
        <v>0</v>
      </c>
      <c r="V146" s="93">
        <v>2</v>
      </c>
      <c r="W146" s="93">
        <v>1</v>
      </c>
      <c r="X146" s="93">
        <v>2</v>
      </c>
      <c r="Y146" s="93">
        <v>0</v>
      </c>
      <c r="Z146" s="93">
        <v>0</v>
      </c>
      <c r="AA146" s="93">
        <v>0</v>
      </c>
    </row>
    <row r="147" spans="1:27" x14ac:dyDescent="0.2">
      <c r="A147" s="93">
        <v>141</v>
      </c>
      <c r="C147" s="93">
        <v>7</v>
      </c>
      <c r="D147" s="93">
        <v>15</v>
      </c>
      <c r="E147" s="93">
        <v>2</v>
      </c>
      <c r="F147" s="93">
        <v>0</v>
      </c>
      <c r="G147" s="93">
        <f t="shared" si="10"/>
        <v>6.24</v>
      </c>
      <c r="H147" s="93">
        <f t="shared" si="11"/>
        <v>93.76</v>
      </c>
      <c r="I147" s="93" t="s">
        <v>2718</v>
      </c>
      <c r="J147" s="93" t="s">
        <v>2419</v>
      </c>
      <c r="L147" s="106">
        <v>4</v>
      </c>
      <c r="M147" s="93">
        <v>0</v>
      </c>
      <c r="N147" s="93">
        <v>1</v>
      </c>
      <c r="O147" s="93">
        <v>4</v>
      </c>
      <c r="P147" s="93">
        <v>0</v>
      </c>
      <c r="Q147" s="93">
        <v>3</v>
      </c>
      <c r="R147" s="93">
        <v>0</v>
      </c>
      <c r="S147" s="93">
        <v>1</v>
      </c>
      <c r="T147" s="93">
        <v>0</v>
      </c>
      <c r="U147" s="93">
        <v>0</v>
      </c>
      <c r="V147" s="93">
        <v>0</v>
      </c>
      <c r="W147" s="93">
        <v>0</v>
      </c>
      <c r="X147" s="93">
        <v>1</v>
      </c>
      <c r="Y147" s="93">
        <v>0</v>
      </c>
      <c r="Z147" s="93">
        <v>0</v>
      </c>
      <c r="AA147" s="93">
        <v>0</v>
      </c>
    </row>
    <row r="148" spans="1:27" x14ac:dyDescent="0.2">
      <c r="A148" s="93">
        <v>142</v>
      </c>
      <c r="C148" s="93">
        <v>0</v>
      </c>
      <c r="D148" s="93">
        <v>0</v>
      </c>
      <c r="E148" s="93">
        <v>0</v>
      </c>
      <c r="F148" s="93">
        <v>0</v>
      </c>
      <c r="G148" s="93">
        <f t="shared" si="10"/>
        <v>0</v>
      </c>
      <c r="H148" s="93">
        <f t="shared" si="11"/>
        <v>100</v>
      </c>
      <c r="I148" s="93" t="s">
        <v>2226</v>
      </c>
      <c r="J148" s="93" t="s">
        <v>2420</v>
      </c>
      <c r="L148" s="93">
        <v>2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4</v>
      </c>
      <c r="T148" s="93">
        <v>0</v>
      </c>
      <c r="U148" s="93">
        <v>0</v>
      </c>
      <c r="V148" s="93">
        <v>0</v>
      </c>
      <c r="W148" s="93">
        <v>1</v>
      </c>
      <c r="X148" s="93">
        <v>1</v>
      </c>
      <c r="Y148" s="93">
        <v>0</v>
      </c>
      <c r="Z148" s="93">
        <v>0</v>
      </c>
      <c r="AA148" s="93">
        <v>0</v>
      </c>
    </row>
    <row r="149" spans="1:27" x14ac:dyDescent="0.2">
      <c r="A149" s="93">
        <v>143</v>
      </c>
      <c r="C149" s="93">
        <v>3</v>
      </c>
      <c r="D149" s="93">
        <v>5</v>
      </c>
      <c r="E149" s="93">
        <v>1</v>
      </c>
      <c r="F149" s="93">
        <v>4</v>
      </c>
      <c r="G149" s="93">
        <f t="shared" si="10"/>
        <v>3.38</v>
      </c>
      <c r="H149" s="93">
        <f t="shared" si="11"/>
        <v>96.62</v>
      </c>
      <c r="I149" s="93" t="s">
        <v>2227</v>
      </c>
      <c r="J149" s="93" t="s">
        <v>2421</v>
      </c>
      <c r="L149" s="93">
        <v>3</v>
      </c>
      <c r="M149" s="93">
        <v>0</v>
      </c>
      <c r="N149" s="93">
        <v>0</v>
      </c>
      <c r="O149" s="93">
        <v>0</v>
      </c>
      <c r="P149" s="93">
        <v>0</v>
      </c>
      <c r="Q149" s="93">
        <v>1</v>
      </c>
      <c r="R149" s="93">
        <v>0</v>
      </c>
      <c r="S149" s="93">
        <v>1</v>
      </c>
      <c r="T149" s="93">
        <v>0</v>
      </c>
      <c r="U149" s="93">
        <v>0</v>
      </c>
      <c r="V149" s="93">
        <v>0</v>
      </c>
      <c r="W149" s="93">
        <v>2</v>
      </c>
      <c r="X149" s="93">
        <v>0</v>
      </c>
      <c r="Y149" s="93">
        <v>0</v>
      </c>
      <c r="Z149" s="93">
        <v>0</v>
      </c>
      <c r="AA149" s="93">
        <v>0</v>
      </c>
    </row>
    <row r="150" spans="1:27" x14ac:dyDescent="0.2">
      <c r="A150" s="93">
        <v>144</v>
      </c>
      <c r="B150" s="93" t="s">
        <v>548</v>
      </c>
      <c r="C150" s="93">
        <v>9</v>
      </c>
      <c r="D150" s="93">
        <v>13</v>
      </c>
      <c r="E150" s="93">
        <v>12</v>
      </c>
      <c r="F150" s="93">
        <v>16</v>
      </c>
      <c r="G150" s="93">
        <f t="shared" si="10"/>
        <v>13</v>
      </c>
      <c r="H150" s="93">
        <f t="shared" si="11"/>
        <v>87</v>
      </c>
      <c r="I150" s="93" t="s">
        <v>2228</v>
      </c>
      <c r="J150" s="93" t="s">
        <v>2422</v>
      </c>
      <c r="L150" s="93">
        <v>3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3">
        <v>0</v>
      </c>
      <c r="S150" s="93">
        <v>3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</row>
    <row r="151" spans="1:27" x14ac:dyDescent="0.2">
      <c r="A151" s="93">
        <v>145</v>
      </c>
      <c r="C151" s="93">
        <v>7</v>
      </c>
      <c r="D151" s="93">
        <v>4</v>
      </c>
      <c r="E151" s="93">
        <v>3</v>
      </c>
      <c r="F151" s="93">
        <v>3</v>
      </c>
      <c r="G151" s="93">
        <f t="shared" si="10"/>
        <v>4.42</v>
      </c>
      <c r="H151" s="93">
        <f t="shared" si="11"/>
        <v>95.58</v>
      </c>
      <c r="I151" s="93" t="s">
        <v>2742</v>
      </c>
      <c r="J151" s="93" t="s">
        <v>2423</v>
      </c>
      <c r="L151" s="93">
        <v>2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0</v>
      </c>
      <c r="S151" s="93">
        <v>2</v>
      </c>
      <c r="T151" s="93">
        <v>0</v>
      </c>
      <c r="U151" s="93">
        <v>0</v>
      </c>
      <c r="V151" s="93">
        <v>0</v>
      </c>
      <c r="W151" s="93">
        <v>0</v>
      </c>
      <c r="X151" s="93">
        <v>1</v>
      </c>
      <c r="Y151" s="93">
        <v>0</v>
      </c>
      <c r="Z151" s="93">
        <v>0</v>
      </c>
      <c r="AA151" s="93">
        <v>0</v>
      </c>
    </row>
    <row r="152" spans="1:27" x14ac:dyDescent="0.2">
      <c r="A152" s="93">
        <v>146</v>
      </c>
      <c r="B152" s="93" t="s">
        <v>553</v>
      </c>
      <c r="C152" s="93">
        <v>11</v>
      </c>
      <c r="D152" s="93">
        <v>7</v>
      </c>
      <c r="E152" s="93">
        <v>4</v>
      </c>
      <c r="F152" s="93">
        <v>13</v>
      </c>
      <c r="G152" s="93">
        <f t="shared" si="10"/>
        <v>9.1</v>
      </c>
      <c r="H152" s="93">
        <f t="shared" si="11"/>
        <v>90.9</v>
      </c>
      <c r="I152" s="93" t="s">
        <v>2229</v>
      </c>
      <c r="J152" s="93" t="s">
        <v>2424</v>
      </c>
      <c r="L152" s="93">
        <v>1</v>
      </c>
      <c r="M152" s="93">
        <v>0</v>
      </c>
      <c r="N152" s="93">
        <v>0</v>
      </c>
      <c r="O152" s="93">
        <v>1</v>
      </c>
      <c r="P152" s="93">
        <v>0</v>
      </c>
      <c r="Q152" s="93">
        <v>0</v>
      </c>
      <c r="R152" s="93">
        <v>0</v>
      </c>
      <c r="S152" s="93">
        <v>4</v>
      </c>
      <c r="T152" s="93">
        <v>0</v>
      </c>
      <c r="U152" s="93">
        <v>0</v>
      </c>
      <c r="V152" s="93">
        <v>0</v>
      </c>
      <c r="W152" s="93">
        <v>1</v>
      </c>
      <c r="X152" s="93">
        <v>3</v>
      </c>
      <c r="Y152" s="93">
        <v>0</v>
      </c>
      <c r="Z152" s="93">
        <v>0</v>
      </c>
      <c r="AA152" s="93">
        <v>0</v>
      </c>
    </row>
    <row r="153" spans="1:27" x14ac:dyDescent="0.2">
      <c r="A153" s="93">
        <v>147</v>
      </c>
      <c r="B153" s="93" t="s">
        <v>556</v>
      </c>
      <c r="C153" s="93">
        <v>2</v>
      </c>
      <c r="D153" s="93">
        <v>0</v>
      </c>
      <c r="E153" s="93">
        <v>7</v>
      </c>
      <c r="F153" s="93">
        <v>1</v>
      </c>
      <c r="G153" s="93">
        <f t="shared" si="10"/>
        <v>2.6</v>
      </c>
      <c r="H153" s="93">
        <f t="shared" si="11"/>
        <v>97.4</v>
      </c>
      <c r="I153" s="93" t="s">
        <v>2754</v>
      </c>
      <c r="J153" s="93" t="s">
        <v>2425</v>
      </c>
      <c r="L153" s="93">
        <v>0</v>
      </c>
      <c r="M153" s="93">
        <v>0</v>
      </c>
      <c r="N153" s="93">
        <v>0</v>
      </c>
      <c r="O153" s="93">
        <v>1</v>
      </c>
      <c r="P153" s="93">
        <v>0</v>
      </c>
      <c r="Q153" s="93">
        <v>0</v>
      </c>
      <c r="R153" s="93">
        <v>0</v>
      </c>
      <c r="S153" s="93">
        <v>4</v>
      </c>
      <c r="T153" s="93">
        <v>0</v>
      </c>
      <c r="U153" s="93">
        <v>0</v>
      </c>
      <c r="V153" s="93">
        <v>0</v>
      </c>
      <c r="W153" s="93">
        <v>4</v>
      </c>
      <c r="X153" s="93">
        <v>1</v>
      </c>
      <c r="Y153" s="93">
        <v>0</v>
      </c>
      <c r="Z153" s="93">
        <v>0</v>
      </c>
      <c r="AA153" s="93">
        <v>0</v>
      </c>
    </row>
    <row r="154" spans="1:27" x14ac:dyDescent="0.2">
      <c r="A154" s="93">
        <v>148</v>
      </c>
      <c r="B154" s="93" t="s">
        <v>559</v>
      </c>
      <c r="C154" s="93">
        <v>7</v>
      </c>
      <c r="D154" s="93">
        <v>5</v>
      </c>
      <c r="E154" s="93">
        <v>2</v>
      </c>
      <c r="F154" s="93">
        <v>2</v>
      </c>
      <c r="G154" s="93">
        <f t="shared" si="10"/>
        <v>4.16</v>
      </c>
      <c r="H154" s="93">
        <f t="shared" si="11"/>
        <v>95.84</v>
      </c>
      <c r="I154" s="93" t="s">
        <v>560</v>
      </c>
      <c r="J154" s="93" t="s">
        <v>2426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1</v>
      </c>
      <c r="S154" s="93">
        <v>4</v>
      </c>
      <c r="T154" s="93">
        <v>0</v>
      </c>
      <c r="U154" s="93">
        <v>0</v>
      </c>
      <c r="V154" s="93">
        <v>0</v>
      </c>
      <c r="W154" s="93">
        <v>2</v>
      </c>
      <c r="X154" s="93">
        <v>2</v>
      </c>
      <c r="Y154" s="93">
        <v>0</v>
      </c>
      <c r="Z154" s="93">
        <v>0</v>
      </c>
      <c r="AA154" s="93">
        <v>0</v>
      </c>
    </row>
    <row r="155" spans="1:27" x14ac:dyDescent="0.2">
      <c r="A155" s="93">
        <v>149</v>
      </c>
      <c r="B155" s="93" t="s">
        <v>562</v>
      </c>
      <c r="C155" s="93">
        <v>7</v>
      </c>
      <c r="D155" s="93">
        <v>16</v>
      </c>
      <c r="E155" s="93">
        <v>4</v>
      </c>
      <c r="F155" s="93">
        <v>5</v>
      </c>
      <c r="G155" s="93">
        <f t="shared" si="10"/>
        <v>8.32</v>
      </c>
      <c r="H155" s="93">
        <f t="shared" si="11"/>
        <v>91.68</v>
      </c>
      <c r="I155" s="93" t="s">
        <v>2230</v>
      </c>
      <c r="J155" s="93" t="s">
        <v>2427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4</v>
      </c>
      <c r="T155" s="93">
        <v>0</v>
      </c>
      <c r="U155" s="93">
        <v>0</v>
      </c>
      <c r="V155" s="93">
        <v>0</v>
      </c>
      <c r="W155" s="93">
        <v>0</v>
      </c>
      <c r="X155" s="93">
        <v>2</v>
      </c>
      <c r="Y155" s="93">
        <v>0</v>
      </c>
      <c r="Z155" s="93">
        <v>0</v>
      </c>
      <c r="AA155" s="93">
        <v>0</v>
      </c>
    </row>
    <row r="156" spans="1:27" x14ac:dyDescent="0.2">
      <c r="A156" s="93">
        <v>150</v>
      </c>
      <c r="C156" s="93">
        <v>0</v>
      </c>
      <c r="D156" s="93">
        <v>3</v>
      </c>
      <c r="E156" s="93">
        <v>2</v>
      </c>
      <c r="F156" s="93">
        <v>3</v>
      </c>
      <c r="G156" s="93">
        <f t="shared" si="10"/>
        <v>2.08</v>
      </c>
      <c r="H156" s="93">
        <f t="shared" si="11"/>
        <v>97.92</v>
      </c>
      <c r="I156" s="93" t="s">
        <v>2231</v>
      </c>
      <c r="J156" s="93" t="s">
        <v>2428</v>
      </c>
      <c r="L156" s="93">
        <v>1</v>
      </c>
      <c r="M156" s="93">
        <v>3</v>
      </c>
      <c r="N156" s="93">
        <v>0</v>
      </c>
      <c r="O156" s="93">
        <v>0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2</v>
      </c>
      <c r="Y156" s="93">
        <v>0</v>
      </c>
      <c r="Z156" s="93">
        <v>0</v>
      </c>
      <c r="AA156" s="93">
        <v>0</v>
      </c>
    </row>
    <row r="157" spans="1:27" x14ac:dyDescent="0.2">
      <c r="A157" s="93">
        <v>151</v>
      </c>
      <c r="C157" s="93">
        <v>2</v>
      </c>
      <c r="D157" s="93">
        <v>0</v>
      </c>
      <c r="E157" s="93">
        <v>0</v>
      </c>
      <c r="F157" s="93">
        <v>3</v>
      </c>
      <c r="G157" s="93">
        <f t="shared" si="10"/>
        <v>1.3</v>
      </c>
      <c r="H157" s="93">
        <f t="shared" si="11"/>
        <v>98.7</v>
      </c>
      <c r="I157" s="93" t="s">
        <v>2232</v>
      </c>
      <c r="J157" s="93" t="s">
        <v>2429</v>
      </c>
      <c r="L157" s="93">
        <v>1</v>
      </c>
      <c r="M157" s="93">
        <v>2</v>
      </c>
      <c r="N157" s="93">
        <v>0</v>
      </c>
      <c r="O157" s="93">
        <v>1</v>
      </c>
      <c r="P157" s="93">
        <v>0</v>
      </c>
      <c r="Q157" s="93">
        <v>4</v>
      </c>
      <c r="R157" s="93">
        <v>0</v>
      </c>
      <c r="S157" s="93">
        <v>2</v>
      </c>
      <c r="T157" s="93">
        <v>0</v>
      </c>
      <c r="U157" s="93">
        <v>0</v>
      </c>
      <c r="V157" s="93">
        <v>0</v>
      </c>
      <c r="W157" s="93">
        <v>1</v>
      </c>
      <c r="X157" s="93">
        <v>2</v>
      </c>
      <c r="Y157" s="93">
        <v>0</v>
      </c>
      <c r="Z157" s="93">
        <v>0</v>
      </c>
      <c r="AA157" s="93">
        <v>0</v>
      </c>
    </row>
    <row r="158" spans="1:27" s="254" customFormat="1" x14ac:dyDescent="0.2">
      <c r="A158" s="254">
        <v>152</v>
      </c>
      <c r="B158" s="254" t="s">
        <v>569</v>
      </c>
    </row>
    <row r="159" spans="1:27" x14ac:dyDescent="0.2">
      <c r="A159" s="93">
        <v>153</v>
      </c>
      <c r="B159" s="93" t="s">
        <v>570</v>
      </c>
      <c r="C159" s="93">
        <v>22</v>
      </c>
      <c r="D159" s="93">
        <v>24</v>
      </c>
      <c r="E159" s="93">
        <v>6</v>
      </c>
      <c r="F159" s="93">
        <v>2</v>
      </c>
      <c r="G159" s="93">
        <f t="shared" ref="G159:G169" si="12">((AVERAGE(C159:F159))*(1.04))</f>
        <v>14.040000000000001</v>
      </c>
      <c r="H159" s="93">
        <f t="shared" ref="H159:H169" si="13">100-G159</f>
        <v>85.96</v>
      </c>
      <c r="I159" s="93" t="s">
        <v>2233</v>
      </c>
      <c r="J159" s="93" t="s">
        <v>1224</v>
      </c>
      <c r="L159" s="93">
        <v>0</v>
      </c>
      <c r="M159" s="93">
        <v>1</v>
      </c>
      <c r="N159" s="93">
        <v>0</v>
      </c>
      <c r="O159" s="93">
        <v>4</v>
      </c>
      <c r="P159" s="93">
        <v>0</v>
      </c>
      <c r="Q159" s="93">
        <v>0</v>
      </c>
      <c r="R159" s="93">
        <v>0</v>
      </c>
      <c r="S159" s="93">
        <v>1</v>
      </c>
      <c r="T159" s="93">
        <v>0</v>
      </c>
      <c r="U159" s="93">
        <v>0</v>
      </c>
      <c r="V159" s="93">
        <v>1</v>
      </c>
      <c r="W159" s="93">
        <v>3</v>
      </c>
      <c r="X159" s="93">
        <v>3</v>
      </c>
      <c r="Y159" s="93">
        <v>0</v>
      </c>
      <c r="Z159" s="93">
        <v>0</v>
      </c>
      <c r="AA159" s="93">
        <v>2</v>
      </c>
    </row>
    <row r="160" spans="1:27" x14ac:dyDescent="0.2">
      <c r="A160" s="93">
        <v>154</v>
      </c>
      <c r="B160" s="93" t="s">
        <v>573</v>
      </c>
      <c r="C160" s="93">
        <v>3</v>
      </c>
      <c r="D160" s="93">
        <v>2</v>
      </c>
      <c r="E160" s="93">
        <v>9</v>
      </c>
      <c r="F160" s="93">
        <v>1</v>
      </c>
      <c r="G160" s="93">
        <f t="shared" si="12"/>
        <v>3.9000000000000004</v>
      </c>
      <c r="H160" s="93">
        <f t="shared" si="13"/>
        <v>96.1</v>
      </c>
      <c r="I160" s="93" t="s">
        <v>2234</v>
      </c>
      <c r="J160" s="93" t="s">
        <v>2430</v>
      </c>
      <c r="L160" s="93">
        <v>3</v>
      </c>
      <c r="M160" s="93">
        <v>1</v>
      </c>
      <c r="N160" s="93">
        <v>1</v>
      </c>
      <c r="O160" s="93">
        <v>1</v>
      </c>
      <c r="P160" s="93">
        <v>0</v>
      </c>
      <c r="Q160" s="93">
        <v>1</v>
      </c>
      <c r="R160" s="93">
        <v>1</v>
      </c>
      <c r="S160" s="93">
        <v>4</v>
      </c>
      <c r="T160" s="93">
        <v>4</v>
      </c>
      <c r="U160" s="93">
        <v>0</v>
      </c>
      <c r="V160" s="93">
        <v>2</v>
      </c>
      <c r="W160" s="93">
        <v>1</v>
      </c>
      <c r="X160" s="93">
        <v>1</v>
      </c>
      <c r="Y160" s="93">
        <v>1</v>
      </c>
      <c r="Z160" s="93">
        <v>0</v>
      </c>
      <c r="AA160" s="93">
        <v>0</v>
      </c>
    </row>
    <row r="161" spans="1:27" x14ac:dyDescent="0.2">
      <c r="A161" s="93">
        <v>155</v>
      </c>
      <c r="C161" s="93">
        <v>4</v>
      </c>
      <c r="D161" s="93">
        <v>3</v>
      </c>
      <c r="E161" s="93">
        <v>0</v>
      </c>
      <c r="F161" s="93">
        <v>3</v>
      </c>
      <c r="G161" s="93">
        <f t="shared" si="12"/>
        <v>2.6</v>
      </c>
      <c r="H161" s="93">
        <f t="shared" si="13"/>
        <v>97.4</v>
      </c>
      <c r="I161" s="93" t="s">
        <v>2235</v>
      </c>
      <c r="J161" s="93" t="s">
        <v>2838</v>
      </c>
      <c r="L161" s="93">
        <v>3</v>
      </c>
      <c r="M161" s="93">
        <v>0</v>
      </c>
      <c r="N161" s="93">
        <v>0</v>
      </c>
      <c r="O161" s="93">
        <v>2</v>
      </c>
      <c r="P161" s="93">
        <v>0</v>
      </c>
      <c r="Q161" s="93">
        <v>2</v>
      </c>
      <c r="R161" s="93">
        <v>0</v>
      </c>
      <c r="S161" s="93">
        <v>4</v>
      </c>
      <c r="T161" s="93">
        <v>0</v>
      </c>
      <c r="U161" s="93">
        <v>0</v>
      </c>
      <c r="V161" s="93">
        <v>0</v>
      </c>
      <c r="W161" s="93">
        <v>4</v>
      </c>
      <c r="X161" s="93">
        <v>1</v>
      </c>
      <c r="Y161" s="93">
        <v>0</v>
      </c>
      <c r="Z161" s="93">
        <v>0</v>
      </c>
      <c r="AA161" s="93">
        <v>0</v>
      </c>
    </row>
    <row r="162" spans="1:27" x14ac:dyDescent="0.2">
      <c r="A162" s="93">
        <v>156</v>
      </c>
      <c r="B162" s="93" t="s">
        <v>578</v>
      </c>
      <c r="C162" s="93">
        <v>3</v>
      </c>
      <c r="D162" s="93">
        <v>13</v>
      </c>
      <c r="E162" s="93">
        <v>8</v>
      </c>
      <c r="F162" s="93">
        <v>6</v>
      </c>
      <c r="G162" s="93">
        <f t="shared" si="12"/>
        <v>7.8000000000000007</v>
      </c>
      <c r="H162" s="93">
        <f t="shared" si="13"/>
        <v>92.2</v>
      </c>
      <c r="I162" s="93" t="s">
        <v>2236</v>
      </c>
      <c r="J162" s="93" t="s">
        <v>2431</v>
      </c>
      <c r="L162" s="93">
        <v>0</v>
      </c>
      <c r="M162" s="93">
        <v>0</v>
      </c>
      <c r="N162" s="93">
        <v>0</v>
      </c>
      <c r="O162" s="93">
        <v>2</v>
      </c>
      <c r="P162" s="93">
        <v>1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</row>
    <row r="163" spans="1:27" x14ac:dyDescent="0.2">
      <c r="A163" s="93">
        <v>157</v>
      </c>
      <c r="C163" s="93">
        <v>3</v>
      </c>
      <c r="D163" s="93">
        <v>3</v>
      </c>
      <c r="E163" s="93">
        <v>9</v>
      </c>
      <c r="F163" s="93">
        <v>1</v>
      </c>
      <c r="G163" s="93">
        <f t="shared" si="12"/>
        <v>4.16</v>
      </c>
      <c r="H163" s="93">
        <f t="shared" si="13"/>
        <v>95.84</v>
      </c>
      <c r="I163" s="93" t="s">
        <v>2237</v>
      </c>
      <c r="J163" s="93" t="s">
        <v>2432</v>
      </c>
      <c r="L163" s="93">
        <v>1</v>
      </c>
      <c r="M163" s="93">
        <v>3</v>
      </c>
      <c r="N163" s="93">
        <v>0</v>
      </c>
      <c r="O163" s="93">
        <v>1</v>
      </c>
      <c r="P163" s="93">
        <v>0</v>
      </c>
      <c r="Q163" s="93">
        <v>0</v>
      </c>
      <c r="R163" s="93">
        <v>0</v>
      </c>
      <c r="S163" s="93">
        <v>3</v>
      </c>
      <c r="T163" s="93">
        <v>0</v>
      </c>
      <c r="U163" s="93">
        <v>0</v>
      </c>
      <c r="V163" s="93">
        <v>4</v>
      </c>
      <c r="W163" s="93">
        <v>2</v>
      </c>
      <c r="X163" s="93">
        <v>1</v>
      </c>
      <c r="Y163" s="93">
        <v>0</v>
      </c>
      <c r="Z163" s="93">
        <v>0</v>
      </c>
      <c r="AA163" s="93">
        <v>0</v>
      </c>
    </row>
    <row r="164" spans="1:27" x14ac:dyDescent="0.2">
      <c r="A164" s="93">
        <v>158</v>
      </c>
      <c r="C164" s="93">
        <v>15</v>
      </c>
      <c r="D164" s="93">
        <v>3</v>
      </c>
      <c r="E164" s="93">
        <v>10</v>
      </c>
      <c r="F164" s="93">
        <v>15</v>
      </c>
      <c r="G164" s="93">
        <f t="shared" si="12"/>
        <v>11.18</v>
      </c>
      <c r="H164" s="93">
        <f t="shared" si="13"/>
        <v>88.82</v>
      </c>
      <c r="I164" s="93" t="s">
        <v>2238</v>
      </c>
      <c r="J164" s="93" t="s">
        <v>2433</v>
      </c>
      <c r="L164" s="93">
        <v>1</v>
      </c>
      <c r="M164" s="93">
        <v>4</v>
      </c>
      <c r="N164" s="93">
        <v>0</v>
      </c>
      <c r="O164" s="93">
        <v>2</v>
      </c>
      <c r="P164" s="93">
        <v>0</v>
      </c>
      <c r="Q164" s="93">
        <v>0</v>
      </c>
      <c r="R164" s="93">
        <v>0</v>
      </c>
      <c r="S164" s="93">
        <v>2</v>
      </c>
      <c r="T164" s="93">
        <v>0</v>
      </c>
      <c r="U164" s="93">
        <v>0</v>
      </c>
      <c r="V164" s="93">
        <v>3</v>
      </c>
      <c r="W164" s="93">
        <v>0</v>
      </c>
      <c r="X164" s="93">
        <v>2</v>
      </c>
      <c r="Y164" s="93">
        <v>0</v>
      </c>
      <c r="Z164" s="93">
        <v>0</v>
      </c>
      <c r="AA164" s="93">
        <v>3</v>
      </c>
    </row>
    <row r="165" spans="1:27" x14ac:dyDescent="0.2">
      <c r="A165" s="93">
        <v>159</v>
      </c>
      <c r="C165" s="93">
        <v>8</v>
      </c>
      <c r="D165" s="93">
        <v>12</v>
      </c>
      <c r="E165" s="93">
        <v>4</v>
      </c>
      <c r="F165" s="93">
        <v>3</v>
      </c>
      <c r="G165" s="93">
        <f t="shared" si="12"/>
        <v>7.0200000000000005</v>
      </c>
      <c r="H165" s="93">
        <f t="shared" si="13"/>
        <v>92.98</v>
      </c>
      <c r="I165" s="93" t="s">
        <v>2239</v>
      </c>
      <c r="J165" s="93" t="s">
        <v>2434</v>
      </c>
      <c r="L165" s="93">
        <v>1</v>
      </c>
      <c r="M165" s="93">
        <v>4</v>
      </c>
      <c r="N165" s="93">
        <v>0</v>
      </c>
      <c r="O165" s="93">
        <v>2</v>
      </c>
      <c r="P165" s="93">
        <v>0</v>
      </c>
      <c r="Q165" s="93">
        <v>1</v>
      </c>
      <c r="R165" s="93">
        <v>0</v>
      </c>
      <c r="S165" s="93">
        <v>2</v>
      </c>
      <c r="T165" s="93">
        <v>4</v>
      </c>
      <c r="U165" s="93">
        <v>0</v>
      </c>
      <c r="V165" s="93">
        <v>3</v>
      </c>
      <c r="W165" s="93">
        <v>1</v>
      </c>
      <c r="X165" s="93">
        <v>2</v>
      </c>
      <c r="Y165" s="93">
        <v>0</v>
      </c>
      <c r="Z165" s="93">
        <v>0</v>
      </c>
      <c r="AA165" s="93">
        <v>2</v>
      </c>
    </row>
    <row r="166" spans="1:27" x14ac:dyDescent="0.2">
      <c r="A166" s="93">
        <v>160</v>
      </c>
      <c r="C166" s="93">
        <v>9</v>
      </c>
      <c r="D166" s="93">
        <v>3</v>
      </c>
      <c r="E166" s="93">
        <v>3</v>
      </c>
      <c r="F166" s="93">
        <v>3</v>
      </c>
      <c r="G166" s="93">
        <f t="shared" si="12"/>
        <v>4.68</v>
      </c>
      <c r="H166" s="93">
        <f t="shared" si="13"/>
        <v>95.32</v>
      </c>
      <c r="I166" s="93" t="s">
        <v>2326</v>
      </c>
      <c r="J166" s="93" t="s">
        <v>2435</v>
      </c>
      <c r="L166" s="93">
        <v>0</v>
      </c>
      <c r="M166" s="93">
        <v>1</v>
      </c>
      <c r="N166" s="93">
        <v>0</v>
      </c>
      <c r="O166" s="93">
        <v>4</v>
      </c>
      <c r="P166" s="93">
        <v>0</v>
      </c>
      <c r="Q166" s="93">
        <v>2</v>
      </c>
      <c r="R166" s="93">
        <v>0</v>
      </c>
      <c r="S166" s="93">
        <v>4</v>
      </c>
      <c r="T166" s="93">
        <v>0</v>
      </c>
      <c r="U166" s="93">
        <v>0</v>
      </c>
      <c r="V166" s="93">
        <v>3</v>
      </c>
      <c r="W166" s="93">
        <v>0</v>
      </c>
      <c r="X166" s="93">
        <v>2</v>
      </c>
      <c r="Y166" s="93">
        <v>2</v>
      </c>
      <c r="Z166" s="93">
        <v>0</v>
      </c>
      <c r="AA166" s="93">
        <v>0</v>
      </c>
    </row>
    <row r="167" spans="1:27" x14ac:dyDescent="0.2">
      <c r="A167" s="93">
        <v>161</v>
      </c>
      <c r="C167" s="93">
        <v>26</v>
      </c>
      <c r="D167" s="93">
        <v>34</v>
      </c>
      <c r="E167" s="93">
        <v>46</v>
      </c>
      <c r="F167" s="93">
        <v>76</v>
      </c>
      <c r="G167" s="93">
        <f t="shared" si="12"/>
        <v>47.32</v>
      </c>
      <c r="H167" s="93">
        <f t="shared" si="13"/>
        <v>52.68</v>
      </c>
      <c r="I167" s="93" t="s">
        <v>2327</v>
      </c>
      <c r="J167" s="93" t="s">
        <v>590</v>
      </c>
      <c r="L167" s="93">
        <v>0</v>
      </c>
      <c r="M167" s="93">
        <v>0</v>
      </c>
      <c r="N167" s="93">
        <v>0</v>
      </c>
      <c r="O167" s="93">
        <v>4</v>
      </c>
      <c r="P167" s="93">
        <v>2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3</v>
      </c>
      <c r="Y167" s="93">
        <v>0</v>
      </c>
      <c r="Z167" s="93">
        <v>0</v>
      </c>
      <c r="AA167" s="93">
        <v>4</v>
      </c>
    </row>
    <row r="168" spans="1:27" x14ac:dyDescent="0.2">
      <c r="A168" s="93">
        <v>162</v>
      </c>
      <c r="B168" s="93" t="s">
        <v>591</v>
      </c>
      <c r="C168" s="93">
        <v>4</v>
      </c>
      <c r="D168" s="93">
        <v>3</v>
      </c>
      <c r="E168" s="93">
        <v>3</v>
      </c>
      <c r="F168" s="93">
        <v>4</v>
      </c>
      <c r="G168" s="93">
        <f t="shared" si="12"/>
        <v>3.64</v>
      </c>
      <c r="H168" s="93">
        <f t="shared" si="13"/>
        <v>96.36</v>
      </c>
      <c r="I168" s="93" t="s">
        <v>2328</v>
      </c>
      <c r="J168" s="93" t="s">
        <v>2436</v>
      </c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0</v>
      </c>
      <c r="X168" s="93">
        <v>4</v>
      </c>
      <c r="Y168" s="93">
        <v>1</v>
      </c>
      <c r="Z168" s="93">
        <v>0</v>
      </c>
      <c r="AA168" s="93">
        <v>1</v>
      </c>
    </row>
    <row r="169" spans="1:27" x14ac:dyDescent="0.2">
      <c r="A169" s="93">
        <v>163</v>
      </c>
      <c r="B169" s="93" t="s">
        <v>594</v>
      </c>
      <c r="C169" s="93">
        <v>3</v>
      </c>
      <c r="D169" s="93">
        <v>1</v>
      </c>
      <c r="E169" s="93">
        <v>2</v>
      </c>
      <c r="F169" s="93">
        <v>5</v>
      </c>
      <c r="G169" s="93">
        <f t="shared" si="12"/>
        <v>2.8600000000000003</v>
      </c>
      <c r="H169" s="93">
        <f t="shared" si="13"/>
        <v>97.14</v>
      </c>
      <c r="I169" s="93" t="s">
        <v>2329</v>
      </c>
      <c r="J169" s="93" t="s">
        <v>2843</v>
      </c>
      <c r="L169" s="93">
        <v>2</v>
      </c>
      <c r="M169" s="93">
        <v>1</v>
      </c>
      <c r="N169" s="93">
        <v>0</v>
      </c>
      <c r="O169" s="93">
        <v>1</v>
      </c>
      <c r="P169" s="93">
        <v>0</v>
      </c>
      <c r="Q169" s="93">
        <v>0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2</v>
      </c>
      <c r="X169" s="93">
        <v>3</v>
      </c>
      <c r="Y169" s="93">
        <v>1</v>
      </c>
      <c r="Z169" s="93">
        <v>0</v>
      </c>
      <c r="AA169" s="93">
        <v>0</v>
      </c>
    </row>
    <row r="170" spans="1:27" s="262" customFormat="1" x14ac:dyDescent="0.2">
      <c r="A170" s="262">
        <v>164</v>
      </c>
    </row>
    <row r="171" spans="1:27" x14ac:dyDescent="0.2">
      <c r="A171" s="93">
        <v>165</v>
      </c>
      <c r="B171" s="93" t="s">
        <v>597</v>
      </c>
      <c r="C171" s="93">
        <v>18</v>
      </c>
      <c r="D171" s="93">
        <v>21</v>
      </c>
      <c r="E171" s="93">
        <v>17</v>
      </c>
      <c r="F171" s="93">
        <v>15</v>
      </c>
      <c r="G171" s="93">
        <f t="shared" ref="G171:G181" si="14">((AVERAGE(C171:F171))*(1.04))</f>
        <v>18.46</v>
      </c>
      <c r="H171" s="93">
        <f t="shared" ref="H171:H181" si="15">100-G171</f>
        <v>81.539999999999992</v>
      </c>
      <c r="I171" s="93" t="s">
        <v>598</v>
      </c>
      <c r="J171" s="93" t="s">
        <v>2437</v>
      </c>
      <c r="L171" s="93">
        <v>0</v>
      </c>
      <c r="M171" s="93">
        <v>0</v>
      </c>
      <c r="N171" s="93">
        <v>4</v>
      </c>
      <c r="O171" s="93">
        <v>2</v>
      </c>
      <c r="P171" s="93">
        <v>1</v>
      </c>
      <c r="Q171" s="93">
        <v>4</v>
      </c>
      <c r="R171" s="93">
        <v>0</v>
      </c>
      <c r="S171" s="93">
        <v>1</v>
      </c>
      <c r="T171" s="93">
        <v>0</v>
      </c>
      <c r="U171" s="93">
        <v>0</v>
      </c>
      <c r="V171" s="93">
        <v>0</v>
      </c>
      <c r="W171" s="93">
        <v>4</v>
      </c>
      <c r="X171" s="93">
        <v>4</v>
      </c>
      <c r="Y171" s="93">
        <v>0</v>
      </c>
      <c r="Z171" s="93">
        <v>0</v>
      </c>
      <c r="AA171" s="93">
        <v>0</v>
      </c>
    </row>
    <row r="172" spans="1:27" x14ac:dyDescent="0.2">
      <c r="A172" s="93">
        <v>166</v>
      </c>
      <c r="C172" s="93">
        <v>4</v>
      </c>
      <c r="D172" s="93">
        <v>4</v>
      </c>
      <c r="E172" s="93">
        <v>2</v>
      </c>
      <c r="F172" s="93">
        <v>2</v>
      </c>
      <c r="G172" s="93">
        <f t="shared" si="14"/>
        <v>3.12</v>
      </c>
      <c r="H172" s="93">
        <f t="shared" si="15"/>
        <v>96.88</v>
      </c>
      <c r="I172" s="93" t="s">
        <v>2330</v>
      </c>
      <c r="J172" s="93" t="s">
        <v>2438</v>
      </c>
      <c r="L172" s="93">
        <v>3</v>
      </c>
      <c r="M172" s="93">
        <v>0</v>
      </c>
      <c r="N172" s="93">
        <v>0</v>
      </c>
      <c r="O172" s="93">
        <v>1</v>
      </c>
      <c r="P172" s="93">
        <v>0</v>
      </c>
      <c r="Q172" s="93">
        <v>0</v>
      </c>
      <c r="R172" s="93">
        <v>0</v>
      </c>
      <c r="S172" s="93">
        <v>4</v>
      </c>
      <c r="T172" s="93">
        <v>1</v>
      </c>
      <c r="U172" s="93">
        <v>0</v>
      </c>
      <c r="V172" s="93">
        <v>0</v>
      </c>
      <c r="W172" s="93">
        <v>3</v>
      </c>
      <c r="X172" s="93">
        <v>2</v>
      </c>
      <c r="Y172" s="93">
        <v>0</v>
      </c>
      <c r="Z172" s="93">
        <v>0</v>
      </c>
      <c r="AA172" s="93">
        <v>0</v>
      </c>
    </row>
    <row r="173" spans="1:27" x14ac:dyDescent="0.2">
      <c r="A173" s="93">
        <v>167</v>
      </c>
      <c r="C173" s="93">
        <v>3</v>
      </c>
      <c r="D173" s="93">
        <v>2</v>
      </c>
      <c r="E173" s="93">
        <v>5</v>
      </c>
      <c r="F173" s="93">
        <v>1</v>
      </c>
      <c r="G173" s="93">
        <f t="shared" si="14"/>
        <v>2.8600000000000003</v>
      </c>
      <c r="H173" s="93">
        <f t="shared" si="15"/>
        <v>97.14</v>
      </c>
      <c r="I173" s="93" t="s">
        <v>2273</v>
      </c>
      <c r="J173" s="93" t="s">
        <v>2439</v>
      </c>
      <c r="L173" s="93">
        <v>1</v>
      </c>
      <c r="M173" s="93">
        <v>0</v>
      </c>
      <c r="N173" s="93">
        <v>0</v>
      </c>
      <c r="O173" s="93">
        <v>0</v>
      </c>
      <c r="P173" s="93">
        <v>0</v>
      </c>
      <c r="Q173" s="93">
        <v>2</v>
      </c>
      <c r="R173" s="93">
        <v>0</v>
      </c>
      <c r="S173" s="93">
        <v>4</v>
      </c>
      <c r="T173" s="93">
        <v>0</v>
      </c>
      <c r="U173" s="93">
        <v>0</v>
      </c>
      <c r="V173" s="93">
        <v>2</v>
      </c>
      <c r="W173" s="93">
        <v>0</v>
      </c>
      <c r="X173" s="93">
        <v>3</v>
      </c>
      <c r="Y173" s="93">
        <v>1</v>
      </c>
      <c r="Z173" s="93">
        <v>0</v>
      </c>
      <c r="AA173" s="93">
        <v>0</v>
      </c>
    </row>
    <row r="174" spans="1:27" x14ac:dyDescent="0.2">
      <c r="A174" s="93">
        <v>168</v>
      </c>
      <c r="B174" s="93" t="s">
        <v>604</v>
      </c>
      <c r="C174" s="93">
        <v>9</v>
      </c>
      <c r="D174" s="93">
        <v>19</v>
      </c>
      <c r="E174" s="93">
        <v>8</v>
      </c>
      <c r="F174" s="93">
        <v>5</v>
      </c>
      <c r="G174" s="93">
        <f t="shared" si="14"/>
        <v>10.66</v>
      </c>
      <c r="H174" s="93">
        <f t="shared" si="15"/>
        <v>89.34</v>
      </c>
      <c r="I174" s="93" t="s">
        <v>2331</v>
      </c>
      <c r="J174" s="93" t="s">
        <v>2440</v>
      </c>
      <c r="L174" s="93">
        <v>2</v>
      </c>
      <c r="M174" s="93">
        <v>1</v>
      </c>
      <c r="N174" s="93">
        <v>1</v>
      </c>
      <c r="O174" s="93">
        <v>2</v>
      </c>
      <c r="P174" s="93">
        <v>1</v>
      </c>
      <c r="Q174" s="93">
        <v>1</v>
      </c>
      <c r="R174" s="93">
        <v>0</v>
      </c>
      <c r="S174" s="93">
        <v>4</v>
      </c>
      <c r="T174" s="93">
        <v>0</v>
      </c>
      <c r="U174" s="93">
        <v>0</v>
      </c>
      <c r="V174" s="93">
        <v>1</v>
      </c>
      <c r="W174" s="93">
        <v>1</v>
      </c>
      <c r="X174" s="93">
        <v>3</v>
      </c>
      <c r="Y174" s="93">
        <v>0</v>
      </c>
      <c r="Z174" s="93">
        <v>0</v>
      </c>
      <c r="AA174" s="93">
        <v>1</v>
      </c>
    </row>
    <row r="175" spans="1:27" x14ac:dyDescent="0.2">
      <c r="A175" s="93">
        <v>169</v>
      </c>
      <c r="C175" s="93">
        <v>38</v>
      </c>
      <c r="D175" s="93">
        <v>5</v>
      </c>
      <c r="E175" s="93">
        <v>25</v>
      </c>
      <c r="F175" s="93">
        <v>4</v>
      </c>
      <c r="G175" s="93">
        <f t="shared" si="14"/>
        <v>18.72</v>
      </c>
      <c r="H175" s="93">
        <f t="shared" si="15"/>
        <v>81.28</v>
      </c>
      <c r="I175" s="93" t="s">
        <v>2797</v>
      </c>
      <c r="J175" s="93" t="s">
        <v>2796</v>
      </c>
      <c r="L175" s="93">
        <v>0</v>
      </c>
      <c r="M175" s="93">
        <v>0</v>
      </c>
      <c r="N175" s="93">
        <v>0</v>
      </c>
      <c r="O175" s="93">
        <v>3</v>
      </c>
      <c r="P175" s="93">
        <v>0</v>
      </c>
      <c r="Q175" s="93">
        <v>0</v>
      </c>
      <c r="R175" s="93">
        <v>0</v>
      </c>
      <c r="S175" s="93">
        <v>4</v>
      </c>
      <c r="T175" s="93">
        <v>0</v>
      </c>
      <c r="U175" s="93">
        <v>0</v>
      </c>
      <c r="V175" s="93">
        <v>0</v>
      </c>
      <c r="W175" s="93">
        <v>2</v>
      </c>
      <c r="X175" s="93">
        <v>4</v>
      </c>
      <c r="Y175" s="93">
        <v>0</v>
      </c>
      <c r="Z175" s="93">
        <v>0</v>
      </c>
      <c r="AA175" s="93">
        <v>1</v>
      </c>
    </row>
    <row r="176" spans="1:27" x14ac:dyDescent="0.2">
      <c r="A176" s="93">
        <v>170</v>
      </c>
      <c r="B176" s="93" t="s">
        <v>609</v>
      </c>
      <c r="C176" s="93">
        <v>21</v>
      </c>
      <c r="D176" s="93">
        <v>39</v>
      </c>
      <c r="E176" s="93">
        <v>44</v>
      </c>
      <c r="F176" s="93">
        <v>19</v>
      </c>
      <c r="G176" s="93">
        <f t="shared" si="14"/>
        <v>31.98</v>
      </c>
      <c r="H176" s="93">
        <f t="shared" si="15"/>
        <v>68.02</v>
      </c>
      <c r="I176" s="93" t="s">
        <v>2750</v>
      </c>
      <c r="J176" s="93" t="s">
        <v>2441</v>
      </c>
      <c r="L176" s="93">
        <v>0</v>
      </c>
      <c r="M176" s="93">
        <v>0</v>
      </c>
      <c r="N176" s="93">
        <v>0</v>
      </c>
      <c r="O176" s="93">
        <v>3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4</v>
      </c>
      <c r="Y176" s="93">
        <v>0</v>
      </c>
      <c r="Z176" s="93">
        <v>1</v>
      </c>
      <c r="AA176" s="93">
        <v>1</v>
      </c>
    </row>
    <row r="177" spans="1:27" x14ac:dyDescent="0.2">
      <c r="A177" s="93">
        <v>171</v>
      </c>
      <c r="B177" s="93" t="s">
        <v>612</v>
      </c>
      <c r="C177" s="93">
        <v>28</v>
      </c>
      <c r="D177" s="93">
        <v>9</v>
      </c>
      <c r="E177" s="93">
        <v>26</v>
      </c>
      <c r="F177" s="93">
        <v>34</v>
      </c>
      <c r="G177" s="93">
        <f t="shared" si="14"/>
        <v>25.220000000000002</v>
      </c>
      <c r="H177" s="93">
        <f t="shared" si="15"/>
        <v>74.78</v>
      </c>
      <c r="I177" s="93" t="s">
        <v>2332</v>
      </c>
      <c r="J177" s="93" t="s">
        <v>2442</v>
      </c>
      <c r="L177" s="93">
        <v>4</v>
      </c>
      <c r="M177" s="93">
        <v>0</v>
      </c>
      <c r="N177" s="93">
        <v>2</v>
      </c>
      <c r="O177" s="93">
        <v>0</v>
      </c>
      <c r="P177" s="93">
        <v>0</v>
      </c>
      <c r="Q177" s="93">
        <v>0</v>
      </c>
      <c r="R177" s="93">
        <v>0</v>
      </c>
      <c r="S177" s="93">
        <v>4</v>
      </c>
      <c r="T177" s="93">
        <v>0</v>
      </c>
      <c r="U177" s="93">
        <v>0</v>
      </c>
      <c r="V177" s="93">
        <v>0</v>
      </c>
      <c r="W177" s="93">
        <v>0</v>
      </c>
      <c r="X177" s="93">
        <v>2</v>
      </c>
      <c r="Y177" s="93">
        <v>2</v>
      </c>
      <c r="Z177" s="93">
        <v>0</v>
      </c>
      <c r="AA177" s="93">
        <v>2</v>
      </c>
    </row>
    <row r="178" spans="1:27" x14ac:dyDescent="0.2">
      <c r="A178" s="93">
        <v>172</v>
      </c>
      <c r="C178" s="93">
        <v>29</v>
      </c>
      <c r="D178" s="93">
        <v>39</v>
      </c>
      <c r="E178" s="93">
        <v>7</v>
      </c>
      <c r="F178" s="93">
        <v>11</v>
      </c>
      <c r="G178" s="93">
        <f t="shared" si="14"/>
        <v>22.36</v>
      </c>
      <c r="H178" s="93">
        <f t="shared" si="15"/>
        <v>77.64</v>
      </c>
      <c r="I178" s="93" t="s">
        <v>2333</v>
      </c>
      <c r="J178" s="93" t="s">
        <v>2443</v>
      </c>
      <c r="L178" s="93">
        <v>2</v>
      </c>
      <c r="M178" s="93">
        <v>0</v>
      </c>
      <c r="N178" s="93">
        <v>1</v>
      </c>
      <c r="O178" s="93">
        <v>0</v>
      </c>
      <c r="P178" s="93">
        <v>0</v>
      </c>
      <c r="Q178" s="93">
        <v>3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4</v>
      </c>
      <c r="Y178" s="93">
        <v>0</v>
      </c>
      <c r="Z178" s="93">
        <v>2</v>
      </c>
      <c r="AA178" s="93">
        <v>1</v>
      </c>
    </row>
    <row r="179" spans="1:27" x14ac:dyDescent="0.2">
      <c r="A179" s="93">
        <v>173</v>
      </c>
      <c r="B179" s="93" t="s">
        <v>594</v>
      </c>
      <c r="C179" s="93">
        <v>10</v>
      </c>
      <c r="D179" s="93">
        <v>36</v>
      </c>
      <c r="E179" s="93">
        <v>8</v>
      </c>
      <c r="F179" s="93">
        <v>7</v>
      </c>
      <c r="G179" s="93">
        <f t="shared" si="14"/>
        <v>15.860000000000001</v>
      </c>
      <c r="H179" s="93">
        <f t="shared" si="15"/>
        <v>84.14</v>
      </c>
      <c r="I179" s="93" t="s">
        <v>2334</v>
      </c>
      <c r="J179" s="93" t="s">
        <v>2444</v>
      </c>
      <c r="L179" s="93">
        <v>2</v>
      </c>
      <c r="M179" s="93">
        <v>1</v>
      </c>
      <c r="N179" s="93">
        <v>1</v>
      </c>
      <c r="O179" s="93">
        <v>4</v>
      </c>
      <c r="P179" s="93">
        <v>4</v>
      </c>
      <c r="Q179" s="93">
        <v>0</v>
      </c>
      <c r="R179" s="93">
        <v>0</v>
      </c>
      <c r="S179" s="93">
        <v>3</v>
      </c>
      <c r="T179" s="93">
        <v>0</v>
      </c>
      <c r="U179" s="93">
        <v>0</v>
      </c>
      <c r="V179" s="93">
        <v>0</v>
      </c>
      <c r="W179" s="93">
        <v>1</v>
      </c>
      <c r="X179" s="93">
        <v>2</v>
      </c>
      <c r="Y179" s="93">
        <v>1</v>
      </c>
      <c r="Z179" s="93">
        <v>0</v>
      </c>
      <c r="AA179" s="93">
        <v>2</v>
      </c>
    </row>
    <row r="180" spans="1:27" x14ac:dyDescent="0.2">
      <c r="C180" s="153">
        <f>AVERAGE(C7:C110)</f>
        <v>12.591836734693878</v>
      </c>
      <c r="D180" s="153">
        <f>AVERAGE(D7:D110)</f>
        <v>12.612244897959183</v>
      </c>
      <c r="E180" s="153">
        <f>AVERAGE(E7:E110)</f>
        <v>13.275510204081632</v>
      </c>
      <c r="F180" s="153">
        <f>AVERAGE(F7:F110)</f>
        <v>13.316326530612244</v>
      </c>
      <c r="G180" s="93">
        <f t="shared" si="14"/>
        <v>13.466938775510204</v>
      </c>
      <c r="H180" s="93">
        <f t="shared" si="15"/>
        <v>86.533061224489799</v>
      </c>
      <c r="I180" s="153"/>
      <c r="J180" s="153"/>
      <c r="K180" s="153"/>
      <c r="L180" s="153"/>
      <c r="M180" s="153">
        <f t="shared" ref="M180:AA180" si="16">AVERAGE(L7:L110)</f>
        <v>1.3979591836734695</v>
      </c>
      <c r="N180" s="153">
        <f t="shared" si="16"/>
        <v>0.53061224489795922</v>
      </c>
      <c r="O180" s="153">
        <f t="shared" si="16"/>
        <v>0.19191919191919191</v>
      </c>
      <c r="P180" s="153">
        <f t="shared" si="16"/>
        <v>1.5306122448979591</v>
      </c>
      <c r="Q180" s="153">
        <f t="shared" si="16"/>
        <v>9.1836734693877556E-2</v>
      </c>
      <c r="R180" s="153">
        <f t="shared" si="16"/>
        <v>0.48979591836734693</v>
      </c>
      <c r="S180" s="153">
        <f t="shared" si="16"/>
        <v>0.19387755102040816</v>
      </c>
      <c r="T180" s="153">
        <f t="shared" si="16"/>
        <v>2.6020408163265305</v>
      </c>
      <c r="U180" s="153">
        <f t="shared" si="16"/>
        <v>5.1020408163265307E-2</v>
      </c>
      <c r="V180" s="153">
        <f t="shared" si="16"/>
        <v>0</v>
      </c>
      <c r="W180" s="153">
        <f t="shared" si="16"/>
        <v>0.68367346938775508</v>
      </c>
      <c r="X180" s="153">
        <f t="shared" si="16"/>
        <v>0.96938775510204078</v>
      </c>
      <c r="Y180" s="153">
        <f t="shared" si="16"/>
        <v>1.5858585858585859</v>
      </c>
      <c r="Z180" s="153">
        <f t="shared" si="16"/>
        <v>0.21212121212121213</v>
      </c>
      <c r="AA180" s="153">
        <f t="shared" si="16"/>
        <v>0.05</v>
      </c>
    </row>
    <row r="181" spans="1:27" x14ac:dyDescent="0.2">
      <c r="C181" s="153">
        <f>SUM(C7:C110)</f>
        <v>1234</v>
      </c>
      <c r="D181" s="153">
        <f>SUM(D7:D110)</f>
        <v>1236</v>
      </c>
      <c r="E181" s="153">
        <f>SUM(E7:E110)</f>
        <v>1301</v>
      </c>
      <c r="F181" s="153">
        <f>SUM(F7:F110)</f>
        <v>1305</v>
      </c>
      <c r="G181" s="93">
        <f t="shared" si="14"/>
        <v>1319.76</v>
      </c>
      <c r="H181" s="93">
        <f t="shared" si="15"/>
        <v>-1219.76</v>
      </c>
      <c r="I181" s="153"/>
      <c r="J181" s="153"/>
      <c r="K181" s="153"/>
      <c r="L181" s="153"/>
      <c r="M181" s="153">
        <f t="shared" ref="M181:AA181" si="17">SUM(L7:L110)</f>
        <v>137</v>
      </c>
      <c r="N181" s="153">
        <f t="shared" si="17"/>
        <v>52</v>
      </c>
      <c r="O181" s="153">
        <f t="shared" si="17"/>
        <v>19</v>
      </c>
      <c r="P181" s="153">
        <f t="shared" si="17"/>
        <v>150</v>
      </c>
      <c r="Q181" s="153">
        <f t="shared" si="17"/>
        <v>9</v>
      </c>
      <c r="R181" s="153">
        <f t="shared" si="17"/>
        <v>48</v>
      </c>
      <c r="S181" s="153">
        <f t="shared" si="17"/>
        <v>19</v>
      </c>
      <c r="T181" s="153">
        <f t="shared" si="17"/>
        <v>255</v>
      </c>
      <c r="U181" s="153">
        <f t="shared" si="17"/>
        <v>5</v>
      </c>
      <c r="V181" s="153">
        <f t="shared" si="17"/>
        <v>0</v>
      </c>
      <c r="W181" s="153">
        <f t="shared" si="17"/>
        <v>67</v>
      </c>
      <c r="X181" s="153">
        <f t="shared" si="17"/>
        <v>95</v>
      </c>
      <c r="Y181" s="153">
        <f t="shared" si="17"/>
        <v>157</v>
      </c>
      <c r="Z181" s="153">
        <f t="shared" si="17"/>
        <v>21</v>
      </c>
      <c r="AA181" s="153">
        <f t="shared" si="17"/>
        <v>5</v>
      </c>
    </row>
    <row r="184" spans="1:27" x14ac:dyDescent="0.2">
      <c r="J184" s="153"/>
    </row>
  </sheetData>
  <mergeCells count="2">
    <mergeCell ref="C5:F5"/>
    <mergeCell ref="L5:AC5"/>
  </mergeCells>
  <conditionalFormatting sqref="L5:L6 L8 X19:Y79 U82">
    <cfRule type="cellIs" dxfId="49" priority="6" stopIfTrue="1" operator="equal">
      <formula>"a"</formula>
    </cfRule>
  </conditionalFormatting>
  <conditionalFormatting sqref="U1:U4">
    <cfRule type="cellIs" dxfId="48" priority="1" stopIfTrue="1" operator="equal">
      <formula>"a"</formula>
    </cfRule>
  </conditionalFormatting>
  <conditionalFormatting sqref="X8:Y8">
    <cfRule type="cellIs" dxfId="47" priority="4" stopIfTrue="1" operator="equal">
      <formula>"a"</formula>
    </cfRule>
  </conditionalFormatting>
  <conditionalFormatting sqref="X10:Y17">
    <cfRule type="cellIs" dxfId="4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40A5-22D5-4E9E-9D4F-A733B7656F53}">
  <dimension ref="A1:AL118"/>
  <sheetViews>
    <sheetView zoomScale="120" zoomScaleNormal="120" zoomScaleSheetLayoutView="100" workbookViewId="0">
      <pane xSplit="1" ySplit="6" topLeftCell="J94" activePane="bottomRight" state="frozen"/>
      <selection pane="topRight" activeCell="B1" sqref="B1"/>
      <selection pane="bottomLeft" activeCell="A7" sqref="A7"/>
      <selection pane="bottomRight" activeCell="K114" sqref="K114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1.5" style="93" bestFit="1" customWidth="1"/>
    <col min="10" max="10" width="43.5" style="93" bestFit="1" customWidth="1"/>
    <col min="11" max="11" width="104" style="93" bestFit="1" customWidth="1"/>
    <col min="12" max="16384" width="8.5" style="93"/>
  </cols>
  <sheetData>
    <row r="1" spans="1:38" s="145" customFormat="1" ht="17" x14ac:dyDescent="0.2">
      <c r="A1" s="145" t="s">
        <v>619</v>
      </c>
      <c r="B1" s="146"/>
      <c r="G1" s="146"/>
      <c r="O1" s="147"/>
      <c r="P1" s="147"/>
      <c r="Q1" s="147"/>
      <c r="R1" s="147"/>
      <c r="S1" s="148"/>
      <c r="T1" s="148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</row>
    <row r="2" spans="1:38" customFormat="1" x14ac:dyDescent="0.2">
      <c r="B2" s="144"/>
      <c r="G2" s="119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customFormat="1" x14ac:dyDescent="0.2">
      <c r="B3" t="s">
        <v>1</v>
      </c>
      <c r="G3" s="119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customFormat="1" x14ac:dyDescent="0.2">
      <c r="G4" s="119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620</v>
      </c>
      <c r="K5" s="111" t="s">
        <v>7</v>
      </c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/>
      <c r="K6" s="128" t="s">
        <v>17</v>
      </c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  <c r="AB6" s="138" t="s">
        <v>34</v>
      </c>
    </row>
    <row r="7" spans="1:38" s="131" customFormat="1" x14ac:dyDescent="0.2">
      <c r="A7" s="131">
        <v>1</v>
      </c>
      <c r="B7" s="133" t="s">
        <v>621</v>
      </c>
      <c r="G7" s="131" t="e">
        <f t="shared" ref="G7:G15" si="0">((AVERAGE(C7:F7))*(1.04))</f>
        <v>#DIV/0!</v>
      </c>
      <c r="H7" s="131" t="e">
        <f t="shared" ref="H7:H38" si="1">100-G7</f>
        <v>#DIV/0!</v>
      </c>
    </row>
    <row r="8" spans="1:38" s="131" customFormat="1" x14ac:dyDescent="0.2">
      <c r="A8" s="131">
        <v>2</v>
      </c>
      <c r="B8" s="133" t="s">
        <v>621</v>
      </c>
      <c r="G8" s="131" t="e">
        <f t="shared" si="0"/>
        <v>#DIV/0!</v>
      </c>
      <c r="H8" s="131" t="e">
        <f t="shared" si="1"/>
        <v>#DIV/0!</v>
      </c>
    </row>
    <row r="9" spans="1:38" x14ac:dyDescent="0.2">
      <c r="A9" s="139">
        <v>3</v>
      </c>
      <c r="B9" s="115"/>
      <c r="C9" s="45">
        <v>25</v>
      </c>
      <c r="D9" s="45">
        <v>5</v>
      </c>
      <c r="E9" s="45">
        <v>25</v>
      </c>
      <c r="F9" s="45">
        <v>24</v>
      </c>
      <c r="G9" s="93">
        <f t="shared" si="0"/>
        <v>20.54</v>
      </c>
      <c r="H9" s="93">
        <f t="shared" si="1"/>
        <v>79.460000000000008</v>
      </c>
      <c r="I9" s="101" t="s">
        <v>2449</v>
      </c>
      <c r="J9" s="115"/>
      <c r="K9" s="101" t="s">
        <v>2565</v>
      </c>
      <c r="L9" s="93">
        <v>1</v>
      </c>
      <c r="M9" s="93">
        <v>2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2</v>
      </c>
      <c r="T9" s="93">
        <v>0</v>
      </c>
      <c r="U9" s="93">
        <v>0</v>
      </c>
      <c r="V9" s="93">
        <v>0</v>
      </c>
      <c r="W9" s="93">
        <v>0</v>
      </c>
      <c r="X9" s="93">
        <v>1</v>
      </c>
      <c r="Y9" s="93">
        <v>0</v>
      </c>
      <c r="Z9" s="93">
        <v>0</v>
      </c>
      <c r="AB9" s="93">
        <f>SUM(L9:Z9)</f>
        <v>6</v>
      </c>
    </row>
    <row r="10" spans="1:38" x14ac:dyDescent="0.2">
      <c r="A10" s="139">
        <v>4</v>
      </c>
      <c r="B10" s="115" t="s">
        <v>624</v>
      </c>
      <c r="C10" s="45">
        <v>19</v>
      </c>
      <c r="D10" s="45">
        <v>16</v>
      </c>
      <c r="E10" s="45">
        <v>12</v>
      </c>
      <c r="F10" s="45">
        <v>20</v>
      </c>
      <c r="G10" s="93">
        <f t="shared" si="0"/>
        <v>17.420000000000002</v>
      </c>
      <c r="H10" s="93">
        <f t="shared" si="1"/>
        <v>82.58</v>
      </c>
      <c r="I10" s="101" t="s">
        <v>2450</v>
      </c>
      <c r="J10" s="115"/>
      <c r="K10" s="101" t="s">
        <v>2870</v>
      </c>
      <c r="L10" s="93">
        <v>1</v>
      </c>
      <c r="M10" s="108">
        <v>2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108">
        <v>1</v>
      </c>
      <c r="T10" s="93">
        <v>0</v>
      </c>
      <c r="U10" s="93">
        <v>0</v>
      </c>
      <c r="V10" s="93">
        <v>0</v>
      </c>
      <c r="W10" s="93">
        <v>1</v>
      </c>
      <c r="X10" s="93">
        <v>2</v>
      </c>
      <c r="Y10" s="93">
        <v>0</v>
      </c>
      <c r="Z10" s="93">
        <v>0</v>
      </c>
      <c r="AB10" s="93">
        <f t="shared" ref="AB10:AB73" si="2">SUM(L10:Z10)</f>
        <v>7</v>
      </c>
    </row>
    <row r="11" spans="1:38" x14ac:dyDescent="0.2">
      <c r="A11" s="139">
        <v>5</v>
      </c>
      <c r="B11" s="115" t="s">
        <v>627</v>
      </c>
      <c r="C11" s="45">
        <v>15</v>
      </c>
      <c r="D11" s="45">
        <v>16</v>
      </c>
      <c r="E11" s="45">
        <v>13</v>
      </c>
      <c r="F11" s="45">
        <v>14</v>
      </c>
      <c r="G11" s="93">
        <f t="shared" si="0"/>
        <v>15.08</v>
      </c>
      <c r="H11" s="93">
        <f t="shared" si="1"/>
        <v>84.92</v>
      </c>
      <c r="I11" s="101" t="s">
        <v>2451</v>
      </c>
      <c r="J11" s="115"/>
      <c r="K11" s="101" t="s">
        <v>2566</v>
      </c>
      <c r="L11" s="108">
        <v>1</v>
      </c>
      <c r="M11" s="93">
        <v>1</v>
      </c>
      <c r="N11" s="93">
        <v>1</v>
      </c>
      <c r="O11" s="108">
        <v>0</v>
      </c>
      <c r="P11" s="93">
        <v>0</v>
      </c>
      <c r="Q11" s="93">
        <v>0</v>
      </c>
      <c r="R11" s="93">
        <v>0</v>
      </c>
      <c r="S11" s="108">
        <v>1</v>
      </c>
      <c r="T11" s="93">
        <v>0</v>
      </c>
      <c r="U11" s="93">
        <v>0</v>
      </c>
      <c r="V11" s="93">
        <v>1</v>
      </c>
      <c r="W11" s="93">
        <v>0</v>
      </c>
      <c r="X11" s="93">
        <v>2</v>
      </c>
      <c r="Y11" s="93">
        <v>1</v>
      </c>
      <c r="Z11" s="93">
        <v>0</v>
      </c>
      <c r="AB11" s="93">
        <f t="shared" si="2"/>
        <v>8</v>
      </c>
    </row>
    <row r="12" spans="1:38" x14ac:dyDescent="0.2">
      <c r="A12" s="139">
        <v>6</v>
      </c>
      <c r="B12" s="115" t="s">
        <v>630</v>
      </c>
      <c r="C12" s="45">
        <v>9</v>
      </c>
      <c r="D12" s="45">
        <v>9</v>
      </c>
      <c r="E12" s="45">
        <v>12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2452</v>
      </c>
      <c r="J12" s="115"/>
      <c r="K12" s="101" t="s">
        <v>2567</v>
      </c>
      <c r="L12" s="108">
        <v>0</v>
      </c>
      <c r="M12" s="93">
        <v>1</v>
      </c>
      <c r="N12" s="93">
        <v>0</v>
      </c>
      <c r="O12" s="108">
        <v>0</v>
      </c>
      <c r="P12" s="93">
        <v>0</v>
      </c>
      <c r="Q12" s="93">
        <v>0</v>
      </c>
      <c r="R12" s="93">
        <v>0</v>
      </c>
      <c r="S12" s="108">
        <v>1</v>
      </c>
      <c r="T12" s="93">
        <v>0</v>
      </c>
      <c r="U12" s="93">
        <v>0</v>
      </c>
      <c r="V12" s="93">
        <v>0</v>
      </c>
      <c r="W12" s="93">
        <v>0</v>
      </c>
      <c r="X12" s="93">
        <v>1</v>
      </c>
      <c r="Y12" s="93">
        <v>1</v>
      </c>
      <c r="Z12" s="93">
        <v>0</v>
      </c>
      <c r="AB12" s="93">
        <f t="shared" si="2"/>
        <v>4</v>
      </c>
    </row>
    <row r="13" spans="1:38" x14ac:dyDescent="0.2">
      <c r="A13" s="139">
        <v>7</v>
      </c>
      <c r="B13" s="115" t="s">
        <v>633</v>
      </c>
      <c r="C13" s="45">
        <v>7</v>
      </c>
      <c r="D13" s="45">
        <v>8</v>
      </c>
      <c r="E13" s="45">
        <v>36</v>
      </c>
      <c r="F13" s="45">
        <v>5</v>
      </c>
      <c r="G13" s="93">
        <f t="shared" si="0"/>
        <v>14.56</v>
      </c>
      <c r="H13" s="93">
        <f t="shared" si="1"/>
        <v>85.44</v>
      </c>
      <c r="I13" s="101" t="s">
        <v>2453</v>
      </c>
      <c r="J13" s="115"/>
      <c r="K13" s="101" t="s">
        <v>2568</v>
      </c>
      <c r="L13" s="108">
        <v>0</v>
      </c>
      <c r="M13" s="93">
        <v>1</v>
      </c>
      <c r="N13" s="93">
        <v>1</v>
      </c>
      <c r="O13" s="108">
        <v>0</v>
      </c>
      <c r="P13" s="93">
        <v>0</v>
      </c>
      <c r="Q13" s="93">
        <v>0</v>
      </c>
      <c r="R13" s="93">
        <v>0</v>
      </c>
      <c r="S13" s="108">
        <v>1</v>
      </c>
      <c r="T13" s="93">
        <v>0</v>
      </c>
      <c r="U13" s="93">
        <v>0</v>
      </c>
      <c r="V13" s="93">
        <v>0</v>
      </c>
      <c r="W13" s="93">
        <v>0</v>
      </c>
      <c r="X13" s="93">
        <v>1</v>
      </c>
      <c r="Y13" s="93">
        <v>1</v>
      </c>
      <c r="Z13" s="93">
        <v>1</v>
      </c>
      <c r="AB13" s="93">
        <f t="shared" si="2"/>
        <v>6</v>
      </c>
    </row>
    <row r="14" spans="1:38" x14ac:dyDescent="0.2">
      <c r="A14" s="139">
        <v>8</v>
      </c>
      <c r="B14" s="115"/>
      <c r="C14" s="45">
        <v>11</v>
      </c>
      <c r="D14" s="45">
        <v>8</v>
      </c>
      <c r="E14" s="45">
        <v>9</v>
      </c>
      <c r="F14" s="45">
        <v>22</v>
      </c>
      <c r="G14" s="93">
        <f t="shared" si="0"/>
        <v>13</v>
      </c>
      <c r="H14" s="93">
        <f t="shared" si="1"/>
        <v>87</v>
      </c>
      <c r="I14" s="101" t="s">
        <v>2807</v>
      </c>
      <c r="J14" s="115"/>
      <c r="K14" s="101" t="s">
        <v>2836</v>
      </c>
      <c r="L14" s="108">
        <v>0</v>
      </c>
      <c r="M14" s="93">
        <v>0</v>
      </c>
      <c r="N14" s="93">
        <v>2</v>
      </c>
      <c r="O14" s="108">
        <v>0</v>
      </c>
      <c r="P14" s="93">
        <v>0</v>
      </c>
      <c r="Q14" s="93">
        <v>0</v>
      </c>
      <c r="R14" s="93">
        <v>0</v>
      </c>
      <c r="S14" s="108">
        <v>0</v>
      </c>
      <c r="T14" s="93">
        <v>0</v>
      </c>
      <c r="U14" s="93">
        <v>0</v>
      </c>
      <c r="V14" s="93">
        <v>0</v>
      </c>
      <c r="W14" s="93">
        <v>0</v>
      </c>
      <c r="X14" s="93">
        <v>1</v>
      </c>
      <c r="Y14" s="93">
        <v>1</v>
      </c>
      <c r="Z14" s="93">
        <v>1</v>
      </c>
      <c r="AB14" s="93">
        <f t="shared" si="2"/>
        <v>5</v>
      </c>
    </row>
    <row r="15" spans="1:38" x14ac:dyDescent="0.2">
      <c r="A15" s="139">
        <v>9</v>
      </c>
      <c r="B15" s="115"/>
      <c r="C15" s="45">
        <v>8</v>
      </c>
      <c r="D15" s="45">
        <v>7</v>
      </c>
      <c r="E15" s="45">
        <v>6</v>
      </c>
      <c r="F15" s="45">
        <v>8</v>
      </c>
      <c r="G15" s="93">
        <f t="shared" si="0"/>
        <v>7.54</v>
      </c>
      <c r="H15" s="93">
        <f t="shared" si="1"/>
        <v>92.46</v>
      </c>
      <c r="I15" s="101" t="s">
        <v>2454</v>
      </c>
      <c r="J15" s="115"/>
      <c r="K15" s="101" t="s">
        <v>2569</v>
      </c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1</v>
      </c>
      <c r="T15" s="93">
        <v>0</v>
      </c>
      <c r="U15" s="93">
        <v>0</v>
      </c>
      <c r="V15" s="93">
        <v>0</v>
      </c>
      <c r="W15" s="93">
        <v>0</v>
      </c>
      <c r="X15" s="93">
        <v>1</v>
      </c>
      <c r="Y15" s="93">
        <v>1</v>
      </c>
      <c r="Z15" s="93">
        <v>0</v>
      </c>
      <c r="AB15" s="93">
        <f t="shared" si="2"/>
        <v>4</v>
      </c>
    </row>
    <row r="16" spans="1:38" s="242" customFormat="1" x14ac:dyDescent="0.2">
      <c r="A16" s="239">
        <v>10</v>
      </c>
      <c r="B16" s="240" t="s">
        <v>640</v>
      </c>
      <c r="C16" s="241">
        <v>5</v>
      </c>
      <c r="D16" s="241">
        <v>7</v>
      </c>
      <c r="E16" s="241">
        <v>8</v>
      </c>
      <c r="F16" s="241">
        <v>4</v>
      </c>
      <c r="G16" s="242">
        <f t="shared" ref="G16:G47" si="3">((AVERAGE(C16:F16))*(1.04))</f>
        <v>6.24</v>
      </c>
      <c r="H16" s="242">
        <f t="shared" si="1"/>
        <v>93.76</v>
      </c>
      <c r="I16" s="284" t="s">
        <v>2455</v>
      </c>
      <c r="J16" s="240"/>
      <c r="K16" s="284" t="s">
        <v>2570</v>
      </c>
      <c r="L16" s="243">
        <v>1</v>
      </c>
      <c r="M16" s="242">
        <v>3</v>
      </c>
      <c r="N16" s="242">
        <v>0</v>
      </c>
      <c r="O16" s="243">
        <v>0</v>
      </c>
      <c r="P16" s="242">
        <v>0</v>
      </c>
      <c r="Q16" s="242">
        <v>0</v>
      </c>
      <c r="R16" s="242">
        <v>0</v>
      </c>
      <c r="S16" s="243">
        <v>0</v>
      </c>
      <c r="T16" s="242">
        <v>0</v>
      </c>
      <c r="U16" s="242">
        <v>0</v>
      </c>
      <c r="V16" s="242">
        <v>0</v>
      </c>
      <c r="W16" s="242">
        <v>0</v>
      </c>
      <c r="X16" s="242">
        <v>0</v>
      </c>
      <c r="Y16" s="242">
        <v>1</v>
      </c>
      <c r="Z16" s="242">
        <v>2</v>
      </c>
      <c r="AB16" s="242">
        <f t="shared" si="2"/>
        <v>7</v>
      </c>
    </row>
    <row r="17" spans="1:29" x14ac:dyDescent="0.2">
      <c r="A17" s="139">
        <v>11</v>
      </c>
      <c r="B17" s="115" t="s">
        <v>643</v>
      </c>
      <c r="C17" s="45">
        <v>10</v>
      </c>
      <c r="D17" s="45">
        <v>15</v>
      </c>
      <c r="E17" s="45">
        <v>10</v>
      </c>
      <c r="F17" s="45">
        <v>15</v>
      </c>
      <c r="G17" s="93">
        <f t="shared" si="3"/>
        <v>13</v>
      </c>
      <c r="H17" s="93">
        <f t="shared" si="1"/>
        <v>87</v>
      </c>
      <c r="I17" s="101" t="s">
        <v>2456</v>
      </c>
      <c r="J17" s="115"/>
      <c r="K17" s="101" t="s">
        <v>2571</v>
      </c>
      <c r="L17" s="108">
        <v>1</v>
      </c>
      <c r="M17" s="93">
        <v>1</v>
      </c>
      <c r="N17" s="93">
        <v>0</v>
      </c>
      <c r="O17" s="108">
        <v>0</v>
      </c>
      <c r="P17" s="93">
        <v>0</v>
      </c>
      <c r="Q17" s="93">
        <v>0</v>
      </c>
      <c r="R17" s="93">
        <v>0</v>
      </c>
      <c r="S17" s="108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1</v>
      </c>
      <c r="Z17" s="93">
        <v>0</v>
      </c>
      <c r="AB17" s="93">
        <f t="shared" si="2"/>
        <v>3</v>
      </c>
    </row>
    <row r="18" spans="1:29" x14ac:dyDescent="0.2">
      <c r="A18" s="139">
        <v>12</v>
      </c>
      <c r="B18" s="115" t="s">
        <v>646</v>
      </c>
      <c r="C18" s="93">
        <v>8</v>
      </c>
      <c r="D18" s="93">
        <v>7</v>
      </c>
      <c r="E18" s="93">
        <v>3</v>
      </c>
      <c r="F18" s="93">
        <v>5</v>
      </c>
      <c r="G18" s="93">
        <f t="shared" si="3"/>
        <v>5.98</v>
      </c>
      <c r="H18" s="93">
        <f t="shared" si="1"/>
        <v>94.02</v>
      </c>
      <c r="I18" s="93" t="s">
        <v>2457</v>
      </c>
      <c r="K18" s="93" t="s">
        <v>2572</v>
      </c>
      <c r="L18" s="93">
        <v>3</v>
      </c>
      <c r="M18" s="93">
        <v>1</v>
      </c>
      <c r="N18" s="93">
        <v>1</v>
      </c>
      <c r="O18" s="45">
        <v>0</v>
      </c>
      <c r="P18" s="45">
        <v>0</v>
      </c>
      <c r="Q18" s="45">
        <v>0</v>
      </c>
      <c r="R18" s="45">
        <v>0</v>
      </c>
      <c r="S18" s="115">
        <v>1</v>
      </c>
      <c r="T18" s="115">
        <v>0</v>
      </c>
      <c r="U18" s="108">
        <v>0</v>
      </c>
      <c r="V18" s="108">
        <v>0</v>
      </c>
      <c r="W18" s="108">
        <v>0</v>
      </c>
      <c r="X18" s="108">
        <v>1</v>
      </c>
      <c r="Y18" s="108">
        <v>1</v>
      </c>
      <c r="Z18" s="108">
        <v>0</v>
      </c>
      <c r="AA18" s="108"/>
      <c r="AB18" s="93">
        <f t="shared" si="2"/>
        <v>8</v>
      </c>
      <c r="AC18" s="108"/>
    </row>
    <row r="19" spans="1:29" x14ac:dyDescent="0.2">
      <c r="A19" s="139">
        <v>13</v>
      </c>
      <c r="B19" s="115" t="s">
        <v>649</v>
      </c>
      <c r="C19" s="45">
        <v>12</v>
      </c>
      <c r="D19" s="45">
        <v>15</v>
      </c>
      <c r="E19" s="45">
        <v>28</v>
      </c>
      <c r="F19" s="45">
        <v>11</v>
      </c>
      <c r="G19" s="93">
        <f t="shared" si="3"/>
        <v>17.16</v>
      </c>
      <c r="H19" s="93">
        <f t="shared" si="1"/>
        <v>82.84</v>
      </c>
      <c r="I19" s="101" t="s">
        <v>2809</v>
      </c>
      <c r="J19" s="115"/>
      <c r="K19" s="101" t="s">
        <v>2573</v>
      </c>
      <c r="L19" s="108">
        <v>1</v>
      </c>
      <c r="M19" s="93">
        <v>1</v>
      </c>
      <c r="N19" s="93">
        <v>0</v>
      </c>
      <c r="O19" s="108">
        <v>0</v>
      </c>
      <c r="P19" s="93">
        <v>0</v>
      </c>
      <c r="Q19" s="93">
        <v>0</v>
      </c>
      <c r="R19" s="93">
        <v>0</v>
      </c>
      <c r="S19" s="108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1</v>
      </c>
      <c r="Z19" s="93">
        <v>0</v>
      </c>
      <c r="AB19" s="93">
        <f t="shared" si="2"/>
        <v>3</v>
      </c>
    </row>
    <row r="20" spans="1:29" x14ac:dyDescent="0.2">
      <c r="A20" s="139">
        <v>14</v>
      </c>
      <c r="B20" s="115" t="s">
        <v>652</v>
      </c>
      <c r="C20" s="45">
        <v>15</v>
      </c>
      <c r="D20" s="45">
        <v>7</v>
      </c>
      <c r="E20" s="45">
        <v>16</v>
      </c>
      <c r="F20" s="45">
        <v>22</v>
      </c>
      <c r="G20" s="93">
        <f t="shared" si="3"/>
        <v>15.600000000000001</v>
      </c>
      <c r="H20" s="93">
        <f t="shared" si="1"/>
        <v>84.4</v>
      </c>
      <c r="I20" s="101" t="s">
        <v>2458</v>
      </c>
      <c r="J20" s="115"/>
      <c r="K20" s="101" t="s">
        <v>2816</v>
      </c>
      <c r="L20" s="108">
        <v>1</v>
      </c>
      <c r="M20" s="93">
        <v>1</v>
      </c>
      <c r="N20" s="93">
        <v>0</v>
      </c>
      <c r="O20" s="108">
        <v>0</v>
      </c>
      <c r="P20" s="93">
        <v>0</v>
      </c>
      <c r="Q20" s="93">
        <v>0</v>
      </c>
      <c r="R20" s="93">
        <v>0</v>
      </c>
      <c r="S20" s="108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B20" s="93">
        <f t="shared" si="2"/>
        <v>2</v>
      </c>
    </row>
    <row r="21" spans="1:29" x14ac:dyDescent="0.2">
      <c r="A21" s="139">
        <v>15</v>
      </c>
      <c r="B21" s="115" t="s">
        <v>655</v>
      </c>
      <c r="C21" s="45">
        <v>15</v>
      </c>
      <c r="D21" s="45">
        <v>6</v>
      </c>
      <c r="E21" s="45">
        <v>13</v>
      </c>
      <c r="F21" s="45">
        <v>5</v>
      </c>
      <c r="G21" s="93">
        <f t="shared" si="3"/>
        <v>10.14</v>
      </c>
      <c r="H21" s="93">
        <f t="shared" si="1"/>
        <v>89.86</v>
      </c>
      <c r="I21" s="101" t="s">
        <v>2459</v>
      </c>
      <c r="J21" s="115"/>
      <c r="K21" s="101" t="s">
        <v>2848</v>
      </c>
      <c r="L21" s="108">
        <v>0</v>
      </c>
      <c r="M21" s="93">
        <v>1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0</v>
      </c>
      <c r="T21" s="93">
        <v>0</v>
      </c>
      <c r="U21" s="93">
        <v>0</v>
      </c>
      <c r="V21" s="93">
        <v>0</v>
      </c>
      <c r="W21" s="93">
        <v>0</v>
      </c>
      <c r="X21" s="93">
        <v>0</v>
      </c>
      <c r="Y21" s="93">
        <v>1</v>
      </c>
      <c r="Z21" s="93">
        <v>0</v>
      </c>
      <c r="AB21" s="93">
        <f t="shared" si="2"/>
        <v>2</v>
      </c>
    </row>
    <row r="22" spans="1:29" x14ac:dyDescent="0.2">
      <c r="A22" s="139">
        <v>16</v>
      </c>
      <c r="B22" s="115" t="s">
        <v>658</v>
      </c>
      <c r="C22" s="45">
        <v>15</v>
      </c>
      <c r="D22" s="45">
        <v>9</v>
      </c>
      <c r="E22" s="45">
        <v>23</v>
      </c>
      <c r="F22" s="45">
        <v>5</v>
      </c>
      <c r="G22" s="93">
        <f t="shared" si="3"/>
        <v>13.52</v>
      </c>
      <c r="H22" s="93">
        <f t="shared" si="1"/>
        <v>86.48</v>
      </c>
      <c r="I22" s="101" t="s">
        <v>2460</v>
      </c>
      <c r="J22" s="115"/>
      <c r="K22" s="101" t="s">
        <v>2840</v>
      </c>
      <c r="L22" s="108">
        <v>2</v>
      </c>
      <c r="M22" s="93">
        <v>2</v>
      </c>
      <c r="N22" s="93">
        <v>0</v>
      </c>
      <c r="O22" s="108">
        <v>0</v>
      </c>
      <c r="P22" s="93">
        <v>0</v>
      </c>
      <c r="Q22" s="93">
        <v>0</v>
      </c>
      <c r="R22" s="93">
        <v>0</v>
      </c>
      <c r="S22" s="108">
        <v>0</v>
      </c>
      <c r="T22" s="93">
        <v>0</v>
      </c>
      <c r="U22" s="93">
        <v>0</v>
      </c>
      <c r="V22" s="93">
        <v>0</v>
      </c>
      <c r="W22" s="93">
        <v>0</v>
      </c>
      <c r="X22" s="93">
        <v>2</v>
      </c>
      <c r="Y22" s="93">
        <v>2</v>
      </c>
      <c r="Z22" s="93">
        <v>0</v>
      </c>
      <c r="AB22" s="93">
        <f t="shared" si="2"/>
        <v>8</v>
      </c>
    </row>
    <row r="23" spans="1:29" x14ac:dyDescent="0.2">
      <c r="A23" s="139">
        <v>17</v>
      </c>
      <c r="B23" s="93" t="s">
        <v>661</v>
      </c>
      <c r="C23" s="45">
        <v>0</v>
      </c>
      <c r="D23" s="45">
        <v>3</v>
      </c>
      <c r="E23" s="45">
        <v>0</v>
      </c>
      <c r="F23" s="45">
        <v>2</v>
      </c>
      <c r="G23" s="93">
        <f t="shared" si="3"/>
        <v>1.3</v>
      </c>
      <c r="H23" s="93">
        <f t="shared" si="1"/>
        <v>98.7</v>
      </c>
      <c r="I23" s="101" t="s">
        <v>2461</v>
      </c>
      <c r="J23" s="115"/>
      <c r="K23" s="101" t="s">
        <v>2817</v>
      </c>
      <c r="L23" s="108">
        <v>0</v>
      </c>
      <c r="M23" s="93">
        <v>1</v>
      </c>
      <c r="N23" s="93">
        <v>1</v>
      </c>
      <c r="O23" s="108">
        <v>0</v>
      </c>
      <c r="P23" s="93">
        <v>0</v>
      </c>
      <c r="Q23" s="93">
        <v>0</v>
      </c>
      <c r="R23" s="93">
        <v>0</v>
      </c>
      <c r="S23" s="108">
        <v>1</v>
      </c>
      <c r="T23" s="93">
        <v>0</v>
      </c>
      <c r="U23" s="93">
        <v>0</v>
      </c>
      <c r="V23" s="93">
        <v>0</v>
      </c>
      <c r="W23" s="93">
        <v>0</v>
      </c>
      <c r="X23" s="93">
        <v>1</v>
      </c>
      <c r="Y23" s="93">
        <v>0</v>
      </c>
      <c r="Z23" s="93">
        <v>1</v>
      </c>
      <c r="AB23" s="93">
        <f t="shared" si="2"/>
        <v>5</v>
      </c>
    </row>
    <row r="24" spans="1:29" x14ac:dyDescent="0.2">
      <c r="A24" s="139">
        <v>18</v>
      </c>
      <c r="B24" s="115" t="s">
        <v>664</v>
      </c>
      <c r="C24" s="45">
        <v>1</v>
      </c>
      <c r="D24" s="45">
        <v>1</v>
      </c>
      <c r="E24" s="45">
        <v>0</v>
      </c>
      <c r="F24" s="45">
        <v>0</v>
      </c>
      <c r="G24" s="93">
        <f t="shared" si="3"/>
        <v>0.52</v>
      </c>
      <c r="H24" s="93">
        <f t="shared" si="1"/>
        <v>99.48</v>
      </c>
      <c r="I24" s="101" t="s">
        <v>665</v>
      </c>
      <c r="J24" s="115"/>
      <c r="K24" s="101" t="s">
        <v>2580</v>
      </c>
      <c r="L24" s="108">
        <v>1</v>
      </c>
      <c r="M24" s="93">
        <v>1</v>
      </c>
      <c r="N24" s="93">
        <v>1</v>
      </c>
      <c r="O24" s="108">
        <v>0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0</v>
      </c>
      <c r="W24" s="93">
        <v>0</v>
      </c>
      <c r="X24" s="93">
        <v>2</v>
      </c>
      <c r="Y24" s="93">
        <v>1</v>
      </c>
      <c r="Z24" s="93">
        <v>0</v>
      </c>
      <c r="AB24" s="93">
        <f t="shared" si="2"/>
        <v>7</v>
      </c>
    </row>
    <row r="25" spans="1:29" x14ac:dyDescent="0.2">
      <c r="A25" s="139">
        <v>19</v>
      </c>
      <c r="B25" s="115"/>
      <c r="C25" s="45">
        <v>0</v>
      </c>
      <c r="D25" s="45">
        <v>1</v>
      </c>
      <c r="E25" s="45">
        <v>0</v>
      </c>
      <c r="F25" s="45">
        <v>0</v>
      </c>
      <c r="G25" s="93">
        <f t="shared" si="3"/>
        <v>0.26</v>
      </c>
      <c r="H25" s="93">
        <f t="shared" si="1"/>
        <v>99.74</v>
      </c>
      <c r="I25" s="101" t="s">
        <v>2462</v>
      </c>
      <c r="J25" s="115"/>
      <c r="K25" s="101" t="s">
        <v>2818</v>
      </c>
      <c r="L25" s="108">
        <v>1</v>
      </c>
      <c r="M25" s="93">
        <v>0</v>
      </c>
      <c r="N25" s="93">
        <v>1</v>
      </c>
      <c r="O25" s="108">
        <v>0</v>
      </c>
      <c r="P25" s="93">
        <v>0</v>
      </c>
      <c r="Q25" s="93">
        <v>0</v>
      </c>
      <c r="R25" s="93">
        <v>0</v>
      </c>
      <c r="S25" s="108">
        <v>0</v>
      </c>
      <c r="T25" s="93">
        <v>2</v>
      </c>
      <c r="U25" s="93">
        <v>0</v>
      </c>
      <c r="V25" s="93">
        <v>0</v>
      </c>
      <c r="W25" s="93">
        <v>0</v>
      </c>
      <c r="X25" s="93">
        <v>1</v>
      </c>
      <c r="Y25" s="93">
        <v>0</v>
      </c>
      <c r="Z25" s="93">
        <v>0</v>
      </c>
      <c r="AB25" s="93">
        <f t="shared" si="2"/>
        <v>5</v>
      </c>
    </row>
    <row r="26" spans="1:29" x14ac:dyDescent="0.2">
      <c r="A26" s="139">
        <v>20</v>
      </c>
      <c r="B26" s="115" t="s">
        <v>669</v>
      </c>
      <c r="C26" s="45">
        <v>3</v>
      </c>
      <c r="D26" s="45">
        <v>1</v>
      </c>
      <c r="E26" s="45">
        <v>0</v>
      </c>
      <c r="F26" s="45">
        <v>0</v>
      </c>
      <c r="G26" s="93">
        <f t="shared" si="3"/>
        <v>1.04</v>
      </c>
      <c r="H26" s="93">
        <f t="shared" si="1"/>
        <v>98.96</v>
      </c>
      <c r="I26" s="101" t="s">
        <v>2463</v>
      </c>
      <c r="J26" s="115"/>
      <c r="K26" s="101" t="s">
        <v>2819</v>
      </c>
      <c r="L26" s="108">
        <v>3</v>
      </c>
      <c r="M26" s="93">
        <v>2</v>
      </c>
      <c r="N26" s="93">
        <v>0</v>
      </c>
      <c r="O26" s="108">
        <v>0</v>
      </c>
      <c r="P26" s="93">
        <v>0</v>
      </c>
      <c r="Q26" s="93">
        <v>0</v>
      </c>
      <c r="R26" s="93">
        <v>0</v>
      </c>
      <c r="S26" s="108">
        <v>0</v>
      </c>
      <c r="T26" s="93">
        <v>0</v>
      </c>
      <c r="U26" s="93">
        <v>0</v>
      </c>
      <c r="V26" s="93">
        <v>0</v>
      </c>
      <c r="W26" s="93">
        <v>0</v>
      </c>
      <c r="X26" s="93">
        <v>1</v>
      </c>
      <c r="Y26" s="93">
        <v>1</v>
      </c>
      <c r="Z26" s="93">
        <v>0</v>
      </c>
      <c r="AB26" s="93">
        <f t="shared" si="2"/>
        <v>7</v>
      </c>
    </row>
    <row r="27" spans="1:29" s="247" customFormat="1" x14ac:dyDescent="0.2">
      <c r="A27" s="244">
        <v>21</v>
      </c>
      <c r="B27" s="245" t="s">
        <v>672</v>
      </c>
      <c r="C27" s="246">
        <v>24</v>
      </c>
      <c r="D27" s="246">
        <v>42</v>
      </c>
      <c r="E27" s="246">
        <v>16</v>
      </c>
      <c r="F27" s="246">
        <v>34</v>
      </c>
      <c r="G27" s="247">
        <f t="shared" si="3"/>
        <v>30.16</v>
      </c>
      <c r="H27" s="247">
        <f t="shared" si="1"/>
        <v>69.84</v>
      </c>
      <c r="I27" s="285" t="s">
        <v>2464</v>
      </c>
      <c r="J27" s="285" t="s">
        <v>2515</v>
      </c>
      <c r="K27" s="285" t="s">
        <v>2758</v>
      </c>
      <c r="L27" s="248">
        <v>1</v>
      </c>
      <c r="M27" s="247">
        <v>2</v>
      </c>
      <c r="N27" s="247">
        <v>0</v>
      </c>
      <c r="O27" s="248">
        <v>0</v>
      </c>
      <c r="P27" s="247">
        <v>0</v>
      </c>
      <c r="Q27" s="247">
        <v>0</v>
      </c>
      <c r="R27" s="247">
        <v>0</v>
      </c>
      <c r="S27" s="248">
        <v>0</v>
      </c>
      <c r="T27" s="247">
        <v>4</v>
      </c>
      <c r="U27" s="247">
        <v>0</v>
      </c>
      <c r="V27" s="247">
        <v>0</v>
      </c>
      <c r="W27" s="247">
        <v>0</v>
      </c>
      <c r="X27" s="247">
        <v>1</v>
      </c>
      <c r="Y27" s="247">
        <v>0</v>
      </c>
      <c r="Z27" s="247">
        <v>0</v>
      </c>
      <c r="AB27" s="247">
        <f t="shared" si="2"/>
        <v>8</v>
      </c>
    </row>
    <row r="28" spans="1:29" s="131" customFormat="1" x14ac:dyDescent="0.2">
      <c r="A28" s="140">
        <v>22</v>
      </c>
      <c r="B28" s="133" t="s">
        <v>621</v>
      </c>
      <c r="C28" s="132"/>
      <c r="D28" s="132"/>
      <c r="E28" s="132"/>
      <c r="F28" s="132"/>
      <c r="G28" s="131" t="e">
        <f t="shared" si="3"/>
        <v>#DIV/0!</v>
      </c>
      <c r="H28" s="131" t="e">
        <f t="shared" si="1"/>
        <v>#DIV/0!</v>
      </c>
      <c r="I28" s="133"/>
      <c r="J28" s="133"/>
      <c r="K28" s="133"/>
      <c r="L28" s="134"/>
      <c r="O28" s="134"/>
      <c r="S28" s="134"/>
      <c r="AB28" s="93">
        <f t="shared" si="2"/>
        <v>0</v>
      </c>
    </row>
    <row r="29" spans="1:29" x14ac:dyDescent="0.2">
      <c r="A29" s="139">
        <v>23</v>
      </c>
      <c r="B29" s="115"/>
      <c r="C29" s="45">
        <v>8</v>
      </c>
      <c r="D29" s="45">
        <v>9</v>
      </c>
      <c r="E29" s="45">
        <v>7</v>
      </c>
      <c r="F29" s="45">
        <v>11</v>
      </c>
      <c r="G29" s="93">
        <f t="shared" si="3"/>
        <v>9.1</v>
      </c>
      <c r="H29" s="93">
        <f t="shared" si="1"/>
        <v>90.9</v>
      </c>
      <c r="I29" s="101" t="s">
        <v>2465</v>
      </c>
      <c r="J29" s="115"/>
      <c r="K29" s="101" t="s">
        <v>2871</v>
      </c>
      <c r="L29" s="108">
        <v>1</v>
      </c>
      <c r="M29" s="93">
        <v>2</v>
      </c>
      <c r="N29" s="93">
        <v>1</v>
      </c>
      <c r="O29" s="108">
        <v>0</v>
      </c>
      <c r="P29" s="93">
        <v>0</v>
      </c>
      <c r="Q29" s="93">
        <v>0</v>
      </c>
      <c r="R29" s="93">
        <v>0</v>
      </c>
      <c r="S29" s="108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1</v>
      </c>
      <c r="Z29" s="93">
        <v>0</v>
      </c>
      <c r="AB29" s="93">
        <f t="shared" si="2"/>
        <v>5</v>
      </c>
    </row>
    <row r="30" spans="1:29" x14ac:dyDescent="0.2">
      <c r="A30" s="139">
        <v>24</v>
      </c>
      <c r="B30" s="115" t="s">
        <v>678</v>
      </c>
      <c r="C30" s="45">
        <v>14</v>
      </c>
      <c r="D30" s="45">
        <v>9</v>
      </c>
      <c r="E30" s="45">
        <v>2</v>
      </c>
      <c r="F30" s="45">
        <v>4</v>
      </c>
      <c r="G30" s="93">
        <f t="shared" si="3"/>
        <v>7.54</v>
      </c>
      <c r="H30" s="93">
        <f t="shared" si="1"/>
        <v>92.46</v>
      </c>
      <c r="I30" s="101" t="s">
        <v>2808</v>
      </c>
      <c r="J30" s="115"/>
      <c r="K30" s="101" t="s">
        <v>2851</v>
      </c>
      <c r="L30" s="108">
        <v>0</v>
      </c>
      <c r="M30" s="93">
        <v>1</v>
      </c>
      <c r="N30" s="93">
        <v>1</v>
      </c>
      <c r="O30" s="108">
        <v>0</v>
      </c>
      <c r="P30" s="93">
        <v>0</v>
      </c>
      <c r="Q30" s="93">
        <v>0</v>
      </c>
      <c r="R30" s="93">
        <v>0</v>
      </c>
      <c r="S30" s="108">
        <v>1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1</v>
      </c>
      <c r="Z30" s="93">
        <v>1</v>
      </c>
      <c r="AB30" s="93">
        <f t="shared" si="2"/>
        <v>5</v>
      </c>
    </row>
    <row r="31" spans="1:29" x14ac:dyDescent="0.2">
      <c r="A31" s="139">
        <v>25</v>
      </c>
      <c r="B31" s="115" t="s">
        <v>681</v>
      </c>
      <c r="C31" s="45">
        <v>15</v>
      </c>
      <c r="D31" s="45">
        <v>25</v>
      </c>
      <c r="E31" s="45">
        <v>16</v>
      </c>
      <c r="F31" s="45">
        <v>11</v>
      </c>
      <c r="G31" s="93">
        <f t="shared" si="3"/>
        <v>17.420000000000002</v>
      </c>
      <c r="H31" s="93">
        <f t="shared" si="1"/>
        <v>82.58</v>
      </c>
      <c r="I31" s="101" t="s">
        <v>2792</v>
      </c>
      <c r="J31" s="115"/>
      <c r="K31" s="101" t="s">
        <v>2574</v>
      </c>
      <c r="L31" s="108">
        <v>0</v>
      </c>
      <c r="M31" s="93">
        <v>1</v>
      </c>
      <c r="N31" s="93">
        <v>0</v>
      </c>
      <c r="O31" s="108">
        <v>0</v>
      </c>
      <c r="P31" s="93">
        <v>0</v>
      </c>
      <c r="Q31" s="93">
        <v>0</v>
      </c>
      <c r="R31" s="93">
        <v>0</v>
      </c>
      <c r="S31" s="108">
        <v>0</v>
      </c>
      <c r="T31" s="93">
        <v>0</v>
      </c>
      <c r="U31" s="93">
        <v>0</v>
      </c>
      <c r="V31" s="93">
        <v>0</v>
      </c>
      <c r="W31" s="93">
        <v>0</v>
      </c>
      <c r="X31" s="93">
        <v>2</v>
      </c>
      <c r="Y31" s="93">
        <v>1</v>
      </c>
      <c r="Z31" s="93">
        <v>0</v>
      </c>
      <c r="AB31" s="93">
        <f t="shared" si="2"/>
        <v>4</v>
      </c>
    </row>
    <row r="32" spans="1:29" x14ac:dyDescent="0.2">
      <c r="A32" s="139">
        <v>26</v>
      </c>
      <c r="B32" s="115" t="s">
        <v>684</v>
      </c>
      <c r="C32" s="45">
        <v>19</v>
      </c>
      <c r="D32" s="45">
        <v>6</v>
      </c>
      <c r="E32" s="45">
        <v>26</v>
      </c>
      <c r="F32" s="45">
        <v>16</v>
      </c>
      <c r="G32" s="93">
        <f t="shared" si="3"/>
        <v>17.420000000000002</v>
      </c>
      <c r="H32" s="93">
        <f t="shared" si="1"/>
        <v>82.58</v>
      </c>
      <c r="I32" s="101" t="s">
        <v>2810</v>
      </c>
      <c r="J32" s="101" t="s">
        <v>2516</v>
      </c>
      <c r="K32" s="101" t="s">
        <v>2872</v>
      </c>
      <c r="L32" s="108">
        <v>4</v>
      </c>
      <c r="M32" s="93">
        <v>0</v>
      </c>
      <c r="N32" s="93">
        <v>0</v>
      </c>
      <c r="O32" s="108">
        <v>1</v>
      </c>
      <c r="P32" s="93">
        <v>0</v>
      </c>
      <c r="Q32" s="93">
        <v>0</v>
      </c>
      <c r="R32" s="93">
        <v>0</v>
      </c>
      <c r="S32" s="108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2</v>
      </c>
      <c r="Z32" s="93">
        <v>0</v>
      </c>
      <c r="AB32" s="93">
        <f t="shared" si="2"/>
        <v>7</v>
      </c>
    </row>
    <row r="33" spans="1:28" x14ac:dyDescent="0.2">
      <c r="A33" s="139">
        <v>27</v>
      </c>
      <c r="B33" s="115" t="s">
        <v>688</v>
      </c>
      <c r="C33" s="45">
        <v>9</v>
      </c>
      <c r="D33" s="45">
        <v>19</v>
      </c>
      <c r="E33" s="45">
        <v>18</v>
      </c>
      <c r="F33" s="45">
        <v>6</v>
      </c>
      <c r="G33" s="93">
        <f t="shared" si="3"/>
        <v>13.52</v>
      </c>
      <c r="H33" s="93">
        <f t="shared" si="1"/>
        <v>86.48</v>
      </c>
      <c r="I33" s="101" t="s">
        <v>2793</v>
      </c>
      <c r="J33" s="101" t="s">
        <v>2517</v>
      </c>
      <c r="K33" s="101" t="s">
        <v>2759</v>
      </c>
      <c r="L33" s="108">
        <v>3</v>
      </c>
      <c r="M33" s="93">
        <v>0</v>
      </c>
      <c r="N33" s="93">
        <v>0</v>
      </c>
      <c r="O33" s="108">
        <v>1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1</v>
      </c>
      <c r="Z33" s="93">
        <v>0</v>
      </c>
      <c r="AB33" s="93">
        <f t="shared" si="2"/>
        <v>6</v>
      </c>
    </row>
    <row r="34" spans="1:28" x14ac:dyDescent="0.2">
      <c r="A34" s="139">
        <v>28</v>
      </c>
      <c r="B34" s="115"/>
      <c r="C34" s="45">
        <v>11</v>
      </c>
      <c r="D34" s="45">
        <v>9</v>
      </c>
      <c r="E34" s="45">
        <v>4</v>
      </c>
      <c r="F34" s="45">
        <v>14</v>
      </c>
      <c r="G34" s="93">
        <f t="shared" si="3"/>
        <v>9.8800000000000008</v>
      </c>
      <c r="H34" s="93">
        <f t="shared" si="1"/>
        <v>90.12</v>
      </c>
      <c r="I34" s="101" t="s">
        <v>2466</v>
      </c>
      <c r="J34" s="101" t="s">
        <v>2497</v>
      </c>
      <c r="K34" s="101" t="s">
        <v>2760</v>
      </c>
      <c r="L34" s="108">
        <v>3</v>
      </c>
      <c r="M34" s="93">
        <v>0</v>
      </c>
      <c r="N34" s="93">
        <v>1</v>
      </c>
      <c r="O34" s="108">
        <v>0</v>
      </c>
      <c r="P34" s="93">
        <v>0</v>
      </c>
      <c r="Q34" s="93">
        <v>0</v>
      </c>
      <c r="R34" s="93">
        <v>0</v>
      </c>
      <c r="S34" s="108">
        <v>1</v>
      </c>
      <c r="T34" s="93">
        <v>0</v>
      </c>
      <c r="U34" s="93">
        <v>0</v>
      </c>
      <c r="V34" s="93">
        <v>0</v>
      </c>
      <c r="W34" s="93">
        <v>0</v>
      </c>
      <c r="X34" s="93">
        <v>2</v>
      </c>
      <c r="Y34" s="93">
        <v>0</v>
      </c>
      <c r="AB34" s="93">
        <f t="shared" si="2"/>
        <v>7</v>
      </c>
    </row>
    <row r="35" spans="1:28" s="211" customFormat="1" x14ac:dyDescent="0.2">
      <c r="A35" s="208">
        <v>29</v>
      </c>
      <c r="B35" s="209" t="s">
        <v>695</v>
      </c>
      <c r="C35" s="210">
        <v>7</v>
      </c>
      <c r="D35" s="210">
        <v>6</v>
      </c>
      <c r="E35" s="210">
        <v>3</v>
      </c>
      <c r="F35" s="210">
        <v>4</v>
      </c>
      <c r="G35" s="211">
        <f t="shared" si="3"/>
        <v>5.2</v>
      </c>
      <c r="H35" s="211">
        <f t="shared" si="1"/>
        <v>94.8</v>
      </c>
      <c r="I35" s="227" t="s">
        <v>2467</v>
      </c>
      <c r="J35" s="227" t="s">
        <v>2518</v>
      </c>
      <c r="K35" s="227" t="s">
        <v>2761</v>
      </c>
      <c r="L35" s="212">
        <v>2</v>
      </c>
      <c r="M35" s="211">
        <v>1</v>
      </c>
      <c r="N35" s="211">
        <v>0</v>
      </c>
      <c r="O35" s="212">
        <v>1</v>
      </c>
      <c r="P35" s="211">
        <v>0</v>
      </c>
      <c r="Q35" s="211">
        <v>3</v>
      </c>
      <c r="R35" s="211">
        <v>0</v>
      </c>
      <c r="S35" s="212">
        <v>2</v>
      </c>
      <c r="T35" s="211">
        <v>0</v>
      </c>
      <c r="U35" s="211">
        <v>0</v>
      </c>
      <c r="W35" s="211">
        <v>0</v>
      </c>
      <c r="X35" s="211">
        <v>1</v>
      </c>
      <c r="Y35" s="211">
        <v>3</v>
      </c>
      <c r="Z35" s="211">
        <v>0</v>
      </c>
      <c r="AB35" s="211">
        <f t="shared" si="2"/>
        <v>13</v>
      </c>
    </row>
    <row r="36" spans="1:28" s="211" customFormat="1" x14ac:dyDescent="0.2">
      <c r="A36" s="208">
        <v>30</v>
      </c>
      <c r="B36" s="209" t="s">
        <v>699</v>
      </c>
      <c r="C36" s="210">
        <v>13</v>
      </c>
      <c r="D36" s="210">
        <v>10</v>
      </c>
      <c r="E36" s="210">
        <v>9</v>
      </c>
      <c r="F36" s="210">
        <v>11</v>
      </c>
      <c r="G36" s="211">
        <f t="shared" si="3"/>
        <v>11.18</v>
      </c>
      <c r="H36" s="211">
        <f t="shared" si="1"/>
        <v>88.82</v>
      </c>
      <c r="I36" s="227" t="s">
        <v>2468</v>
      </c>
      <c r="J36" s="209"/>
      <c r="K36" s="227" t="s">
        <v>2845</v>
      </c>
      <c r="L36" s="212">
        <v>3</v>
      </c>
      <c r="M36" s="211">
        <v>3</v>
      </c>
      <c r="N36" s="211">
        <v>0</v>
      </c>
      <c r="O36" s="212">
        <v>0</v>
      </c>
      <c r="P36" s="211">
        <v>0</v>
      </c>
      <c r="Q36" s="211">
        <v>0</v>
      </c>
      <c r="R36" s="211">
        <v>0</v>
      </c>
      <c r="S36" s="212">
        <v>1</v>
      </c>
      <c r="T36" s="211">
        <v>0</v>
      </c>
      <c r="U36" s="211">
        <v>0</v>
      </c>
      <c r="V36" s="211">
        <v>0</v>
      </c>
      <c r="W36" s="211">
        <v>0</v>
      </c>
      <c r="X36" s="211">
        <v>2</v>
      </c>
      <c r="Y36" s="211">
        <v>1</v>
      </c>
      <c r="Z36" s="211">
        <v>0</v>
      </c>
      <c r="AB36" s="211">
        <f t="shared" si="2"/>
        <v>10</v>
      </c>
    </row>
    <row r="37" spans="1:28" x14ac:dyDescent="0.2">
      <c r="A37" s="139">
        <v>31</v>
      </c>
      <c r="B37" s="115"/>
      <c r="C37" s="45">
        <v>4</v>
      </c>
      <c r="D37" s="45">
        <v>20</v>
      </c>
      <c r="E37" s="45">
        <v>13</v>
      </c>
      <c r="F37" s="45">
        <v>8</v>
      </c>
      <c r="G37" s="93">
        <f t="shared" si="3"/>
        <v>11.700000000000001</v>
      </c>
      <c r="H37" s="93">
        <f t="shared" si="1"/>
        <v>88.3</v>
      </c>
      <c r="I37" s="101" t="s">
        <v>2811</v>
      </c>
      <c r="J37" s="101" t="s">
        <v>2519</v>
      </c>
      <c r="K37" s="101" t="s">
        <v>2873</v>
      </c>
      <c r="L37" s="108">
        <v>3</v>
      </c>
      <c r="M37" s="93">
        <v>1</v>
      </c>
      <c r="N37" s="93">
        <v>1</v>
      </c>
      <c r="O37" s="108">
        <v>0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1</v>
      </c>
      <c r="Z37" s="93">
        <v>0</v>
      </c>
      <c r="AB37" s="93">
        <f t="shared" si="2"/>
        <v>7</v>
      </c>
    </row>
    <row r="38" spans="1:28" x14ac:dyDescent="0.2">
      <c r="A38" s="139">
        <v>32</v>
      </c>
      <c r="B38" s="115"/>
      <c r="C38" s="45">
        <v>12</v>
      </c>
      <c r="D38" s="45">
        <v>8</v>
      </c>
      <c r="E38" s="45">
        <v>6</v>
      </c>
      <c r="F38" s="45">
        <v>11</v>
      </c>
      <c r="G38" s="93">
        <f t="shared" si="3"/>
        <v>9.620000000000001</v>
      </c>
      <c r="H38" s="93">
        <f t="shared" si="1"/>
        <v>90.38</v>
      </c>
      <c r="I38" s="101" t="s">
        <v>2469</v>
      </c>
      <c r="J38" s="115"/>
      <c r="K38" s="101" t="s">
        <v>2575</v>
      </c>
      <c r="L38" s="108">
        <v>2</v>
      </c>
      <c r="M38" s="93">
        <v>1</v>
      </c>
      <c r="N38" s="93">
        <v>1</v>
      </c>
      <c r="O38" s="108">
        <v>0</v>
      </c>
      <c r="P38" s="93">
        <v>0</v>
      </c>
      <c r="Q38" s="93">
        <v>0</v>
      </c>
      <c r="R38" s="93">
        <v>0</v>
      </c>
      <c r="S38" s="108">
        <v>1</v>
      </c>
      <c r="T38" s="93">
        <v>0</v>
      </c>
      <c r="U38" s="93">
        <v>0</v>
      </c>
      <c r="V38" s="93">
        <v>0</v>
      </c>
      <c r="W38" s="93">
        <v>0</v>
      </c>
      <c r="X38" s="93">
        <v>1</v>
      </c>
      <c r="Y38" s="93">
        <v>0</v>
      </c>
      <c r="Z38" s="93">
        <v>0</v>
      </c>
      <c r="AB38" s="93">
        <f t="shared" si="2"/>
        <v>6</v>
      </c>
    </row>
    <row r="39" spans="1:28" x14ac:dyDescent="0.2">
      <c r="A39" s="139">
        <v>33</v>
      </c>
      <c r="B39" s="115" t="s">
        <v>707</v>
      </c>
      <c r="C39" s="45">
        <v>34</v>
      </c>
      <c r="D39" s="45">
        <v>14</v>
      </c>
      <c r="E39" s="45">
        <v>17</v>
      </c>
      <c r="F39" s="45">
        <v>41</v>
      </c>
      <c r="G39" s="93">
        <f t="shared" si="3"/>
        <v>27.560000000000002</v>
      </c>
      <c r="H39" s="93">
        <f t="shared" ref="H39:H70" si="4">100-G39</f>
        <v>72.44</v>
      </c>
      <c r="I39" s="101" t="s">
        <v>2470</v>
      </c>
      <c r="J39" s="101" t="s">
        <v>2520</v>
      </c>
      <c r="K39" s="101" t="s">
        <v>2762</v>
      </c>
      <c r="L39" s="108">
        <v>0</v>
      </c>
      <c r="M39" s="93">
        <v>1</v>
      </c>
      <c r="N39" s="93">
        <v>0</v>
      </c>
      <c r="O39" s="108">
        <v>0</v>
      </c>
      <c r="P39" s="93">
        <v>0</v>
      </c>
      <c r="Q39" s="93">
        <v>0</v>
      </c>
      <c r="R39" s="93">
        <v>1</v>
      </c>
      <c r="S39" s="108">
        <v>1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B39" s="93">
        <f t="shared" si="2"/>
        <v>3</v>
      </c>
    </row>
    <row r="40" spans="1:28" x14ac:dyDescent="0.2">
      <c r="A40" s="139">
        <v>34</v>
      </c>
      <c r="B40" s="115" t="s">
        <v>711</v>
      </c>
      <c r="C40" s="45">
        <v>2</v>
      </c>
      <c r="D40" s="45">
        <v>1</v>
      </c>
      <c r="E40" s="45">
        <v>3</v>
      </c>
      <c r="F40" s="45">
        <v>4</v>
      </c>
      <c r="G40" s="93">
        <f t="shared" si="3"/>
        <v>2.6</v>
      </c>
      <c r="H40" s="93">
        <f t="shared" si="4"/>
        <v>97.4</v>
      </c>
      <c r="I40" s="101" t="s">
        <v>2471</v>
      </c>
      <c r="J40" s="101" t="s">
        <v>2521</v>
      </c>
      <c r="K40" s="101" t="s">
        <v>2844</v>
      </c>
      <c r="L40" s="108">
        <v>3</v>
      </c>
      <c r="M40" s="93">
        <v>2</v>
      </c>
      <c r="N40" s="93">
        <v>0</v>
      </c>
      <c r="O40" s="108">
        <v>0</v>
      </c>
      <c r="P40" s="93">
        <v>0</v>
      </c>
      <c r="Q40" s="93">
        <v>0</v>
      </c>
      <c r="R40" s="93">
        <v>0</v>
      </c>
      <c r="S40" s="108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1</v>
      </c>
      <c r="Z40" s="93">
        <v>1</v>
      </c>
      <c r="AB40" s="93">
        <f t="shared" si="2"/>
        <v>7</v>
      </c>
    </row>
    <row r="41" spans="1:28" s="211" customFormat="1" x14ac:dyDescent="0.2">
      <c r="A41" s="208">
        <v>35</v>
      </c>
      <c r="B41" s="209"/>
      <c r="C41" s="210">
        <v>16</v>
      </c>
      <c r="D41" s="210">
        <v>7</v>
      </c>
      <c r="E41" s="210">
        <v>23</v>
      </c>
      <c r="F41" s="210">
        <v>12</v>
      </c>
      <c r="G41" s="211">
        <f t="shared" si="3"/>
        <v>15.08</v>
      </c>
      <c r="H41" s="211">
        <f t="shared" si="4"/>
        <v>84.92</v>
      </c>
      <c r="I41" s="227" t="s">
        <v>2864</v>
      </c>
      <c r="J41" s="227" t="s">
        <v>2522</v>
      </c>
      <c r="K41" s="227" t="s">
        <v>2874</v>
      </c>
      <c r="L41" s="212">
        <v>3</v>
      </c>
      <c r="M41" s="211">
        <v>3</v>
      </c>
      <c r="N41" s="211">
        <v>0</v>
      </c>
      <c r="O41" s="212">
        <v>1</v>
      </c>
      <c r="P41" s="211">
        <v>1</v>
      </c>
      <c r="Q41" s="211">
        <v>0</v>
      </c>
      <c r="R41" s="211">
        <v>3</v>
      </c>
      <c r="S41" s="212">
        <v>1</v>
      </c>
      <c r="T41" s="211">
        <v>0</v>
      </c>
      <c r="U41" s="211">
        <v>0</v>
      </c>
      <c r="V41" s="211">
        <v>0</v>
      </c>
      <c r="W41" s="211">
        <v>0</v>
      </c>
      <c r="X41" s="211">
        <v>3</v>
      </c>
      <c r="Y41" s="211">
        <v>1</v>
      </c>
      <c r="Z41" s="211">
        <v>0</v>
      </c>
      <c r="AB41" s="211">
        <f t="shared" si="2"/>
        <v>16</v>
      </c>
    </row>
    <row r="42" spans="1:28" s="211" customFormat="1" x14ac:dyDescent="0.2">
      <c r="A42" s="208">
        <v>36</v>
      </c>
      <c r="B42" s="209" t="s">
        <v>718</v>
      </c>
      <c r="C42" s="210">
        <v>23</v>
      </c>
      <c r="D42" s="210">
        <v>26</v>
      </c>
      <c r="E42" s="210">
        <v>24</v>
      </c>
      <c r="F42" s="210">
        <v>21</v>
      </c>
      <c r="G42" s="211">
        <f t="shared" si="3"/>
        <v>24.44</v>
      </c>
      <c r="H42" s="211">
        <f t="shared" si="4"/>
        <v>75.56</v>
      </c>
      <c r="I42" s="227" t="s">
        <v>2795</v>
      </c>
      <c r="J42" s="227" t="s">
        <v>2523</v>
      </c>
      <c r="K42" s="227" t="s">
        <v>2820</v>
      </c>
      <c r="L42" s="212">
        <v>1</v>
      </c>
      <c r="M42" s="211">
        <v>4</v>
      </c>
      <c r="N42" s="211">
        <v>0</v>
      </c>
      <c r="O42" s="212">
        <v>0</v>
      </c>
      <c r="P42" s="211">
        <v>0</v>
      </c>
      <c r="Q42" s="211">
        <v>0</v>
      </c>
      <c r="R42" s="211">
        <v>4</v>
      </c>
      <c r="S42" s="212">
        <v>0</v>
      </c>
      <c r="T42" s="211">
        <v>0</v>
      </c>
      <c r="U42" s="211">
        <v>0</v>
      </c>
      <c r="V42" s="211">
        <v>0</v>
      </c>
      <c r="W42" s="211">
        <v>0</v>
      </c>
      <c r="X42" s="211">
        <v>1</v>
      </c>
      <c r="Y42" s="211">
        <v>1</v>
      </c>
      <c r="Z42" s="211">
        <v>1</v>
      </c>
      <c r="AB42" s="211">
        <f t="shared" si="2"/>
        <v>12</v>
      </c>
    </row>
    <row r="43" spans="1:28" x14ac:dyDescent="0.2">
      <c r="A43" s="139">
        <v>37</v>
      </c>
      <c r="B43" s="115" t="s">
        <v>722</v>
      </c>
      <c r="C43" s="45">
        <v>15</v>
      </c>
      <c r="D43" s="45">
        <v>11</v>
      </c>
      <c r="E43" s="45">
        <v>4</v>
      </c>
      <c r="F43" s="45">
        <v>3</v>
      </c>
      <c r="G43" s="93">
        <f t="shared" si="3"/>
        <v>8.58</v>
      </c>
      <c r="H43" s="93">
        <f t="shared" si="4"/>
        <v>91.42</v>
      </c>
      <c r="I43" s="101" t="s">
        <v>2789</v>
      </c>
      <c r="J43" s="101" t="s">
        <v>2524</v>
      </c>
      <c r="K43" s="101" t="s">
        <v>2875</v>
      </c>
      <c r="L43" s="108">
        <v>0</v>
      </c>
      <c r="M43" s="93">
        <v>0</v>
      </c>
      <c r="N43" s="93">
        <v>1</v>
      </c>
      <c r="O43" s="108">
        <v>0</v>
      </c>
      <c r="P43" s="93">
        <v>0</v>
      </c>
      <c r="Q43" s="93">
        <v>0</v>
      </c>
      <c r="R43" s="93">
        <v>1</v>
      </c>
      <c r="S43" s="108">
        <v>1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1</v>
      </c>
      <c r="Z43" s="93">
        <v>0</v>
      </c>
      <c r="AB43" s="93">
        <f t="shared" si="2"/>
        <v>4</v>
      </c>
    </row>
    <row r="44" spans="1:28" x14ac:dyDescent="0.2">
      <c r="A44" s="139">
        <v>38</v>
      </c>
      <c r="B44" s="115" t="s">
        <v>726</v>
      </c>
      <c r="C44" s="45">
        <v>8</v>
      </c>
      <c r="D44" s="45">
        <v>11</v>
      </c>
      <c r="E44" s="45">
        <v>7</v>
      </c>
      <c r="F44" s="45">
        <v>5</v>
      </c>
      <c r="G44" s="93">
        <f t="shared" si="3"/>
        <v>8.06</v>
      </c>
      <c r="H44" s="93">
        <f t="shared" si="4"/>
        <v>91.94</v>
      </c>
      <c r="I44" s="101" t="s">
        <v>2472</v>
      </c>
      <c r="J44" s="101" t="s">
        <v>2525</v>
      </c>
      <c r="K44" s="101" t="s">
        <v>2876</v>
      </c>
      <c r="L44" s="108">
        <v>0</v>
      </c>
      <c r="M44" s="93">
        <v>1</v>
      </c>
      <c r="N44" s="93">
        <v>0</v>
      </c>
      <c r="O44" s="108">
        <v>0</v>
      </c>
      <c r="P44" s="93">
        <v>0</v>
      </c>
      <c r="Q44" s="93">
        <v>0</v>
      </c>
      <c r="R44" s="93">
        <v>0</v>
      </c>
      <c r="S44" s="108">
        <v>1</v>
      </c>
      <c r="T44" s="93">
        <v>0</v>
      </c>
      <c r="U44" s="93">
        <v>0</v>
      </c>
      <c r="V44" s="93">
        <v>0</v>
      </c>
      <c r="W44" s="93">
        <v>0</v>
      </c>
      <c r="X44" s="93">
        <v>1</v>
      </c>
      <c r="Y44" s="93">
        <v>1</v>
      </c>
      <c r="Z44" s="93">
        <v>1</v>
      </c>
      <c r="AB44" s="93">
        <f t="shared" si="2"/>
        <v>5</v>
      </c>
    </row>
    <row r="45" spans="1:28" s="242" customFormat="1" x14ac:dyDescent="0.2">
      <c r="A45" s="239">
        <v>39</v>
      </c>
      <c r="B45" s="240" t="s">
        <v>730</v>
      </c>
      <c r="C45" s="241">
        <v>19</v>
      </c>
      <c r="D45" s="241">
        <v>23</v>
      </c>
      <c r="E45" s="241">
        <v>22</v>
      </c>
      <c r="F45" s="241">
        <v>20</v>
      </c>
      <c r="G45" s="242">
        <f t="shared" si="3"/>
        <v>21.84</v>
      </c>
      <c r="H45" s="242">
        <f t="shared" si="4"/>
        <v>78.16</v>
      </c>
      <c r="I45" s="284" t="s">
        <v>2812</v>
      </c>
      <c r="J45" s="240"/>
      <c r="K45" s="284" t="s">
        <v>2850</v>
      </c>
      <c r="L45" s="243">
        <v>0</v>
      </c>
      <c r="M45" s="242">
        <v>4</v>
      </c>
      <c r="N45" s="242">
        <v>1</v>
      </c>
      <c r="O45" s="243">
        <v>0</v>
      </c>
      <c r="P45" s="242">
        <v>0</v>
      </c>
      <c r="Q45" s="242">
        <v>0</v>
      </c>
      <c r="R45" s="242">
        <v>0</v>
      </c>
      <c r="S45" s="243">
        <v>4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2</v>
      </c>
      <c r="AB45" s="242">
        <f t="shared" si="2"/>
        <v>9</v>
      </c>
    </row>
    <row r="46" spans="1:28" x14ac:dyDescent="0.2">
      <c r="A46" s="139">
        <v>40</v>
      </c>
      <c r="B46" s="115" t="s">
        <v>733</v>
      </c>
      <c r="C46" s="45">
        <v>6</v>
      </c>
      <c r="D46" s="45">
        <v>4</v>
      </c>
      <c r="E46" s="45">
        <v>3</v>
      </c>
      <c r="F46" s="45">
        <v>5</v>
      </c>
      <c r="G46" s="93">
        <f t="shared" si="3"/>
        <v>4.68</v>
      </c>
      <c r="H46" s="93">
        <f t="shared" si="4"/>
        <v>95.32</v>
      </c>
      <c r="I46" s="101" t="s">
        <v>2473</v>
      </c>
      <c r="J46" s="115"/>
      <c r="K46" s="101" t="s">
        <v>735</v>
      </c>
      <c r="L46" s="108">
        <v>0</v>
      </c>
      <c r="M46" s="93">
        <v>1</v>
      </c>
      <c r="N46" s="93">
        <v>0</v>
      </c>
      <c r="O46" s="108">
        <v>0</v>
      </c>
      <c r="P46" s="93">
        <v>0</v>
      </c>
      <c r="Q46" s="93">
        <v>0</v>
      </c>
      <c r="R46" s="93">
        <v>0</v>
      </c>
      <c r="S46" s="108">
        <v>0</v>
      </c>
      <c r="T46" s="93">
        <v>0</v>
      </c>
      <c r="U46" s="93">
        <v>0</v>
      </c>
      <c r="V46" s="93">
        <v>0</v>
      </c>
      <c r="W46" s="93">
        <v>0</v>
      </c>
      <c r="X46" s="93">
        <v>1</v>
      </c>
      <c r="Y46" s="93">
        <v>1</v>
      </c>
      <c r="Z46" s="93">
        <v>0</v>
      </c>
      <c r="AA46" s="93">
        <v>0</v>
      </c>
      <c r="AB46" s="93">
        <f t="shared" si="2"/>
        <v>3</v>
      </c>
    </row>
    <row r="47" spans="1:28" x14ac:dyDescent="0.2">
      <c r="A47" s="139">
        <v>41</v>
      </c>
      <c r="B47" s="115" t="s">
        <v>736</v>
      </c>
      <c r="C47" s="45">
        <v>7</v>
      </c>
      <c r="D47" s="45">
        <v>13</v>
      </c>
      <c r="E47" s="45">
        <v>8</v>
      </c>
      <c r="F47" s="45">
        <v>3</v>
      </c>
      <c r="G47" s="93">
        <f t="shared" si="3"/>
        <v>8.06</v>
      </c>
      <c r="H47" s="93">
        <f t="shared" si="4"/>
        <v>91.94</v>
      </c>
      <c r="I47" s="101" t="s">
        <v>2474</v>
      </c>
      <c r="J47" s="101" t="s">
        <v>2526</v>
      </c>
      <c r="K47" s="101" t="s">
        <v>2763</v>
      </c>
      <c r="L47" s="108">
        <v>0</v>
      </c>
      <c r="M47" s="93">
        <v>1</v>
      </c>
      <c r="N47" s="93">
        <v>1</v>
      </c>
      <c r="O47" s="108">
        <v>0</v>
      </c>
      <c r="P47" s="93">
        <v>0</v>
      </c>
      <c r="Q47" s="93">
        <v>0</v>
      </c>
      <c r="R47" s="93">
        <v>0</v>
      </c>
      <c r="S47" s="108">
        <v>0</v>
      </c>
      <c r="T47" s="93">
        <v>0</v>
      </c>
      <c r="U47" s="93">
        <v>0</v>
      </c>
      <c r="V47" s="93">
        <v>0</v>
      </c>
      <c r="W47" s="93">
        <v>0</v>
      </c>
      <c r="X47" s="93">
        <v>1</v>
      </c>
      <c r="Y47" s="93">
        <v>1</v>
      </c>
      <c r="Z47" s="93">
        <v>0</v>
      </c>
      <c r="AA47" s="93">
        <v>0</v>
      </c>
      <c r="AB47" s="93">
        <f t="shared" si="2"/>
        <v>4</v>
      </c>
    </row>
    <row r="48" spans="1:28" s="131" customFormat="1" x14ac:dyDescent="0.2">
      <c r="A48" s="140">
        <v>42</v>
      </c>
      <c r="B48" s="133" t="s">
        <v>621</v>
      </c>
      <c r="C48" s="132"/>
      <c r="D48" s="132"/>
      <c r="E48" s="132"/>
      <c r="F48" s="132"/>
      <c r="G48" s="131" t="e">
        <f t="shared" ref="G48:G79" si="5">((AVERAGE(C48:F48))*(1.04))</f>
        <v>#DIV/0!</v>
      </c>
      <c r="H48" s="131" t="e">
        <f t="shared" si="4"/>
        <v>#DIV/0!</v>
      </c>
      <c r="I48" s="133"/>
      <c r="J48" s="133"/>
      <c r="K48" s="133"/>
      <c r="L48" s="134"/>
      <c r="O48" s="134"/>
      <c r="S48" s="134"/>
      <c r="AB48" s="93">
        <f t="shared" si="2"/>
        <v>0</v>
      </c>
    </row>
    <row r="49" spans="1:28" s="131" customFormat="1" x14ac:dyDescent="0.2">
      <c r="A49" s="140">
        <v>43</v>
      </c>
      <c r="B49" s="133" t="s">
        <v>621</v>
      </c>
      <c r="C49" s="132"/>
      <c r="D49" s="132"/>
      <c r="E49" s="132"/>
      <c r="F49" s="132"/>
      <c r="G49" s="131" t="e">
        <f t="shared" si="5"/>
        <v>#DIV/0!</v>
      </c>
      <c r="H49" s="131" t="e">
        <f t="shared" si="4"/>
        <v>#DIV/0!</v>
      </c>
      <c r="I49" s="133"/>
      <c r="J49" s="133"/>
      <c r="K49" s="133"/>
      <c r="L49" s="134"/>
      <c r="O49" s="134"/>
      <c r="S49" s="134"/>
      <c r="AB49" s="93">
        <f t="shared" si="2"/>
        <v>0</v>
      </c>
    </row>
    <row r="50" spans="1:28" s="131" customFormat="1" x14ac:dyDescent="0.2">
      <c r="A50" s="140">
        <v>44</v>
      </c>
      <c r="B50" s="133" t="s">
        <v>621</v>
      </c>
      <c r="C50" s="132"/>
      <c r="D50" s="132"/>
      <c r="E50" s="132"/>
      <c r="F50" s="132"/>
      <c r="G50" s="131" t="e">
        <f t="shared" si="5"/>
        <v>#DIV/0!</v>
      </c>
      <c r="H50" s="131" t="e">
        <f t="shared" si="4"/>
        <v>#DIV/0!</v>
      </c>
      <c r="I50" s="133"/>
      <c r="J50" s="133"/>
      <c r="K50" s="133"/>
      <c r="L50" s="134"/>
      <c r="O50" s="134"/>
      <c r="S50" s="134"/>
      <c r="AB50" s="93">
        <f t="shared" si="2"/>
        <v>0</v>
      </c>
    </row>
    <row r="51" spans="1:28" s="247" customFormat="1" x14ac:dyDescent="0.2">
      <c r="A51" s="244">
        <v>45</v>
      </c>
      <c r="B51" s="245" t="s">
        <v>740</v>
      </c>
      <c r="C51" s="246">
        <v>7</v>
      </c>
      <c r="D51" s="246">
        <v>16</v>
      </c>
      <c r="E51" s="246">
        <v>11</v>
      </c>
      <c r="F51" s="246">
        <v>12</v>
      </c>
      <c r="G51" s="247">
        <f t="shared" si="5"/>
        <v>11.96</v>
      </c>
      <c r="H51" s="247">
        <f t="shared" si="4"/>
        <v>88.039999999999992</v>
      </c>
      <c r="I51" s="285" t="s">
        <v>2475</v>
      </c>
      <c r="J51" s="245"/>
      <c r="K51" s="285" t="s">
        <v>2576</v>
      </c>
      <c r="L51" s="248">
        <v>0</v>
      </c>
      <c r="M51" s="247">
        <v>1</v>
      </c>
      <c r="N51" s="247">
        <v>0</v>
      </c>
      <c r="O51" s="248">
        <v>0</v>
      </c>
      <c r="P51" s="247">
        <v>0</v>
      </c>
      <c r="Q51" s="247">
        <v>0</v>
      </c>
      <c r="R51" s="247">
        <v>0</v>
      </c>
      <c r="S51" s="248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2</v>
      </c>
      <c r="Y51" s="247">
        <v>3</v>
      </c>
      <c r="Z51" s="247">
        <v>0</v>
      </c>
      <c r="AB51" s="247">
        <f t="shared" si="2"/>
        <v>6</v>
      </c>
    </row>
    <row r="52" spans="1:28" x14ac:dyDescent="0.2">
      <c r="A52" s="139">
        <v>46</v>
      </c>
      <c r="B52" s="115" t="s">
        <v>743</v>
      </c>
      <c r="C52" s="45">
        <v>6</v>
      </c>
      <c r="D52" s="45">
        <v>4</v>
      </c>
      <c r="E52" s="45">
        <v>15</v>
      </c>
      <c r="F52" s="45">
        <v>9</v>
      </c>
      <c r="G52" s="93">
        <f t="shared" si="5"/>
        <v>8.84</v>
      </c>
      <c r="H52" s="93">
        <f t="shared" si="4"/>
        <v>91.16</v>
      </c>
      <c r="I52" s="101" t="s">
        <v>2476</v>
      </c>
      <c r="J52" s="115"/>
      <c r="K52" s="101" t="s">
        <v>2877</v>
      </c>
      <c r="L52" s="108">
        <v>0</v>
      </c>
      <c r="M52" s="93">
        <v>4</v>
      </c>
      <c r="N52" s="93">
        <v>0</v>
      </c>
      <c r="O52" s="108">
        <v>0</v>
      </c>
      <c r="P52" s="93">
        <v>0</v>
      </c>
      <c r="Q52" s="93">
        <v>0</v>
      </c>
      <c r="R52" s="93">
        <v>0</v>
      </c>
      <c r="S52" s="108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1</v>
      </c>
      <c r="Z52" s="93">
        <v>0</v>
      </c>
      <c r="AB52" s="93">
        <f t="shared" si="2"/>
        <v>5</v>
      </c>
    </row>
    <row r="53" spans="1:28" s="201" customFormat="1" x14ac:dyDescent="0.2">
      <c r="A53" s="213">
        <v>47</v>
      </c>
      <c r="B53" s="214" t="s">
        <v>746</v>
      </c>
      <c r="C53" s="215">
        <v>8</v>
      </c>
      <c r="D53" s="215">
        <v>12</v>
      </c>
      <c r="E53" s="215">
        <v>16</v>
      </c>
      <c r="F53" s="215">
        <v>14</v>
      </c>
      <c r="G53" s="201">
        <f t="shared" si="5"/>
        <v>13</v>
      </c>
      <c r="H53" s="201">
        <f t="shared" si="4"/>
        <v>87</v>
      </c>
      <c r="I53" s="286" t="s">
        <v>2794</v>
      </c>
      <c r="J53" s="214"/>
      <c r="K53" s="286" t="s">
        <v>2878</v>
      </c>
      <c r="L53" s="216">
        <v>0</v>
      </c>
      <c r="M53" s="201">
        <v>0</v>
      </c>
      <c r="N53" s="201">
        <v>0</v>
      </c>
      <c r="O53" s="216">
        <v>0</v>
      </c>
      <c r="P53" s="201">
        <v>0</v>
      </c>
      <c r="Q53" s="201">
        <v>0</v>
      </c>
      <c r="R53" s="201">
        <v>0</v>
      </c>
      <c r="S53" s="216">
        <v>0</v>
      </c>
      <c r="T53" s="201">
        <v>0</v>
      </c>
      <c r="U53" s="201">
        <v>0</v>
      </c>
      <c r="V53" s="201">
        <v>0</v>
      </c>
      <c r="W53" s="201">
        <v>0</v>
      </c>
      <c r="X53" s="201">
        <v>0</v>
      </c>
      <c r="Y53" s="201">
        <v>0</v>
      </c>
      <c r="Z53" s="201">
        <v>0</v>
      </c>
      <c r="AB53" s="201">
        <f t="shared" si="2"/>
        <v>0</v>
      </c>
    </row>
    <row r="54" spans="1:28" x14ac:dyDescent="0.2">
      <c r="A54" s="139">
        <v>48</v>
      </c>
      <c r="B54" s="115" t="s">
        <v>749</v>
      </c>
      <c r="C54" s="45">
        <v>8</v>
      </c>
      <c r="D54" s="45">
        <v>22</v>
      </c>
      <c r="E54" s="45">
        <v>26</v>
      </c>
      <c r="F54" s="45">
        <v>20</v>
      </c>
      <c r="G54" s="93">
        <f t="shared" si="5"/>
        <v>19.760000000000002</v>
      </c>
      <c r="H54" s="93">
        <f t="shared" si="4"/>
        <v>80.239999999999995</v>
      </c>
      <c r="I54" s="101" t="s">
        <v>2813</v>
      </c>
      <c r="J54" s="115"/>
      <c r="K54" s="101" t="s">
        <v>2879</v>
      </c>
      <c r="L54" s="108">
        <v>1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1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B54" s="93">
        <f t="shared" si="2"/>
        <v>2</v>
      </c>
    </row>
    <row r="55" spans="1:28" x14ac:dyDescent="0.2">
      <c r="A55" s="139">
        <v>49</v>
      </c>
      <c r="B55" s="115" t="s">
        <v>752</v>
      </c>
      <c r="C55" s="45">
        <v>11</v>
      </c>
      <c r="D55" s="45">
        <v>15</v>
      </c>
      <c r="E55" s="45">
        <v>14</v>
      </c>
      <c r="F55" s="45">
        <v>7</v>
      </c>
      <c r="G55" s="93">
        <f t="shared" si="5"/>
        <v>12.22</v>
      </c>
      <c r="H55" s="93">
        <f t="shared" si="4"/>
        <v>87.78</v>
      </c>
      <c r="I55" s="101" t="s">
        <v>2477</v>
      </c>
      <c r="J55" s="115"/>
      <c r="K55" s="101" t="s">
        <v>2880</v>
      </c>
      <c r="L55" s="108">
        <v>0</v>
      </c>
      <c r="M55" s="93">
        <v>2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3</v>
      </c>
      <c r="Z55" s="93">
        <v>0</v>
      </c>
      <c r="AB55" s="93">
        <f t="shared" si="2"/>
        <v>5</v>
      </c>
    </row>
    <row r="56" spans="1:28" x14ac:dyDescent="0.2">
      <c r="A56" s="139">
        <v>50</v>
      </c>
      <c r="B56" s="115"/>
      <c r="C56" s="45">
        <v>15</v>
      </c>
      <c r="D56" s="45">
        <v>4</v>
      </c>
      <c r="E56" s="45">
        <v>8</v>
      </c>
      <c r="F56" s="45">
        <v>13</v>
      </c>
      <c r="G56" s="93">
        <f t="shared" si="5"/>
        <v>10.4</v>
      </c>
      <c r="H56" s="93">
        <f t="shared" si="4"/>
        <v>89.6</v>
      </c>
      <c r="I56" s="101" t="s">
        <v>2791</v>
      </c>
      <c r="J56" s="101" t="s">
        <v>2527</v>
      </c>
      <c r="K56" s="101" t="s">
        <v>2881</v>
      </c>
      <c r="L56" s="108">
        <v>2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1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1</v>
      </c>
      <c r="Z56" s="93">
        <v>0</v>
      </c>
      <c r="AB56" s="93">
        <f t="shared" si="2"/>
        <v>5</v>
      </c>
    </row>
    <row r="57" spans="1:28" s="211" customFormat="1" x14ac:dyDescent="0.2">
      <c r="A57" s="208">
        <v>51</v>
      </c>
      <c r="B57" s="209"/>
      <c r="C57" s="210">
        <v>0</v>
      </c>
      <c r="D57" s="210">
        <v>2</v>
      </c>
      <c r="E57" s="210">
        <v>6</v>
      </c>
      <c r="F57" s="210">
        <v>0</v>
      </c>
      <c r="G57" s="211">
        <f t="shared" si="5"/>
        <v>2.08</v>
      </c>
      <c r="H57" s="211">
        <f t="shared" si="4"/>
        <v>97.92</v>
      </c>
      <c r="I57" s="227" t="s">
        <v>2478</v>
      </c>
      <c r="J57" s="209"/>
      <c r="K57" s="227" t="s">
        <v>2846</v>
      </c>
      <c r="L57" s="212">
        <v>0</v>
      </c>
      <c r="M57" s="211">
        <v>4</v>
      </c>
      <c r="N57" s="211">
        <v>1</v>
      </c>
      <c r="O57" s="212">
        <v>0</v>
      </c>
      <c r="P57" s="211">
        <v>0</v>
      </c>
      <c r="Q57" s="211">
        <v>3</v>
      </c>
      <c r="R57" s="211">
        <v>0</v>
      </c>
      <c r="S57" s="212">
        <v>1</v>
      </c>
      <c r="T57" s="211">
        <v>0</v>
      </c>
      <c r="U57" s="211">
        <v>0</v>
      </c>
      <c r="V57" s="211">
        <v>0</v>
      </c>
      <c r="W57" s="211">
        <v>0</v>
      </c>
      <c r="X57" s="211">
        <v>3</v>
      </c>
      <c r="Y57" s="211">
        <v>3</v>
      </c>
      <c r="Z57" s="211">
        <v>0</v>
      </c>
      <c r="AB57" s="211">
        <f t="shared" si="2"/>
        <v>15</v>
      </c>
    </row>
    <row r="58" spans="1:28" s="242" customFormat="1" x14ac:dyDescent="0.2">
      <c r="A58" s="239">
        <v>52</v>
      </c>
      <c r="B58" s="240" t="s">
        <v>760</v>
      </c>
      <c r="C58" s="241">
        <v>0</v>
      </c>
      <c r="D58" s="241">
        <v>0</v>
      </c>
      <c r="E58" s="241">
        <v>0</v>
      </c>
      <c r="F58" s="241">
        <v>0</v>
      </c>
      <c r="G58" s="242">
        <f t="shared" si="5"/>
        <v>0</v>
      </c>
      <c r="H58" s="242">
        <f t="shared" si="4"/>
        <v>100</v>
      </c>
      <c r="I58" s="284" t="s">
        <v>2479</v>
      </c>
      <c r="J58" s="240"/>
      <c r="K58" s="284" t="s">
        <v>2577</v>
      </c>
      <c r="L58" s="243">
        <v>0</v>
      </c>
      <c r="M58" s="242">
        <v>4</v>
      </c>
      <c r="N58" s="242">
        <v>0</v>
      </c>
      <c r="O58" s="243">
        <v>0</v>
      </c>
      <c r="P58" s="242">
        <v>0</v>
      </c>
      <c r="Q58" s="242">
        <v>0</v>
      </c>
      <c r="R58" s="242">
        <v>1</v>
      </c>
      <c r="S58" s="243">
        <v>1</v>
      </c>
      <c r="T58" s="242">
        <v>0</v>
      </c>
      <c r="U58" s="242">
        <v>0</v>
      </c>
      <c r="V58" s="242">
        <v>0</v>
      </c>
      <c r="W58" s="242">
        <v>0</v>
      </c>
      <c r="X58" s="242">
        <v>1</v>
      </c>
      <c r="Y58" s="242">
        <v>1</v>
      </c>
      <c r="Z58" s="242">
        <v>0</v>
      </c>
      <c r="AB58" s="242">
        <f t="shared" si="2"/>
        <v>8</v>
      </c>
    </row>
    <row r="59" spans="1:28" x14ac:dyDescent="0.2">
      <c r="A59" s="139">
        <v>53</v>
      </c>
      <c r="B59" s="115" t="s">
        <v>763</v>
      </c>
      <c r="C59" s="45">
        <v>0</v>
      </c>
      <c r="D59" s="45">
        <v>0</v>
      </c>
      <c r="E59" s="45">
        <v>0</v>
      </c>
      <c r="F59" s="45">
        <v>0</v>
      </c>
      <c r="G59" s="93">
        <f t="shared" si="5"/>
        <v>0</v>
      </c>
      <c r="H59" s="93">
        <f t="shared" si="4"/>
        <v>100</v>
      </c>
      <c r="I59" s="101" t="s">
        <v>2480</v>
      </c>
      <c r="J59" s="115"/>
      <c r="K59" s="101" t="s">
        <v>2578</v>
      </c>
      <c r="L59" s="108">
        <v>0</v>
      </c>
      <c r="M59" s="93">
        <v>1</v>
      </c>
      <c r="N59" s="93">
        <v>0</v>
      </c>
      <c r="O59" s="108">
        <v>0</v>
      </c>
      <c r="P59" s="93">
        <v>0</v>
      </c>
      <c r="Q59" s="93">
        <v>0</v>
      </c>
      <c r="R59" s="93">
        <v>0</v>
      </c>
      <c r="S59" s="108">
        <v>1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B59" s="93">
        <f t="shared" si="2"/>
        <v>2</v>
      </c>
    </row>
    <row r="60" spans="1:28" x14ac:dyDescent="0.2">
      <c r="A60" s="139">
        <v>54</v>
      </c>
      <c r="B60" s="115"/>
      <c r="C60" s="45">
        <v>0</v>
      </c>
      <c r="D60" s="45">
        <v>0</v>
      </c>
      <c r="E60" s="45">
        <v>0</v>
      </c>
      <c r="F60" s="45">
        <v>0</v>
      </c>
      <c r="G60" s="93">
        <f t="shared" si="5"/>
        <v>0</v>
      </c>
      <c r="H60" s="93">
        <f t="shared" si="4"/>
        <v>100</v>
      </c>
      <c r="I60" s="101" t="s">
        <v>2481</v>
      </c>
      <c r="J60" s="101" t="s">
        <v>2528</v>
      </c>
      <c r="K60" s="101" t="s">
        <v>2764</v>
      </c>
      <c r="L60" s="108">
        <v>0</v>
      </c>
      <c r="M60" s="93">
        <v>1</v>
      </c>
      <c r="N60" s="93">
        <v>0</v>
      </c>
      <c r="O60" s="108">
        <v>0</v>
      </c>
      <c r="P60" s="93">
        <v>0</v>
      </c>
      <c r="Q60" s="93">
        <v>0</v>
      </c>
      <c r="R60" s="93">
        <v>0</v>
      </c>
      <c r="S60" s="108">
        <v>0</v>
      </c>
      <c r="T60" s="93">
        <v>0</v>
      </c>
      <c r="U60" s="93">
        <v>0</v>
      </c>
      <c r="V60" s="93">
        <v>0</v>
      </c>
      <c r="W60" s="93">
        <v>0</v>
      </c>
      <c r="X60" s="93">
        <v>1</v>
      </c>
      <c r="Y60" s="93">
        <v>0</v>
      </c>
      <c r="Z60" s="93">
        <v>0</v>
      </c>
      <c r="AB60" s="93">
        <f t="shared" si="2"/>
        <v>2</v>
      </c>
    </row>
    <row r="61" spans="1:28" s="211" customFormat="1" x14ac:dyDescent="0.2">
      <c r="A61" s="208">
        <v>55</v>
      </c>
      <c r="B61" s="209"/>
      <c r="C61" s="210">
        <v>1</v>
      </c>
      <c r="D61" s="210">
        <v>0</v>
      </c>
      <c r="E61" s="210">
        <v>0</v>
      </c>
      <c r="F61" s="210">
        <v>0</v>
      </c>
      <c r="G61" s="211">
        <f t="shared" si="5"/>
        <v>0.26</v>
      </c>
      <c r="H61" s="211">
        <f t="shared" si="4"/>
        <v>99.74</v>
      </c>
      <c r="I61" s="227" t="s">
        <v>2482</v>
      </c>
      <c r="J61" s="209" t="s">
        <v>167</v>
      </c>
      <c r="K61" s="227" t="s">
        <v>2765</v>
      </c>
      <c r="L61" s="212">
        <v>2</v>
      </c>
      <c r="M61" s="211">
        <v>3</v>
      </c>
      <c r="N61" s="211">
        <v>1</v>
      </c>
      <c r="O61" s="212">
        <v>0</v>
      </c>
      <c r="P61" s="211">
        <v>1</v>
      </c>
      <c r="Q61" s="211">
        <v>0</v>
      </c>
      <c r="R61" s="211">
        <v>3</v>
      </c>
      <c r="S61" s="212">
        <v>1</v>
      </c>
      <c r="T61" s="211">
        <v>0</v>
      </c>
      <c r="U61" s="211">
        <v>0</v>
      </c>
      <c r="V61" s="211">
        <v>1</v>
      </c>
      <c r="W61" s="211">
        <v>0</v>
      </c>
      <c r="X61" s="211">
        <v>2</v>
      </c>
      <c r="Y61" s="211">
        <v>1</v>
      </c>
      <c r="Z61" s="211">
        <v>0</v>
      </c>
      <c r="AB61" s="211">
        <f t="shared" si="2"/>
        <v>15</v>
      </c>
    </row>
    <row r="62" spans="1:28" x14ac:dyDescent="0.2">
      <c r="A62" s="139">
        <v>56</v>
      </c>
      <c r="B62" s="115"/>
      <c r="C62" s="45">
        <v>0</v>
      </c>
      <c r="D62" s="45">
        <v>0</v>
      </c>
      <c r="E62" s="45">
        <v>0</v>
      </c>
      <c r="F62" s="45">
        <v>0</v>
      </c>
      <c r="G62" s="93">
        <f t="shared" si="5"/>
        <v>0</v>
      </c>
      <c r="H62" s="93">
        <f t="shared" si="4"/>
        <v>100</v>
      </c>
      <c r="I62" s="101" t="s">
        <v>2483</v>
      </c>
      <c r="J62" s="101" t="s">
        <v>2529</v>
      </c>
      <c r="K62" s="101" t="s">
        <v>2766</v>
      </c>
      <c r="L62" s="108">
        <v>1</v>
      </c>
      <c r="M62" s="93">
        <v>4</v>
      </c>
      <c r="N62" s="93">
        <v>0</v>
      </c>
      <c r="O62" s="108">
        <v>0</v>
      </c>
      <c r="P62" s="93">
        <v>0</v>
      </c>
      <c r="Q62" s="93">
        <v>0</v>
      </c>
      <c r="R62" s="93">
        <v>0</v>
      </c>
      <c r="S62" s="108">
        <v>2</v>
      </c>
      <c r="T62" s="93">
        <v>0</v>
      </c>
      <c r="U62" s="93">
        <v>0</v>
      </c>
      <c r="V62" s="93">
        <v>0</v>
      </c>
      <c r="W62" s="93">
        <v>0</v>
      </c>
      <c r="X62" s="93">
        <v>1</v>
      </c>
      <c r="Y62" s="93">
        <v>1</v>
      </c>
      <c r="Z62" s="93">
        <v>0</v>
      </c>
      <c r="AB62" s="93">
        <f t="shared" si="2"/>
        <v>9</v>
      </c>
    </row>
    <row r="63" spans="1:28" x14ac:dyDescent="0.2">
      <c r="A63" s="139">
        <v>57</v>
      </c>
      <c r="B63" s="115" t="s">
        <v>774</v>
      </c>
      <c r="C63" s="45">
        <v>1</v>
      </c>
      <c r="D63" s="45">
        <v>4</v>
      </c>
      <c r="E63" s="45">
        <v>3</v>
      </c>
      <c r="F63" s="45">
        <v>3</v>
      </c>
      <c r="G63" s="93">
        <f t="shared" si="5"/>
        <v>2.8600000000000003</v>
      </c>
      <c r="H63" s="93">
        <f t="shared" si="4"/>
        <v>97.14</v>
      </c>
      <c r="I63" s="101" t="s">
        <v>2484</v>
      </c>
      <c r="J63" s="101" t="s">
        <v>2530</v>
      </c>
      <c r="K63" s="101" t="s">
        <v>2882</v>
      </c>
      <c r="L63" s="108">
        <v>2</v>
      </c>
      <c r="M63" s="93">
        <v>2</v>
      </c>
      <c r="N63" s="93">
        <v>1</v>
      </c>
      <c r="O63" s="108">
        <v>0</v>
      </c>
      <c r="P63" s="93">
        <v>2</v>
      </c>
      <c r="Q63" s="93">
        <v>1</v>
      </c>
      <c r="R63" s="93">
        <v>0</v>
      </c>
      <c r="S63" s="108">
        <v>0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B63" s="93">
        <f t="shared" si="2"/>
        <v>9</v>
      </c>
    </row>
    <row r="64" spans="1:28" x14ac:dyDescent="0.2">
      <c r="A64" s="139">
        <v>58</v>
      </c>
      <c r="B64" s="115"/>
      <c r="C64" s="45">
        <v>1</v>
      </c>
      <c r="D64" s="45">
        <v>0</v>
      </c>
      <c r="E64" s="45">
        <v>0</v>
      </c>
      <c r="F64" s="45">
        <v>0</v>
      </c>
      <c r="G64" s="93">
        <f t="shared" si="5"/>
        <v>0.26</v>
      </c>
      <c r="H64" s="93">
        <f t="shared" si="4"/>
        <v>99.74</v>
      </c>
      <c r="I64" s="101" t="s">
        <v>2865</v>
      </c>
      <c r="J64" s="115"/>
      <c r="K64" s="101" t="s">
        <v>2579</v>
      </c>
      <c r="L64" s="108">
        <v>0</v>
      </c>
      <c r="M64" s="93">
        <v>1</v>
      </c>
      <c r="N64" s="93">
        <v>0</v>
      </c>
      <c r="O64" s="108">
        <v>0</v>
      </c>
      <c r="P64" s="93">
        <v>0</v>
      </c>
      <c r="Q64" s="93">
        <v>0</v>
      </c>
      <c r="R64" s="93">
        <v>0</v>
      </c>
      <c r="S64" s="108">
        <v>0</v>
      </c>
      <c r="T64" s="93">
        <v>0</v>
      </c>
      <c r="U64" s="93">
        <v>0</v>
      </c>
      <c r="V64" s="93">
        <v>0</v>
      </c>
      <c r="W64" s="93">
        <v>0</v>
      </c>
      <c r="X64" s="93">
        <v>1</v>
      </c>
      <c r="Y64" s="93">
        <v>0</v>
      </c>
      <c r="Z64" s="93">
        <v>0</v>
      </c>
      <c r="AB64" s="93">
        <f t="shared" si="2"/>
        <v>2</v>
      </c>
    </row>
    <row r="65" spans="1:28" x14ac:dyDescent="0.2">
      <c r="A65" s="139">
        <v>59</v>
      </c>
      <c r="B65" s="115"/>
      <c r="C65" s="45">
        <v>1</v>
      </c>
      <c r="D65" s="45">
        <v>1</v>
      </c>
      <c r="E65" s="45">
        <v>0</v>
      </c>
      <c r="F65" s="45">
        <v>0</v>
      </c>
      <c r="G65" s="93">
        <f t="shared" si="5"/>
        <v>0.52</v>
      </c>
      <c r="H65" s="93">
        <f t="shared" si="4"/>
        <v>99.48</v>
      </c>
      <c r="I65" s="101" t="s">
        <v>2485</v>
      </c>
      <c r="J65" s="115"/>
      <c r="K65" s="101" t="s">
        <v>2580</v>
      </c>
      <c r="L65" s="108">
        <v>1</v>
      </c>
      <c r="M65" s="93">
        <v>1</v>
      </c>
      <c r="N65" s="93">
        <v>0</v>
      </c>
      <c r="O65" s="108">
        <v>0</v>
      </c>
      <c r="P65" s="93">
        <v>0</v>
      </c>
      <c r="Q65" s="93">
        <v>0</v>
      </c>
      <c r="R65" s="93">
        <v>1</v>
      </c>
      <c r="S65" s="108">
        <v>0</v>
      </c>
      <c r="T65" s="93">
        <v>0</v>
      </c>
      <c r="U65" s="93">
        <v>0</v>
      </c>
      <c r="V65" s="93">
        <v>0</v>
      </c>
      <c r="W65" s="93">
        <v>0</v>
      </c>
      <c r="X65" s="93">
        <v>1</v>
      </c>
      <c r="Y65" s="93">
        <v>2</v>
      </c>
      <c r="Z65" s="93">
        <v>0</v>
      </c>
      <c r="AB65" s="93">
        <f t="shared" si="2"/>
        <v>6</v>
      </c>
    </row>
    <row r="66" spans="1:28" x14ac:dyDescent="0.2">
      <c r="A66" s="139">
        <v>60</v>
      </c>
      <c r="B66" s="115"/>
      <c r="C66" s="45">
        <v>19</v>
      </c>
      <c r="D66" s="45">
        <v>29</v>
      </c>
      <c r="E66" s="45">
        <v>8</v>
      </c>
      <c r="F66" s="45">
        <v>14</v>
      </c>
      <c r="G66" s="93">
        <f t="shared" si="5"/>
        <v>18.2</v>
      </c>
      <c r="H66" s="93">
        <f t="shared" si="4"/>
        <v>81.8</v>
      </c>
      <c r="I66" s="101" t="s">
        <v>2486</v>
      </c>
      <c r="J66" s="101" t="s">
        <v>2531</v>
      </c>
      <c r="K66" s="101" t="s">
        <v>2767</v>
      </c>
      <c r="L66" s="108">
        <v>1</v>
      </c>
      <c r="M66" s="93">
        <v>2</v>
      </c>
      <c r="N66" s="93">
        <v>0</v>
      </c>
      <c r="O66" s="108">
        <v>0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0</v>
      </c>
      <c r="AB66" s="93">
        <f t="shared" si="2"/>
        <v>4</v>
      </c>
    </row>
    <row r="67" spans="1:28" x14ac:dyDescent="0.2">
      <c r="A67" s="139">
        <v>61</v>
      </c>
      <c r="B67" s="115"/>
      <c r="C67" s="45">
        <v>5</v>
      </c>
      <c r="D67" s="45">
        <v>7</v>
      </c>
      <c r="E67" s="45">
        <v>2</v>
      </c>
      <c r="F67" s="45">
        <v>4</v>
      </c>
      <c r="G67" s="93">
        <f t="shared" si="5"/>
        <v>4.68</v>
      </c>
      <c r="H67" s="93">
        <f t="shared" si="4"/>
        <v>95.32</v>
      </c>
      <c r="I67" s="101" t="s">
        <v>784</v>
      </c>
      <c r="J67" s="101" t="s">
        <v>2531</v>
      </c>
      <c r="K67" s="101" t="s">
        <v>2821</v>
      </c>
      <c r="L67" s="108">
        <v>0</v>
      </c>
      <c r="M67" s="93">
        <v>0</v>
      </c>
      <c r="N67" s="93">
        <v>0</v>
      </c>
      <c r="O67" s="108">
        <v>0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0</v>
      </c>
      <c r="W67" s="93">
        <v>0</v>
      </c>
      <c r="X67" s="93">
        <v>2</v>
      </c>
      <c r="Y67" s="93">
        <v>1</v>
      </c>
      <c r="Z67" s="93">
        <v>0</v>
      </c>
      <c r="AB67" s="93">
        <f t="shared" si="2"/>
        <v>3</v>
      </c>
    </row>
    <row r="68" spans="1:28" x14ac:dyDescent="0.2">
      <c r="A68" s="139">
        <v>62</v>
      </c>
      <c r="B68" s="115"/>
      <c r="C68" s="45">
        <v>18</v>
      </c>
      <c r="D68" s="45">
        <v>8</v>
      </c>
      <c r="E68" s="45">
        <v>22</v>
      </c>
      <c r="F68" s="45">
        <v>14</v>
      </c>
      <c r="G68" s="93">
        <f t="shared" si="5"/>
        <v>16.12</v>
      </c>
      <c r="H68" s="93">
        <f t="shared" si="4"/>
        <v>83.88</v>
      </c>
      <c r="I68" s="101" t="s">
        <v>2866</v>
      </c>
      <c r="J68" s="101" t="s">
        <v>2532</v>
      </c>
      <c r="K68" s="101" t="s">
        <v>2768</v>
      </c>
      <c r="L68" s="108">
        <v>3</v>
      </c>
      <c r="M68" s="93">
        <v>1</v>
      </c>
      <c r="N68" s="93">
        <v>0</v>
      </c>
      <c r="O68" s="108">
        <v>1</v>
      </c>
      <c r="P68" s="93">
        <v>0</v>
      </c>
      <c r="Q68" s="93">
        <v>0</v>
      </c>
      <c r="R68" s="93">
        <v>1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1</v>
      </c>
      <c r="Z68" s="93">
        <v>0</v>
      </c>
      <c r="AB68" s="93">
        <f t="shared" si="2"/>
        <v>8</v>
      </c>
    </row>
    <row r="69" spans="1:28" x14ac:dyDescent="0.2">
      <c r="A69" s="139">
        <v>63</v>
      </c>
      <c r="B69" s="115"/>
      <c r="C69" s="45"/>
      <c r="D69" s="45"/>
      <c r="E69" s="45"/>
      <c r="F69" s="45"/>
      <c r="G69" s="93" t="e">
        <f t="shared" si="5"/>
        <v>#DIV/0!</v>
      </c>
      <c r="H69" s="93" t="e">
        <f t="shared" si="4"/>
        <v>#DIV/0!</v>
      </c>
      <c r="I69" s="115"/>
      <c r="J69" s="115"/>
      <c r="K69" s="115"/>
      <c r="L69" s="108"/>
      <c r="O69" s="108"/>
      <c r="S69" s="108"/>
      <c r="AB69" s="93">
        <f t="shared" si="2"/>
        <v>0</v>
      </c>
    </row>
    <row r="70" spans="1:28" x14ac:dyDescent="0.2">
      <c r="A70" s="139">
        <v>64</v>
      </c>
      <c r="B70" s="115" t="s">
        <v>789</v>
      </c>
      <c r="C70" s="45">
        <v>5</v>
      </c>
      <c r="D70" s="45">
        <v>48</v>
      </c>
      <c r="E70" s="45">
        <v>91</v>
      </c>
      <c r="F70" s="45">
        <v>92</v>
      </c>
      <c r="G70" s="93">
        <f t="shared" si="5"/>
        <v>61.36</v>
      </c>
      <c r="H70" s="93">
        <f t="shared" si="4"/>
        <v>38.64</v>
      </c>
      <c r="I70" s="101" t="s">
        <v>2487</v>
      </c>
      <c r="J70" s="101" t="s">
        <v>2533</v>
      </c>
      <c r="K70" s="101" t="s">
        <v>2769</v>
      </c>
      <c r="L70" s="108">
        <v>0</v>
      </c>
      <c r="M70" s="93">
        <v>0</v>
      </c>
      <c r="N70" s="93">
        <v>0</v>
      </c>
      <c r="O70" s="108">
        <v>0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1</v>
      </c>
      <c r="Z70" s="93">
        <v>0</v>
      </c>
      <c r="AB70" s="93">
        <f t="shared" si="2"/>
        <v>1</v>
      </c>
    </row>
    <row r="71" spans="1:28" x14ac:dyDescent="0.2">
      <c r="A71" s="139">
        <v>65</v>
      </c>
      <c r="B71" s="115" t="s">
        <v>793</v>
      </c>
      <c r="C71" s="45">
        <v>8</v>
      </c>
      <c r="D71" s="45">
        <v>4</v>
      </c>
      <c r="E71" s="45">
        <v>11</v>
      </c>
      <c r="F71" s="45">
        <v>5</v>
      </c>
      <c r="G71" s="93">
        <f t="shared" si="5"/>
        <v>7.28</v>
      </c>
      <c r="H71" s="93">
        <f t="shared" ref="H71:H102" si="6">100-G71</f>
        <v>92.72</v>
      </c>
      <c r="I71" s="101" t="s">
        <v>2488</v>
      </c>
      <c r="J71" s="101" t="s">
        <v>2534</v>
      </c>
      <c r="K71" s="101" t="s">
        <v>2883</v>
      </c>
      <c r="L71" s="108">
        <v>2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1</v>
      </c>
      <c r="Z71" s="93">
        <v>0</v>
      </c>
      <c r="AB71" s="93">
        <f t="shared" si="2"/>
        <v>4</v>
      </c>
    </row>
    <row r="72" spans="1:28" x14ac:dyDescent="0.2">
      <c r="A72" s="139">
        <v>66</v>
      </c>
      <c r="B72" s="115" t="s">
        <v>797</v>
      </c>
      <c r="C72" s="45">
        <v>6</v>
      </c>
      <c r="D72" s="45">
        <v>6</v>
      </c>
      <c r="E72" s="45">
        <v>9</v>
      </c>
      <c r="F72" s="45">
        <v>8</v>
      </c>
      <c r="G72" s="93">
        <f t="shared" si="5"/>
        <v>7.54</v>
      </c>
      <c r="H72" s="93">
        <f t="shared" si="6"/>
        <v>92.46</v>
      </c>
      <c r="I72" s="101" t="s">
        <v>2489</v>
      </c>
      <c r="J72" s="101" t="s">
        <v>2535</v>
      </c>
      <c r="K72" s="101" t="s">
        <v>2837</v>
      </c>
      <c r="L72" s="108">
        <v>3</v>
      </c>
      <c r="M72" s="93">
        <v>1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0</v>
      </c>
      <c r="T72" s="93">
        <v>0</v>
      </c>
      <c r="U72" s="93">
        <v>0</v>
      </c>
      <c r="V72" s="93">
        <v>0</v>
      </c>
      <c r="W72" s="93">
        <v>0</v>
      </c>
      <c r="X72" s="93">
        <v>2</v>
      </c>
      <c r="Y72" s="93">
        <v>1</v>
      </c>
      <c r="Z72" s="93">
        <v>0</v>
      </c>
      <c r="AB72" s="93">
        <f t="shared" si="2"/>
        <v>7</v>
      </c>
    </row>
    <row r="73" spans="1:28" x14ac:dyDescent="0.2">
      <c r="A73" s="139">
        <v>67</v>
      </c>
      <c r="B73" s="115" t="s">
        <v>801</v>
      </c>
      <c r="C73" s="45">
        <v>7</v>
      </c>
      <c r="D73" s="45">
        <v>5</v>
      </c>
      <c r="E73" s="45">
        <v>6</v>
      </c>
      <c r="F73" s="45">
        <v>13</v>
      </c>
      <c r="G73" s="93">
        <f t="shared" si="5"/>
        <v>8.06</v>
      </c>
      <c r="H73" s="93">
        <f t="shared" si="6"/>
        <v>91.94</v>
      </c>
      <c r="I73" s="101" t="s">
        <v>2814</v>
      </c>
      <c r="J73" s="101" t="s">
        <v>2536</v>
      </c>
      <c r="K73" s="101" t="s">
        <v>2884</v>
      </c>
      <c r="L73" s="108">
        <v>0</v>
      </c>
      <c r="M73" s="93">
        <v>1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B73" s="93">
        <f t="shared" si="2"/>
        <v>1</v>
      </c>
    </row>
    <row r="74" spans="1:28" x14ac:dyDescent="0.2">
      <c r="A74" s="139">
        <v>68</v>
      </c>
      <c r="B74" s="115" t="s">
        <v>805</v>
      </c>
      <c r="C74" s="45">
        <v>12</v>
      </c>
      <c r="D74" s="45">
        <v>5</v>
      </c>
      <c r="E74" s="45">
        <v>10</v>
      </c>
      <c r="F74" s="45">
        <v>8</v>
      </c>
      <c r="G74" s="93">
        <f t="shared" si="5"/>
        <v>9.1</v>
      </c>
      <c r="H74" s="93">
        <f t="shared" si="6"/>
        <v>90.9</v>
      </c>
      <c r="I74" s="101" t="s">
        <v>2490</v>
      </c>
      <c r="J74" s="101" t="s">
        <v>2537</v>
      </c>
      <c r="K74" s="101" t="s">
        <v>2770</v>
      </c>
      <c r="L74" s="108">
        <v>2</v>
      </c>
      <c r="M74" s="93">
        <v>2</v>
      </c>
      <c r="N74" s="93">
        <v>0</v>
      </c>
      <c r="O74" s="108">
        <v>0</v>
      </c>
      <c r="P74" s="93">
        <v>0</v>
      </c>
      <c r="Q74" s="93">
        <v>0</v>
      </c>
      <c r="R74" s="93">
        <v>0</v>
      </c>
      <c r="S74" s="108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2</v>
      </c>
      <c r="Z74" s="93">
        <v>0</v>
      </c>
      <c r="AB74" s="93">
        <f t="shared" ref="AB74:AB112" si="7">SUM(L74:Z74)</f>
        <v>6</v>
      </c>
    </row>
    <row r="75" spans="1:28" x14ac:dyDescent="0.2">
      <c r="A75" s="139">
        <v>69</v>
      </c>
      <c r="B75" s="115" t="s">
        <v>809</v>
      </c>
      <c r="C75" s="45">
        <v>30</v>
      </c>
      <c r="D75" s="45">
        <v>16</v>
      </c>
      <c r="E75" s="45">
        <v>18</v>
      </c>
      <c r="F75" s="45">
        <v>29</v>
      </c>
      <c r="G75" s="93">
        <f t="shared" si="5"/>
        <v>24.18</v>
      </c>
      <c r="H75" s="93">
        <f t="shared" si="6"/>
        <v>75.819999999999993</v>
      </c>
      <c r="I75" s="101" t="s">
        <v>2491</v>
      </c>
      <c r="J75" s="101" t="s">
        <v>1232</v>
      </c>
      <c r="K75" s="101" t="s">
        <v>2771</v>
      </c>
      <c r="L75" s="108">
        <v>3</v>
      </c>
      <c r="M75" s="93">
        <v>1</v>
      </c>
      <c r="N75" s="93">
        <v>0</v>
      </c>
      <c r="O75" s="108">
        <v>0</v>
      </c>
      <c r="P75" s="93">
        <v>0</v>
      </c>
      <c r="Q75" s="93">
        <v>0</v>
      </c>
      <c r="R75" s="93">
        <v>0</v>
      </c>
      <c r="S75" s="108">
        <v>0</v>
      </c>
      <c r="T75" s="93">
        <v>0</v>
      </c>
      <c r="U75" s="93">
        <v>0</v>
      </c>
      <c r="V75" s="93">
        <v>0</v>
      </c>
      <c r="W75" s="93">
        <v>0</v>
      </c>
      <c r="X75" s="93">
        <v>3</v>
      </c>
      <c r="Y75" s="93">
        <v>2</v>
      </c>
      <c r="Z75" s="93">
        <v>0</v>
      </c>
      <c r="AB75" s="93">
        <f t="shared" si="7"/>
        <v>9</v>
      </c>
    </row>
    <row r="76" spans="1:28" s="211" customFormat="1" x14ac:dyDescent="0.2">
      <c r="A76" s="208">
        <v>70</v>
      </c>
      <c r="B76" s="209" t="s">
        <v>813</v>
      </c>
      <c r="C76" s="210">
        <v>89</v>
      </c>
      <c r="D76" s="210">
        <v>15</v>
      </c>
      <c r="E76" s="210">
        <v>18</v>
      </c>
      <c r="F76" s="210">
        <v>40</v>
      </c>
      <c r="G76" s="211">
        <f t="shared" si="5"/>
        <v>42.120000000000005</v>
      </c>
      <c r="H76" s="211">
        <f t="shared" si="6"/>
        <v>57.879999999999995</v>
      </c>
      <c r="I76" s="227" t="s">
        <v>2492</v>
      </c>
      <c r="J76" s="227" t="s">
        <v>2538</v>
      </c>
      <c r="K76" s="227" t="s">
        <v>2772</v>
      </c>
      <c r="L76" s="212">
        <v>4</v>
      </c>
      <c r="M76" s="211">
        <v>1</v>
      </c>
      <c r="N76" s="211">
        <v>0</v>
      </c>
      <c r="O76" s="212">
        <v>0</v>
      </c>
      <c r="P76" s="211">
        <v>0</v>
      </c>
      <c r="Q76" s="211">
        <v>1</v>
      </c>
      <c r="R76" s="211">
        <v>0</v>
      </c>
      <c r="S76" s="212">
        <v>0</v>
      </c>
      <c r="T76" s="211">
        <v>0</v>
      </c>
      <c r="U76" s="211">
        <v>0</v>
      </c>
      <c r="V76" s="211">
        <v>0</v>
      </c>
      <c r="W76" s="211">
        <v>0</v>
      </c>
      <c r="X76" s="211">
        <v>4</v>
      </c>
      <c r="Y76" s="211">
        <v>1</v>
      </c>
      <c r="Z76" s="211">
        <v>0</v>
      </c>
      <c r="AB76" s="211">
        <f t="shared" si="7"/>
        <v>11</v>
      </c>
    </row>
    <row r="77" spans="1:28" x14ac:dyDescent="0.2">
      <c r="A77" s="139">
        <v>71</v>
      </c>
      <c r="B77" s="115" t="s">
        <v>817</v>
      </c>
      <c r="C77" s="45">
        <v>52</v>
      </c>
      <c r="D77" s="45">
        <v>28</v>
      </c>
      <c r="E77" s="45">
        <v>3</v>
      </c>
      <c r="F77" s="45">
        <v>12</v>
      </c>
      <c r="G77" s="93">
        <f t="shared" si="5"/>
        <v>24.7</v>
      </c>
      <c r="H77" s="93">
        <f t="shared" si="6"/>
        <v>75.3</v>
      </c>
      <c r="I77" s="101" t="s">
        <v>818</v>
      </c>
      <c r="J77" s="101" t="s">
        <v>2539</v>
      </c>
      <c r="K77" s="101" t="s">
        <v>2849</v>
      </c>
      <c r="L77" s="108">
        <v>0</v>
      </c>
      <c r="M77" s="93">
        <v>0</v>
      </c>
      <c r="N77" s="93">
        <v>0</v>
      </c>
      <c r="O77" s="108">
        <v>1</v>
      </c>
      <c r="P77" s="93">
        <v>0</v>
      </c>
      <c r="Q77" s="93">
        <v>2</v>
      </c>
      <c r="R77" s="93">
        <v>0</v>
      </c>
      <c r="S77" s="108">
        <v>0</v>
      </c>
      <c r="T77" s="93">
        <v>0</v>
      </c>
      <c r="U77" s="93">
        <v>0</v>
      </c>
      <c r="V77" s="93">
        <v>0</v>
      </c>
      <c r="W77" s="93">
        <v>0</v>
      </c>
      <c r="X77" s="93">
        <v>1</v>
      </c>
      <c r="Y77" s="93">
        <v>0</v>
      </c>
      <c r="Z77" s="93">
        <v>0</v>
      </c>
      <c r="AB77" s="93">
        <f t="shared" si="7"/>
        <v>4</v>
      </c>
    </row>
    <row r="78" spans="1:28" x14ac:dyDescent="0.2">
      <c r="A78" s="139">
        <v>72</v>
      </c>
      <c r="B78" s="115" t="s">
        <v>821</v>
      </c>
      <c r="C78" s="45">
        <v>0</v>
      </c>
      <c r="D78" s="45">
        <v>1</v>
      </c>
      <c r="E78" s="45">
        <v>0</v>
      </c>
      <c r="F78" s="45">
        <v>1</v>
      </c>
      <c r="G78" s="93">
        <f t="shared" si="5"/>
        <v>0.52</v>
      </c>
      <c r="H78" s="93">
        <f t="shared" si="6"/>
        <v>99.48</v>
      </c>
      <c r="I78" s="101" t="s">
        <v>2867</v>
      </c>
      <c r="J78" s="101" t="s">
        <v>2540</v>
      </c>
      <c r="K78" s="101" t="s">
        <v>2885</v>
      </c>
      <c r="L78" s="108">
        <v>3</v>
      </c>
      <c r="M78" s="93">
        <v>1</v>
      </c>
      <c r="N78" s="93">
        <v>0</v>
      </c>
      <c r="O78" s="108">
        <v>0</v>
      </c>
      <c r="P78" s="93">
        <v>0</v>
      </c>
      <c r="Q78" s="93">
        <v>2</v>
      </c>
      <c r="R78" s="93">
        <v>0</v>
      </c>
      <c r="S78" s="108">
        <v>0</v>
      </c>
      <c r="T78" s="93">
        <v>0</v>
      </c>
      <c r="U78" s="93">
        <v>0</v>
      </c>
      <c r="V78" s="93">
        <v>0</v>
      </c>
      <c r="W78" s="93">
        <v>0</v>
      </c>
      <c r="X78" s="93">
        <v>2</v>
      </c>
      <c r="Y78" s="93">
        <v>0</v>
      </c>
      <c r="Z78" s="93">
        <v>0</v>
      </c>
      <c r="AB78" s="93">
        <f t="shared" si="7"/>
        <v>8</v>
      </c>
    </row>
    <row r="79" spans="1:28" x14ac:dyDescent="0.2">
      <c r="A79" s="139">
        <v>73</v>
      </c>
      <c r="B79" s="115"/>
      <c r="C79" s="45">
        <v>1</v>
      </c>
      <c r="D79" s="45">
        <v>0</v>
      </c>
      <c r="E79" s="45">
        <v>2</v>
      </c>
      <c r="F79" s="45">
        <v>2</v>
      </c>
      <c r="G79" s="93">
        <f t="shared" si="5"/>
        <v>1.3</v>
      </c>
      <c r="H79" s="93">
        <f t="shared" si="6"/>
        <v>98.7</v>
      </c>
      <c r="I79" s="101" t="s">
        <v>2493</v>
      </c>
      <c r="J79" s="101" t="s">
        <v>2541</v>
      </c>
      <c r="K79" s="101" t="s">
        <v>2773</v>
      </c>
      <c r="L79" s="108">
        <v>1</v>
      </c>
      <c r="M79" s="93">
        <v>1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B79" s="93">
        <f t="shared" si="7"/>
        <v>2</v>
      </c>
    </row>
    <row r="80" spans="1:28" x14ac:dyDescent="0.2">
      <c r="A80" s="139">
        <v>74</v>
      </c>
      <c r="B80" s="115" t="s">
        <v>828</v>
      </c>
      <c r="C80" s="45">
        <v>0</v>
      </c>
      <c r="D80" s="45">
        <v>0</v>
      </c>
      <c r="E80" s="45">
        <v>0</v>
      </c>
      <c r="F80" s="45">
        <v>0</v>
      </c>
      <c r="G80" s="93">
        <f t="shared" ref="G80:G110" si="8">((AVERAGE(C80:F80))*(1.04))</f>
        <v>0</v>
      </c>
      <c r="H80" s="93">
        <f t="shared" si="6"/>
        <v>100</v>
      </c>
      <c r="I80" s="101" t="s">
        <v>829</v>
      </c>
      <c r="J80" s="101" t="s">
        <v>2542</v>
      </c>
      <c r="K80" s="101" t="s">
        <v>2774</v>
      </c>
      <c r="L80" s="108">
        <v>1</v>
      </c>
      <c r="M80" s="108">
        <v>1</v>
      </c>
      <c r="N80" s="93">
        <v>0</v>
      </c>
      <c r="O80" s="108">
        <v>1</v>
      </c>
      <c r="P80" s="93">
        <v>0</v>
      </c>
      <c r="Q80" s="93">
        <v>0</v>
      </c>
      <c r="R80" s="93">
        <v>0</v>
      </c>
      <c r="S80" s="108">
        <v>0</v>
      </c>
      <c r="T80" s="93">
        <v>0</v>
      </c>
      <c r="U80" s="93">
        <v>0</v>
      </c>
      <c r="V80" s="93">
        <v>0</v>
      </c>
      <c r="W80" s="93">
        <v>0</v>
      </c>
      <c r="X80" s="93">
        <v>1</v>
      </c>
      <c r="Y80" s="93">
        <v>1</v>
      </c>
      <c r="Z80" s="93">
        <v>0</v>
      </c>
      <c r="AB80" s="93">
        <f t="shared" si="7"/>
        <v>5</v>
      </c>
    </row>
    <row r="81" spans="1:29" s="211" customFormat="1" x14ac:dyDescent="0.2">
      <c r="A81" s="208">
        <v>75</v>
      </c>
      <c r="B81" s="209" t="s">
        <v>832</v>
      </c>
      <c r="C81" s="212">
        <v>13</v>
      </c>
      <c r="D81" s="212">
        <v>6</v>
      </c>
      <c r="E81" s="212">
        <v>14</v>
      </c>
      <c r="F81" s="212">
        <v>11</v>
      </c>
      <c r="G81" s="211">
        <f t="shared" si="8"/>
        <v>11.440000000000001</v>
      </c>
      <c r="H81" s="211">
        <f t="shared" si="6"/>
        <v>88.56</v>
      </c>
      <c r="I81" s="287" t="s">
        <v>2868</v>
      </c>
      <c r="J81" s="287" t="s">
        <v>2543</v>
      </c>
      <c r="K81" s="287" t="s">
        <v>2775</v>
      </c>
      <c r="L81" s="212">
        <v>4</v>
      </c>
      <c r="M81" s="212">
        <v>4</v>
      </c>
      <c r="N81" s="212">
        <v>0</v>
      </c>
      <c r="O81" s="212">
        <v>1</v>
      </c>
      <c r="P81" s="212">
        <v>0</v>
      </c>
      <c r="Q81" s="212">
        <v>4</v>
      </c>
      <c r="R81" s="212">
        <v>0</v>
      </c>
      <c r="S81" s="212">
        <v>0</v>
      </c>
      <c r="T81" s="212">
        <v>0</v>
      </c>
      <c r="U81" s="212">
        <v>0</v>
      </c>
      <c r="V81" s="212">
        <v>0</v>
      </c>
      <c r="W81" s="212">
        <v>0</v>
      </c>
      <c r="X81" s="212">
        <v>0</v>
      </c>
      <c r="Y81" s="212">
        <v>1</v>
      </c>
      <c r="Z81" s="212">
        <v>0</v>
      </c>
      <c r="AA81" s="212"/>
      <c r="AB81" s="211">
        <f t="shared" si="7"/>
        <v>14</v>
      </c>
      <c r="AC81" s="218"/>
    </row>
    <row r="82" spans="1:29" x14ac:dyDescent="0.2">
      <c r="A82" s="139">
        <v>76</v>
      </c>
      <c r="B82" s="115"/>
      <c r="C82" s="93">
        <v>11</v>
      </c>
      <c r="D82" s="93">
        <v>6</v>
      </c>
      <c r="E82" s="93">
        <v>4</v>
      </c>
      <c r="F82" s="93">
        <v>6</v>
      </c>
      <c r="G82" s="93">
        <f t="shared" si="8"/>
        <v>7.0200000000000005</v>
      </c>
      <c r="H82" s="93">
        <f t="shared" si="6"/>
        <v>92.98</v>
      </c>
      <c r="I82" s="283" t="s">
        <v>2494</v>
      </c>
      <c r="J82" s="283" t="s">
        <v>2544</v>
      </c>
      <c r="K82" s="283" t="s">
        <v>2776</v>
      </c>
      <c r="L82" s="141">
        <v>0</v>
      </c>
      <c r="M82" s="141">
        <v>0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1</v>
      </c>
      <c r="T82" s="141">
        <v>0</v>
      </c>
      <c r="U82" s="141">
        <v>0</v>
      </c>
      <c r="V82" s="141">
        <v>0</v>
      </c>
      <c r="W82" s="141">
        <v>0</v>
      </c>
      <c r="X82" s="141">
        <v>1</v>
      </c>
      <c r="Y82" s="141">
        <v>0</v>
      </c>
      <c r="Z82" s="141">
        <v>0</v>
      </c>
      <c r="AA82" s="110"/>
      <c r="AB82" s="93">
        <f t="shared" si="7"/>
        <v>2</v>
      </c>
      <c r="AC82" s="110"/>
    </row>
    <row r="83" spans="1:29" x14ac:dyDescent="0.2">
      <c r="A83" s="139">
        <v>77</v>
      </c>
      <c r="B83" s="115" t="s">
        <v>839</v>
      </c>
      <c r="C83" s="93">
        <v>24</v>
      </c>
      <c r="D83" s="93">
        <v>31</v>
      </c>
      <c r="E83" s="93">
        <v>18</v>
      </c>
      <c r="F83" s="93">
        <v>9</v>
      </c>
      <c r="G83" s="93">
        <f t="shared" si="8"/>
        <v>21.32</v>
      </c>
      <c r="H83" s="93">
        <f t="shared" si="6"/>
        <v>78.680000000000007</v>
      </c>
      <c r="I83" s="93" t="s">
        <v>2495</v>
      </c>
      <c r="K83" s="93" t="s">
        <v>2581</v>
      </c>
      <c r="L83" s="93">
        <v>4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1</v>
      </c>
      <c r="T83" s="93">
        <v>0</v>
      </c>
      <c r="U83" s="93">
        <v>0</v>
      </c>
      <c r="V83" s="93">
        <v>0</v>
      </c>
      <c r="W83" s="93">
        <v>0</v>
      </c>
      <c r="X83" s="93">
        <v>4</v>
      </c>
      <c r="Y83" s="93">
        <v>0</v>
      </c>
      <c r="Z83" s="93">
        <v>0</v>
      </c>
      <c r="AB83" s="93">
        <f t="shared" si="7"/>
        <v>9</v>
      </c>
    </row>
    <row r="84" spans="1:29" s="211" customFormat="1" x14ac:dyDescent="0.2">
      <c r="A84" s="208">
        <v>78</v>
      </c>
      <c r="B84" s="209" t="s">
        <v>842</v>
      </c>
      <c r="C84" s="211">
        <v>6</v>
      </c>
      <c r="D84" s="211">
        <v>7</v>
      </c>
      <c r="E84" s="211">
        <v>8</v>
      </c>
      <c r="F84" s="211">
        <v>5</v>
      </c>
      <c r="G84" s="211">
        <f t="shared" si="8"/>
        <v>6.76</v>
      </c>
      <c r="H84" s="211">
        <f t="shared" si="6"/>
        <v>93.24</v>
      </c>
      <c r="I84" s="211" t="s">
        <v>2496</v>
      </c>
      <c r="K84" s="211" t="s">
        <v>2582</v>
      </c>
      <c r="L84" s="211">
        <v>3</v>
      </c>
      <c r="M84" s="211">
        <v>3</v>
      </c>
      <c r="N84" s="211">
        <v>0</v>
      </c>
      <c r="O84" s="211">
        <v>0</v>
      </c>
      <c r="P84" s="211">
        <v>0</v>
      </c>
      <c r="Q84" s="211">
        <v>0</v>
      </c>
      <c r="R84" s="211">
        <v>0</v>
      </c>
      <c r="S84" s="211">
        <v>1</v>
      </c>
      <c r="T84" s="211">
        <v>0</v>
      </c>
      <c r="U84" s="211">
        <v>0</v>
      </c>
      <c r="V84" s="211">
        <v>1</v>
      </c>
      <c r="W84" s="211">
        <v>0</v>
      </c>
      <c r="X84" s="211">
        <v>1</v>
      </c>
      <c r="Y84" s="211">
        <v>1</v>
      </c>
      <c r="Z84" s="211">
        <v>0</v>
      </c>
      <c r="AB84" s="211">
        <f t="shared" si="7"/>
        <v>10</v>
      </c>
    </row>
    <row r="85" spans="1:29" x14ac:dyDescent="0.2">
      <c r="A85" s="139">
        <v>79</v>
      </c>
      <c r="B85" s="115" t="s">
        <v>845</v>
      </c>
      <c r="C85" s="93">
        <v>16</v>
      </c>
      <c r="D85" s="93">
        <v>12</v>
      </c>
      <c r="E85" s="93">
        <v>15</v>
      </c>
      <c r="F85" s="93">
        <v>20</v>
      </c>
      <c r="G85" s="93">
        <f t="shared" si="8"/>
        <v>16.38</v>
      </c>
      <c r="H85" s="93">
        <f t="shared" si="6"/>
        <v>83.62</v>
      </c>
      <c r="I85" s="93" t="s">
        <v>2497</v>
      </c>
      <c r="J85" s="93" t="s">
        <v>2545</v>
      </c>
      <c r="K85" s="93" t="s">
        <v>2886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3</v>
      </c>
      <c r="Y85" s="93">
        <v>1</v>
      </c>
      <c r="Z85" s="93">
        <v>0</v>
      </c>
      <c r="AB85" s="93">
        <f t="shared" si="7"/>
        <v>9</v>
      </c>
    </row>
    <row r="86" spans="1:29" x14ac:dyDescent="0.2">
      <c r="A86" s="139">
        <v>80</v>
      </c>
      <c r="B86" s="115"/>
      <c r="C86" s="93">
        <v>14</v>
      </c>
      <c r="D86" s="93">
        <v>10</v>
      </c>
      <c r="E86" s="93">
        <v>6</v>
      </c>
      <c r="G86" s="93">
        <f t="shared" si="8"/>
        <v>10.4</v>
      </c>
      <c r="H86" s="93">
        <f t="shared" si="6"/>
        <v>89.6</v>
      </c>
      <c r="I86" s="93" t="s">
        <v>2497</v>
      </c>
      <c r="J86" s="93" t="s">
        <v>2546</v>
      </c>
      <c r="K86" s="93" t="s">
        <v>2777</v>
      </c>
      <c r="L86" s="93">
        <v>3</v>
      </c>
      <c r="M86" s="93">
        <v>1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2</v>
      </c>
      <c r="Y86" s="93">
        <v>1</v>
      </c>
      <c r="Z86" s="93">
        <v>0</v>
      </c>
      <c r="AB86" s="93">
        <f t="shared" si="7"/>
        <v>7</v>
      </c>
    </row>
    <row r="87" spans="1:29" x14ac:dyDescent="0.2">
      <c r="A87" s="139">
        <v>81</v>
      </c>
      <c r="B87" s="115" t="s">
        <v>851</v>
      </c>
      <c r="C87" s="93">
        <v>20</v>
      </c>
      <c r="D87" s="93">
        <v>16</v>
      </c>
      <c r="E87" s="93">
        <v>16</v>
      </c>
      <c r="F87" s="93">
        <v>8</v>
      </c>
      <c r="G87" s="93">
        <f t="shared" si="8"/>
        <v>15.600000000000001</v>
      </c>
      <c r="H87" s="93">
        <f t="shared" si="6"/>
        <v>84.4</v>
      </c>
      <c r="I87" s="93" t="s">
        <v>2498</v>
      </c>
      <c r="J87" s="93" t="s">
        <v>2547</v>
      </c>
      <c r="K87" s="93" t="s">
        <v>2778</v>
      </c>
      <c r="L87" s="93">
        <v>0</v>
      </c>
      <c r="M87" s="93">
        <v>1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B87" s="93">
        <f t="shared" si="7"/>
        <v>1</v>
      </c>
    </row>
    <row r="88" spans="1:29" x14ac:dyDescent="0.2">
      <c r="A88" s="139">
        <v>82</v>
      </c>
      <c r="B88" s="115" t="s">
        <v>855</v>
      </c>
      <c r="C88" s="93">
        <v>11</v>
      </c>
      <c r="D88" s="93">
        <v>8</v>
      </c>
      <c r="E88" s="93">
        <v>4</v>
      </c>
      <c r="F88" s="93">
        <v>17</v>
      </c>
      <c r="G88" s="93">
        <f t="shared" si="8"/>
        <v>10.4</v>
      </c>
      <c r="H88" s="93">
        <f t="shared" si="6"/>
        <v>89.6</v>
      </c>
      <c r="I88" s="93" t="s">
        <v>2499</v>
      </c>
      <c r="J88" s="93" t="s">
        <v>2548</v>
      </c>
      <c r="K88" s="93" t="s">
        <v>2887</v>
      </c>
      <c r="L88" s="93">
        <v>3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2</v>
      </c>
      <c r="Z88" s="93">
        <v>0</v>
      </c>
      <c r="AB88" s="93">
        <f t="shared" si="7"/>
        <v>5</v>
      </c>
    </row>
    <row r="89" spans="1:29" x14ac:dyDescent="0.2">
      <c r="A89" s="139">
        <v>83</v>
      </c>
      <c r="B89" s="115" t="s">
        <v>859</v>
      </c>
      <c r="C89" s="93">
        <v>5</v>
      </c>
      <c r="D89" s="93">
        <v>5</v>
      </c>
      <c r="E89" s="93">
        <v>7</v>
      </c>
      <c r="F89" s="93">
        <v>7</v>
      </c>
      <c r="G89" s="93">
        <f t="shared" si="8"/>
        <v>6.24</v>
      </c>
      <c r="H89" s="93">
        <f t="shared" si="6"/>
        <v>93.76</v>
      </c>
      <c r="I89" s="93" t="s">
        <v>2790</v>
      </c>
      <c r="J89" s="93" t="s">
        <v>2549</v>
      </c>
      <c r="K89" s="93" t="s">
        <v>2779</v>
      </c>
      <c r="L89" s="93">
        <v>1</v>
      </c>
      <c r="M89" s="93">
        <v>1</v>
      </c>
      <c r="N89" s="93">
        <v>1</v>
      </c>
      <c r="O89" s="93">
        <v>0</v>
      </c>
      <c r="P89" s="93">
        <v>0</v>
      </c>
      <c r="Q89" s="93">
        <v>0</v>
      </c>
      <c r="R89" s="93">
        <v>0</v>
      </c>
      <c r="S89" s="93">
        <v>1</v>
      </c>
      <c r="T89" s="93">
        <v>0</v>
      </c>
      <c r="U89" s="93">
        <v>0</v>
      </c>
      <c r="V89" s="93">
        <v>0</v>
      </c>
      <c r="W89" s="93">
        <v>0</v>
      </c>
      <c r="X89" s="93">
        <v>1</v>
      </c>
      <c r="Y89" s="93">
        <v>3</v>
      </c>
      <c r="Z89" s="93">
        <v>0</v>
      </c>
      <c r="AB89" s="93">
        <f t="shared" si="7"/>
        <v>8</v>
      </c>
    </row>
    <row r="90" spans="1:29" s="247" customFormat="1" x14ac:dyDescent="0.2">
      <c r="A90" s="244">
        <v>84</v>
      </c>
      <c r="B90" s="245" t="s">
        <v>863</v>
      </c>
      <c r="C90" s="247">
        <v>0</v>
      </c>
      <c r="D90" s="247">
        <v>0</v>
      </c>
      <c r="E90" s="247">
        <v>1</v>
      </c>
      <c r="F90" s="247">
        <v>0</v>
      </c>
      <c r="G90" s="247">
        <f t="shared" si="8"/>
        <v>0.26</v>
      </c>
      <c r="H90" s="247">
        <f t="shared" si="6"/>
        <v>99.74</v>
      </c>
      <c r="I90" s="247" t="s">
        <v>2500</v>
      </c>
      <c r="K90" s="247" t="s">
        <v>2818</v>
      </c>
      <c r="L90" s="247">
        <v>1</v>
      </c>
      <c r="M90" s="247">
        <v>1</v>
      </c>
      <c r="N90" s="247">
        <v>0</v>
      </c>
      <c r="O90" s="247">
        <v>0</v>
      </c>
      <c r="P90" s="247">
        <v>0</v>
      </c>
      <c r="Q90" s="247">
        <v>0</v>
      </c>
      <c r="R90" s="247">
        <v>4</v>
      </c>
      <c r="S90" s="247">
        <v>0</v>
      </c>
      <c r="T90" s="247">
        <v>0</v>
      </c>
      <c r="U90" s="247">
        <v>0</v>
      </c>
      <c r="V90" s="247">
        <v>0</v>
      </c>
      <c r="W90" s="247">
        <v>0</v>
      </c>
      <c r="X90" s="247">
        <v>1</v>
      </c>
      <c r="Y90" s="247">
        <v>1</v>
      </c>
      <c r="Z90" s="247">
        <v>1</v>
      </c>
      <c r="AB90" s="247">
        <f t="shared" si="7"/>
        <v>9</v>
      </c>
    </row>
    <row r="91" spans="1:29" x14ac:dyDescent="0.2">
      <c r="A91" s="139">
        <v>85</v>
      </c>
      <c r="B91" s="115"/>
      <c r="C91" s="93">
        <v>3</v>
      </c>
      <c r="D91" s="93">
        <v>4</v>
      </c>
      <c r="E91" s="93">
        <v>7</v>
      </c>
      <c r="F91" s="93">
        <v>9</v>
      </c>
      <c r="G91" s="93">
        <f t="shared" si="8"/>
        <v>5.98</v>
      </c>
      <c r="H91" s="93">
        <f t="shared" si="6"/>
        <v>94.02</v>
      </c>
      <c r="I91" s="93" t="s">
        <v>2501</v>
      </c>
      <c r="J91" s="93" t="s">
        <v>2550</v>
      </c>
      <c r="K91" s="93" t="s">
        <v>2780</v>
      </c>
      <c r="L91" s="93">
        <v>1</v>
      </c>
      <c r="M91" s="93">
        <v>1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1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B91" s="93">
        <f t="shared" si="7"/>
        <v>3</v>
      </c>
    </row>
    <row r="92" spans="1:29" x14ac:dyDescent="0.2">
      <c r="A92" s="139">
        <v>86</v>
      </c>
      <c r="B92" s="115" t="s">
        <v>868</v>
      </c>
      <c r="C92" s="93">
        <v>1</v>
      </c>
      <c r="D92" s="93">
        <v>1</v>
      </c>
      <c r="E92" s="93">
        <v>0</v>
      </c>
      <c r="F92" s="93">
        <v>0</v>
      </c>
      <c r="G92" s="93">
        <f t="shared" si="8"/>
        <v>0.52</v>
      </c>
      <c r="H92" s="93">
        <f t="shared" si="6"/>
        <v>99.48</v>
      </c>
      <c r="I92" s="93" t="s">
        <v>2869</v>
      </c>
      <c r="J92" s="93" t="s">
        <v>2551</v>
      </c>
      <c r="K92" s="93" t="s">
        <v>2781</v>
      </c>
      <c r="L92" s="93">
        <v>2</v>
      </c>
      <c r="M92" s="93">
        <v>1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1</v>
      </c>
      <c r="Y92" s="93">
        <v>1</v>
      </c>
      <c r="Z92" s="93">
        <v>0</v>
      </c>
      <c r="AB92" s="93">
        <f t="shared" si="7"/>
        <v>5</v>
      </c>
    </row>
    <row r="93" spans="1:29" x14ac:dyDescent="0.2">
      <c r="A93" s="139">
        <v>87</v>
      </c>
      <c r="B93" s="115" t="s">
        <v>872</v>
      </c>
      <c r="C93" s="93">
        <v>1</v>
      </c>
      <c r="D93" s="93">
        <v>0</v>
      </c>
      <c r="E93" s="93">
        <v>0</v>
      </c>
      <c r="F93" s="93">
        <v>0</v>
      </c>
      <c r="G93" s="93">
        <f t="shared" si="8"/>
        <v>0.26</v>
      </c>
      <c r="H93" s="93">
        <f t="shared" si="6"/>
        <v>99.74</v>
      </c>
      <c r="I93" s="93" t="s">
        <v>2502</v>
      </c>
      <c r="J93" s="93" t="s">
        <v>2552</v>
      </c>
      <c r="K93" s="93" t="s">
        <v>2888</v>
      </c>
      <c r="L93" s="93">
        <v>3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B93" s="93">
        <f t="shared" si="7"/>
        <v>3</v>
      </c>
    </row>
    <row r="94" spans="1:29" x14ac:dyDescent="0.2">
      <c r="A94" s="139">
        <v>88</v>
      </c>
      <c r="B94" s="115" t="s">
        <v>875</v>
      </c>
      <c r="C94" s="93">
        <v>10</v>
      </c>
      <c r="D94" s="93">
        <v>4</v>
      </c>
      <c r="E94" s="93">
        <v>10</v>
      </c>
      <c r="F94" s="93">
        <v>6</v>
      </c>
      <c r="G94" s="93">
        <f t="shared" si="8"/>
        <v>7.8000000000000007</v>
      </c>
      <c r="H94" s="93">
        <f t="shared" si="6"/>
        <v>92.2</v>
      </c>
      <c r="I94" s="93" t="s">
        <v>2503</v>
      </c>
      <c r="J94" s="93" t="s">
        <v>2553</v>
      </c>
      <c r="K94" s="93" t="s">
        <v>2889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1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B94" s="93">
        <f t="shared" si="7"/>
        <v>1</v>
      </c>
    </row>
    <row r="95" spans="1:29" s="199" customFormat="1" x14ac:dyDescent="0.2">
      <c r="A95" s="219">
        <v>89</v>
      </c>
      <c r="B95" s="220"/>
      <c r="C95" s="199">
        <v>11</v>
      </c>
      <c r="D95" s="199">
        <v>9</v>
      </c>
      <c r="E95" s="199">
        <v>11</v>
      </c>
      <c r="F95" s="199">
        <v>4</v>
      </c>
      <c r="G95" s="199">
        <f t="shared" si="8"/>
        <v>9.1</v>
      </c>
      <c r="H95" s="199">
        <f t="shared" si="6"/>
        <v>90.9</v>
      </c>
      <c r="I95" s="199" t="s">
        <v>2504</v>
      </c>
      <c r="J95" s="199" t="s">
        <v>2554</v>
      </c>
      <c r="K95" s="199" t="s">
        <v>2782</v>
      </c>
      <c r="L95" s="199">
        <v>0</v>
      </c>
      <c r="M95" s="199">
        <v>0</v>
      </c>
      <c r="N95" s="199">
        <v>0</v>
      </c>
      <c r="O95" s="199">
        <v>0</v>
      </c>
      <c r="P95" s="199">
        <v>0</v>
      </c>
      <c r="Q95" s="199">
        <v>0</v>
      </c>
      <c r="R95" s="199">
        <v>0</v>
      </c>
      <c r="S95" s="199">
        <v>0</v>
      </c>
      <c r="T95" s="199">
        <v>0</v>
      </c>
      <c r="U95" s="199">
        <v>0</v>
      </c>
      <c r="V95" s="199">
        <v>0</v>
      </c>
      <c r="W95" s="199">
        <v>0</v>
      </c>
      <c r="X95" s="199">
        <v>0</v>
      </c>
      <c r="Y95" s="199">
        <v>0</v>
      </c>
      <c r="Z95" s="199">
        <v>0</v>
      </c>
      <c r="AB95" s="199">
        <f t="shared" si="7"/>
        <v>0</v>
      </c>
    </row>
    <row r="96" spans="1:29" x14ac:dyDescent="0.2">
      <c r="A96" s="139">
        <v>90</v>
      </c>
      <c r="B96" s="115" t="s">
        <v>882</v>
      </c>
      <c r="C96" s="93">
        <v>3</v>
      </c>
      <c r="D96" s="93">
        <v>14</v>
      </c>
      <c r="E96" s="93">
        <v>15</v>
      </c>
      <c r="F96" s="93">
        <v>12</v>
      </c>
      <c r="G96" s="93">
        <f t="shared" si="8"/>
        <v>11.440000000000001</v>
      </c>
      <c r="H96" s="93">
        <f t="shared" si="6"/>
        <v>88.56</v>
      </c>
      <c r="I96" s="93" t="s">
        <v>2505</v>
      </c>
      <c r="J96" s="93" t="s">
        <v>2555</v>
      </c>
      <c r="K96" s="93" t="s">
        <v>2890</v>
      </c>
      <c r="L96" s="93">
        <v>0</v>
      </c>
      <c r="M96" s="93">
        <v>2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1</v>
      </c>
      <c r="Z96" s="93">
        <v>0</v>
      </c>
      <c r="AB96" s="93">
        <f t="shared" si="7"/>
        <v>3</v>
      </c>
    </row>
    <row r="97" spans="1:28" x14ac:dyDescent="0.2">
      <c r="A97" s="139">
        <v>91</v>
      </c>
      <c r="B97" s="115" t="s">
        <v>885</v>
      </c>
      <c r="C97" s="93">
        <v>1</v>
      </c>
      <c r="D97" s="93">
        <v>6</v>
      </c>
      <c r="E97" s="93">
        <v>6</v>
      </c>
      <c r="F97" s="93">
        <v>6</v>
      </c>
      <c r="G97" s="93">
        <f t="shared" si="8"/>
        <v>4.9400000000000004</v>
      </c>
      <c r="H97" s="93">
        <f t="shared" si="6"/>
        <v>95.06</v>
      </c>
      <c r="I97" s="93" t="s">
        <v>2506</v>
      </c>
      <c r="J97" s="93" t="s">
        <v>2556</v>
      </c>
      <c r="K97" s="93" t="s">
        <v>2783</v>
      </c>
      <c r="L97" s="93">
        <v>0</v>
      </c>
      <c r="M97" s="93">
        <v>2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B97" s="93">
        <f t="shared" si="7"/>
        <v>2</v>
      </c>
    </row>
    <row r="98" spans="1:28" x14ac:dyDescent="0.2">
      <c r="A98" s="139">
        <v>92</v>
      </c>
      <c r="B98" s="115" t="s">
        <v>888</v>
      </c>
      <c r="C98" s="93">
        <v>13</v>
      </c>
      <c r="D98" s="93">
        <v>18</v>
      </c>
      <c r="E98" s="93">
        <v>21</v>
      </c>
      <c r="F98" s="93">
        <v>10</v>
      </c>
      <c r="G98" s="93">
        <f t="shared" si="8"/>
        <v>16.12</v>
      </c>
      <c r="H98" s="93">
        <f t="shared" si="6"/>
        <v>83.88</v>
      </c>
      <c r="I98" s="93" t="s">
        <v>2507</v>
      </c>
      <c r="J98" s="93" t="s">
        <v>2557</v>
      </c>
      <c r="K98" s="93" t="s">
        <v>2895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B98" s="93">
        <f t="shared" si="7"/>
        <v>1</v>
      </c>
    </row>
    <row r="99" spans="1:28" s="199" customFormat="1" x14ac:dyDescent="0.2">
      <c r="A99" s="219">
        <v>93</v>
      </c>
      <c r="B99" s="220"/>
      <c r="C99" s="199">
        <v>7</v>
      </c>
      <c r="D99" s="199">
        <v>3</v>
      </c>
      <c r="E99" s="199">
        <v>6</v>
      </c>
      <c r="F99" s="199">
        <v>4</v>
      </c>
      <c r="G99" s="199">
        <f t="shared" si="8"/>
        <v>5.2</v>
      </c>
      <c r="H99" s="199">
        <f t="shared" si="6"/>
        <v>94.8</v>
      </c>
      <c r="I99" s="199" t="s">
        <v>2815</v>
      </c>
      <c r="J99" s="199" t="s">
        <v>893</v>
      </c>
      <c r="K99" s="199" t="s">
        <v>2891</v>
      </c>
      <c r="L99" s="199">
        <v>0</v>
      </c>
      <c r="M99" s="199">
        <v>0</v>
      </c>
      <c r="N99" s="199">
        <v>0</v>
      </c>
      <c r="O99" s="199">
        <v>0</v>
      </c>
      <c r="P99" s="199">
        <v>0</v>
      </c>
      <c r="Q99" s="199">
        <v>0</v>
      </c>
      <c r="R99" s="199">
        <v>0</v>
      </c>
      <c r="S99" s="199">
        <v>0</v>
      </c>
      <c r="T99" s="199">
        <v>0</v>
      </c>
      <c r="U99" s="199">
        <v>0</v>
      </c>
      <c r="V99" s="199">
        <v>0</v>
      </c>
      <c r="W99" s="199">
        <v>0</v>
      </c>
      <c r="X99" s="199">
        <v>0</v>
      </c>
      <c r="Y99" s="199">
        <v>0</v>
      </c>
      <c r="Z99" s="199">
        <v>0</v>
      </c>
      <c r="AB99" s="199">
        <f t="shared" si="7"/>
        <v>0</v>
      </c>
    </row>
    <row r="100" spans="1:28" x14ac:dyDescent="0.2">
      <c r="A100" s="139">
        <v>94</v>
      </c>
      <c r="B100" s="115" t="s">
        <v>895</v>
      </c>
      <c r="C100" s="93">
        <v>1</v>
      </c>
      <c r="D100" s="93">
        <v>1</v>
      </c>
      <c r="E100" s="93">
        <v>0</v>
      </c>
      <c r="F100" s="93">
        <v>0</v>
      </c>
      <c r="G100" s="93">
        <f t="shared" si="8"/>
        <v>0.52</v>
      </c>
      <c r="H100" s="93">
        <f t="shared" si="6"/>
        <v>99.48</v>
      </c>
      <c r="I100" s="93" t="s">
        <v>1584</v>
      </c>
      <c r="J100" s="93" t="s">
        <v>2558</v>
      </c>
      <c r="K100" s="93" t="s">
        <v>2784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1</v>
      </c>
      <c r="Z100" s="93">
        <v>0</v>
      </c>
      <c r="AB100" s="93">
        <f t="shared" si="7"/>
        <v>1</v>
      </c>
    </row>
    <row r="101" spans="1:28" x14ac:dyDescent="0.2">
      <c r="A101" s="139">
        <v>95</v>
      </c>
      <c r="B101" s="115" t="s">
        <v>899</v>
      </c>
      <c r="C101" s="93">
        <v>1</v>
      </c>
      <c r="D101" s="93">
        <v>0</v>
      </c>
      <c r="E101" s="93">
        <v>0</v>
      </c>
      <c r="F101" s="93">
        <v>2</v>
      </c>
      <c r="G101" s="93">
        <f t="shared" si="8"/>
        <v>0.78</v>
      </c>
      <c r="H101" s="93">
        <f t="shared" si="6"/>
        <v>99.22</v>
      </c>
      <c r="I101" s="93" t="s">
        <v>2508</v>
      </c>
      <c r="J101" s="93" t="s">
        <v>167</v>
      </c>
      <c r="K101" s="93" t="s">
        <v>2785</v>
      </c>
      <c r="L101" s="93">
        <v>0</v>
      </c>
      <c r="M101" s="93">
        <v>1</v>
      </c>
      <c r="N101" s="93">
        <v>0</v>
      </c>
      <c r="O101" s="93">
        <v>0</v>
      </c>
      <c r="P101" s="93">
        <v>1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1</v>
      </c>
      <c r="Y101" s="93">
        <v>0</v>
      </c>
      <c r="AB101" s="93">
        <f t="shared" si="7"/>
        <v>3</v>
      </c>
    </row>
    <row r="102" spans="1:28" s="199" customFormat="1" x14ac:dyDescent="0.2">
      <c r="A102" s="219">
        <v>96</v>
      </c>
      <c r="B102" s="220" t="s">
        <v>903</v>
      </c>
      <c r="C102" s="199">
        <v>1</v>
      </c>
      <c r="D102" s="199">
        <v>0</v>
      </c>
      <c r="E102" s="199">
        <v>1</v>
      </c>
      <c r="F102" s="199">
        <v>1</v>
      </c>
      <c r="G102" s="199">
        <f t="shared" si="8"/>
        <v>0.78</v>
      </c>
      <c r="H102" s="199">
        <f t="shared" si="6"/>
        <v>99.22</v>
      </c>
      <c r="I102" s="199" t="s">
        <v>2509</v>
      </c>
      <c r="J102" s="199" t="s">
        <v>893</v>
      </c>
      <c r="K102" s="199" t="s">
        <v>2786</v>
      </c>
      <c r="L102" s="199">
        <v>0</v>
      </c>
      <c r="M102" s="199">
        <v>0</v>
      </c>
      <c r="N102" s="199">
        <v>0</v>
      </c>
      <c r="O102" s="199">
        <v>0</v>
      </c>
      <c r="P102" s="199">
        <v>0</v>
      </c>
      <c r="Q102" s="199">
        <v>0</v>
      </c>
      <c r="R102" s="199">
        <v>0</v>
      </c>
      <c r="S102" s="199">
        <v>0</v>
      </c>
      <c r="T102" s="199">
        <v>0</v>
      </c>
      <c r="U102" s="199">
        <v>0</v>
      </c>
      <c r="V102" s="199">
        <v>0</v>
      </c>
      <c r="W102" s="199">
        <v>0</v>
      </c>
      <c r="X102" s="199">
        <v>0</v>
      </c>
      <c r="Y102" s="199">
        <v>0</v>
      </c>
      <c r="Z102" s="199">
        <v>0</v>
      </c>
      <c r="AB102" s="199">
        <f t="shared" si="7"/>
        <v>0</v>
      </c>
    </row>
    <row r="103" spans="1:28" x14ac:dyDescent="0.2">
      <c r="A103" s="139">
        <v>97</v>
      </c>
      <c r="B103" s="115"/>
      <c r="G103" s="93" t="e">
        <f t="shared" si="8"/>
        <v>#DIV/0!</v>
      </c>
      <c r="H103" s="93" t="e">
        <f t="shared" ref="H103:H110" si="9">100-G103</f>
        <v>#DIV/0!</v>
      </c>
      <c r="U103" s="93">
        <v>0</v>
      </c>
      <c r="AB103" s="93">
        <f t="shared" si="7"/>
        <v>0</v>
      </c>
    </row>
    <row r="104" spans="1:28" s="211" customFormat="1" x14ac:dyDescent="0.2">
      <c r="A104" s="208">
        <v>98</v>
      </c>
      <c r="B104" s="245" t="s">
        <v>907</v>
      </c>
      <c r="C104" s="211">
        <v>0</v>
      </c>
      <c r="D104" s="211">
        <v>0</v>
      </c>
      <c r="E104" s="211">
        <v>0</v>
      </c>
      <c r="F104" s="211">
        <v>0</v>
      </c>
      <c r="G104" s="211">
        <f t="shared" si="8"/>
        <v>0</v>
      </c>
      <c r="H104" s="211">
        <f t="shared" si="9"/>
        <v>100</v>
      </c>
      <c r="I104" s="211" t="s">
        <v>2510</v>
      </c>
      <c r="J104" s="211" t="s">
        <v>2559</v>
      </c>
      <c r="K104" s="211" t="s">
        <v>2787</v>
      </c>
      <c r="L104" s="211">
        <v>1</v>
      </c>
      <c r="M104" s="211">
        <v>3</v>
      </c>
      <c r="N104" s="211">
        <v>0</v>
      </c>
      <c r="O104" s="211">
        <v>0</v>
      </c>
      <c r="P104" s="211">
        <v>0</v>
      </c>
      <c r="Q104" s="211">
        <v>0</v>
      </c>
      <c r="R104" s="211">
        <v>0</v>
      </c>
      <c r="S104" s="211">
        <v>0</v>
      </c>
      <c r="T104" s="211">
        <v>0</v>
      </c>
      <c r="U104" s="211">
        <v>0</v>
      </c>
      <c r="V104" s="211">
        <v>0</v>
      </c>
      <c r="W104" s="211">
        <v>4</v>
      </c>
      <c r="X104" s="211">
        <v>2</v>
      </c>
      <c r="Y104" s="211">
        <v>1</v>
      </c>
      <c r="Z104" s="211">
        <v>0</v>
      </c>
      <c r="AB104" s="211">
        <f t="shared" si="7"/>
        <v>11</v>
      </c>
    </row>
    <row r="105" spans="1:28" x14ac:dyDescent="0.2">
      <c r="A105" s="139">
        <v>99</v>
      </c>
      <c r="B105" s="115" t="s">
        <v>911</v>
      </c>
      <c r="C105" s="93">
        <v>0</v>
      </c>
      <c r="D105" s="93">
        <v>2</v>
      </c>
      <c r="E105" s="93">
        <v>1</v>
      </c>
      <c r="F105" s="93">
        <v>1</v>
      </c>
      <c r="G105" s="93">
        <f t="shared" si="8"/>
        <v>1.04</v>
      </c>
      <c r="H105" s="93">
        <f t="shared" si="9"/>
        <v>98.96</v>
      </c>
      <c r="I105" s="93" t="s">
        <v>2511</v>
      </c>
      <c r="J105" s="93" t="s">
        <v>2560</v>
      </c>
      <c r="K105" s="93" t="s">
        <v>2894</v>
      </c>
      <c r="L105" s="93">
        <v>2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1</v>
      </c>
      <c r="Y105" s="93">
        <v>0</v>
      </c>
      <c r="Z105" s="93">
        <v>0</v>
      </c>
      <c r="AB105" s="93">
        <f t="shared" si="7"/>
        <v>3</v>
      </c>
    </row>
    <row r="106" spans="1:28" x14ac:dyDescent="0.2">
      <c r="A106" s="139">
        <v>100</v>
      </c>
      <c r="B106" s="115" t="s">
        <v>915</v>
      </c>
      <c r="C106" s="93">
        <v>1</v>
      </c>
      <c r="D106" s="93">
        <v>2</v>
      </c>
      <c r="E106" s="93">
        <v>5</v>
      </c>
      <c r="F106" s="93">
        <v>3</v>
      </c>
      <c r="G106" s="93">
        <f t="shared" si="8"/>
        <v>2.8600000000000003</v>
      </c>
      <c r="H106" s="93">
        <f t="shared" si="9"/>
        <v>97.14</v>
      </c>
      <c r="I106" s="93" t="s">
        <v>2512</v>
      </c>
      <c r="J106" s="93" t="s">
        <v>2561</v>
      </c>
      <c r="K106" s="93" t="s">
        <v>2852</v>
      </c>
      <c r="L106" s="93">
        <v>2</v>
      </c>
      <c r="M106" s="93">
        <v>1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1</v>
      </c>
      <c r="Y106" s="93">
        <v>0</v>
      </c>
      <c r="Z106" s="93">
        <v>0</v>
      </c>
      <c r="AB106" s="93">
        <f t="shared" si="7"/>
        <v>4</v>
      </c>
    </row>
    <row r="107" spans="1:28" s="199" customFormat="1" x14ac:dyDescent="0.2">
      <c r="A107" s="219">
        <v>101</v>
      </c>
      <c r="B107" s="220" t="s">
        <v>919</v>
      </c>
      <c r="C107" s="199">
        <v>2</v>
      </c>
      <c r="D107" s="199">
        <v>2</v>
      </c>
      <c r="E107" s="199">
        <v>3</v>
      </c>
      <c r="F107" s="199">
        <v>0</v>
      </c>
      <c r="G107" s="199">
        <f t="shared" si="8"/>
        <v>1.82</v>
      </c>
      <c r="H107" s="199">
        <f t="shared" si="9"/>
        <v>98.18</v>
      </c>
      <c r="I107" s="199" t="s">
        <v>2513</v>
      </c>
      <c r="J107" s="199" t="s">
        <v>2562</v>
      </c>
      <c r="K107" s="199" t="s">
        <v>2822</v>
      </c>
      <c r="L107" s="199">
        <v>0</v>
      </c>
      <c r="M107" s="199">
        <v>0</v>
      </c>
      <c r="N107" s="199">
        <v>0</v>
      </c>
      <c r="O107" s="199">
        <v>0</v>
      </c>
      <c r="P107" s="199">
        <v>0</v>
      </c>
      <c r="Q107" s="199">
        <v>0</v>
      </c>
      <c r="R107" s="199">
        <v>0</v>
      </c>
      <c r="S107" s="199">
        <v>0</v>
      </c>
      <c r="T107" s="199">
        <v>0</v>
      </c>
      <c r="U107" s="199">
        <v>0</v>
      </c>
      <c r="V107" s="199">
        <v>0</v>
      </c>
      <c r="W107" s="199">
        <v>0</v>
      </c>
      <c r="X107" s="199">
        <v>0</v>
      </c>
      <c r="Y107" s="199">
        <v>0</v>
      </c>
      <c r="Z107" s="199">
        <v>0</v>
      </c>
      <c r="AA107" s="199">
        <v>0</v>
      </c>
      <c r="AB107" s="199">
        <f t="shared" si="7"/>
        <v>0</v>
      </c>
    </row>
    <row r="108" spans="1:28" x14ac:dyDescent="0.2">
      <c r="A108" s="139">
        <v>102</v>
      </c>
      <c r="B108" s="115" t="s">
        <v>923</v>
      </c>
      <c r="C108" s="93">
        <v>5</v>
      </c>
      <c r="D108" s="93">
        <v>6</v>
      </c>
      <c r="E108" s="93">
        <v>4</v>
      </c>
      <c r="F108" s="93">
        <v>8</v>
      </c>
      <c r="G108" s="93">
        <f t="shared" si="8"/>
        <v>5.98</v>
      </c>
      <c r="H108" s="93">
        <f t="shared" si="9"/>
        <v>94.02</v>
      </c>
      <c r="I108" s="93" t="s">
        <v>924</v>
      </c>
      <c r="J108" s="93" t="s">
        <v>2563</v>
      </c>
      <c r="K108" s="93" t="s">
        <v>2788</v>
      </c>
      <c r="L108" s="93">
        <v>1</v>
      </c>
      <c r="M108" s="93">
        <v>4</v>
      </c>
      <c r="N108" s="93">
        <v>0</v>
      </c>
      <c r="O108" s="93">
        <v>0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2</v>
      </c>
      <c r="AB108" s="93">
        <f t="shared" si="7"/>
        <v>5</v>
      </c>
    </row>
    <row r="109" spans="1:28" s="223" customFormat="1" x14ac:dyDescent="0.2">
      <c r="A109" s="221">
        <v>103</v>
      </c>
      <c r="B109" s="222"/>
      <c r="C109" s="223">
        <v>3</v>
      </c>
      <c r="D109" s="223">
        <v>4</v>
      </c>
      <c r="E109" s="223">
        <v>7</v>
      </c>
      <c r="F109" s="223">
        <v>8</v>
      </c>
      <c r="G109" s="223">
        <f t="shared" si="8"/>
        <v>5.7200000000000006</v>
      </c>
      <c r="H109" s="223">
        <f t="shared" si="9"/>
        <v>94.28</v>
      </c>
      <c r="I109" s="223" t="s">
        <v>2514</v>
      </c>
      <c r="J109" s="223" t="s">
        <v>2564</v>
      </c>
      <c r="K109" s="223" t="s">
        <v>2823</v>
      </c>
      <c r="L109" s="223">
        <v>0</v>
      </c>
      <c r="M109" s="223">
        <v>0</v>
      </c>
      <c r="N109" s="223">
        <v>0</v>
      </c>
      <c r="O109" s="223">
        <v>0</v>
      </c>
      <c r="P109" s="223">
        <v>0</v>
      </c>
      <c r="Q109" s="223">
        <v>0</v>
      </c>
      <c r="R109" s="223">
        <v>0</v>
      </c>
      <c r="S109" s="223">
        <v>0</v>
      </c>
      <c r="T109" s="223">
        <v>0</v>
      </c>
      <c r="U109" s="223">
        <v>0</v>
      </c>
      <c r="V109" s="223">
        <v>0</v>
      </c>
      <c r="W109" s="223">
        <v>0</v>
      </c>
      <c r="X109" s="223">
        <v>0</v>
      </c>
      <c r="Y109" s="223">
        <v>0</v>
      </c>
      <c r="Z109" s="223">
        <v>1</v>
      </c>
      <c r="AB109" s="223">
        <f t="shared" si="7"/>
        <v>1</v>
      </c>
    </row>
    <row r="110" spans="1:28" s="179" customFormat="1" ht="16" thickBot="1" x14ac:dyDescent="0.25">
      <c r="A110" s="177">
        <v>104</v>
      </c>
      <c r="B110" s="178" t="s">
        <v>930</v>
      </c>
      <c r="G110" s="179" t="e">
        <f t="shared" si="8"/>
        <v>#DIV/0!</v>
      </c>
      <c r="H110" s="179" t="e">
        <f t="shared" si="9"/>
        <v>#DIV/0!</v>
      </c>
      <c r="AB110" s="93">
        <f t="shared" si="7"/>
        <v>0</v>
      </c>
    </row>
    <row r="111" spans="1:28" s="182" customFormat="1" x14ac:dyDescent="0.2">
      <c r="A111" s="180" t="s">
        <v>931</v>
      </c>
      <c r="B111" s="181"/>
      <c r="C111" s="182">
        <f t="shared" ref="C111:H111" si="10">AVERAGE(C7:C110)</f>
        <v>9.8842105263157887</v>
      </c>
      <c r="D111" s="182">
        <f t="shared" si="10"/>
        <v>8.8736842105263154</v>
      </c>
      <c r="E111" s="182">
        <f t="shared" si="10"/>
        <v>9.8315789473684205</v>
      </c>
      <c r="F111" s="182">
        <f t="shared" si="10"/>
        <v>9.5744680851063837</v>
      </c>
      <c r="G111" s="182" t="e">
        <f t="shared" si="10"/>
        <v>#DIV/0!</v>
      </c>
      <c r="H111" s="182" t="e">
        <f t="shared" si="10"/>
        <v>#DIV/0!</v>
      </c>
      <c r="L111" s="182">
        <f t="shared" ref="L111:Z111" si="11">AVERAGE(L7:L110)</f>
        <v>1.1894736842105262</v>
      </c>
      <c r="M111" s="182">
        <f t="shared" si="11"/>
        <v>1.2315789473684211</v>
      </c>
      <c r="N111" s="182">
        <f t="shared" si="11"/>
        <v>0.21052631578947367</v>
      </c>
      <c r="O111" s="182">
        <f t="shared" si="11"/>
        <v>0.10526315789473684</v>
      </c>
      <c r="P111" s="182">
        <f t="shared" si="11"/>
        <v>5.2631578947368418E-2</v>
      </c>
      <c r="Q111" s="182">
        <f t="shared" si="11"/>
        <v>0.16842105263157894</v>
      </c>
      <c r="R111" s="182">
        <f t="shared" si="11"/>
        <v>0.21052631578947367</v>
      </c>
      <c r="S111" s="182">
        <f t="shared" si="11"/>
        <v>0.37894736842105264</v>
      </c>
      <c r="T111" s="182">
        <f t="shared" si="11"/>
        <v>7.3684210526315783E-2</v>
      </c>
      <c r="U111" s="182">
        <f t="shared" si="11"/>
        <v>0</v>
      </c>
      <c r="V111" s="182">
        <f t="shared" si="11"/>
        <v>3.1914893617021274E-2</v>
      </c>
      <c r="W111" s="182">
        <f t="shared" si="11"/>
        <v>5.2631578947368418E-2</v>
      </c>
      <c r="X111" s="182">
        <f t="shared" si="11"/>
        <v>0.90526315789473688</v>
      </c>
      <c r="Y111" s="182">
        <f t="shared" si="11"/>
        <v>0.76842105263157889</v>
      </c>
      <c r="Z111" s="182">
        <f t="shared" si="11"/>
        <v>0.11827956989247312</v>
      </c>
      <c r="AB111" s="93">
        <f t="shared" si="7"/>
        <v>5.4975628845621261</v>
      </c>
    </row>
    <row r="112" spans="1:28" s="184" customFormat="1" ht="16" thickBot="1" x14ac:dyDescent="0.25">
      <c r="A112" s="183" t="s">
        <v>932</v>
      </c>
      <c r="C112" s="184">
        <f t="shared" ref="C112:H112" si="12">SUM(C7:C110)</f>
        <v>939</v>
      </c>
      <c r="D112" s="184">
        <f t="shared" si="12"/>
        <v>843</v>
      </c>
      <c r="E112" s="184">
        <f t="shared" si="12"/>
        <v>934</v>
      </c>
      <c r="F112" s="184">
        <f t="shared" si="12"/>
        <v>900</v>
      </c>
      <c r="G112" s="184" t="e">
        <f t="shared" si="12"/>
        <v>#DIV/0!</v>
      </c>
      <c r="H112" s="184" t="e">
        <f t="shared" si="12"/>
        <v>#DIV/0!</v>
      </c>
      <c r="L112" s="184">
        <f t="shared" ref="L112:Z112" si="13">SUM(L7:L110)</f>
        <v>113</v>
      </c>
      <c r="M112" s="184">
        <f t="shared" si="13"/>
        <v>117</v>
      </c>
      <c r="N112" s="184">
        <f t="shared" si="13"/>
        <v>20</v>
      </c>
      <c r="O112" s="184">
        <f t="shared" si="13"/>
        <v>10</v>
      </c>
      <c r="P112" s="184">
        <f t="shared" si="13"/>
        <v>5</v>
      </c>
      <c r="Q112" s="184">
        <f t="shared" si="13"/>
        <v>16</v>
      </c>
      <c r="R112" s="184">
        <f t="shared" si="13"/>
        <v>20</v>
      </c>
      <c r="S112" s="184">
        <f t="shared" si="13"/>
        <v>36</v>
      </c>
      <c r="T112" s="184">
        <f t="shared" si="13"/>
        <v>7</v>
      </c>
      <c r="U112" s="184">
        <f t="shared" si="13"/>
        <v>0</v>
      </c>
      <c r="V112" s="184">
        <f t="shared" si="13"/>
        <v>3</v>
      </c>
      <c r="W112" s="184">
        <f t="shared" si="13"/>
        <v>5</v>
      </c>
      <c r="X112" s="184">
        <f t="shared" si="13"/>
        <v>86</v>
      </c>
      <c r="Y112" s="184">
        <f t="shared" si="13"/>
        <v>73</v>
      </c>
      <c r="Z112" s="184">
        <f t="shared" si="13"/>
        <v>11</v>
      </c>
      <c r="AB112" s="93">
        <f t="shared" si="7"/>
        <v>522</v>
      </c>
    </row>
    <row r="113" spans="11:11" s="86" customFormat="1" x14ac:dyDescent="0.2"/>
    <row r="118" spans="11:11" x14ac:dyDescent="0.2">
      <c r="K118" s="153"/>
    </row>
  </sheetData>
  <mergeCells count="2">
    <mergeCell ref="C5:F5"/>
    <mergeCell ref="L5:AC5"/>
  </mergeCells>
  <conditionalFormatting sqref="L5:L6 L8 X19:Y79 U82">
    <cfRule type="cellIs" dxfId="45" priority="6" stopIfTrue="1" operator="equal">
      <formula>"a"</formula>
    </cfRule>
  </conditionalFormatting>
  <conditionalFormatting sqref="U1:U4">
    <cfRule type="cellIs" dxfId="44" priority="1" stopIfTrue="1" operator="equal">
      <formula>"a"</formula>
    </cfRule>
  </conditionalFormatting>
  <conditionalFormatting sqref="X8:Y8">
    <cfRule type="cellIs" dxfId="43" priority="4" stopIfTrue="1" operator="equal">
      <formula>"a"</formula>
    </cfRule>
  </conditionalFormatting>
  <conditionalFormatting sqref="X10:Y17">
    <cfRule type="cellIs" dxfId="42" priority="2" stopIfTrue="1" operator="equal">
      <formula>"a"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687-38CF-4F27-AE5A-CE44770ED8DE}">
  <dimension ref="A1:AL464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294" sqref="A294"/>
    </sheetView>
  </sheetViews>
  <sheetFormatPr baseColWidth="10" defaultColWidth="8.83203125" defaultRowHeight="15" x14ac:dyDescent="0.2"/>
  <cols>
    <col min="1" max="1" width="21.5" customWidth="1"/>
    <col min="2" max="2" width="24.83203125" hidden="1" customWidth="1"/>
    <col min="3" max="6" width="5.33203125" hidden="1" customWidth="1"/>
    <col min="7" max="7" width="12" style="2" hidden="1" customWidth="1"/>
    <col min="8" max="8" width="11.1640625" customWidth="1"/>
    <col min="9" max="10" width="10.83203125" hidden="1" customWidth="1"/>
    <col min="11" max="11" width="0" hidden="1" customWidth="1"/>
    <col min="14" max="17" width="9.1640625" style="3"/>
    <col min="18" max="19" width="9.1640625" style="4"/>
    <col min="20" max="26" width="9.1640625" style="5"/>
    <col min="27" max="27" width="11.5" style="5" hidden="1" customWidth="1"/>
    <col min="28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8" ht="39" customHeight="1" x14ac:dyDescent="0.2">
      <c r="A1" s="97" t="s">
        <v>2</v>
      </c>
      <c r="B1" s="120" t="s">
        <v>3</v>
      </c>
      <c r="C1" s="288" t="s">
        <v>4</v>
      </c>
      <c r="D1" s="288"/>
      <c r="E1" s="288"/>
      <c r="F1" s="288"/>
      <c r="G1" s="99" t="s">
        <v>5</v>
      </c>
      <c r="H1" s="99" t="s">
        <v>6</v>
      </c>
      <c r="I1" s="22" t="s">
        <v>7</v>
      </c>
      <c r="J1" s="22" t="s">
        <v>7</v>
      </c>
      <c r="L1" s="271" t="s">
        <v>8</v>
      </c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t="s">
        <v>2143</v>
      </c>
      <c r="AD1" t="s">
        <v>2145</v>
      </c>
      <c r="AE1" t="s">
        <v>2146</v>
      </c>
      <c r="AF1" t="s">
        <v>2148</v>
      </c>
      <c r="AG1"/>
      <c r="AH1"/>
      <c r="AI1"/>
      <c r="AJ1"/>
      <c r="AK1"/>
    </row>
    <row r="2" spans="1:38" s="126" customFormat="1" ht="40.5" customHeight="1" x14ac:dyDescent="0.2">
      <c r="A2" s="120" t="s">
        <v>9</v>
      </c>
      <c r="B2" s="126" t="s">
        <v>10</v>
      </c>
      <c r="C2" s="121" t="s">
        <v>11</v>
      </c>
      <c r="D2" s="121" t="s">
        <v>12</v>
      </c>
      <c r="E2" s="121" t="s">
        <v>13</v>
      </c>
      <c r="F2" s="121" t="s">
        <v>14</v>
      </c>
      <c r="G2" s="122" t="s">
        <v>15</v>
      </c>
      <c r="H2" s="122" t="s">
        <v>15</v>
      </c>
      <c r="I2" s="123" t="s">
        <v>16</v>
      </c>
      <c r="J2" s="123" t="s">
        <v>17</v>
      </c>
      <c r="K2" s="123"/>
      <c r="L2" s="277" t="s">
        <v>18</v>
      </c>
      <c r="M2" s="282" t="s">
        <v>19</v>
      </c>
      <c r="N2" s="280" t="s">
        <v>20</v>
      </c>
      <c r="O2" s="277" t="s">
        <v>21</v>
      </c>
      <c r="P2" s="280" t="s">
        <v>22</v>
      </c>
      <c r="Q2" s="277" t="s">
        <v>23</v>
      </c>
      <c r="R2" s="275" t="s">
        <v>24</v>
      </c>
      <c r="S2" s="275" t="s">
        <v>25</v>
      </c>
      <c r="T2" s="277" t="s">
        <v>26</v>
      </c>
      <c r="U2" s="282" t="s">
        <v>27</v>
      </c>
      <c r="V2" s="282" t="s">
        <v>28</v>
      </c>
      <c r="W2" s="274" t="s">
        <v>29</v>
      </c>
      <c r="X2" s="279" t="s">
        <v>30</v>
      </c>
      <c r="Y2" s="279" t="s">
        <v>31</v>
      </c>
      <c r="Z2" s="123" t="s">
        <v>32</v>
      </c>
      <c r="AA2" s="123" t="s">
        <v>33</v>
      </c>
      <c r="AB2" s="126" t="s">
        <v>34</v>
      </c>
      <c r="AC2" s="273" t="s">
        <v>2142</v>
      </c>
      <c r="AD2" s="276" t="s">
        <v>2144</v>
      </c>
      <c r="AE2" s="278" t="s">
        <v>2147</v>
      </c>
      <c r="AF2" s="281" t="s">
        <v>1252</v>
      </c>
    </row>
    <row r="3" spans="1:38" s="211" customFormat="1" ht="31.5" customHeight="1" x14ac:dyDescent="0.2">
      <c r="A3" s="211" t="s">
        <v>35</v>
      </c>
      <c r="B3" s="211" t="s">
        <v>36</v>
      </c>
      <c r="C3" s="211">
        <v>7</v>
      </c>
      <c r="D3" s="211">
        <v>2</v>
      </c>
      <c r="E3" s="211">
        <v>6</v>
      </c>
      <c r="F3" s="211">
        <v>10</v>
      </c>
      <c r="G3" s="211">
        <f t="shared" ref="G3:G15" si="0">((AVERAGE(C3:F3))*(1.04))</f>
        <v>6.5</v>
      </c>
      <c r="H3" s="211">
        <f t="shared" ref="H3:H15" si="1">100-G3</f>
        <v>93.5</v>
      </c>
      <c r="I3" s="211" t="s">
        <v>37</v>
      </c>
      <c r="J3" s="224" t="s">
        <v>38</v>
      </c>
      <c r="K3" s="224"/>
      <c r="L3" s="224">
        <v>2</v>
      </c>
      <c r="M3" s="224">
        <v>0</v>
      </c>
      <c r="N3" s="224">
        <v>1</v>
      </c>
      <c r="O3" s="224">
        <v>2</v>
      </c>
      <c r="P3" s="224">
        <v>1</v>
      </c>
      <c r="Q3" s="224">
        <v>0</v>
      </c>
      <c r="R3" s="224">
        <v>0</v>
      </c>
      <c r="S3" s="224">
        <v>4</v>
      </c>
      <c r="T3" s="224">
        <v>0</v>
      </c>
      <c r="U3" s="224">
        <v>0</v>
      </c>
      <c r="V3" s="224">
        <v>0</v>
      </c>
      <c r="W3" s="224">
        <v>4</v>
      </c>
      <c r="X3" s="211">
        <v>0</v>
      </c>
      <c r="Y3" s="211">
        <v>1</v>
      </c>
      <c r="Z3" s="224">
        <v>1</v>
      </c>
      <c r="AA3" s="224"/>
      <c r="AB3" s="211">
        <f>SUM(L3:AA3)</f>
        <v>16</v>
      </c>
      <c r="AC3" s="211">
        <f>SUM(W3+S3+R3)</f>
        <v>8</v>
      </c>
      <c r="AD3" s="211">
        <f>T3+Q3+O3+L3</f>
        <v>4</v>
      </c>
      <c r="AE3" s="211">
        <f>Y3+X3+P3+N3</f>
        <v>3</v>
      </c>
      <c r="AF3" s="211">
        <f>M3+U3+V3</f>
        <v>0</v>
      </c>
    </row>
    <row r="4" spans="1:38" s="211" customFormat="1" ht="31.5" customHeight="1" x14ac:dyDescent="0.2">
      <c r="A4" s="211" t="s">
        <v>39</v>
      </c>
      <c r="B4" s="211" t="s">
        <v>40</v>
      </c>
      <c r="C4" s="211">
        <v>34</v>
      </c>
      <c r="D4" s="211">
        <v>14</v>
      </c>
      <c r="E4" s="211">
        <v>15</v>
      </c>
      <c r="F4" s="211">
        <v>23</v>
      </c>
      <c r="G4" s="211">
        <f t="shared" si="0"/>
        <v>22.36</v>
      </c>
      <c r="H4" s="211">
        <f t="shared" si="1"/>
        <v>77.64</v>
      </c>
      <c r="I4" s="211" t="s">
        <v>41</v>
      </c>
      <c r="J4" s="211" t="s">
        <v>42</v>
      </c>
      <c r="L4" s="211">
        <v>1</v>
      </c>
      <c r="M4" s="211">
        <v>0</v>
      </c>
      <c r="N4" s="224">
        <v>0</v>
      </c>
      <c r="O4" s="224">
        <v>1</v>
      </c>
      <c r="P4" s="224">
        <v>0</v>
      </c>
      <c r="Q4" s="224">
        <v>0</v>
      </c>
      <c r="R4" s="224">
        <v>0</v>
      </c>
      <c r="S4" s="211">
        <v>4</v>
      </c>
      <c r="T4" s="224">
        <v>0</v>
      </c>
      <c r="U4" s="224">
        <v>0</v>
      </c>
      <c r="V4" s="224">
        <v>1</v>
      </c>
      <c r="W4" s="225">
        <v>4</v>
      </c>
      <c r="X4" s="211">
        <v>0</v>
      </c>
      <c r="Y4" s="211">
        <v>1</v>
      </c>
      <c r="Z4" s="224">
        <v>0</v>
      </c>
      <c r="AA4" s="224">
        <v>4</v>
      </c>
      <c r="AB4" s="211">
        <f t="shared" ref="AB4:AB15" si="2">SUM(L4:AA4)</f>
        <v>16</v>
      </c>
      <c r="AC4" s="211">
        <f t="shared" ref="AC4:AC63" si="3">SUM(W4+S4+R4)</f>
        <v>8</v>
      </c>
      <c r="AD4" s="211">
        <f t="shared" ref="AD4:AD63" si="4">T4+Q4+O4+L4</f>
        <v>2</v>
      </c>
      <c r="AE4" s="211">
        <f t="shared" ref="AE4:AE63" si="5">Y4+X4+P4+N4</f>
        <v>1</v>
      </c>
      <c r="AF4" s="211">
        <f t="shared" ref="AF4:AF63" si="6">M4+U4+V4</f>
        <v>1</v>
      </c>
    </row>
    <row r="5" spans="1:38" s="229" customFormat="1" ht="31.5" customHeight="1" x14ac:dyDescent="0.2">
      <c r="A5" s="226" t="s">
        <v>43</v>
      </c>
      <c r="B5" s="227"/>
      <c r="C5" s="210">
        <v>16</v>
      </c>
      <c r="D5" s="210">
        <v>23</v>
      </c>
      <c r="E5" s="210">
        <v>9</v>
      </c>
      <c r="F5" s="210">
        <v>6</v>
      </c>
      <c r="G5" s="211">
        <f t="shared" si="0"/>
        <v>14.040000000000001</v>
      </c>
      <c r="H5" s="211">
        <f t="shared" si="1"/>
        <v>85.96</v>
      </c>
      <c r="I5" s="227" t="s">
        <v>44</v>
      </c>
      <c r="J5" s="227" t="s">
        <v>45</v>
      </c>
      <c r="K5" s="227"/>
      <c r="L5" s="224">
        <v>2</v>
      </c>
      <c r="M5" s="228">
        <v>0</v>
      </c>
      <c r="N5" s="224">
        <v>0</v>
      </c>
      <c r="O5" s="224">
        <v>1</v>
      </c>
      <c r="P5" s="224">
        <v>0</v>
      </c>
      <c r="Q5" s="224">
        <v>0</v>
      </c>
      <c r="R5" s="224">
        <v>0</v>
      </c>
      <c r="S5" s="228">
        <v>4</v>
      </c>
      <c r="T5" s="224">
        <v>0</v>
      </c>
      <c r="U5" s="224">
        <v>2</v>
      </c>
      <c r="V5" s="224">
        <v>1</v>
      </c>
      <c r="W5" s="211">
        <v>4</v>
      </c>
      <c r="X5" s="211">
        <v>2</v>
      </c>
      <c r="Y5" s="211">
        <v>0</v>
      </c>
      <c r="Z5" s="224">
        <v>0</v>
      </c>
      <c r="AA5" s="224"/>
      <c r="AB5" s="211">
        <f t="shared" si="2"/>
        <v>16</v>
      </c>
      <c r="AC5" s="211">
        <f t="shared" si="3"/>
        <v>8</v>
      </c>
      <c r="AD5" s="211">
        <f t="shared" si="4"/>
        <v>3</v>
      </c>
      <c r="AE5" s="211">
        <f t="shared" si="5"/>
        <v>2</v>
      </c>
      <c r="AF5" s="211">
        <f t="shared" si="6"/>
        <v>3</v>
      </c>
    </row>
    <row r="6" spans="1:38" s="229" customFormat="1" ht="31.5" customHeight="1" x14ac:dyDescent="0.2">
      <c r="A6" s="226" t="s">
        <v>46</v>
      </c>
      <c r="B6" s="227" t="s">
        <v>47</v>
      </c>
      <c r="C6" s="210">
        <v>2</v>
      </c>
      <c r="D6" s="210">
        <v>1</v>
      </c>
      <c r="E6" s="210">
        <v>1</v>
      </c>
      <c r="F6" s="210">
        <v>1</v>
      </c>
      <c r="G6" s="211">
        <f t="shared" si="0"/>
        <v>1.3</v>
      </c>
      <c r="H6" s="211">
        <f t="shared" si="1"/>
        <v>98.7</v>
      </c>
      <c r="I6" s="227" t="s">
        <v>48</v>
      </c>
      <c r="J6" s="227" t="s">
        <v>49</v>
      </c>
      <c r="K6" s="227"/>
      <c r="L6" s="224">
        <v>0</v>
      </c>
      <c r="M6" s="224">
        <v>0</v>
      </c>
      <c r="N6" s="224">
        <v>0</v>
      </c>
      <c r="O6" s="224">
        <v>1</v>
      </c>
      <c r="P6" s="224">
        <v>1</v>
      </c>
      <c r="Q6" s="224">
        <v>0</v>
      </c>
      <c r="R6" s="224">
        <v>0</v>
      </c>
      <c r="S6" s="228">
        <v>4</v>
      </c>
      <c r="T6" s="224">
        <v>0</v>
      </c>
      <c r="U6" s="224">
        <v>0</v>
      </c>
      <c r="V6" s="224">
        <v>0</v>
      </c>
      <c r="W6" s="211">
        <v>4</v>
      </c>
      <c r="X6" s="224">
        <v>1</v>
      </c>
      <c r="Y6" s="224">
        <v>0</v>
      </c>
      <c r="Z6" s="224">
        <v>0</v>
      </c>
      <c r="AA6" s="224"/>
      <c r="AB6" s="211">
        <f t="shared" si="2"/>
        <v>11</v>
      </c>
      <c r="AC6" s="211">
        <f t="shared" si="3"/>
        <v>8</v>
      </c>
      <c r="AD6" s="211">
        <f t="shared" si="4"/>
        <v>1</v>
      </c>
      <c r="AE6" s="211">
        <f t="shared" si="5"/>
        <v>2</v>
      </c>
      <c r="AF6" s="211">
        <f t="shared" si="6"/>
        <v>0</v>
      </c>
    </row>
    <row r="7" spans="1:38" s="229" customFormat="1" ht="31.5" customHeight="1" x14ac:dyDescent="0.2">
      <c r="A7" s="226" t="s">
        <v>50</v>
      </c>
      <c r="B7" s="227" t="s">
        <v>51</v>
      </c>
      <c r="C7" s="210">
        <v>3</v>
      </c>
      <c r="D7" s="210">
        <v>15</v>
      </c>
      <c r="E7" s="210">
        <v>8</v>
      </c>
      <c r="F7" s="210">
        <v>7</v>
      </c>
      <c r="G7" s="211">
        <f t="shared" si="0"/>
        <v>8.58</v>
      </c>
      <c r="H7" s="211">
        <f t="shared" si="1"/>
        <v>91.42</v>
      </c>
      <c r="I7" s="227" t="s">
        <v>52</v>
      </c>
      <c r="J7" s="227" t="s">
        <v>53</v>
      </c>
      <c r="K7" s="227"/>
      <c r="L7" s="228">
        <v>0</v>
      </c>
      <c r="M7" s="224">
        <v>0</v>
      </c>
      <c r="N7" s="224">
        <v>0</v>
      </c>
      <c r="O7" s="228">
        <v>1</v>
      </c>
      <c r="P7" s="224">
        <v>1</v>
      </c>
      <c r="Q7" s="224">
        <v>0</v>
      </c>
      <c r="R7" s="224">
        <v>0</v>
      </c>
      <c r="S7" s="228">
        <v>4</v>
      </c>
      <c r="T7" s="224">
        <v>0</v>
      </c>
      <c r="U7" s="224">
        <v>0</v>
      </c>
      <c r="V7" s="224">
        <v>0</v>
      </c>
      <c r="W7" s="211">
        <v>4</v>
      </c>
      <c r="X7" s="211">
        <v>0</v>
      </c>
      <c r="Y7" s="211">
        <v>0</v>
      </c>
      <c r="Z7" s="224">
        <v>0</v>
      </c>
      <c r="AA7" s="224"/>
      <c r="AB7" s="211">
        <f t="shared" si="2"/>
        <v>10</v>
      </c>
      <c r="AC7" s="211">
        <f t="shared" si="3"/>
        <v>8</v>
      </c>
      <c r="AD7" s="211">
        <f t="shared" si="4"/>
        <v>1</v>
      </c>
      <c r="AE7" s="211">
        <f t="shared" si="5"/>
        <v>1</v>
      </c>
      <c r="AF7" s="211">
        <f t="shared" si="6"/>
        <v>0</v>
      </c>
    </row>
    <row r="8" spans="1:38" s="229" customFormat="1" ht="31.5" customHeight="1" x14ac:dyDescent="0.2">
      <c r="A8" s="226" t="s">
        <v>54</v>
      </c>
      <c r="B8" s="227" t="s">
        <v>55</v>
      </c>
      <c r="C8" s="210">
        <v>40</v>
      </c>
      <c r="D8" s="210">
        <v>65</v>
      </c>
      <c r="E8" s="210">
        <v>8</v>
      </c>
      <c r="F8" s="210">
        <v>25</v>
      </c>
      <c r="G8" s="211">
        <f t="shared" si="0"/>
        <v>35.880000000000003</v>
      </c>
      <c r="H8" s="211">
        <f t="shared" si="1"/>
        <v>64.12</v>
      </c>
      <c r="I8" s="227" t="s">
        <v>56</v>
      </c>
      <c r="J8" s="227" t="s">
        <v>57</v>
      </c>
      <c r="K8" s="227"/>
      <c r="L8" s="228">
        <v>3</v>
      </c>
      <c r="M8" s="224">
        <v>0</v>
      </c>
      <c r="N8" s="224">
        <v>0</v>
      </c>
      <c r="O8" s="228">
        <v>1</v>
      </c>
      <c r="P8" s="224">
        <v>0</v>
      </c>
      <c r="Q8" s="224">
        <v>0</v>
      </c>
      <c r="R8" s="224">
        <v>0</v>
      </c>
      <c r="S8" s="228">
        <v>4</v>
      </c>
      <c r="T8" s="224">
        <v>0</v>
      </c>
      <c r="U8" s="224">
        <v>2</v>
      </c>
      <c r="V8" s="224">
        <v>0</v>
      </c>
      <c r="W8" s="211">
        <v>4</v>
      </c>
      <c r="X8" s="211">
        <v>1</v>
      </c>
      <c r="Y8" s="211">
        <v>0</v>
      </c>
      <c r="Z8" s="224">
        <v>0</v>
      </c>
      <c r="AA8" s="224">
        <v>4</v>
      </c>
      <c r="AB8" s="211">
        <f t="shared" si="2"/>
        <v>19</v>
      </c>
      <c r="AC8" s="211">
        <f t="shared" si="3"/>
        <v>8</v>
      </c>
      <c r="AD8" s="211">
        <f t="shared" si="4"/>
        <v>4</v>
      </c>
      <c r="AE8" s="211">
        <f t="shared" si="5"/>
        <v>1</v>
      </c>
      <c r="AF8" s="211">
        <f t="shared" si="6"/>
        <v>2</v>
      </c>
    </row>
    <row r="9" spans="1:38" ht="31.5" customHeight="1" x14ac:dyDescent="0.2">
      <c r="A9" s="100" t="s">
        <v>58</v>
      </c>
      <c r="B9" s="101" t="s">
        <v>59</v>
      </c>
      <c r="C9" s="45">
        <v>58</v>
      </c>
      <c r="D9" s="45">
        <v>39</v>
      </c>
      <c r="E9" s="45">
        <v>37</v>
      </c>
      <c r="F9" s="45">
        <v>29</v>
      </c>
      <c r="G9" s="93">
        <f t="shared" si="0"/>
        <v>42.38</v>
      </c>
      <c r="H9" s="93">
        <f t="shared" si="1"/>
        <v>57.62</v>
      </c>
      <c r="I9" s="101" t="s">
        <v>60</v>
      </c>
      <c r="J9" s="101" t="s">
        <v>61</v>
      </c>
      <c r="K9" s="101"/>
      <c r="L9" s="102">
        <v>2</v>
      </c>
      <c r="M9" s="106">
        <v>0</v>
      </c>
      <c r="N9" s="106">
        <v>0</v>
      </c>
      <c r="O9" s="102">
        <v>0</v>
      </c>
      <c r="P9" s="106">
        <v>0</v>
      </c>
      <c r="Q9" s="106">
        <v>0</v>
      </c>
      <c r="R9" s="106">
        <v>0</v>
      </c>
      <c r="S9" s="102">
        <v>4</v>
      </c>
      <c r="T9" s="106">
        <v>0</v>
      </c>
      <c r="U9" s="106">
        <v>1</v>
      </c>
      <c r="V9" s="106">
        <v>1</v>
      </c>
      <c r="W9" s="93">
        <v>0</v>
      </c>
      <c r="X9" s="93">
        <v>0</v>
      </c>
      <c r="Y9" s="93">
        <v>0</v>
      </c>
      <c r="Z9" s="106">
        <v>0</v>
      </c>
      <c r="AA9" s="106"/>
      <c r="AB9" s="93">
        <f t="shared" si="2"/>
        <v>8</v>
      </c>
      <c r="AC9" s="211">
        <f t="shared" si="3"/>
        <v>4</v>
      </c>
      <c r="AD9" s="211">
        <f t="shared" si="4"/>
        <v>2</v>
      </c>
      <c r="AE9" s="211">
        <f t="shared" si="5"/>
        <v>0</v>
      </c>
      <c r="AF9" s="211">
        <f t="shared" si="6"/>
        <v>2</v>
      </c>
      <c r="AG9"/>
      <c r="AH9"/>
      <c r="AI9"/>
      <c r="AJ9"/>
      <c r="AK9"/>
    </row>
    <row r="10" spans="1:38" s="229" customFormat="1" ht="31.5" customHeight="1" x14ac:dyDescent="0.2">
      <c r="A10" s="226" t="s">
        <v>62</v>
      </c>
      <c r="B10" s="227" t="s">
        <v>63</v>
      </c>
      <c r="C10" s="210">
        <v>10</v>
      </c>
      <c r="D10" s="210">
        <v>9</v>
      </c>
      <c r="E10" s="210">
        <v>15</v>
      </c>
      <c r="F10" s="210">
        <v>12</v>
      </c>
      <c r="G10" s="211">
        <f t="shared" si="0"/>
        <v>11.96</v>
      </c>
      <c r="H10" s="211">
        <f t="shared" si="1"/>
        <v>88.039999999999992</v>
      </c>
      <c r="I10" s="227" t="s">
        <v>64</v>
      </c>
      <c r="J10" s="227" t="s">
        <v>65</v>
      </c>
      <c r="K10" s="227"/>
      <c r="L10" s="228">
        <v>1</v>
      </c>
      <c r="M10" s="224">
        <v>0</v>
      </c>
      <c r="N10" s="224">
        <v>0</v>
      </c>
      <c r="O10" s="228">
        <v>2</v>
      </c>
      <c r="P10" s="224">
        <v>0</v>
      </c>
      <c r="Q10" s="224">
        <v>0</v>
      </c>
      <c r="R10" s="224">
        <v>0</v>
      </c>
      <c r="S10" s="228">
        <v>4</v>
      </c>
      <c r="T10" s="224">
        <v>0</v>
      </c>
      <c r="U10" s="224">
        <v>0</v>
      </c>
      <c r="V10" s="224">
        <v>0</v>
      </c>
      <c r="W10" s="211">
        <v>3</v>
      </c>
      <c r="X10" s="211">
        <v>2</v>
      </c>
      <c r="Y10" s="211">
        <v>0</v>
      </c>
      <c r="Z10" s="224">
        <v>0</v>
      </c>
      <c r="AA10" s="224"/>
      <c r="AB10" s="211">
        <f t="shared" si="2"/>
        <v>12</v>
      </c>
      <c r="AC10" s="211">
        <f t="shared" si="3"/>
        <v>7</v>
      </c>
      <c r="AD10" s="211">
        <f t="shared" si="4"/>
        <v>3</v>
      </c>
      <c r="AE10" s="211">
        <f t="shared" si="5"/>
        <v>2</v>
      </c>
      <c r="AF10" s="211">
        <f t="shared" si="6"/>
        <v>0</v>
      </c>
    </row>
    <row r="11" spans="1:38" s="229" customFormat="1" ht="31.5" customHeight="1" x14ac:dyDescent="0.2">
      <c r="A11" s="226" t="s">
        <v>66</v>
      </c>
      <c r="B11" s="227" t="s">
        <v>67</v>
      </c>
      <c r="C11" s="210">
        <v>26</v>
      </c>
      <c r="D11" s="210">
        <v>27</v>
      </c>
      <c r="E11" s="210">
        <v>9</v>
      </c>
      <c r="F11" s="210">
        <v>7</v>
      </c>
      <c r="G11" s="211">
        <f t="shared" si="0"/>
        <v>17.940000000000001</v>
      </c>
      <c r="H11" s="211">
        <f t="shared" si="1"/>
        <v>82.06</v>
      </c>
      <c r="I11" s="227" t="s">
        <v>68</v>
      </c>
      <c r="J11" s="227" t="s">
        <v>69</v>
      </c>
      <c r="K11" s="227"/>
      <c r="L11" s="228">
        <v>4</v>
      </c>
      <c r="M11" s="224">
        <v>0</v>
      </c>
      <c r="N11" s="224">
        <v>0</v>
      </c>
      <c r="O11" s="228">
        <v>1</v>
      </c>
      <c r="P11" s="224">
        <v>0</v>
      </c>
      <c r="Q11" s="224">
        <v>0</v>
      </c>
      <c r="R11" s="224">
        <v>0</v>
      </c>
      <c r="S11" s="228">
        <v>4</v>
      </c>
      <c r="T11" s="224">
        <v>0</v>
      </c>
      <c r="U11" s="224">
        <v>0</v>
      </c>
      <c r="V11" s="224">
        <v>0</v>
      </c>
      <c r="W11" s="211">
        <v>3</v>
      </c>
      <c r="X11" s="211">
        <v>2</v>
      </c>
      <c r="Y11" s="211">
        <v>0</v>
      </c>
      <c r="Z11" s="224">
        <v>0</v>
      </c>
      <c r="AA11" s="224" t="s">
        <v>70</v>
      </c>
      <c r="AB11" s="211">
        <f t="shared" si="2"/>
        <v>14</v>
      </c>
      <c r="AC11" s="211">
        <f t="shared" si="3"/>
        <v>7</v>
      </c>
      <c r="AD11" s="211">
        <f t="shared" si="4"/>
        <v>5</v>
      </c>
      <c r="AE11" s="211">
        <f t="shared" si="5"/>
        <v>2</v>
      </c>
      <c r="AF11" s="211">
        <f t="shared" si="6"/>
        <v>0</v>
      </c>
    </row>
    <row r="12" spans="1:38" ht="31.5" customHeight="1" x14ac:dyDescent="0.2">
      <c r="A12" s="100" t="s">
        <v>71</v>
      </c>
      <c r="B12" s="101" t="s">
        <v>72</v>
      </c>
      <c r="C12" s="45">
        <v>14</v>
      </c>
      <c r="D12" s="45">
        <v>18</v>
      </c>
      <c r="E12" s="45">
        <v>15</v>
      </c>
      <c r="F12" s="45">
        <v>11</v>
      </c>
      <c r="G12" s="93">
        <f t="shared" si="0"/>
        <v>15.08</v>
      </c>
      <c r="H12" s="93">
        <f t="shared" si="1"/>
        <v>84.92</v>
      </c>
      <c r="I12" s="101" t="s">
        <v>73</v>
      </c>
      <c r="J12" s="101" t="s">
        <v>74</v>
      </c>
      <c r="K12" s="101"/>
      <c r="L12" s="102">
        <v>3</v>
      </c>
      <c r="M12" s="106">
        <v>0</v>
      </c>
      <c r="N12" s="106">
        <v>0</v>
      </c>
      <c r="O12" s="102">
        <v>1</v>
      </c>
      <c r="P12" s="106">
        <v>0</v>
      </c>
      <c r="Q12" s="106">
        <v>0</v>
      </c>
      <c r="R12" s="106">
        <v>0</v>
      </c>
      <c r="S12" s="102">
        <v>1</v>
      </c>
      <c r="T12" s="106">
        <v>0</v>
      </c>
      <c r="U12" s="106">
        <v>0</v>
      </c>
      <c r="V12" s="106">
        <v>0</v>
      </c>
      <c r="W12" s="93">
        <v>2</v>
      </c>
      <c r="X12" s="93">
        <v>0</v>
      </c>
      <c r="Y12" s="93">
        <v>0</v>
      </c>
      <c r="Z12" s="106">
        <v>0</v>
      </c>
      <c r="AA12" s="106"/>
      <c r="AB12" s="93">
        <f t="shared" si="2"/>
        <v>7</v>
      </c>
      <c r="AC12" s="211">
        <f t="shared" si="3"/>
        <v>3</v>
      </c>
      <c r="AD12" s="211">
        <f t="shared" si="4"/>
        <v>4</v>
      </c>
      <c r="AE12" s="211">
        <f t="shared" si="5"/>
        <v>0</v>
      </c>
      <c r="AF12" s="211">
        <f t="shared" si="6"/>
        <v>0</v>
      </c>
      <c r="AG12"/>
      <c r="AH12"/>
      <c r="AI12"/>
      <c r="AJ12"/>
      <c r="AK12"/>
    </row>
    <row r="13" spans="1:38" s="229" customFormat="1" ht="31.5" customHeight="1" x14ac:dyDescent="0.2">
      <c r="A13" s="226" t="s">
        <v>75</v>
      </c>
      <c r="B13" s="227" t="s">
        <v>76</v>
      </c>
      <c r="C13" s="210">
        <v>16</v>
      </c>
      <c r="D13" s="210">
        <v>7</v>
      </c>
      <c r="E13" s="210">
        <v>14</v>
      </c>
      <c r="F13" s="210">
        <v>15</v>
      </c>
      <c r="G13" s="211">
        <f t="shared" si="0"/>
        <v>13.52</v>
      </c>
      <c r="H13" s="211">
        <f t="shared" si="1"/>
        <v>86.48</v>
      </c>
      <c r="I13" s="227" t="s">
        <v>77</v>
      </c>
      <c r="J13" s="227" t="s">
        <v>78</v>
      </c>
      <c r="K13" s="227"/>
      <c r="L13" s="228">
        <v>0</v>
      </c>
      <c r="M13" s="224">
        <v>0</v>
      </c>
      <c r="N13" s="224">
        <v>0</v>
      </c>
      <c r="O13" s="228">
        <v>2</v>
      </c>
      <c r="P13" s="224">
        <v>1</v>
      </c>
      <c r="Q13" s="224">
        <v>0</v>
      </c>
      <c r="R13" s="224">
        <v>0</v>
      </c>
      <c r="S13" s="228">
        <v>4</v>
      </c>
      <c r="T13" s="224">
        <v>0</v>
      </c>
      <c r="U13" s="224">
        <v>0</v>
      </c>
      <c r="V13" s="224">
        <v>0</v>
      </c>
      <c r="W13" s="211">
        <v>1</v>
      </c>
      <c r="X13" s="211">
        <v>3</v>
      </c>
      <c r="Y13" s="211">
        <v>0</v>
      </c>
      <c r="Z13" s="224">
        <v>0</v>
      </c>
      <c r="AA13" s="224"/>
      <c r="AB13" s="211">
        <f t="shared" si="2"/>
        <v>11</v>
      </c>
      <c r="AC13" s="211">
        <f t="shared" si="3"/>
        <v>5</v>
      </c>
      <c r="AD13" s="211">
        <f t="shared" si="4"/>
        <v>2</v>
      </c>
      <c r="AE13" s="211">
        <f t="shared" si="5"/>
        <v>4</v>
      </c>
      <c r="AF13" s="211">
        <f t="shared" si="6"/>
        <v>0</v>
      </c>
    </row>
    <row r="14" spans="1:38" s="229" customFormat="1" ht="31.5" customHeight="1" x14ac:dyDescent="0.2">
      <c r="A14" s="226" t="s">
        <v>79</v>
      </c>
      <c r="B14" s="227" t="s">
        <v>80</v>
      </c>
      <c r="C14" s="210">
        <v>8</v>
      </c>
      <c r="D14" s="210">
        <v>16</v>
      </c>
      <c r="E14" s="210">
        <v>22</v>
      </c>
      <c r="F14" s="210">
        <v>9</v>
      </c>
      <c r="G14" s="211">
        <f t="shared" si="0"/>
        <v>14.3</v>
      </c>
      <c r="H14" s="211">
        <f t="shared" si="1"/>
        <v>85.7</v>
      </c>
      <c r="I14" s="227" t="s">
        <v>81</v>
      </c>
      <c r="J14" s="227" t="s">
        <v>82</v>
      </c>
      <c r="K14" s="227"/>
      <c r="L14" s="228">
        <v>0</v>
      </c>
      <c r="M14" s="224">
        <v>0</v>
      </c>
      <c r="N14" s="224">
        <v>0</v>
      </c>
      <c r="O14" s="228">
        <v>3</v>
      </c>
      <c r="P14" s="224">
        <v>0</v>
      </c>
      <c r="Q14" s="224">
        <v>0</v>
      </c>
      <c r="R14" s="224">
        <v>0</v>
      </c>
      <c r="S14" s="228">
        <v>4</v>
      </c>
      <c r="T14" s="224">
        <v>0</v>
      </c>
      <c r="U14" s="224">
        <v>1</v>
      </c>
      <c r="V14" s="224">
        <v>1</v>
      </c>
      <c r="W14" s="211">
        <v>3</v>
      </c>
      <c r="X14" s="211">
        <v>0</v>
      </c>
      <c r="Y14" s="211">
        <v>0</v>
      </c>
      <c r="Z14" s="224">
        <v>0</v>
      </c>
      <c r="AA14" s="224"/>
      <c r="AB14" s="211">
        <f t="shared" si="2"/>
        <v>12</v>
      </c>
      <c r="AC14" s="211">
        <f t="shared" si="3"/>
        <v>7</v>
      </c>
      <c r="AD14" s="211">
        <f t="shared" si="4"/>
        <v>3</v>
      </c>
      <c r="AE14" s="211">
        <f t="shared" si="5"/>
        <v>0</v>
      </c>
      <c r="AF14" s="211">
        <f t="shared" si="6"/>
        <v>2</v>
      </c>
    </row>
    <row r="15" spans="1:38" s="229" customFormat="1" ht="31.5" customHeight="1" x14ac:dyDescent="0.2">
      <c r="A15" s="230" t="s">
        <v>83</v>
      </c>
      <c r="B15" s="231" t="s">
        <v>84</v>
      </c>
      <c r="C15" s="232">
        <v>41</v>
      </c>
      <c r="D15" s="232">
        <v>89</v>
      </c>
      <c r="E15" s="232">
        <v>64</v>
      </c>
      <c r="F15" s="232">
        <v>38</v>
      </c>
      <c r="G15" s="233">
        <f t="shared" si="0"/>
        <v>60.32</v>
      </c>
      <c r="H15" s="233">
        <f t="shared" si="1"/>
        <v>39.68</v>
      </c>
      <c r="I15" s="231" t="s">
        <v>85</v>
      </c>
      <c r="J15" s="231" t="s">
        <v>86</v>
      </c>
      <c r="K15" s="231"/>
      <c r="L15" s="234">
        <v>0</v>
      </c>
      <c r="M15" s="235">
        <v>0</v>
      </c>
      <c r="N15" s="235">
        <v>0</v>
      </c>
      <c r="O15" s="234">
        <v>3</v>
      </c>
      <c r="P15" s="235">
        <v>0</v>
      </c>
      <c r="Q15" s="235">
        <v>0</v>
      </c>
      <c r="R15" s="235">
        <v>0</v>
      </c>
      <c r="S15" s="234">
        <v>4</v>
      </c>
      <c r="T15" s="235">
        <v>0</v>
      </c>
      <c r="U15" s="235">
        <v>0</v>
      </c>
      <c r="V15" s="235">
        <v>1</v>
      </c>
      <c r="W15" s="233">
        <v>3</v>
      </c>
      <c r="X15" s="233">
        <v>0</v>
      </c>
      <c r="Y15" s="233">
        <v>0</v>
      </c>
      <c r="Z15" s="233">
        <v>0</v>
      </c>
      <c r="AA15" s="235"/>
      <c r="AB15" s="211">
        <f t="shared" si="2"/>
        <v>11</v>
      </c>
      <c r="AC15" s="211">
        <f t="shared" si="3"/>
        <v>7</v>
      </c>
      <c r="AD15" s="211">
        <f t="shared" si="4"/>
        <v>3</v>
      </c>
      <c r="AE15" s="211">
        <f t="shared" si="5"/>
        <v>0</v>
      </c>
      <c r="AF15" s="211">
        <f t="shared" si="6"/>
        <v>1</v>
      </c>
    </row>
    <row r="16" spans="1:38" s="172" customFormat="1" ht="16" thickBot="1" x14ac:dyDescent="0.25">
      <c r="A16" s="211" t="s">
        <v>2149</v>
      </c>
      <c r="B16" s="211" t="s">
        <v>99</v>
      </c>
      <c r="C16" s="211">
        <v>4</v>
      </c>
      <c r="D16" s="211">
        <v>3</v>
      </c>
      <c r="E16" s="211">
        <v>4</v>
      </c>
      <c r="F16" s="211">
        <v>12</v>
      </c>
      <c r="G16" s="211">
        <f>((AVERAGE(C16:F16))*(1.04))</f>
        <v>5.98</v>
      </c>
      <c r="H16" s="211">
        <f>100-G16</f>
        <v>94.02</v>
      </c>
      <c r="I16" s="211" t="s">
        <v>100</v>
      </c>
      <c r="J16" s="224" t="s">
        <v>49</v>
      </c>
      <c r="K16" s="224"/>
      <c r="L16" s="224">
        <v>1</v>
      </c>
      <c r="M16" s="224">
        <v>0</v>
      </c>
      <c r="N16" s="224">
        <v>0</v>
      </c>
      <c r="O16" s="224">
        <v>2</v>
      </c>
      <c r="P16" s="224">
        <v>0</v>
      </c>
      <c r="Q16" s="224">
        <v>1</v>
      </c>
      <c r="R16" s="224">
        <v>0</v>
      </c>
      <c r="S16" s="224">
        <v>3</v>
      </c>
      <c r="T16" s="224">
        <v>0</v>
      </c>
      <c r="U16" s="224">
        <v>0</v>
      </c>
      <c r="V16" s="224">
        <v>2</v>
      </c>
      <c r="W16" s="224">
        <v>0</v>
      </c>
      <c r="X16" s="211">
        <v>3</v>
      </c>
      <c r="Y16" s="211">
        <v>0</v>
      </c>
      <c r="Z16" s="224">
        <v>1</v>
      </c>
      <c r="AA16" s="224" t="s">
        <v>101</v>
      </c>
      <c r="AB16" s="211">
        <f>SUM(L16:Z16)</f>
        <v>13</v>
      </c>
      <c r="AC16" s="211">
        <f t="shared" si="3"/>
        <v>3</v>
      </c>
      <c r="AD16" s="211">
        <f t="shared" si="4"/>
        <v>4</v>
      </c>
      <c r="AE16" s="211">
        <f t="shared" si="5"/>
        <v>3</v>
      </c>
      <c r="AF16" s="211">
        <f t="shared" si="6"/>
        <v>2</v>
      </c>
      <c r="AG16" s="176"/>
      <c r="AH16" s="176"/>
      <c r="AI16" s="176"/>
      <c r="AJ16" s="176"/>
      <c r="AK16" s="176"/>
      <c r="AL16" s="176"/>
    </row>
    <row r="17" spans="1:38" s="2" customFormat="1" x14ac:dyDescent="0.2">
      <c r="A17" s="93" t="s">
        <v>2150</v>
      </c>
      <c r="B17" s="93" t="s">
        <v>103</v>
      </c>
      <c r="C17" s="93">
        <v>9</v>
      </c>
      <c r="D17" s="93">
        <v>25</v>
      </c>
      <c r="E17" s="93">
        <v>7</v>
      </c>
      <c r="F17" s="93">
        <v>12</v>
      </c>
      <c r="G17" s="93">
        <f>((AVERAGE(C17:F17))*(1.04))</f>
        <v>13.780000000000001</v>
      </c>
      <c r="H17" s="93">
        <f>100-G17</f>
        <v>86.22</v>
      </c>
      <c r="I17" s="93" t="s">
        <v>104</v>
      </c>
      <c r="J17" s="93"/>
      <c r="K17" s="93"/>
      <c r="L17" s="93">
        <v>1</v>
      </c>
      <c r="M17" s="93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93">
        <v>0</v>
      </c>
      <c r="T17" s="106">
        <v>0</v>
      </c>
      <c r="U17" s="106">
        <v>0</v>
      </c>
      <c r="V17" s="106">
        <v>1</v>
      </c>
      <c r="W17" s="95">
        <v>0</v>
      </c>
      <c r="X17" s="93">
        <v>2</v>
      </c>
      <c r="Y17" s="93">
        <v>0</v>
      </c>
      <c r="Z17" s="106">
        <v>0</v>
      </c>
      <c r="AA17" s="106"/>
      <c r="AB17" s="93">
        <f t="shared" ref="AB17:AB76" si="7">SUM(L17:Z17)</f>
        <v>4</v>
      </c>
      <c r="AC17" s="211">
        <f t="shared" si="3"/>
        <v>0</v>
      </c>
      <c r="AD17" s="211">
        <f t="shared" si="4"/>
        <v>1</v>
      </c>
      <c r="AE17" s="211">
        <f t="shared" si="5"/>
        <v>2</v>
      </c>
      <c r="AF17" s="211">
        <f t="shared" si="6"/>
        <v>1</v>
      </c>
      <c r="AG17" s="5"/>
      <c r="AH17" s="5"/>
      <c r="AI17" s="5"/>
      <c r="AJ17" s="5"/>
      <c r="AK17" s="5"/>
      <c r="AL17" s="5"/>
    </row>
    <row r="18" spans="1:38" s="2" customFormat="1" x14ac:dyDescent="0.2">
      <c r="A18" s="100" t="s">
        <v>2151</v>
      </c>
      <c r="B18" s="101" t="s">
        <v>106</v>
      </c>
      <c r="C18" s="45">
        <v>3</v>
      </c>
      <c r="D18" s="45">
        <v>7</v>
      </c>
      <c r="E18" s="45">
        <v>4</v>
      </c>
      <c r="F18" s="45">
        <v>4</v>
      </c>
      <c r="G18" s="93">
        <f t="shared" ref="G18:G25" si="8">((AVERAGE(C18:F18))*(1.04))</f>
        <v>4.68</v>
      </c>
      <c r="H18" s="93">
        <f t="shared" ref="H18:H25" si="9">100-G18</f>
        <v>95.32</v>
      </c>
      <c r="I18" s="101" t="s">
        <v>107</v>
      </c>
      <c r="J18" s="101"/>
      <c r="K18" s="101"/>
      <c r="L18" s="106">
        <v>0</v>
      </c>
      <c r="M18" s="102">
        <v>0</v>
      </c>
      <c r="N18" s="106">
        <v>1</v>
      </c>
      <c r="O18" s="106">
        <v>1</v>
      </c>
      <c r="P18" s="106">
        <v>0</v>
      </c>
      <c r="Q18" s="106">
        <v>0</v>
      </c>
      <c r="R18" s="106">
        <v>0</v>
      </c>
      <c r="S18" s="102">
        <v>4</v>
      </c>
      <c r="T18" s="106">
        <v>0</v>
      </c>
      <c r="U18" s="106">
        <v>0</v>
      </c>
      <c r="V18" s="106">
        <v>0</v>
      </c>
      <c r="W18" s="93">
        <v>0</v>
      </c>
      <c r="X18" s="93">
        <v>2</v>
      </c>
      <c r="Y18" s="93">
        <v>0</v>
      </c>
      <c r="Z18" s="106">
        <v>0</v>
      </c>
      <c r="AA18" s="106" t="s">
        <v>108</v>
      </c>
      <c r="AB18" s="93">
        <f t="shared" si="7"/>
        <v>8</v>
      </c>
      <c r="AC18" s="211">
        <f t="shared" si="3"/>
        <v>4</v>
      </c>
      <c r="AD18" s="211">
        <f t="shared" si="4"/>
        <v>1</v>
      </c>
      <c r="AE18" s="211">
        <f t="shared" si="5"/>
        <v>3</v>
      </c>
      <c r="AF18" s="211">
        <f t="shared" si="6"/>
        <v>0</v>
      </c>
      <c r="AG18" s="5"/>
      <c r="AH18" s="5"/>
      <c r="AI18" s="5"/>
      <c r="AJ18" s="5"/>
      <c r="AK18" s="5"/>
      <c r="AL18" s="5"/>
    </row>
    <row r="19" spans="1:38" s="2" customFormat="1" x14ac:dyDescent="0.2">
      <c r="A19" s="100" t="s">
        <v>2152</v>
      </c>
      <c r="B19" s="101" t="s">
        <v>110</v>
      </c>
      <c r="C19" s="45">
        <v>46</v>
      </c>
      <c r="D19" s="45">
        <v>28</v>
      </c>
      <c r="E19" s="45">
        <v>83</v>
      </c>
      <c r="F19" s="45">
        <v>96</v>
      </c>
      <c r="G19" s="93">
        <f t="shared" si="8"/>
        <v>65.78</v>
      </c>
      <c r="H19" s="93">
        <f t="shared" si="9"/>
        <v>34.22</v>
      </c>
      <c r="I19" s="101" t="s">
        <v>111</v>
      </c>
      <c r="J19" s="101" t="s">
        <v>112</v>
      </c>
      <c r="K19" s="101"/>
      <c r="L19" s="102">
        <v>0</v>
      </c>
      <c r="M19" s="106">
        <v>1</v>
      </c>
      <c r="N19" s="106">
        <v>0</v>
      </c>
      <c r="O19" s="102">
        <v>0</v>
      </c>
      <c r="P19" s="106">
        <v>0</v>
      </c>
      <c r="Q19" s="106">
        <v>0</v>
      </c>
      <c r="R19" s="106">
        <v>0</v>
      </c>
      <c r="S19" s="102">
        <v>0</v>
      </c>
      <c r="T19" s="106">
        <v>0</v>
      </c>
      <c r="U19" s="106">
        <v>0</v>
      </c>
      <c r="V19" s="106">
        <v>0</v>
      </c>
      <c r="W19" s="93">
        <v>0</v>
      </c>
      <c r="X19" s="93">
        <v>2</v>
      </c>
      <c r="Y19" s="93">
        <v>1</v>
      </c>
      <c r="Z19" s="106">
        <v>1</v>
      </c>
      <c r="AA19" s="106"/>
      <c r="AB19" s="93">
        <f t="shared" si="7"/>
        <v>5</v>
      </c>
      <c r="AC19" s="211">
        <f t="shared" si="3"/>
        <v>0</v>
      </c>
      <c r="AD19" s="211">
        <f t="shared" si="4"/>
        <v>0</v>
      </c>
      <c r="AE19" s="211">
        <f t="shared" si="5"/>
        <v>3</v>
      </c>
      <c r="AF19" s="211">
        <f t="shared" si="6"/>
        <v>1</v>
      </c>
      <c r="AG19" s="5"/>
      <c r="AH19" s="5"/>
      <c r="AI19" s="5"/>
      <c r="AJ19" s="5"/>
      <c r="AK19" s="5"/>
      <c r="AL19" s="5"/>
    </row>
    <row r="20" spans="1:38" x14ac:dyDescent="0.2">
      <c r="A20" s="100" t="s">
        <v>2153</v>
      </c>
      <c r="B20" s="101"/>
      <c r="C20" s="45">
        <v>5</v>
      </c>
      <c r="D20" s="45">
        <v>50</v>
      </c>
      <c r="E20" s="45">
        <v>8</v>
      </c>
      <c r="F20" s="45">
        <v>6</v>
      </c>
      <c r="G20" s="93">
        <f t="shared" si="8"/>
        <v>17.940000000000001</v>
      </c>
      <c r="H20" s="93">
        <f t="shared" si="9"/>
        <v>82.06</v>
      </c>
      <c r="I20" s="101" t="s">
        <v>114</v>
      </c>
      <c r="J20" s="101" t="s">
        <v>115</v>
      </c>
      <c r="K20" s="101"/>
      <c r="L20" s="102">
        <v>4</v>
      </c>
      <c r="M20" s="106">
        <v>0</v>
      </c>
      <c r="N20" s="106">
        <v>0</v>
      </c>
      <c r="O20" s="102">
        <v>0</v>
      </c>
      <c r="P20" s="106">
        <v>0</v>
      </c>
      <c r="Q20" s="106">
        <v>0</v>
      </c>
      <c r="R20" s="106">
        <v>0</v>
      </c>
      <c r="S20" s="102">
        <v>1</v>
      </c>
      <c r="T20" s="106">
        <v>0</v>
      </c>
      <c r="U20" s="106">
        <v>0</v>
      </c>
      <c r="V20" s="106">
        <v>0</v>
      </c>
      <c r="W20" s="93">
        <v>0</v>
      </c>
      <c r="X20" s="93">
        <v>0</v>
      </c>
      <c r="Y20" s="93">
        <v>0</v>
      </c>
      <c r="Z20" s="106">
        <v>0</v>
      </c>
      <c r="AA20" s="106" t="s">
        <v>116</v>
      </c>
      <c r="AB20" s="93">
        <f t="shared" si="7"/>
        <v>5</v>
      </c>
      <c r="AC20" s="211">
        <f t="shared" si="3"/>
        <v>1</v>
      </c>
      <c r="AD20" s="211">
        <f t="shared" si="4"/>
        <v>4</v>
      </c>
      <c r="AE20" s="211">
        <f t="shared" si="5"/>
        <v>0</v>
      </c>
      <c r="AF20" s="211">
        <f t="shared" si="6"/>
        <v>0</v>
      </c>
      <c r="AL20" s="5"/>
    </row>
    <row r="21" spans="1:38" x14ac:dyDescent="0.2">
      <c r="A21" s="100" t="s">
        <v>2154</v>
      </c>
      <c r="B21" t="s">
        <v>118</v>
      </c>
      <c r="C21" s="45">
        <v>21</v>
      </c>
      <c r="D21" s="45">
        <v>6</v>
      </c>
      <c r="E21" s="45">
        <v>42</v>
      </c>
      <c r="F21" s="45">
        <v>34</v>
      </c>
      <c r="G21" s="93">
        <f t="shared" si="8"/>
        <v>26.78</v>
      </c>
      <c r="H21" s="93">
        <f t="shared" si="9"/>
        <v>73.22</v>
      </c>
      <c r="I21" s="101" t="s">
        <v>119</v>
      </c>
      <c r="J21" s="101" t="s">
        <v>120</v>
      </c>
      <c r="K21" s="101"/>
      <c r="L21" s="102">
        <v>0</v>
      </c>
      <c r="M21" s="106">
        <v>0</v>
      </c>
      <c r="N21" s="106">
        <v>0</v>
      </c>
      <c r="O21" s="102">
        <v>0</v>
      </c>
      <c r="P21" s="106">
        <v>0</v>
      </c>
      <c r="Q21" s="106">
        <v>2</v>
      </c>
      <c r="R21" s="106">
        <v>0</v>
      </c>
      <c r="S21" s="102">
        <v>1</v>
      </c>
      <c r="T21" s="106">
        <v>0</v>
      </c>
      <c r="U21" s="106">
        <v>0</v>
      </c>
      <c r="V21" s="106">
        <v>0</v>
      </c>
      <c r="W21" s="93">
        <v>0</v>
      </c>
      <c r="X21" s="93">
        <v>2</v>
      </c>
      <c r="Y21" s="93">
        <v>0</v>
      </c>
      <c r="Z21" s="106">
        <v>0</v>
      </c>
      <c r="AA21" s="106" t="s">
        <v>121</v>
      </c>
      <c r="AB21" s="93">
        <f t="shared" si="7"/>
        <v>5</v>
      </c>
      <c r="AC21" s="211">
        <f t="shared" si="3"/>
        <v>1</v>
      </c>
      <c r="AD21" s="211">
        <f t="shared" si="4"/>
        <v>2</v>
      </c>
      <c r="AE21" s="211">
        <f t="shared" si="5"/>
        <v>2</v>
      </c>
      <c r="AF21" s="211">
        <f t="shared" si="6"/>
        <v>0</v>
      </c>
      <c r="AL21" s="5"/>
    </row>
    <row r="22" spans="1:38" x14ac:dyDescent="0.2">
      <c r="A22" s="100" t="s">
        <v>2155</v>
      </c>
      <c r="B22" s="101"/>
      <c r="C22" s="45">
        <v>23</v>
      </c>
      <c r="D22" s="45">
        <v>50</v>
      </c>
      <c r="E22" s="45">
        <v>13</v>
      </c>
      <c r="F22" s="45">
        <v>15</v>
      </c>
      <c r="G22" s="93">
        <f t="shared" si="8"/>
        <v>26.26</v>
      </c>
      <c r="H22" s="93">
        <f t="shared" si="9"/>
        <v>73.739999999999995</v>
      </c>
      <c r="I22" s="101" t="s">
        <v>123</v>
      </c>
      <c r="J22" s="101" t="s">
        <v>124</v>
      </c>
      <c r="K22" s="101"/>
      <c r="L22" s="102">
        <v>1</v>
      </c>
      <c r="M22" s="106">
        <v>0</v>
      </c>
      <c r="N22" s="106">
        <v>0</v>
      </c>
      <c r="O22" s="102">
        <v>0</v>
      </c>
      <c r="P22" s="106">
        <v>0</v>
      </c>
      <c r="Q22" s="106">
        <v>0</v>
      </c>
      <c r="R22" s="106">
        <v>0</v>
      </c>
      <c r="S22" s="102">
        <v>1</v>
      </c>
      <c r="T22" s="106">
        <v>0</v>
      </c>
      <c r="U22" s="106">
        <v>0</v>
      </c>
      <c r="V22" s="106">
        <v>0</v>
      </c>
      <c r="W22" s="93">
        <v>0</v>
      </c>
      <c r="X22" s="93">
        <v>3</v>
      </c>
      <c r="Y22" s="93">
        <v>0</v>
      </c>
      <c r="Z22" s="106">
        <v>0</v>
      </c>
      <c r="AA22" s="106"/>
      <c r="AB22" s="93">
        <f t="shared" si="7"/>
        <v>5</v>
      </c>
      <c r="AC22" s="211">
        <f t="shared" si="3"/>
        <v>1</v>
      </c>
      <c r="AD22" s="211">
        <f t="shared" si="4"/>
        <v>1</v>
      </c>
      <c r="AE22" s="211">
        <f t="shared" si="5"/>
        <v>3</v>
      </c>
      <c r="AF22" s="211">
        <f t="shared" si="6"/>
        <v>0</v>
      </c>
      <c r="AL22" s="5"/>
    </row>
    <row r="23" spans="1:38" x14ac:dyDescent="0.2">
      <c r="A23" s="100" t="s">
        <v>2156</v>
      </c>
      <c r="B23" s="101" t="s">
        <v>126</v>
      </c>
      <c r="C23" s="45">
        <v>15</v>
      </c>
      <c r="D23" s="45">
        <v>9</v>
      </c>
      <c r="E23" s="45">
        <v>34</v>
      </c>
      <c r="F23" s="45">
        <v>20</v>
      </c>
      <c r="G23" s="93">
        <f t="shared" si="8"/>
        <v>20.28</v>
      </c>
      <c r="H23" s="93">
        <f t="shared" si="9"/>
        <v>79.72</v>
      </c>
      <c r="I23" s="101" t="s">
        <v>127</v>
      </c>
      <c r="J23" s="101" t="s">
        <v>128</v>
      </c>
      <c r="K23" s="101"/>
      <c r="L23" s="102">
        <v>1</v>
      </c>
      <c r="M23" s="106">
        <v>0</v>
      </c>
      <c r="N23" s="106">
        <v>0</v>
      </c>
      <c r="O23" s="102">
        <v>2</v>
      </c>
      <c r="P23" s="106">
        <v>0</v>
      </c>
      <c r="Q23" s="106">
        <v>0</v>
      </c>
      <c r="R23" s="106">
        <v>0</v>
      </c>
      <c r="S23" s="102">
        <v>0</v>
      </c>
      <c r="T23" s="106">
        <v>0</v>
      </c>
      <c r="U23" s="106">
        <v>0</v>
      </c>
      <c r="V23" s="106">
        <v>1</v>
      </c>
      <c r="W23" s="93">
        <v>0</v>
      </c>
      <c r="X23" s="93">
        <v>2</v>
      </c>
      <c r="Y23" s="93">
        <v>0</v>
      </c>
      <c r="Z23" s="106">
        <v>0</v>
      </c>
      <c r="AA23" s="106"/>
      <c r="AB23" s="93">
        <f t="shared" si="7"/>
        <v>6</v>
      </c>
      <c r="AC23" s="211">
        <f t="shared" si="3"/>
        <v>0</v>
      </c>
      <c r="AD23" s="211">
        <f t="shared" si="4"/>
        <v>3</v>
      </c>
      <c r="AE23" s="211">
        <f t="shared" si="5"/>
        <v>2</v>
      </c>
      <c r="AF23" s="211">
        <f t="shared" si="6"/>
        <v>1</v>
      </c>
      <c r="AL23" s="5"/>
    </row>
    <row r="24" spans="1:38" x14ac:dyDescent="0.2">
      <c r="A24" s="100" t="s">
        <v>2157</v>
      </c>
      <c r="B24" s="101" t="s">
        <v>130</v>
      </c>
      <c r="C24" s="45">
        <v>14</v>
      </c>
      <c r="D24" s="45">
        <v>11</v>
      </c>
      <c r="E24" s="45">
        <v>7</v>
      </c>
      <c r="F24" s="45">
        <v>10</v>
      </c>
      <c r="G24" s="93">
        <f t="shared" si="8"/>
        <v>10.92</v>
      </c>
      <c r="H24" s="93">
        <f t="shared" si="9"/>
        <v>89.08</v>
      </c>
      <c r="I24" s="101" t="s">
        <v>131</v>
      </c>
      <c r="J24" s="101" t="s">
        <v>132</v>
      </c>
      <c r="K24" s="101"/>
      <c r="L24" s="102">
        <v>3</v>
      </c>
      <c r="M24" s="106">
        <v>0</v>
      </c>
      <c r="N24" s="106">
        <v>0</v>
      </c>
      <c r="O24" s="102">
        <v>0</v>
      </c>
      <c r="P24" s="106">
        <v>0</v>
      </c>
      <c r="Q24" s="106">
        <v>0</v>
      </c>
      <c r="R24" s="106">
        <v>0</v>
      </c>
      <c r="S24" s="102">
        <v>2</v>
      </c>
      <c r="T24" s="106">
        <v>0</v>
      </c>
      <c r="U24" s="106">
        <v>0</v>
      </c>
      <c r="V24" s="106">
        <v>1</v>
      </c>
      <c r="W24" s="93">
        <v>0</v>
      </c>
      <c r="X24" s="93">
        <v>3</v>
      </c>
      <c r="Y24" s="93">
        <v>0</v>
      </c>
      <c r="Z24" s="106">
        <v>0</v>
      </c>
      <c r="AA24" s="106"/>
      <c r="AB24" s="93">
        <f t="shared" si="7"/>
        <v>9</v>
      </c>
      <c r="AC24" s="211">
        <f t="shared" si="3"/>
        <v>2</v>
      </c>
      <c r="AD24" s="211">
        <f t="shared" si="4"/>
        <v>3</v>
      </c>
      <c r="AE24" s="211">
        <f t="shared" si="5"/>
        <v>3</v>
      </c>
      <c r="AF24" s="211">
        <f t="shared" si="6"/>
        <v>1</v>
      </c>
      <c r="AL24" s="5"/>
    </row>
    <row r="25" spans="1:38" x14ac:dyDescent="0.2">
      <c r="A25" s="100" t="s">
        <v>2158</v>
      </c>
      <c r="B25" s="101"/>
      <c r="C25" s="45">
        <v>14</v>
      </c>
      <c r="D25" s="45">
        <v>14</v>
      </c>
      <c r="E25" s="45">
        <v>28</v>
      </c>
      <c r="F25" s="45">
        <v>22</v>
      </c>
      <c r="G25" s="93">
        <f t="shared" si="8"/>
        <v>20.28</v>
      </c>
      <c r="H25" s="93">
        <f t="shared" si="9"/>
        <v>79.72</v>
      </c>
      <c r="I25" s="101" t="s">
        <v>134</v>
      </c>
      <c r="J25" s="101" t="s">
        <v>135</v>
      </c>
      <c r="K25" s="101"/>
      <c r="L25" s="102">
        <v>0</v>
      </c>
      <c r="M25" s="106">
        <v>1</v>
      </c>
      <c r="N25" s="106">
        <v>1</v>
      </c>
      <c r="O25" s="102">
        <v>0</v>
      </c>
      <c r="P25" s="106">
        <v>0</v>
      </c>
      <c r="Q25" s="106">
        <v>0</v>
      </c>
      <c r="R25" s="106">
        <v>0</v>
      </c>
      <c r="S25" s="102">
        <v>1</v>
      </c>
      <c r="T25" s="106">
        <v>0</v>
      </c>
      <c r="U25" s="106">
        <v>0</v>
      </c>
      <c r="V25" s="106">
        <v>1</v>
      </c>
      <c r="W25" s="93">
        <v>0</v>
      </c>
      <c r="X25" s="93">
        <v>3</v>
      </c>
      <c r="Y25" s="93">
        <v>0</v>
      </c>
      <c r="Z25" s="106">
        <v>0</v>
      </c>
      <c r="AA25" s="106"/>
      <c r="AB25" s="93">
        <f t="shared" si="7"/>
        <v>7</v>
      </c>
      <c r="AC25" s="211">
        <f t="shared" si="3"/>
        <v>1</v>
      </c>
      <c r="AD25" s="211">
        <f t="shared" si="4"/>
        <v>0</v>
      </c>
      <c r="AE25" s="211">
        <f t="shared" si="5"/>
        <v>4</v>
      </c>
      <c r="AF25" s="211">
        <f t="shared" si="6"/>
        <v>2</v>
      </c>
      <c r="AL25" s="5"/>
    </row>
    <row r="26" spans="1:38" x14ac:dyDescent="0.2">
      <c r="A26" s="229" t="s">
        <v>2159</v>
      </c>
      <c r="B26" s="229" t="s">
        <v>137</v>
      </c>
      <c r="C26" s="229">
        <v>13</v>
      </c>
      <c r="D26" s="229">
        <v>20</v>
      </c>
      <c r="E26" s="229">
        <v>7</v>
      </c>
      <c r="F26" s="229">
        <v>10</v>
      </c>
      <c r="G26" s="211">
        <f>((AVERAGE(C26:F26))*(1.04))</f>
        <v>13</v>
      </c>
      <c r="H26" s="211">
        <f>100-G26</f>
        <v>87</v>
      </c>
      <c r="I26" s="229" t="s">
        <v>138</v>
      </c>
      <c r="J26" s="229" t="s">
        <v>139</v>
      </c>
      <c r="K26" s="229"/>
      <c r="L26" s="229">
        <v>3</v>
      </c>
      <c r="M26" s="229">
        <v>0</v>
      </c>
      <c r="N26" s="229">
        <v>0</v>
      </c>
      <c r="O26" s="236">
        <v>0</v>
      </c>
      <c r="P26" s="236">
        <v>0</v>
      </c>
      <c r="Q26" s="236">
        <v>0</v>
      </c>
      <c r="R26" s="236">
        <v>0</v>
      </c>
      <c r="S26" s="237">
        <v>1</v>
      </c>
      <c r="T26" s="237">
        <v>0</v>
      </c>
      <c r="U26" s="238">
        <v>3</v>
      </c>
      <c r="V26" s="238">
        <v>0</v>
      </c>
      <c r="W26" s="238">
        <v>0</v>
      </c>
      <c r="X26" s="238">
        <v>2</v>
      </c>
      <c r="Y26" s="238">
        <v>1</v>
      </c>
      <c r="Z26" s="238">
        <v>0</v>
      </c>
      <c r="AA26" s="238"/>
      <c r="AB26" s="211">
        <f t="shared" si="7"/>
        <v>10</v>
      </c>
      <c r="AC26" s="211">
        <f t="shared" si="3"/>
        <v>1</v>
      </c>
      <c r="AD26" s="211">
        <f t="shared" si="4"/>
        <v>3</v>
      </c>
      <c r="AE26" s="211">
        <f t="shared" si="5"/>
        <v>3</v>
      </c>
      <c r="AF26" s="211">
        <f t="shared" si="6"/>
        <v>3</v>
      </c>
      <c r="AL26" s="5"/>
    </row>
    <row r="27" spans="1:38" x14ac:dyDescent="0.2">
      <c r="A27" s="100" t="s">
        <v>2160</v>
      </c>
      <c r="B27" s="101" t="s">
        <v>141</v>
      </c>
      <c r="C27" s="45">
        <v>8</v>
      </c>
      <c r="D27" s="45">
        <v>4</v>
      </c>
      <c r="E27" s="45">
        <v>12</v>
      </c>
      <c r="F27" s="45">
        <v>2</v>
      </c>
      <c r="G27" s="93">
        <f t="shared" ref="G27:G41" si="10">((AVERAGE(C27:F27))*(1.04))</f>
        <v>6.76</v>
      </c>
      <c r="H27" s="93">
        <f t="shared" ref="H27:H41" si="11">100-G27</f>
        <v>93.24</v>
      </c>
      <c r="I27" s="101" t="s">
        <v>142</v>
      </c>
      <c r="J27" s="101" t="s">
        <v>143</v>
      </c>
      <c r="K27" s="101"/>
      <c r="L27" s="102">
        <v>0</v>
      </c>
      <c r="M27" s="106">
        <v>0</v>
      </c>
      <c r="N27" s="106">
        <v>0</v>
      </c>
      <c r="O27" s="102">
        <v>0</v>
      </c>
      <c r="P27" s="106">
        <v>2</v>
      </c>
      <c r="Q27" s="106">
        <v>0</v>
      </c>
      <c r="R27" s="106">
        <v>0</v>
      </c>
      <c r="S27" s="102">
        <v>0</v>
      </c>
      <c r="T27" s="106">
        <v>0</v>
      </c>
      <c r="U27" s="106">
        <v>4</v>
      </c>
      <c r="V27" s="106">
        <v>0</v>
      </c>
      <c r="W27" s="93">
        <v>0</v>
      </c>
      <c r="X27" s="93">
        <v>0</v>
      </c>
      <c r="Y27" s="93">
        <v>0</v>
      </c>
      <c r="Z27" s="106">
        <v>0</v>
      </c>
      <c r="AA27" s="106"/>
      <c r="AB27" s="93">
        <f t="shared" si="7"/>
        <v>6</v>
      </c>
      <c r="AC27" s="211">
        <f t="shared" si="3"/>
        <v>0</v>
      </c>
      <c r="AD27" s="211">
        <f t="shared" si="4"/>
        <v>0</v>
      </c>
      <c r="AE27" s="211">
        <f t="shared" si="5"/>
        <v>2</v>
      </c>
      <c r="AF27" s="211">
        <f t="shared" si="6"/>
        <v>4</v>
      </c>
      <c r="AL27" s="5"/>
    </row>
    <row r="28" spans="1:38" x14ac:dyDescent="0.2">
      <c r="A28" s="100" t="s">
        <v>2161</v>
      </c>
      <c r="B28" s="101"/>
      <c r="C28" s="45">
        <v>4</v>
      </c>
      <c r="D28" s="45">
        <v>5</v>
      </c>
      <c r="E28" s="45">
        <v>13</v>
      </c>
      <c r="F28" s="45">
        <v>8</v>
      </c>
      <c r="G28" s="93">
        <f t="shared" si="10"/>
        <v>7.8000000000000007</v>
      </c>
      <c r="H28" s="93">
        <f t="shared" si="11"/>
        <v>92.2</v>
      </c>
      <c r="I28" s="101" t="s">
        <v>145</v>
      </c>
      <c r="J28" s="101" t="s">
        <v>146</v>
      </c>
      <c r="K28" s="101"/>
      <c r="L28" s="102">
        <v>1</v>
      </c>
      <c r="M28" s="106">
        <v>0</v>
      </c>
      <c r="N28" s="106">
        <v>0</v>
      </c>
      <c r="O28" s="102">
        <v>0</v>
      </c>
      <c r="P28" s="106">
        <v>0</v>
      </c>
      <c r="Q28" s="106">
        <v>0</v>
      </c>
      <c r="R28" s="106">
        <v>0</v>
      </c>
      <c r="S28" s="102">
        <v>1</v>
      </c>
      <c r="T28" s="106">
        <v>0</v>
      </c>
      <c r="U28" s="106">
        <v>0</v>
      </c>
      <c r="V28" s="106">
        <v>0</v>
      </c>
      <c r="W28" s="93">
        <v>0</v>
      </c>
      <c r="X28" s="93">
        <v>1</v>
      </c>
      <c r="Y28" s="93">
        <v>0</v>
      </c>
      <c r="Z28" s="106">
        <v>0</v>
      </c>
      <c r="AA28" s="106"/>
      <c r="AB28" s="93">
        <f t="shared" si="7"/>
        <v>3</v>
      </c>
      <c r="AC28" s="211">
        <f t="shared" si="3"/>
        <v>1</v>
      </c>
      <c r="AD28" s="211">
        <f t="shared" si="4"/>
        <v>1</v>
      </c>
      <c r="AE28" s="211">
        <f t="shared" si="5"/>
        <v>1</v>
      </c>
      <c r="AF28" s="211">
        <f t="shared" si="6"/>
        <v>0</v>
      </c>
      <c r="AL28" s="5"/>
    </row>
    <row r="29" spans="1:38" x14ac:dyDescent="0.2">
      <c r="A29" s="100" t="s">
        <v>2162</v>
      </c>
      <c r="B29" s="101" t="s">
        <v>148</v>
      </c>
      <c r="C29" s="45">
        <v>6</v>
      </c>
      <c r="D29" s="45">
        <v>4</v>
      </c>
      <c r="E29" s="45">
        <v>19</v>
      </c>
      <c r="F29" s="45">
        <v>16</v>
      </c>
      <c r="G29" s="93">
        <f t="shared" si="10"/>
        <v>11.700000000000001</v>
      </c>
      <c r="H29" s="93">
        <f t="shared" si="11"/>
        <v>88.3</v>
      </c>
      <c r="I29" s="101" t="s">
        <v>149</v>
      </c>
      <c r="J29" s="101" t="s">
        <v>150</v>
      </c>
      <c r="K29" s="101"/>
      <c r="L29" s="102">
        <v>1</v>
      </c>
      <c r="M29" s="106">
        <v>0</v>
      </c>
      <c r="N29" s="106">
        <v>0</v>
      </c>
      <c r="O29" s="102">
        <v>0</v>
      </c>
      <c r="P29" s="106">
        <v>0</v>
      </c>
      <c r="Q29" s="106">
        <v>0</v>
      </c>
      <c r="R29" s="106">
        <v>0</v>
      </c>
      <c r="S29" s="102">
        <v>0</v>
      </c>
      <c r="T29" s="106">
        <v>0</v>
      </c>
      <c r="U29" s="106">
        <v>0</v>
      </c>
      <c r="V29" s="106">
        <v>0</v>
      </c>
      <c r="W29" s="93">
        <v>0</v>
      </c>
      <c r="X29" s="93">
        <v>2</v>
      </c>
      <c r="Y29" s="93">
        <v>0</v>
      </c>
      <c r="Z29" s="106">
        <v>0</v>
      </c>
      <c r="AA29" s="106"/>
      <c r="AB29" s="93">
        <f t="shared" si="7"/>
        <v>3</v>
      </c>
      <c r="AC29" s="211">
        <f t="shared" si="3"/>
        <v>0</v>
      </c>
      <c r="AD29" s="211">
        <f t="shared" si="4"/>
        <v>1</v>
      </c>
      <c r="AE29" s="211">
        <f t="shared" si="5"/>
        <v>2</v>
      </c>
      <c r="AF29" s="211">
        <f t="shared" si="6"/>
        <v>0</v>
      </c>
      <c r="AL29" s="5"/>
    </row>
    <row r="30" spans="1:38" x14ac:dyDescent="0.2">
      <c r="A30" s="100" t="s">
        <v>2163</v>
      </c>
      <c r="B30" s="101" t="s">
        <v>152</v>
      </c>
      <c r="C30" s="45">
        <v>21</v>
      </c>
      <c r="D30" s="45">
        <v>29</v>
      </c>
      <c r="E30" s="45">
        <v>25</v>
      </c>
      <c r="F30" s="45">
        <v>14</v>
      </c>
      <c r="G30" s="93">
        <f t="shared" si="10"/>
        <v>23.14</v>
      </c>
      <c r="H30" s="93">
        <f t="shared" si="11"/>
        <v>76.86</v>
      </c>
      <c r="I30" s="101" t="s">
        <v>153</v>
      </c>
      <c r="J30" s="101" t="s">
        <v>154</v>
      </c>
      <c r="K30" s="101"/>
      <c r="L30" s="102">
        <v>1</v>
      </c>
      <c r="M30" s="106">
        <v>0</v>
      </c>
      <c r="N30" s="106">
        <v>0</v>
      </c>
      <c r="O30" s="102">
        <v>0</v>
      </c>
      <c r="P30" s="106">
        <v>1</v>
      </c>
      <c r="Q30" s="106">
        <v>0</v>
      </c>
      <c r="R30" s="106">
        <v>0</v>
      </c>
      <c r="S30" s="102">
        <v>1</v>
      </c>
      <c r="T30" s="106">
        <v>0</v>
      </c>
      <c r="U30" s="106">
        <v>0</v>
      </c>
      <c r="V30" s="106">
        <v>0</v>
      </c>
      <c r="W30" s="93">
        <v>0</v>
      </c>
      <c r="X30" s="93">
        <v>1</v>
      </c>
      <c r="Y30" s="93">
        <v>0</v>
      </c>
      <c r="Z30" s="106">
        <v>0</v>
      </c>
      <c r="AA30" s="106"/>
      <c r="AB30" s="93">
        <f t="shared" si="7"/>
        <v>4</v>
      </c>
      <c r="AC30" s="211">
        <f t="shared" si="3"/>
        <v>1</v>
      </c>
      <c r="AD30" s="211">
        <f t="shared" si="4"/>
        <v>1</v>
      </c>
      <c r="AE30" s="211">
        <f t="shared" si="5"/>
        <v>2</v>
      </c>
      <c r="AF30" s="211">
        <f t="shared" si="6"/>
        <v>0</v>
      </c>
      <c r="AL30" s="5"/>
    </row>
    <row r="31" spans="1:38" x14ac:dyDescent="0.2">
      <c r="A31" s="226" t="s">
        <v>2164</v>
      </c>
      <c r="B31" s="227"/>
      <c r="C31" s="210">
        <v>10</v>
      </c>
      <c r="D31" s="210">
        <v>9</v>
      </c>
      <c r="E31" s="210">
        <v>16</v>
      </c>
      <c r="F31" s="210">
        <v>28</v>
      </c>
      <c r="G31" s="211">
        <f t="shared" si="10"/>
        <v>16.38</v>
      </c>
      <c r="H31" s="211">
        <f t="shared" si="11"/>
        <v>83.62</v>
      </c>
      <c r="I31" s="227" t="s">
        <v>156</v>
      </c>
      <c r="J31" s="227" t="s">
        <v>157</v>
      </c>
      <c r="K31" s="227"/>
      <c r="L31" s="228">
        <v>3</v>
      </c>
      <c r="M31" s="224">
        <v>1</v>
      </c>
      <c r="N31" s="224">
        <v>0</v>
      </c>
      <c r="O31" s="228">
        <v>0</v>
      </c>
      <c r="P31" s="224">
        <v>0</v>
      </c>
      <c r="Q31" s="224">
        <v>0</v>
      </c>
      <c r="R31" s="224">
        <v>0</v>
      </c>
      <c r="S31" s="228">
        <v>2</v>
      </c>
      <c r="T31" s="224">
        <v>0</v>
      </c>
      <c r="U31" s="224">
        <v>0</v>
      </c>
      <c r="V31" s="224">
        <v>1</v>
      </c>
      <c r="W31" s="211">
        <v>0</v>
      </c>
      <c r="X31" s="211">
        <v>3</v>
      </c>
      <c r="Y31" s="211">
        <v>0</v>
      </c>
      <c r="Z31" s="224"/>
      <c r="AA31" s="224"/>
      <c r="AB31" s="211">
        <f t="shared" si="7"/>
        <v>10</v>
      </c>
      <c r="AC31" s="211">
        <f t="shared" si="3"/>
        <v>2</v>
      </c>
      <c r="AD31" s="211">
        <f t="shared" si="4"/>
        <v>3</v>
      </c>
      <c r="AE31" s="211">
        <f t="shared" si="5"/>
        <v>3</v>
      </c>
      <c r="AF31" s="211">
        <f t="shared" si="6"/>
        <v>2</v>
      </c>
      <c r="AL31" s="5"/>
    </row>
    <row r="32" spans="1:38" x14ac:dyDescent="0.2">
      <c r="A32" s="100" t="s">
        <v>2165</v>
      </c>
      <c r="B32" s="101" t="s">
        <v>159</v>
      </c>
      <c r="C32" s="45">
        <v>8</v>
      </c>
      <c r="D32" s="45">
        <v>9</v>
      </c>
      <c r="E32" s="45">
        <v>17</v>
      </c>
      <c r="F32" s="45">
        <v>10</v>
      </c>
      <c r="G32" s="93">
        <f t="shared" si="10"/>
        <v>11.440000000000001</v>
      </c>
      <c r="H32" s="93">
        <f t="shared" si="11"/>
        <v>88.56</v>
      </c>
      <c r="I32" s="101" t="s">
        <v>160</v>
      </c>
      <c r="J32" s="101" t="s">
        <v>161</v>
      </c>
      <c r="K32" s="101"/>
      <c r="L32" s="102">
        <v>0</v>
      </c>
      <c r="M32" s="106">
        <v>0</v>
      </c>
      <c r="N32" s="106">
        <v>0</v>
      </c>
      <c r="O32" s="102">
        <v>0</v>
      </c>
      <c r="P32" s="106">
        <v>1</v>
      </c>
      <c r="Q32" s="106">
        <v>0</v>
      </c>
      <c r="R32" s="106">
        <v>0</v>
      </c>
      <c r="S32" s="102">
        <v>2</v>
      </c>
      <c r="T32" s="106">
        <v>0</v>
      </c>
      <c r="U32" s="106">
        <v>0</v>
      </c>
      <c r="V32" s="106">
        <v>3</v>
      </c>
      <c r="W32" s="93">
        <v>0</v>
      </c>
      <c r="X32" s="93">
        <v>0</v>
      </c>
      <c r="Y32" s="93">
        <v>0</v>
      </c>
      <c r="Z32" s="106">
        <v>0</v>
      </c>
      <c r="AA32" s="106"/>
      <c r="AB32" s="93">
        <f t="shared" si="7"/>
        <v>6</v>
      </c>
      <c r="AC32" s="211">
        <f t="shared" si="3"/>
        <v>2</v>
      </c>
      <c r="AD32" s="211">
        <f t="shared" si="4"/>
        <v>0</v>
      </c>
      <c r="AE32" s="211">
        <f t="shared" si="5"/>
        <v>1</v>
      </c>
      <c r="AF32" s="211">
        <f t="shared" si="6"/>
        <v>3</v>
      </c>
      <c r="AL32" s="5"/>
    </row>
    <row r="33" spans="1:38" x14ac:dyDescent="0.2">
      <c r="A33" s="100" t="s">
        <v>2166</v>
      </c>
      <c r="B33" s="101" t="s">
        <v>163</v>
      </c>
      <c r="C33" s="45">
        <v>7</v>
      </c>
      <c r="D33" s="45">
        <v>5</v>
      </c>
      <c r="E33" s="45">
        <v>4</v>
      </c>
      <c r="F33" s="45">
        <v>5</v>
      </c>
      <c r="G33" s="93">
        <f t="shared" si="10"/>
        <v>5.46</v>
      </c>
      <c r="H33" s="93">
        <f t="shared" si="11"/>
        <v>94.54</v>
      </c>
      <c r="I33" s="101" t="s">
        <v>161</v>
      </c>
      <c r="J33" s="101" t="s">
        <v>164</v>
      </c>
      <c r="K33" s="101"/>
      <c r="L33" s="102">
        <v>0</v>
      </c>
      <c r="M33" s="106">
        <v>0</v>
      </c>
      <c r="N33" s="106">
        <v>0</v>
      </c>
      <c r="O33" s="102">
        <v>1</v>
      </c>
      <c r="P33" s="106">
        <v>1</v>
      </c>
      <c r="Q33" s="106">
        <v>0</v>
      </c>
      <c r="R33" s="106">
        <v>0</v>
      </c>
      <c r="S33" s="102">
        <v>1</v>
      </c>
      <c r="T33" s="106">
        <v>0</v>
      </c>
      <c r="U33" s="106">
        <v>0</v>
      </c>
      <c r="V33" s="106">
        <v>2</v>
      </c>
      <c r="W33" s="93">
        <v>0</v>
      </c>
      <c r="X33" s="93">
        <v>2</v>
      </c>
      <c r="Y33" s="93">
        <v>0</v>
      </c>
      <c r="Z33" s="106">
        <v>0</v>
      </c>
      <c r="AA33" s="106"/>
      <c r="AB33" s="93">
        <f t="shared" si="7"/>
        <v>7</v>
      </c>
      <c r="AC33" s="211">
        <f t="shared" si="3"/>
        <v>1</v>
      </c>
      <c r="AD33" s="211">
        <f t="shared" si="4"/>
        <v>1</v>
      </c>
      <c r="AE33" s="211">
        <f t="shared" si="5"/>
        <v>3</v>
      </c>
      <c r="AF33" s="211">
        <f t="shared" si="6"/>
        <v>2</v>
      </c>
      <c r="AL33" s="5"/>
    </row>
    <row r="34" spans="1:38" x14ac:dyDescent="0.2">
      <c r="A34" s="100" t="s">
        <v>2167</v>
      </c>
      <c r="B34" s="101" t="s">
        <v>166</v>
      </c>
      <c r="C34" s="45">
        <v>4</v>
      </c>
      <c r="D34" s="45">
        <v>8</v>
      </c>
      <c r="E34" s="45">
        <v>7</v>
      </c>
      <c r="F34" s="45">
        <v>7</v>
      </c>
      <c r="G34" s="93">
        <f t="shared" si="10"/>
        <v>6.76</v>
      </c>
      <c r="H34" s="93">
        <f t="shared" si="11"/>
        <v>93.24</v>
      </c>
      <c r="I34" s="101" t="s">
        <v>167</v>
      </c>
      <c r="J34" s="101" t="s">
        <v>168</v>
      </c>
      <c r="K34" s="101"/>
      <c r="L34" s="102">
        <v>0</v>
      </c>
      <c r="M34" s="106">
        <v>0</v>
      </c>
      <c r="N34" s="106">
        <v>0</v>
      </c>
      <c r="O34" s="102">
        <v>1</v>
      </c>
      <c r="P34" s="106">
        <v>2</v>
      </c>
      <c r="Q34" s="106">
        <v>0</v>
      </c>
      <c r="R34" s="106">
        <v>0</v>
      </c>
      <c r="S34" s="102">
        <v>3</v>
      </c>
      <c r="T34" s="106">
        <v>0</v>
      </c>
      <c r="U34" s="106">
        <v>0</v>
      </c>
      <c r="V34" s="106">
        <v>1</v>
      </c>
      <c r="W34" s="93">
        <v>0</v>
      </c>
      <c r="X34" s="93">
        <v>1</v>
      </c>
      <c r="Y34" s="93">
        <v>0</v>
      </c>
      <c r="Z34" s="106">
        <v>0</v>
      </c>
      <c r="AA34" s="106"/>
      <c r="AB34" s="93">
        <f t="shared" si="7"/>
        <v>8</v>
      </c>
      <c r="AC34" s="211">
        <f t="shared" si="3"/>
        <v>3</v>
      </c>
      <c r="AD34" s="211">
        <f t="shared" si="4"/>
        <v>1</v>
      </c>
      <c r="AE34" s="211">
        <f t="shared" si="5"/>
        <v>3</v>
      </c>
      <c r="AF34" s="211">
        <f t="shared" si="6"/>
        <v>1</v>
      </c>
      <c r="AL34" s="5"/>
    </row>
    <row r="35" spans="1:38" x14ac:dyDescent="0.2">
      <c r="A35" s="100" t="s">
        <v>2168</v>
      </c>
      <c r="B35" s="101" t="s">
        <v>170</v>
      </c>
      <c r="C35" s="45">
        <v>7</v>
      </c>
      <c r="D35" s="45">
        <v>5</v>
      </c>
      <c r="E35" s="45">
        <v>11</v>
      </c>
      <c r="F35" s="45">
        <v>7</v>
      </c>
      <c r="G35" s="93">
        <f t="shared" si="10"/>
        <v>7.8000000000000007</v>
      </c>
      <c r="H35" s="93">
        <f t="shared" si="11"/>
        <v>92.2</v>
      </c>
      <c r="I35" s="101" t="s">
        <v>85</v>
      </c>
      <c r="J35" s="101" t="s">
        <v>171</v>
      </c>
      <c r="K35" s="101"/>
      <c r="L35" s="102">
        <v>0</v>
      </c>
      <c r="M35" s="106">
        <v>0</v>
      </c>
      <c r="N35" s="106">
        <v>0</v>
      </c>
      <c r="O35" s="102">
        <v>0</v>
      </c>
      <c r="P35" s="106">
        <v>0</v>
      </c>
      <c r="Q35" s="106">
        <v>0</v>
      </c>
      <c r="R35" s="106">
        <v>0</v>
      </c>
      <c r="S35" s="102">
        <v>4</v>
      </c>
      <c r="T35" s="106">
        <v>0</v>
      </c>
      <c r="U35" s="106">
        <v>0</v>
      </c>
      <c r="V35" s="106">
        <v>2</v>
      </c>
      <c r="W35" s="93">
        <v>0</v>
      </c>
      <c r="X35" s="93">
        <v>1</v>
      </c>
      <c r="Y35" s="93">
        <v>2</v>
      </c>
      <c r="Z35" s="106">
        <v>0</v>
      </c>
      <c r="AA35" s="106"/>
      <c r="AB35" s="93">
        <f t="shared" si="7"/>
        <v>9</v>
      </c>
      <c r="AC35" s="211">
        <f t="shared" si="3"/>
        <v>4</v>
      </c>
      <c r="AD35" s="211">
        <f t="shared" si="4"/>
        <v>0</v>
      </c>
      <c r="AE35" s="211">
        <f t="shared" si="5"/>
        <v>3</v>
      </c>
      <c r="AF35" s="211">
        <f t="shared" si="6"/>
        <v>2</v>
      </c>
      <c r="AL35" s="5"/>
    </row>
    <row r="36" spans="1:38" x14ac:dyDescent="0.2">
      <c r="A36" s="100" t="s">
        <v>2169</v>
      </c>
      <c r="B36" s="101"/>
      <c r="C36" s="45">
        <v>9</v>
      </c>
      <c r="D36" s="45">
        <v>6</v>
      </c>
      <c r="E36" s="45">
        <v>5</v>
      </c>
      <c r="F36" s="45">
        <v>10</v>
      </c>
      <c r="G36" s="93">
        <f t="shared" si="10"/>
        <v>7.8000000000000007</v>
      </c>
      <c r="H36" s="93">
        <f t="shared" si="11"/>
        <v>92.2</v>
      </c>
      <c r="I36" s="101" t="s">
        <v>173</v>
      </c>
      <c r="J36" s="101"/>
      <c r="K36" s="101"/>
      <c r="L36" s="102">
        <v>0</v>
      </c>
      <c r="M36" s="106">
        <v>0</v>
      </c>
      <c r="N36" s="106">
        <v>0</v>
      </c>
      <c r="O36" s="102">
        <v>0</v>
      </c>
      <c r="P36" s="106">
        <v>0</v>
      </c>
      <c r="Q36" s="106">
        <v>0</v>
      </c>
      <c r="R36" s="106">
        <v>0</v>
      </c>
      <c r="S36" s="102">
        <v>3</v>
      </c>
      <c r="T36" s="106">
        <v>0</v>
      </c>
      <c r="U36" s="106">
        <v>0</v>
      </c>
      <c r="V36" s="106">
        <v>2</v>
      </c>
      <c r="W36" s="93">
        <v>0</v>
      </c>
      <c r="X36" s="93">
        <v>2</v>
      </c>
      <c r="Y36" s="93">
        <v>1</v>
      </c>
      <c r="Z36" s="106">
        <v>0</v>
      </c>
      <c r="AA36" s="106"/>
      <c r="AB36" s="93">
        <f t="shared" si="7"/>
        <v>8</v>
      </c>
      <c r="AC36" s="211">
        <f t="shared" si="3"/>
        <v>3</v>
      </c>
      <c r="AD36" s="211">
        <f t="shared" si="4"/>
        <v>0</v>
      </c>
      <c r="AE36" s="211">
        <f t="shared" si="5"/>
        <v>3</v>
      </c>
      <c r="AF36" s="211">
        <f t="shared" si="6"/>
        <v>2</v>
      </c>
      <c r="AL36" s="5"/>
    </row>
    <row r="37" spans="1:38" x14ac:dyDescent="0.2">
      <c r="A37" s="100" t="s">
        <v>2170</v>
      </c>
      <c r="B37" s="101" t="s">
        <v>175</v>
      </c>
      <c r="C37" s="45">
        <v>7</v>
      </c>
      <c r="D37" s="45">
        <v>9</v>
      </c>
      <c r="E37" s="45">
        <v>10</v>
      </c>
      <c r="F37" s="45">
        <v>6</v>
      </c>
      <c r="G37" s="93">
        <f t="shared" si="10"/>
        <v>8.32</v>
      </c>
      <c r="H37" s="93">
        <f t="shared" si="11"/>
        <v>91.68</v>
      </c>
      <c r="I37" s="101" t="s">
        <v>176</v>
      </c>
      <c r="J37" s="101" t="s">
        <v>177</v>
      </c>
      <c r="K37" s="101"/>
      <c r="L37" s="102">
        <v>0</v>
      </c>
      <c r="M37" s="106">
        <v>0</v>
      </c>
      <c r="N37" s="106">
        <v>0</v>
      </c>
      <c r="O37" s="102">
        <v>0</v>
      </c>
      <c r="P37" s="106">
        <v>0</v>
      </c>
      <c r="Q37" s="106">
        <v>0</v>
      </c>
      <c r="R37" s="106">
        <v>0</v>
      </c>
      <c r="S37" s="102">
        <v>2</v>
      </c>
      <c r="T37" s="106">
        <v>0</v>
      </c>
      <c r="U37" s="106">
        <v>0</v>
      </c>
      <c r="V37" s="106">
        <v>2</v>
      </c>
      <c r="W37" s="93">
        <v>0</v>
      </c>
      <c r="X37" s="93">
        <v>1</v>
      </c>
      <c r="Y37" s="93">
        <v>4</v>
      </c>
      <c r="Z37" s="106">
        <v>0</v>
      </c>
      <c r="AA37" s="106"/>
      <c r="AB37" s="93">
        <f t="shared" si="7"/>
        <v>9</v>
      </c>
      <c r="AC37" s="211">
        <f t="shared" si="3"/>
        <v>2</v>
      </c>
      <c r="AD37" s="211">
        <f t="shared" si="4"/>
        <v>0</v>
      </c>
      <c r="AE37" s="211">
        <f t="shared" si="5"/>
        <v>5</v>
      </c>
      <c r="AF37" s="211">
        <f t="shared" si="6"/>
        <v>2</v>
      </c>
      <c r="AL37" s="5"/>
    </row>
    <row r="38" spans="1:38" x14ac:dyDescent="0.2">
      <c r="A38" s="100" t="s">
        <v>2171</v>
      </c>
      <c r="B38" s="101"/>
      <c r="C38" s="45">
        <v>14</v>
      </c>
      <c r="D38" s="45">
        <v>15</v>
      </c>
      <c r="E38" s="45">
        <v>17</v>
      </c>
      <c r="F38" s="45">
        <v>28</v>
      </c>
      <c r="G38" s="93">
        <f t="shared" si="10"/>
        <v>19.240000000000002</v>
      </c>
      <c r="H38" s="93">
        <f t="shared" si="11"/>
        <v>80.759999999999991</v>
      </c>
      <c r="I38" s="101" t="s">
        <v>179</v>
      </c>
      <c r="J38" s="101" t="s">
        <v>167</v>
      </c>
      <c r="K38" s="101"/>
      <c r="L38" s="102">
        <v>0</v>
      </c>
      <c r="M38" s="106">
        <v>0</v>
      </c>
      <c r="N38" s="106">
        <v>0</v>
      </c>
      <c r="O38" s="102">
        <v>0</v>
      </c>
      <c r="P38" s="106">
        <v>0</v>
      </c>
      <c r="Q38" s="106">
        <v>0</v>
      </c>
      <c r="R38" s="106">
        <v>0</v>
      </c>
      <c r="S38" s="102">
        <v>1</v>
      </c>
      <c r="T38" s="106">
        <v>0</v>
      </c>
      <c r="U38" s="106">
        <v>0</v>
      </c>
      <c r="V38" s="106">
        <v>1</v>
      </c>
      <c r="W38" s="93">
        <v>0</v>
      </c>
      <c r="X38" s="93">
        <v>2</v>
      </c>
      <c r="Y38" s="93">
        <v>1</v>
      </c>
      <c r="Z38" s="106">
        <v>0</v>
      </c>
      <c r="AA38" s="106"/>
      <c r="AB38" s="93">
        <f t="shared" si="7"/>
        <v>5</v>
      </c>
      <c r="AC38" s="211">
        <f t="shared" si="3"/>
        <v>1</v>
      </c>
      <c r="AD38" s="211">
        <f t="shared" si="4"/>
        <v>0</v>
      </c>
      <c r="AE38" s="211">
        <f t="shared" si="5"/>
        <v>3</v>
      </c>
      <c r="AF38" s="211">
        <f t="shared" si="6"/>
        <v>1</v>
      </c>
      <c r="AL38" s="5"/>
    </row>
    <row r="39" spans="1:38" x14ac:dyDescent="0.2">
      <c r="A39" s="100" t="s">
        <v>2172</v>
      </c>
      <c r="B39" s="101" t="s">
        <v>181</v>
      </c>
      <c r="C39" s="45">
        <v>18</v>
      </c>
      <c r="D39" s="45">
        <v>21</v>
      </c>
      <c r="E39" s="45">
        <v>33</v>
      </c>
      <c r="F39" s="45">
        <v>20</v>
      </c>
      <c r="G39" s="93">
        <f t="shared" si="10"/>
        <v>23.92</v>
      </c>
      <c r="H39" s="93">
        <f t="shared" si="11"/>
        <v>76.08</v>
      </c>
      <c r="I39" s="101" t="s">
        <v>173</v>
      </c>
      <c r="J39" s="101" t="s">
        <v>171</v>
      </c>
      <c r="K39" s="101"/>
      <c r="L39" s="102">
        <v>0</v>
      </c>
      <c r="M39" s="106">
        <v>0</v>
      </c>
      <c r="N39" s="106">
        <v>1</v>
      </c>
      <c r="O39" s="102">
        <v>0</v>
      </c>
      <c r="P39" s="106">
        <v>0</v>
      </c>
      <c r="Q39" s="106">
        <v>0</v>
      </c>
      <c r="R39" s="106">
        <v>0</v>
      </c>
      <c r="S39" s="102">
        <v>3</v>
      </c>
      <c r="T39" s="106">
        <v>0</v>
      </c>
      <c r="U39" s="106">
        <v>0</v>
      </c>
      <c r="V39" s="106">
        <v>1</v>
      </c>
      <c r="W39" s="93">
        <v>1</v>
      </c>
      <c r="X39" s="93">
        <v>2</v>
      </c>
      <c r="Y39" s="93">
        <v>1</v>
      </c>
      <c r="Z39" s="106">
        <v>0</v>
      </c>
      <c r="AA39" s="106"/>
      <c r="AB39" s="93">
        <f t="shared" si="7"/>
        <v>9</v>
      </c>
      <c r="AC39" s="211">
        <f t="shared" si="3"/>
        <v>4</v>
      </c>
      <c r="AD39" s="211">
        <f t="shared" si="4"/>
        <v>0</v>
      </c>
      <c r="AE39" s="211">
        <f t="shared" si="5"/>
        <v>4</v>
      </c>
      <c r="AF39" s="211">
        <f t="shared" si="6"/>
        <v>1</v>
      </c>
      <c r="AL39" s="5"/>
    </row>
    <row r="40" spans="1:38" ht="45" x14ac:dyDescent="0.2">
      <c r="A40" s="100" t="s">
        <v>2173</v>
      </c>
      <c r="B40" s="101" t="s">
        <v>183</v>
      </c>
      <c r="C40" s="45">
        <v>24</v>
      </c>
      <c r="D40" s="45">
        <v>31</v>
      </c>
      <c r="E40" s="45">
        <v>43</v>
      </c>
      <c r="F40" s="45">
        <v>27</v>
      </c>
      <c r="G40" s="93">
        <f t="shared" si="10"/>
        <v>32.5</v>
      </c>
      <c r="H40" s="93">
        <f t="shared" si="11"/>
        <v>67.5</v>
      </c>
      <c r="I40" s="188" t="s">
        <v>184</v>
      </c>
      <c r="J40" s="101" t="s">
        <v>185</v>
      </c>
      <c r="K40" s="101"/>
      <c r="L40" s="102">
        <v>0</v>
      </c>
      <c r="M40" s="106">
        <v>0</v>
      </c>
      <c r="N40" s="106">
        <v>0</v>
      </c>
      <c r="O40" s="102">
        <v>0</v>
      </c>
      <c r="P40" s="106">
        <v>1</v>
      </c>
      <c r="Q40" s="106">
        <v>0</v>
      </c>
      <c r="R40" s="106">
        <v>0</v>
      </c>
      <c r="S40" s="102">
        <v>2</v>
      </c>
      <c r="T40" s="106">
        <v>0</v>
      </c>
      <c r="U40" s="106">
        <v>0</v>
      </c>
      <c r="V40" s="106">
        <v>2</v>
      </c>
      <c r="W40" s="93">
        <v>0</v>
      </c>
      <c r="X40" s="93">
        <v>2</v>
      </c>
      <c r="Y40" s="93">
        <v>2</v>
      </c>
      <c r="Z40" s="106"/>
      <c r="AA40" s="106"/>
      <c r="AB40" s="93">
        <f t="shared" si="7"/>
        <v>9</v>
      </c>
      <c r="AC40" s="211">
        <f t="shared" si="3"/>
        <v>2</v>
      </c>
      <c r="AD40" s="211">
        <f t="shared" si="4"/>
        <v>0</v>
      </c>
      <c r="AE40" s="211">
        <f t="shared" si="5"/>
        <v>5</v>
      </c>
      <c r="AF40" s="211">
        <f t="shared" si="6"/>
        <v>2</v>
      </c>
      <c r="AL40" s="5"/>
    </row>
    <row r="41" spans="1:38" x14ac:dyDescent="0.2">
      <c r="A41" s="161" t="s">
        <v>2174</v>
      </c>
      <c r="B41" s="162" t="s">
        <v>187</v>
      </c>
      <c r="C41" s="163">
        <v>43</v>
      </c>
      <c r="D41" s="163">
        <v>22</v>
      </c>
      <c r="E41" s="163">
        <v>30</v>
      </c>
      <c r="F41" s="163">
        <v>21</v>
      </c>
      <c r="G41" s="154">
        <f t="shared" si="10"/>
        <v>30.16</v>
      </c>
      <c r="H41" s="154">
        <f t="shared" si="11"/>
        <v>69.84</v>
      </c>
      <c r="I41" s="162" t="s">
        <v>188</v>
      </c>
      <c r="J41" s="162" t="s">
        <v>57</v>
      </c>
      <c r="K41" s="162"/>
      <c r="L41" s="164">
        <v>0</v>
      </c>
      <c r="M41" s="164">
        <v>0</v>
      </c>
      <c r="N41" s="165">
        <v>0</v>
      </c>
      <c r="O41" s="164">
        <v>1</v>
      </c>
      <c r="P41" s="165">
        <v>0</v>
      </c>
      <c r="Q41" s="165">
        <v>0</v>
      </c>
      <c r="R41" s="165">
        <v>0</v>
      </c>
      <c r="S41" s="164">
        <v>2</v>
      </c>
      <c r="T41" s="165">
        <v>0</v>
      </c>
      <c r="U41" s="154">
        <v>0</v>
      </c>
      <c r="V41" s="154">
        <v>1</v>
      </c>
      <c r="W41" s="154">
        <v>0</v>
      </c>
      <c r="X41" s="154">
        <v>2</v>
      </c>
      <c r="Y41" s="154">
        <v>1</v>
      </c>
      <c r="Z41" s="165">
        <v>0</v>
      </c>
      <c r="AA41" s="165"/>
      <c r="AB41" s="93">
        <f t="shared" si="7"/>
        <v>7</v>
      </c>
      <c r="AC41" s="211">
        <f t="shared" si="3"/>
        <v>2</v>
      </c>
      <c r="AD41" s="211">
        <f t="shared" si="4"/>
        <v>1</v>
      </c>
      <c r="AE41" s="211">
        <f t="shared" si="5"/>
        <v>3</v>
      </c>
      <c r="AF41" s="211">
        <f t="shared" si="6"/>
        <v>1</v>
      </c>
      <c r="AL41" s="5"/>
    </row>
    <row r="42" spans="1:38" x14ac:dyDescent="0.2">
      <c r="A42" s="93" t="s">
        <v>1744</v>
      </c>
      <c r="B42" s="115" t="s">
        <v>192</v>
      </c>
      <c r="C42" s="93">
        <v>37</v>
      </c>
      <c r="D42" s="93">
        <v>5</v>
      </c>
      <c r="E42" s="93">
        <v>23</v>
      </c>
      <c r="F42" s="93">
        <v>90</v>
      </c>
      <c r="G42" s="93">
        <f t="shared" ref="G42:G70" si="12">((AVERAGE(C42:F42))*(1.04))</f>
        <v>40.300000000000004</v>
      </c>
      <c r="H42" s="93">
        <f t="shared" ref="H42:H70" si="13">100-G42</f>
        <v>59.699999999999996</v>
      </c>
      <c r="I42" s="93" t="s">
        <v>193</v>
      </c>
      <c r="J42" s="93" t="s">
        <v>194</v>
      </c>
      <c r="K42" s="93"/>
      <c r="L42" s="93">
        <v>2</v>
      </c>
      <c r="M42" s="93">
        <v>1</v>
      </c>
      <c r="N42" s="93">
        <v>0</v>
      </c>
      <c r="O42" s="93">
        <v>3</v>
      </c>
      <c r="P42" s="93">
        <v>1</v>
      </c>
      <c r="Q42" s="93">
        <v>2</v>
      </c>
      <c r="R42" s="93">
        <v>0</v>
      </c>
      <c r="S42" s="93">
        <v>3</v>
      </c>
      <c r="T42" s="93">
        <v>0</v>
      </c>
      <c r="U42" s="93">
        <v>0</v>
      </c>
      <c r="V42" s="93">
        <v>0</v>
      </c>
      <c r="W42" s="93">
        <v>1</v>
      </c>
      <c r="X42" s="93">
        <v>3</v>
      </c>
      <c r="Y42" s="93">
        <v>0</v>
      </c>
      <c r="Z42" s="93">
        <v>0</v>
      </c>
      <c r="AA42" s="93">
        <v>1</v>
      </c>
      <c r="AB42" s="93">
        <f t="shared" si="7"/>
        <v>16</v>
      </c>
      <c r="AC42" s="211">
        <f t="shared" si="3"/>
        <v>4</v>
      </c>
      <c r="AD42" s="211">
        <f t="shared" si="4"/>
        <v>7</v>
      </c>
      <c r="AE42" s="211">
        <f t="shared" si="5"/>
        <v>4</v>
      </c>
      <c r="AF42" s="211">
        <f t="shared" si="6"/>
        <v>1</v>
      </c>
    </row>
    <row r="43" spans="1:38" x14ac:dyDescent="0.2">
      <c r="A43" s="93" t="s">
        <v>1745</v>
      </c>
      <c r="B43" s="115" t="s">
        <v>195</v>
      </c>
      <c r="C43" s="93">
        <v>8</v>
      </c>
      <c r="D43" s="93">
        <v>4</v>
      </c>
      <c r="E43" s="93">
        <v>3</v>
      </c>
      <c r="F43" s="93">
        <v>5</v>
      </c>
      <c r="G43" s="93">
        <f t="shared" si="12"/>
        <v>5.2</v>
      </c>
      <c r="H43" s="93">
        <f t="shared" si="13"/>
        <v>94.8</v>
      </c>
      <c r="I43" s="93" t="s">
        <v>196</v>
      </c>
      <c r="J43" s="93" t="s">
        <v>197</v>
      </c>
      <c r="K43" s="93"/>
      <c r="L43" s="93">
        <v>1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4</v>
      </c>
      <c r="T43" s="93">
        <v>0</v>
      </c>
      <c r="U43" s="93">
        <v>0</v>
      </c>
      <c r="V43" s="93">
        <v>0</v>
      </c>
      <c r="W43" s="93">
        <v>2</v>
      </c>
      <c r="X43" s="93">
        <v>1</v>
      </c>
      <c r="Y43" s="93">
        <v>0</v>
      </c>
      <c r="Z43" s="93">
        <v>0</v>
      </c>
      <c r="AA43" s="93">
        <v>0</v>
      </c>
      <c r="AB43" s="93">
        <f t="shared" si="7"/>
        <v>8</v>
      </c>
      <c r="AC43" s="211">
        <f t="shared" si="3"/>
        <v>6</v>
      </c>
      <c r="AD43" s="211">
        <f t="shared" si="4"/>
        <v>1</v>
      </c>
      <c r="AE43" s="211">
        <f t="shared" si="5"/>
        <v>1</v>
      </c>
      <c r="AF43" s="211">
        <f t="shared" si="6"/>
        <v>0</v>
      </c>
    </row>
    <row r="44" spans="1:38" x14ac:dyDescent="0.2">
      <c r="A44" s="93" t="s">
        <v>1746</v>
      </c>
      <c r="B44" s="115" t="s">
        <v>198</v>
      </c>
      <c r="C44" s="45">
        <v>10</v>
      </c>
      <c r="D44" s="45">
        <v>6</v>
      </c>
      <c r="E44" s="45">
        <v>13</v>
      </c>
      <c r="F44" s="45">
        <v>17</v>
      </c>
      <c r="G44" s="93">
        <f t="shared" si="12"/>
        <v>11.96</v>
      </c>
      <c r="H44" s="93">
        <f t="shared" si="13"/>
        <v>88.039999999999992</v>
      </c>
      <c r="I44" s="115" t="s">
        <v>199</v>
      </c>
      <c r="J44" s="115" t="s">
        <v>200</v>
      </c>
      <c r="K44" s="115"/>
      <c r="L44" s="93">
        <v>1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108">
        <v>4</v>
      </c>
      <c r="T44" s="93">
        <v>0</v>
      </c>
      <c r="U44" s="93">
        <v>0</v>
      </c>
      <c r="V44" s="93">
        <v>0</v>
      </c>
      <c r="W44" s="93">
        <v>2</v>
      </c>
      <c r="X44" s="93">
        <v>1</v>
      </c>
      <c r="Y44" s="93">
        <v>0</v>
      </c>
      <c r="Z44" s="93">
        <v>0</v>
      </c>
      <c r="AA44" s="93">
        <v>0</v>
      </c>
      <c r="AB44" s="93">
        <f t="shared" si="7"/>
        <v>8</v>
      </c>
      <c r="AC44" s="211">
        <f t="shared" si="3"/>
        <v>6</v>
      </c>
      <c r="AD44" s="211">
        <f t="shared" si="4"/>
        <v>1</v>
      </c>
      <c r="AE44" s="211">
        <f t="shared" si="5"/>
        <v>1</v>
      </c>
      <c r="AF44" s="211">
        <f t="shared" si="6"/>
        <v>0</v>
      </c>
    </row>
    <row r="45" spans="1:38" x14ac:dyDescent="0.2">
      <c r="A45" s="93" t="s">
        <v>1747</v>
      </c>
      <c r="B45" s="115" t="s">
        <v>201</v>
      </c>
      <c r="C45" s="45">
        <v>6</v>
      </c>
      <c r="D45" s="45">
        <v>3</v>
      </c>
      <c r="E45" s="45">
        <v>8</v>
      </c>
      <c r="F45" s="45">
        <v>3</v>
      </c>
      <c r="G45" s="93">
        <f t="shared" si="12"/>
        <v>5.2</v>
      </c>
      <c r="H45" s="93">
        <f t="shared" si="13"/>
        <v>94.8</v>
      </c>
      <c r="I45" s="115" t="s">
        <v>202</v>
      </c>
      <c r="J45" s="115" t="s">
        <v>203</v>
      </c>
      <c r="K45" s="115"/>
      <c r="L45" s="93">
        <v>1</v>
      </c>
      <c r="M45" s="108">
        <v>0</v>
      </c>
      <c r="N45" s="93">
        <v>0</v>
      </c>
      <c r="O45" s="93">
        <v>3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0</v>
      </c>
      <c r="W45" s="93">
        <v>3</v>
      </c>
      <c r="X45" s="93">
        <v>3</v>
      </c>
      <c r="Y45" s="93">
        <v>0</v>
      </c>
      <c r="Z45" s="93">
        <v>0</v>
      </c>
      <c r="AA45" s="93">
        <v>0</v>
      </c>
      <c r="AB45" s="93">
        <f t="shared" si="7"/>
        <v>13</v>
      </c>
      <c r="AC45" s="211">
        <f t="shared" si="3"/>
        <v>6</v>
      </c>
      <c r="AD45" s="211">
        <f t="shared" si="4"/>
        <v>4</v>
      </c>
      <c r="AE45" s="211">
        <f t="shared" si="5"/>
        <v>3</v>
      </c>
      <c r="AF45" s="211">
        <f t="shared" si="6"/>
        <v>0</v>
      </c>
    </row>
    <row r="46" spans="1:38" x14ac:dyDescent="0.2">
      <c r="A46" s="93" t="s">
        <v>1748</v>
      </c>
      <c r="B46" s="115" t="s">
        <v>204</v>
      </c>
      <c r="C46" s="45">
        <v>25</v>
      </c>
      <c r="D46" s="45">
        <v>23</v>
      </c>
      <c r="E46" s="45">
        <v>30</v>
      </c>
      <c r="F46" s="45">
        <v>22</v>
      </c>
      <c r="G46" s="93">
        <f t="shared" si="12"/>
        <v>26</v>
      </c>
      <c r="H46" s="93">
        <f t="shared" si="13"/>
        <v>74</v>
      </c>
      <c r="I46" s="115" t="s">
        <v>205</v>
      </c>
      <c r="J46" s="115" t="s">
        <v>206</v>
      </c>
      <c r="K46" s="115"/>
      <c r="L46" s="108">
        <v>3</v>
      </c>
      <c r="M46" s="93">
        <v>0</v>
      </c>
      <c r="N46" s="93">
        <v>0</v>
      </c>
      <c r="O46" s="108">
        <v>3</v>
      </c>
      <c r="P46" s="93">
        <v>0</v>
      </c>
      <c r="Q46" s="93">
        <v>0</v>
      </c>
      <c r="R46" s="93">
        <v>1</v>
      </c>
      <c r="S46" s="108">
        <v>3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  <c r="AB46" s="93">
        <f t="shared" si="7"/>
        <v>15</v>
      </c>
      <c r="AC46" s="211">
        <f t="shared" si="3"/>
        <v>5</v>
      </c>
      <c r="AD46" s="211">
        <f t="shared" si="4"/>
        <v>6</v>
      </c>
      <c r="AE46" s="211">
        <f t="shared" si="5"/>
        <v>3</v>
      </c>
      <c r="AF46" s="211">
        <f t="shared" si="6"/>
        <v>1</v>
      </c>
    </row>
    <row r="47" spans="1:38" x14ac:dyDescent="0.2">
      <c r="A47" s="93" t="s">
        <v>1749</v>
      </c>
      <c r="B47" s="115" t="s">
        <v>207</v>
      </c>
      <c r="C47" s="45">
        <v>13</v>
      </c>
      <c r="D47" s="45">
        <v>6</v>
      </c>
      <c r="E47" s="45">
        <v>16</v>
      </c>
      <c r="F47" s="45">
        <v>8</v>
      </c>
      <c r="G47" s="93">
        <f t="shared" si="12"/>
        <v>11.18</v>
      </c>
      <c r="H47" s="93">
        <f t="shared" si="13"/>
        <v>88.82</v>
      </c>
      <c r="I47" s="115" t="s">
        <v>208</v>
      </c>
      <c r="J47" s="115" t="s">
        <v>209</v>
      </c>
      <c r="K47" s="115"/>
      <c r="L47" s="108">
        <v>3</v>
      </c>
      <c r="M47" s="93">
        <v>1</v>
      </c>
      <c r="N47" s="93">
        <v>0</v>
      </c>
      <c r="O47" s="108">
        <v>4</v>
      </c>
      <c r="P47" s="93">
        <v>0</v>
      </c>
      <c r="Q47" s="93">
        <v>1</v>
      </c>
      <c r="R47" s="93">
        <v>1</v>
      </c>
      <c r="S47" s="108">
        <v>4</v>
      </c>
      <c r="T47" s="93">
        <v>0</v>
      </c>
      <c r="U47" s="93">
        <v>0</v>
      </c>
      <c r="V47" s="93">
        <v>1</v>
      </c>
      <c r="W47" s="93">
        <v>1</v>
      </c>
      <c r="X47" s="93">
        <v>4</v>
      </c>
      <c r="Y47" s="93">
        <v>1</v>
      </c>
      <c r="Z47" s="93">
        <v>0</v>
      </c>
      <c r="AA47" s="93">
        <v>2</v>
      </c>
      <c r="AB47" s="93">
        <f t="shared" si="7"/>
        <v>21</v>
      </c>
      <c r="AC47" s="211">
        <f t="shared" si="3"/>
        <v>6</v>
      </c>
      <c r="AD47" s="211">
        <f t="shared" si="4"/>
        <v>8</v>
      </c>
      <c r="AE47" s="211">
        <f t="shared" si="5"/>
        <v>5</v>
      </c>
      <c r="AF47" s="211">
        <f t="shared" si="6"/>
        <v>2</v>
      </c>
    </row>
    <row r="48" spans="1:38" x14ac:dyDescent="0.2">
      <c r="A48" s="93" t="s">
        <v>1750</v>
      </c>
      <c r="B48" s="115" t="s">
        <v>211</v>
      </c>
      <c r="C48" s="45">
        <v>3</v>
      </c>
      <c r="D48" s="45">
        <v>0</v>
      </c>
      <c r="E48" s="45">
        <v>5</v>
      </c>
      <c r="F48" s="45">
        <v>0</v>
      </c>
      <c r="G48" s="93">
        <f t="shared" si="12"/>
        <v>2.08</v>
      </c>
      <c r="H48" s="93">
        <f t="shared" si="13"/>
        <v>97.92</v>
      </c>
      <c r="I48" s="115" t="s">
        <v>212</v>
      </c>
      <c r="J48" s="115" t="s">
        <v>213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1</v>
      </c>
      <c r="R48" s="93">
        <v>2</v>
      </c>
      <c r="S48" s="108">
        <v>4</v>
      </c>
      <c r="T48" s="93">
        <v>0</v>
      </c>
      <c r="U48" s="93">
        <v>0</v>
      </c>
      <c r="V48" s="93">
        <v>4</v>
      </c>
      <c r="W48" s="93">
        <v>0</v>
      </c>
      <c r="X48" s="93">
        <v>2</v>
      </c>
      <c r="Y48" s="93">
        <v>1</v>
      </c>
      <c r="Z48" s="93">
        <v>0</v>
      </c>
      <c r="AA48" s="93">
        <v>0</v>
      </c>
      <c r="AB48" s="93">
        <f t="shared" si="7"/>
        <v>16</v>
      </c>
      <c r="AC48" s="211">
        <f t="shared" si="3"/>
        <v>6</v>
      </c>
      <c r="AD48" s="211">
        <f t="shared" si="4"/>
        <v>3</v>
      </c>
      <c r="AE48" s="211">
        <f t="shared" si="5"/>
        <v>3</v>
      </c>
      <c r="AF48" s="211">
        <f t="shared" si="6"/>
        <v>4</v>
      </c>
    </row>
    <row r="49" spans="1:32" x14ac:dyDescent="0.2">
      <c r="A49" s="93" t="s">
        <v>1751</v>
      </c>
      <c r="B49" s="115" t="s">
        <v>214</v>
      </c>
      <c r="C49" s="45">
        <v>12</v>
      </c>
      <c r="D49" s="45">
        <v>4</v>
      </c>
      <c r="E49" s="45">
        <v>8</v>
      </c>
      <c r="F49" s="45">
        <v>8</v>
      </c>
      <c r="G49" s="93">
        <f t="shared" si="12"/>
        <v>8.32</v>
      </c>
      <c r="H49" s="93">
        <f t="shared" si="13"/>
        <v>91.68</v>
      </c>
      <c r="I49" s="115" t="s">
        <v>215</v>
      </c>
      <c r="J49" s="115" t="s">
        <v>216</v>
      </c>
      <c r="K49" s="115"/>
      <c r="L49" s="108">
        <v>1</v>
      </c>
      <c r="M49" s="93">
        <v>0</v>
      </c>
      <c r="N49" s="93">
        <v>0</v>
      </c>
      <c r="O49" s="108">
        <v>0</v>
      </c>
      <c r="P49" s="93">
        <v>0</v>
      </c>
      <c r="Q49" s="93">
        <v>0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1</v>
      </c>
      <c r="X49" s="93">
        <v>2</v>
      </c>
      <c r="Y49" s="93">
        <v>0</v>
      </c>
      <c r="Z49" s="93">
        <v>0</v>
      </c>
      <c r="AA49" s="93">
        <v>0</v>
      </c>
      <c r="AB49" s="93">
        <f t="shared" si="7"/>
        <v>8</v>
      </c>
      <c r="AC49" s="211">
        <f t="shared" si="3"/>
        <v>5</v>
      </c>
      <c r="AD49" s="211">
        <f t="shared" si="4"/>
        <v>1</v>
      </c>
      <c r="AE49" s="211">
        <f t="shared" si="5"/>
        <v>2</v>
      </c>
      <c r="AF49" s="211">
        <f t="shared" si="6"/>
        <v>0</v>
      </c>
    </row>
    <row r="50" spans="1:32" x14ac:dyDescent="0.2">
      <c r="A50" s="93" t="s">
        <v>1752</v>
      </c>
      <c r="B50" s="115" t="s">
        <v>217</v>
      </c>
      <c r="C50" s="45">
        <v>1</v>
      </c>
      <c r="D50" s="45">
        <v>7</v>
      </c>
      <c r="E50" s="45">
        <v>3</v>
      </c>
      <c r="F50" s="45">
        <v>4</v>
      </c>
      <c r="G50" s="93">
        <f t="shared" si="12"/>
        <v>3.9000000000000004</v>
      </c>
      <c r="H50" s="93">
        <f t="shared" si="13"/>
        <v>96.1</v>
      </c>
      <c r="I50" s="115" t="s">
        <v>218</v>
      </c>
      <c r="J50" s="115" t="s">
        <v>219</v>
      </c>
      <c r="K50" s="115"/>
      <c r="L50" s="108">
        <v>1</v>
      </c>
      <c r="M50" s="93">
        <v>0</v>
      </c>
      <c r="N50" s="93">
        <v>0</v>
      </c>
      <c r="O50" s="108">
        <v>4</v>
      </c>
      <c r="P50" s="93">
        <v>0</v>
      </c>
      <c r="Q50" s="93">
        <v>0</v>
      </c>
      <c r="R50" s="93">
        <v>0</v>
      </c>
      <c r="S50" s="108">
        <v>3</v>
      </c>
      <c r="T50" s="93">
        <v>0</v>
      </c>
      <c r="U50" s="93">
        <v>0</v>
      </c>
      <c r="V50" s="93">
        <v>0</v>
      </c>
      <c r="W50" s="93">
        <v>0</v>
      </c>
      <c r="X50" s="93">
        <v>4</v>
      </c>
      <c r="Y50" s="93">
        <v>0</v>
      </c>
      <c r="Z50" s="93">
        <v>0</v>
      </c>
      <c r="AA50" s="93">
        <v>0</v>
      </c>
      <c r="AB50" s="93">
        <f t="shared" si="7"/>
        <v>12</v>
      </c>
      <c r="AC50" s="211">
        <f t="shared" si="3"/>
        <v>3</v>
      </c>
      <c r="AD50" s="211">
        <f t="shared" si="4"/>
        <v>5</v>
      </c>
      <c r="AE50" s="211">
        <f t="shared" si="5"/>
        <v>4</v>
      </c>
      <c r="AF50" s="211">
        <f t="shared" si="6"/>
        <v>0</v>
      </c>
    </row>
    <row r="51" spans="1:32" x14ac:dyDescent="0.2">
      <c r="A51" s="93" t="s">
        <v>1753</v>
      </c>
      <c r="B51" s="115" t="s">
        <v>220</v>
      </c>
      <c r="C51" s="45">
        <v>3</v>
      </c>
      <c r="D51" s="45">
        <v>5</v>
      </c>
      <c r="E51" s="45">
        <v>0</v>
      </c>
      <c r="F51" s="45">
        <v>2</v>
      </c>
      <c r="G51" s="93">
        <f t="shared" si="12"/>
        <v>2.6</v>
      </c>
      <c r="H51" s="93">
        <f t="shared" si="13"/>
        <v>97.4</v>
      </c>
      <c r="I51" s="115" t="s">
        <v>221</v>
      </c>
      <c r="J51" s="115" t="s">
        <v>222</v>
      </c>
      <c r="K51" s="115"/>
      <c r="L51" s="108">
        <v>0</v>
      </c>
      <c r="M51" s="93">
        <v>1</v>
      </c>
      <c r="N51" s="93">
        <v>0</v>
      </c>
      <c r="O51" s="108">
        <v>2</v>
      </c>
      <c r="P51" s="93">
        <v>0</v>
      </c>
      <c r="Q51" s="93">
        <v>0</v>
      </c>
      <c r="R51" s="93">
        <v>0</v>
      </c>
      <c r="S51" s="108">
        <v>3</v>
      </c>
      <c r="T51" s="93">
        <v>0</v>
      </c>
      <c r="U51" s="93">
        <v>0</v>
      </c>
      <c r="V51" s="93">
        <v>1</v>
      </c>
      <c r="W51" s="93">
        <v>0</v>
      </c>
      <c r="X51" s="93">
        <v>3</v>
      </c>
      <c r="Y51" s="93">
        <v>0</v>
      </c>
      <c r="Z51" s="93">
        <v>0</v>
      </c>
      <c r="AA51" s="93">
        <v>0</v>
      </c>
      <c r="AB51" s="93">
        <f t="shared" si="7"/>
        <v>10</v>
      </c>
      <c r="AC51" s="211">
        <f t="shared" si="3"/>
        <v>3</v>
      </c>
      <c r="AD51" s="211">
        <f t="shared" si="4"/>
        <v>2</v>
      </c>
      <c r="AE51" s="211">
        <f t="shared" si="5"/>
        <v>3</v>
      </c>
      <c r="AF51" s="211">
        <f t="shared" si="6"/>
        <v>2</v>
      </c>
    </row>
    <row r="52" spans="1:32" x14ac:dyDescent="0.2">
      <c r="A52" s="93" t="s">
        <v>1754</v>
      </c>
      <c r="B52" s="115" t="s">
        <v>223</v>
      </c>
      <c r="C52" s="93">
        <v>9</v>
      </c>
      <c r="D52" s="93">
        <v>7</v>
      </c>
      <c r="E52" s="93">
        <v>4</v>
      </c>
      <c r="F52" s="93">
        <v>4</v>
      </c>
      <c r="G52" s="93">
        <f t="shared" si="12"/>
        <v>6.24</v>
      </c>
      <c r="H52" s="93">
        <f t="shared" si="13"/>
        <v>93.76</v>
      </c>
      <c r="I52" s="93" t="s">
        <v>224</v>
      </c>
      <c r="J52" s="93" t="s">
        <v>225</v>
      </c>
      <c r="K52" s="93"/>
      <c r="L52" s="93">
        <v>2</v>
      </c>
      <c r="M52" s="93">
        <v>0</v>
      </c>
      <c r="N52" s="93">
        <v>0</v>
      </c>
      <c r="O52" s="45">
        <v>3</v>
      </c>
      <c r="P52" s="45">
        <v>0</v>
      </c>
      <c r="Q52" s="45">
        <v>0</v>
      </c>
      <c r="R52" s="45">
        <v>4</v>
      </c>
      <c r="S52" s="115">
        <v>4</v>
      </c>
      <c r="T52" s="115">
        <v>0</v>
      </c>
      <c r="U52" s="108">
        <v>0</v>
      </c>
      <c r="V52" s="108">
        <v>2</v>
      </c>
      <c r="W52" s="108">
        <v>3</v>
      </c>
      <c r="X52" s="108">
        <v>3</v>
      </c>
      <c r="Y52" s="108">
        <v>0</v>
      </c>
      <c r="Z52" s="108">
        <v>0</v>
      </c>
      <c r="AA52" s="108">
        <v>0</v>
      </c>
      <c r="AB52" s="93">
        <f t="shared" si="7"/>
        <v>21</v>
      </c>
      <c r="AC52" s="211">
        <f t="shared" si="3"/>
        <v>11</v>
      </c>
      <c r="AD52" s="211">
        <f t="shared" si="4"/>
        <v>5</v>
      </c>
      <c r="AE52" s="211">
        <f t="shared" si="5"/>
        <v>3</v>
      </c>
      <c r="AF52" s="211">
        <f t="shared" si="6"/>
        <v>2</v>
      </c>
    </row>
    <row r="53" spans="1:32" x14ac:dyDescent="0.2">
      <c r="A53" s="93" t="s">
        <v>1755</v>
      </c>
      <c r="B53" s="115" t="s">
        <v>227</v>
      </c>
      <c r="C53" s="45">
        <v>17</v>
      </c>
      <c r="D53" s="45">
        <v>23</v>
      </c>
      <c r="E53" s="45">
        <v>36</v>
      </c>
      <c r="F53" s="45">
        <v>11</v>
      </c>
      <c r="G53" s="93">
        <f t="shared" si="12"/>
        <v>22.62</v>
      </c>
      <c r="H53" s="93">
        <f t="shared" si="13"/>
        <v>77.38</v>
      </c>
      <c r="I53" s="115" t="s">
        <v>228</v>
      </c>
      <c r="J53" s="115" t="s">
        <v>229</v>
      </c>
      <c r="K53" s="115"/>
      <c r="L53" s="108">
        <v>0</v>
      </c>
      <c r="M53" s="93">
        <v>0</v>
      </c>
      <c r="N53" s="93">
        <v>0</v>
      </c>
      <c r="O53" s="108">
        <v>2</v>
      </c>
      <c r="P53" s="93">
        <v>0</v>
      </c>
      <c r="Q53" s="93">
        <v>0</v>
      </c>
      <c r="R53" s="93">
        <v>0</v>
      </c>
      <c r="S53" s="108">
        <v>1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/>
      <c r="AB53" s="93">
        <f t="shared" si="7"/>
        <v>4</v>
      </c>
      <c r="AC53" s="211">
        <f t="shared" si="3"/>
        <v>1</v>
      </c>
      <c r="AD53" s="211">
        <f t="shared" si="4"/>
        <v>2</v>
      </c>
      <c r="AE53" s="211">
        <f t="shared" si="5"/>
        <v>1</v>
      </c>
      <c r="AF53" s="211">
        <f t="shared" si="6"/>
        <v>0</v>
      </c>
    </row>
    <row r="54" spans="1:32" x14ac:dyDescent="0.2">
      <c r="A54" s="93" t="s">
        <v>1756</v>
      </c>
      <c r="B54" s="115" t="s">
        <v>230</v>
      </c>
      <c r="C54" s="45">
        <v>0</v>
      </c>
      <c r="D54" s="45">
        <v>4</v>
      </c>
      <c r="E54" s="45">
        <v>7</v>
      </c>
      <c r="F54" s="45">
        <v>5</v>
      </c>
      <c r="G54" s="93">
        <f t="shared" si="12"/>
        <v>4.16</v>
      </c>
      <c r="H54" s="93">
        <f t="shared" si="13"/>
        <v>95.84</v>
      </c>
      <c r="I54" s="115" t="s">
        <v>231</v>
      </c>
      <c r="J54" s="115" t="s">
        <v>232</v>
      </c>
      <c r="K54" s="115"/>
      <c r="L54" s="108">
        <v>0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3</v>
      </c>
      <c r="T54" s="93">
        <v>0</v>
      </c>
      <c r="U54" s="93">
        <v>0</v>
      </c>
      <c r="V54" s="93">
        <v>0</v>
      </c>
      <c r="W54" s="93">
        <v>1</v>
      </c>
      <c r="X54" s="93">
        <v>3</v>
      </c>
      <c r="Y54" s="93">
        <v>0</v>
      </c>
      <c r="Z54" s="93">
        <v>0</v>
      </c>
      <c r="AA54" s="93">
        <v>0</v>
      </c>
      <c r="AB54" s="93">
        <f t="shared" si="7"/>
        <v>7</v>
      </c>
      <c r="AC54" s="211">
        <f t="shared" si="3"/>
        <v>4</v>
      </c>
      <c r="AD54" s="211">
        <f t="shared" si="4"/>
        <v>0</v>
      </c>
      <c r="AE54" s="211">
        <f t="shared" si="5"/>
        <v>3</v>
      </c>
      <c r="AF54" s="211">
        <f t="shared" si="6"/>
        <v>0</v>
      </c>
    </row>
    <row r="55" spans="1:32" x14ac:dyDescent="0.2">
      <c r="A55" s="93" t="s">
        <v>1757</v>
      </c>
      <c r="B55" s="115" t="s">
        <v>233</v>
      </c>
      <c r="C55" s="45">
        <v>10</v>
      </c>
      <c r="D55" s="45">
        <v>6</v>
      </c>
      <c r="E55" s="45">
        <v>3</v>
      </c>
      <c r="F55" s="45">
        <v>16</v>
      </c>
      <c r="G55" s="93">
        <f t="shared" si="12"/>
        <v>9.1</v>
      </c>
      <c r="H55" s="93">
        <f t="shared" si="13"/>
        <v>90.9</v>
      </c>
      <c r="I55" s="115" t="s">
        <v>234</v>
      </c>
      <c r="J55" s="115" t="s">
        <v>235</v>
      </c>
      <c r="K55" s="115"/>
      <c r="L55" s="108">
        <v>1</v>
      </c>
      <c r="M55" s="93">
        <v>0</v>
      </c>
      <c r="N55" s="93">
        <v>0</v>
      </c>
      <c r="O55" s="108">
        <v>2</v>
      </c>
      <c r="P55" s="93">
        <v>1</v>
      </c>
      <c r="Q55" s="93">
        <v>0</v>
      </c>
      <c r="R55" s="93">
        <v>0</v>
      </c>
      <c r="S55" s="108">
        <v>4</v>
      </c>
      <c r="T55" s="93">
        <v>0</v>
      </c>
      <c r="U55" s="93">
        <v>0</v>
      </c>
      <c r="V55" s="93">
        <v>0</v>
      </c>
      <c r="W55" s="93">
        <v>1</v>
      </c>
      <c r="X55" s="93">
        <v>2</v>
      </c>
      <c r="Y55" s="93">
        <v>0</v>
      </c>
      <c r="Z55" s="93">
        <v>0</v>
      </c>
      <c r="AA55" s="93">
        <v>0</v>
      </c>
      <c r="AB55" s="93">
        <f t="shared" si="7"/>
        <v>11</v>
      </c>
      <c r="AC55" s="211">
        <f t="shared" si="3"/>
        <v>5</v>
      </c>
      <c r="AD55" s="211">
        <f t="shared" si="4"/>
        <v>3</v>
      </c>
      <c r="AE55" s="211">
        <f t="shared" si="5"/>
        <v>3</v>
      </c>
      <c r="AF55" s="211">
        <f t="shared" si="6"/>
        <v>0</v>
      </c>
    </row>
    <row r="56" spans="1:32" x14ac:dyDescent="0.2">
      <c r="A56" s="93" t="s">
        <v>1758</v>
      </c>
      <c r="B56" s="115" t="s">
        <v>236</v>
      </c>
      <c r="C56" s="45">
        <v>8</v>
      </c>
      <c r="D56" s="45">
        <v>2</v>
      </c>
      <c r="E56" s="45">
        <v>0</v>
      </c>
      <c r="F56" s="45">
        <v>2</v>
      </c>
      <c r="G56" s="93">
        <f t="shared" si="12"/>
        <v>3.12</v>
      </c>
      <c r="H56" s="93">
        <f t="shared" si="13"/>
        <v>96.88</v>
      </c>
      <c r="I56" s="115" t="s">
        <v>237</v>
      </c>
      <c r="J56" s="115" t="s">
        <v>238</v>
      </c>
      <c r="K56" s="115"/>
      <c r="L56" s="108">
        <v>1</v>
      </c>
      <c r="M56" s="93">
        <v>0</v>
      </c>
      <c r="N56" s="93">
        <v>0</v>
      </c>
      <c r="O56" s="108">
        <v>2</v>
      </c>
      <c r="P56" s="93">
        <v>1</v>
      </c>
      <c r="Q56" s="93">
        <v>2</v>
      </c>
      <c r="R56" s="93">
        <v>0</v>
      </c>
      <c r="S56" s="108">
        <v>3</v>
      </c>
      <c r="T56" s="93">
        <v>0</v>
      </c>
      <c r="U56" s="93">
        <v>0</v>
      </c>
      <c r="V56" s="93">
        <v>0</v>
      </c>
      <c r="W56" s="93">
        <v>1</v>
      </c>
      <c r="X56" s="93">
        <v>2</v>
      </c>
      <c r="Y56" s="93">
        <v>0</v>
      </c>
      <c r="Z56" s="93">
        <v>0</v>
      </c>
      <c r="AA56" s="93">
        <v>0</v>
      </c>
      <c r="AB56" s="93">
        <f t="shared" si="7"/>
        <v>12</v>
      </c>
      <c r="AC56" s="211">
        <f t="shared" si="3"/>
        <v>4</v>
      </c>
      <c r="AD56" s="211">
        <f t="shared" si="4"/>
        <v>5</v>
      </c>
      <c r="AE56" s="211">
        <f t="shared" si="5"/>
        <v>3</v>
      </c>
      <c r="AF56" s="211">
        <f t="shared" si="6"/>
        <v>0</v>
      </c>
    </row>
    <row r="57" spans="1:32" x14ac:dyDescent="0.2">
      <c r="A57" s="93" t="s">
        <v>1759</v>
      </c>
      <c r="B57" s="115" t="s">
        <v>239</v>
      </c>
      <c r="C57" s="45">
        <v>23</v>
      </c>
      <c r="D57" s="45">
        <v>52</v>
      </c>
      <c r="E57" s="45">
        <v>18</v>
      </c>
      <c r="F57" s="45">
        <v>13</v>
      </c>
      <c r="G57" s="93">
        <f t="shared" si="12"/>
        <v>27.560000000000002</v>
      </c>
      <c r="H57" s="93">
        <f t="shared" si="13"/>
        <v>72.44</v>
      </c>
      <c r="I57" s="115" t="s">
        <v>240</v>
      </c>
      <c r="J57" s="115" t="s">
        <v>241</v>
      </c>
      <c r="K57" s="115"/>
      <c r="L57" s="108">
        <v>0</v>
      </c>
      <c r="M57" s="93">
        <v>0</v>
      </c>
      <c r="N57" s="93">
        <v>1</v>
      </c>
      <c r="O57" s="108">
        <v>4</v>
      </c>
      <c r="P57" s="93">
        <v>0</v>
      </c>
      <c r="Q57" s="93">
        <v>0</v>
      </c>
      <c r="R57" s="93">
        <v>0</v>
      </c>
      <c r="S57" s="108">
        <v>1</v>
      </c>
      <c r="T57" s="93">
        <v>0</v>
      </c>
      <c r="U57" s="93">
        <v>0</v>
      </c>
      <c r="V57" s="93">
        <v>3</v>
      </c>
      <c r="W57" s="93">
        <v>0</v>
      </c>
      <c r="X57" s="93">
        <v>1</v>
      </c>
      <c r="Y57" s="93">
        <v>0</v>
      </c>
      <c r="Z57" s="93">
        <v>0</v>
      </c>
      <c r="AA57" s="93">
        <v>3</v>
      </c>
      <c r="AB57" s="93">
        <f t="shared" si="7"/>
        <v>10</v>
      </c>
      <c r="AC57" s="211">
        <f t="shared" si="3"/>
        <v>1</v>
      </c>
      <c r="AD57" s="211">
        <f t="shared" si="4"/>
        <v>4</v>
      </c>
      <c r="AE57" s="211">
        <f t="shared" si="5"/>
        <v>2</v>
      </c>
      <c r="AF57" s="211">
        <f t="shared" si="6"/>
        <v>3</v>
      </c>
    </row>
    <row r="58" spans="1:32" ht="30" x14ac:dyDescent="0.2">
      <c r="A58" s="93" t="s">
        <v>1760</v>
      </c>
      <c r="B58" s="250" t="s">
        <v>242</v>
      </c>
      <c r="C58" s="45">
        <v>6</v>
      </c>
      <c r="D58" s="45">
        <v>20</v>
      </c>
      <c r="E58" s="45">
        <v>24</v>
      </c>
      <c r="F58" s="45">
        <v>8</v>
      </c>
      <c r="G58" s="93">
        <f t="shared" si="12"/>
        <v>15.08</v>
      </c>
      <c r="H58" s="93">
        <f t="shared" si="13"/>
        <v>84.92</v>
      </c>
      <c r="I58" s="115" t="s">
        <v>243</v>
      </c>
      <c r="J58" s="115" t="s">
        <v>244</v>
      </c>
      <c r="K58" s="115"/>
      <c r="L58" s="108">
        <v>2</v>
      </c>
      <c r="M58" s="93">
        <v>1</v>
      </c>
      <c r="N58" s="93">
        <v>0</v>
      </c>
      <c r="O58" s="108">
        <v>2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4</v>
      </c>
      <c r="W58" s="93">
        <v>0</v>
      </c>
      <c r="X58" s="93">
        <v>2</v>
      </c>
      <c r="Y58" s="93">
        <v>0</v>
      </c>
      <c r="Z58" s="93">
        <v>0</v>
      </c>
      <c r="AA58" s="93">
        <v>1</v>
      </c>
      <c r="AB58" s="93">
        <f t="shared" si="7"/>
        <v>13</v>
      </c>
      <c r="AC58" s="211">
        <f t="shared" si="3"/>
        <v>2</v>
      </c>
      <c r="AD58" s="211">
        <f t="shared" si="4"/>
        <v>4</v>
      </c>
      <c r="AE58" s="211">
        <f t="shared" si="5"/>
        <v>2</v>
      </c>
      <c r="AF58" s="211">
        <f t="shared" si="6"/>
        <v>5</v>
      </c>
    </row>
    <row r="59" spans="1:32" x14ac:dyDescent="0.2">
      <c r="A59" s="93" t="s">
        <v>1761</v>
      </c>
      <c r="B59" s="115" t="s">
        <v>245</v>
      </c>
      <c r="C59" s="45">
        <v>18</v>
      </c>
      <c r="D59" s="45">
        <v>6</v>
      </c>
      <c r="E59" s="45">
        <v>7</v>
      </c>
      <c r="F59" s="45">
        <v>20</v>
      </c>
      <c r="G59" s="93">
        <f t="shared" si="12"/>
        <v>13.26</v>
      </c>
      <c r="H59" s="93">
        <f t="shared" si="13"/>
        <v>86.74</v>
      </c>
      <c r="I59" s="115" t="s">
        <v>246</v>
      </c>
      <c r="J59" s="115" t="s">
        <v>247</v>
      </c>
      <c r="K59" s="115"/>
      <c r="L59" s="108">
        <v>3</v>
      </c>
      <c r="M59" s="93">
        <v>3</v>
      </c>
      <c r="N59" s="93">
        <v>0</v>
      </c>
      <c r="O59" s="108">
        <v>3</v>
      </c>
      <c r="P59" s="93">
        <v>0</v>
      </c>
      <c r="Q59" s="93">
        <v>0</v>
      </c>
      <c r="R59" s="93">
        <v>0</v>
      </c>
      <c r="S59" s="108">
        <v>2</v>
      </c>
      <c r="T59" s="93">
        <v>0</v>
      </c>
      <c r="U59" s="93">
        <v>0</v>
      </c>
      <c r="V59" s="93">
        <v>3</v>
      </c>
      <c r="W59" s="93">
        <v>1</v>
      </c>
      <c r="X59" s="93">
        <v>4</v>
      </c>
      <c r="Y59" s="93">
        <v>0</v>
      </c>
      <c r="Z59" s="93">
        <v>0</v>
      </c>
      <c r="AA59" s="93">
        <v>1</v>
      </c>
      <c r="AB59" s="93">
        <f t="shared" si="7"/>
        <v>19</v>
      </c>
      <c r="AC59" s="211">
        <f t="shared" si="3"/>
        <v>3</v>
      </c>
      <c r="AD59" s="211">
        <f t="shared" si="4"/>
        <v>6</v>
      </c>
      <c r="AE59" s="211">
        <f t="shared" si="5"/>
        <v>4</v>
      </c>
      <c r="AF59" s="211">
        <f t="shared" si="6"/>
        <v>6</v>
      </c>
    </row>
    <row r="60" spans="1:32" x14ac:dyDescent="0.2">
      <c r="A60" s="93" t="s">
        <v>1762</v>
      </c>
      <c r="B60" s="115" t="s">
        <v>248</v>
      </c>
      <c r="C60" s="45">
        <v>23</v>
      </c>
      <c r="D60" s="45">
        <v>24</v>
      </c>
      <c r="E60" s="45">
        <v>25</v>
      </c>
      <c r="F60" s="45">
        <v>8</v>
      </c>
      <c r="G60" s="93">
        <f t="shared" si="12"/>
        <v>20.8</v>
      </c>
      <c r="H60" s="93">
        <f t="shared" si="13"/>
        <v>79.2</v>
      </c>
      <c r="I60" s="115" t="s">
        <v>249</v>
      </c>
      <c r="J60" s="115" t="s">
        <v>250</v>
      </c>
      <c r="K60" s="115"/>
      <c r="L60" s="108">
        <v>1</v>
      </c>
      <c r="M60" s="93">
        <v>0</v>
      </c>
      <c r="N60" s="93">
        <v>0</v>
      </c>
      <c r="O60" s="108">
        <v>1</v>
      </c>
      <c r="P60" s="93">
        <v>1</v>
      </c>
      <c r="Q60" s="93">
        <v>0</v>
      </c>
      <c r="R60" s="93">
        <v>0</v>
      </c>
      <c r="S60" s="108">
        <v>3</v>
      </c>
      <c r="T60" s="93">
        <v>0</v>
      </c>
      <c r="U60" s="93">
        <v>0</v>
      </c>
      <c r="V60" s="93">
        <v>0</v>
      </c>
      <c r="W60" s="93">
        <v>0</v>
      </c>
      <c r="X60" s="93">
        <v>2</v>
      </c>
      <c r="Y60" s="93">
        <v>0</v>
      </c>
      <c r="Z60" s="93">
        <v>0</v>
      </c>
      <c r="AA60" s="93">
        <v>2</v>
      </c>
      <c r="AB60" s="93">
        <f t="shared" si="7"/>
        <v>8</v>
      </c>
      <c r="AC60" s="211">
        <f t="shared" si="3"/>
        <v>3</v>
      </c>
      <c r="AD60" s="211">
        <f t="shared" si="4"/>
        <v>2</v>
      </c>
      <c r="AE60" s="211">
        <f t="shared" si="5"/>
        <v>3</v>
      </c>
      <c r="AF60" s="211">
        <f t="shared" si="6"/>
        <v>0</v>
      </c>
    </row>
    <row r="61" spans="1:32" x14ac:dyDescent="0.2">
      <c r="A61" s="93" t="s">
        <v>1763</v>
      </c>
      <c r="B61" s="115" t="s">
        <v>248</v>
      </c>
      <c r="C61" s="45">
        <v>23</v>
      </c>
      <c r="D61" s="45">
        <v>16</v>
      </c>
      <c r="E61" s="45">
        <v>11</v>
      </c>
      <c r="F61" s="45">
        <v>10</v>
      </c>
      <c r="G61" s="93">
        <f t="shared" si="12"/>
        <v>15.600000000000001</v>
      </c>
      <c r="H61" s="93">
        <f t="shared" si="13"/>
        <v>84.4</v>
      </c>
      <c r="I61" s="115" t="s">
        <v>251</v>
      </c>
      <c r="J61" s="115" t="s">
        <v>252</v>
      </c>
      <c r="K61" s="115"/>
      <c r="L61" s="108">
        <v>0</v>
      </c>
      <c r="M61" s="93">
        <v>0</v>
      </c>
      <c r="N61" s="93">
        <v>0</v>
      </c>
      <c r="O61" s="108">
        <v>2</v>
      </c>
      <c r="P61" s="93">
        <v>1</v>
      </c>
      <c r="Q61" s="93">
        <v>0</v>
      </c>
      <c r="R61" s="93">
        <v>0</v>
      </c>
      <c r="S61" s="108">
        <v>5</v>
      </c>
      <c r="T61" s="93">
        <v>0</v>
      </c>
      <c r="U61" s="93">
        <v>0</v>
      </c>
      <c r="V61" s="93">
        <v>0</v>
      </c>
      <c r="W61" s="93">
        <v>1</v>
      </c>
      <c r="X61" s="93">
        <v>2</v>
      </c>
      <c r="Y61" s="93">
        <v>0</v>
      </c>
      <c r="Z61" s="93">
        <v>0</v>
      </c>
      <c r="AA61" s="93">
        <v>2</v>
      </c>
      <c r="AB61" s="93">
        <f t="shared" si="7"/>
        <v>11</v>
      </c>
      <c r="AC61" s="211">
        <f t="shared" si="3"/>
        <v>6</v>
      </c>
      <c r="AD61" s="211">
        <f t="shared" si="4"/>
        <v>2</v>
      </c>
      <c r="AE61" s="211">
        <f t="shared" si="5"/>
        <v>3</v>
      </c>
      <c r="AF61" s="211">
        <f t="shared" si="6"/>
        <v>0</v>
      </c>
    </row>
    <row r="62" spans="1:32" x14ac:dyDescent="0.2">
      <c r="A62" s="93" t="s">
        <v>1764</v>
      </c>
      <c r="B62" s="115" t="s">
        <v>248</v>
      </c>
      <c r="C62" s="45">
        <v>18</v>
      </c>
      <c r="D62" s="45">
        <v>7</v>
      </c>
      <c r="E62" s="45">
        <v>6</v>
      </c>
      <c r="F62" s="45">
        <v>14</v>
      </c>
      <c r="G62" s="93">
        <f t="shared" si="12"/>
        <v>11.700000000000001</v>
      </c>
      <c r="H62" s="93">
        <f t="shared" si="13"/>
        <v>88.3</v>
      </c>
      <c r="I62" s="115" t="s">
        <v>253</v>
      </c>
      <c r="J62" s="115" t="s">
        <v>254</v>
      </c>
      <c r="K62" s="115"/>
      <c r="L62" s="108">
        <v>0</v>
      </c>
      <c r="M62" s="93">
        <v>0</v>
      </c>
      <c r="N62" s="93">
        <v>0</v>
      </c>
      <c r="O62" s="108">
        <v>1</v>
      </c>
      <c r="P62" s="93">
        <v>1</v>
      </c>
      <c r="Q62" s="93">
        <v>0</v>
      </c>
      <c r="R62" s="93">
        <v>0</v>
      </c>
      <c r="S62" s="108">
        <v>5</v>
      </c>
      <c r="T62" s="93">
        <v>0</v>
      </c>
      <c r="U62" s="93">
        <v>0</v>
      </c>
      <c r="V62" s="93">
        <v>0</v>
      </c>
      <c r="W62" s="93">
        <v>1</v>
      </c>
      <c r="X62" s="93">
        <v>1</v>
      </c>
      <c r="Y62" s="93">
        <v>0</v>
      </c>
      <c r="Z62" s="93">
        <v>0</v>
      </c>
      <c r="AA62" s="93">
        <v>1</v>
      </c>
      <c r="AB62" s="93">
        <f t="shared" si="7"/>
        <v>9</v>
      </c>
      <c r="AC62" s="211">
        <f t="shared" si="3"/>
        <v>6</v>
      </c>
      <c r="AD62" s="211">
        <f t="shared" si="4"/>
        <v>1</v>
      </c>
      <c r="AE62" s="211">
        <f t="shared" si="5"/>
        <v>2</v>
      </c>
      <c r="AF62" s="211">
        <f t="shared" si="6"/>
        <v>0</v>
      </c>
    </row>
    <row r="63" spans="1:32" x14ac:dyDescent="0.2">
      <c r="A63" s="93" t="s">
        <v>1765</v>
      </c>
      <c r="B63" s="115" t="s">
        <v>248</v>
      </c>
      <c r="C63" s="45">
        <v>3</v>
      </c>
      <c r="D63" s="45">
        <v>10</v>
      </c>
      <c r="E63" s="45">
        <v>8</v>
      </c>
      <c r="F63" s="45">
        <v>5</v>
      </c>
      <c r="G63" s="93">
        <f t="shared" si="12"/>
        <v>6.76</v>
      </c>
      <c r="H63" s="93">
        <f t="shared" si="13"/>
        <v>93.24</v>
      </c>
      <c r="I63" s="115" t="s">
        <v>255</v>
      </c>
      <c r="J63" s="115" t="s">
        <v>256</v>
      </c>
      <c r="K63" s="115"/>
      <c r="L63" s="108">
        <v>0</v>
      </c>
      <c r="M63" s="93">
        <v>0</v>
      </c>
      <c r="N63" s="93">
        <v>1</v>
      </c>
      <c r="O63" s="108">
        <v>0</v>
      </c>
      <c r="P63" s="93">
        <v>1</v>
      </c>
      <c r="Q63" s="93">
        <v>0</v>
      </c>
      <c r="R63" s="93">
        <v>0</v>
      </c>
      <c r="S63" s="108">
        <v>4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A63" s="93">
        <v>0</v>
      </c>
      <c r="AB63" s="93">
        <f t="shared" si="7"/>
        <v>7</v>
      </c>
      <c r="AC63" s="211">
        <f t="shared" si="3"/>
        <v>4</v>
      </c>
      <c r="AD63" s="211">
        <f t="shared" si="4"/>
        <v>0</v>
      </c>
      <c r="AE63" s="211">
        <f t="shared" si="5"/>
        <v>3</v>
      </c>
      <c r="AF63" s="211">
        <f t="shared" si="6"/>
        <v>0</v>
      </c>
    </row>
    <row r="64" spans="1:32" x14ac:dyDescent="0.2">
      <c r="A64" s="93" t="s">
        <v>1766</v>
      </c>
      <c r="B64" s="115" t="s">
        <v>257</v>
      </c>
      <c r="C64" s="45">
        <v>11</v>
      </c>
      <c r="D64" s="45">
        <v>6</v>
      </c>
      <c r="E64" s="45">
        <v>6</v>
      </c>
      <c r="F64" s="45">
        <v>7</v>
      </c>
      <c r="G64" s="93">
        <f t="shared" si="12"/>
        <v>7.8000000000000007</v>
      </c>
      <c r="H64" s="93">
        <f t="shared" si="13"/>
        <v>92.2</v>
      </c>
      <c r="I64" s="115" t="s">
        <v>258</v>
      </c>
      <c r="J64" s="115" t="s">
        <v>259</v>
      </c>
      <c r="K64" s="115"/>
      <c r="L64" s="108">
        <v>1</v>
      </c>
      <c r="M64" s="93">
        <v>2</v>
      </c>
      <c r="N64" s="93">
        <v>0</v>
      </c>
      <c r="O64" s="108">
        <v>1</v>
      </c>
      <c r="P64" s="93">
        <v>0</v>
      </c>
      <c r="Q64" s="93">
        <v>2</v>
      </c>
      <c r="R64" s="93">
        <v>2</v>
      </c>
      <c r="S64" s="108">
        <v>4</v>
      </c>
      <c r="T64" s="93">
        <v>0</v>
      </c>
      <c r="U64" s="93">
        <v>0</v>
      </c>
      <c r="V64" s="93">
        <v>0</v>
      </c>
      <c r="W64" s="93">
        <v>2</v>
      </c>
      <c r="X64" s="93">
        <v>2</v>
      </c>
      <c r="Y64" s="93">
        <v>2</v>
      </c>
      <c r="Z64" s="93">
        <v>0</v>
      </c>
      <c r="AA64" s="93"/>
      <c r="AB64" s="93">
        <f t="shared" si="7"/>
        <v>18</v>
      </c>
      <c r="AC64" s="211">
        <f t="shared" ref="AC64:AC124" si="14">SUM(W64+S64+R64)</f>
        <v>8</v>
      </c>
      <c r="AD64" s="211">
        <f t="shared" ref="AD64:AD124" si="15">T64+Q64+O64+L64</f>
        <v>4</v>
      </c>
      <c r="AE64" s="211">
        <f t="shared" ref="AE64:AE124" si="16">Y64+X64+P64+N64</f>
        <v>4</v>
      </c>
      <c r="AF64" s="211">
        <f t="shared" ref="AF64:AF124" si="17">M64+U64+V64</f>
        <v>2</v>
      </c>
    </row>
    <row r="65" spans="1:32" x14ac:dyDescent="0.2">
      <c r="A65" s="93" t="s">
        <v>1767</v>
      </c>
      <c r="B65" s="115" t="s">
        <v>260</v>
      </c>
      <c r="C65" s="45">
        <v>20</v>
      </c>
      <c r="D65" s="45">
        <v>0</v>
      </c>
      <c r="E65" s="45">
        <v>4</v>
      </c>
      <c r="F65" s="45">
        <v>8</v>
      </c>
      <c r="G65" s="93">
        <f t="shared" si="12"/>
        <v>8.32</v>
      </c>
      <c r="H65" s="93">
        <f t="shared" si="13"/>
        <v>91.68</v>
      </c>
      <c r="I65" s="115" t="s">
        <v>261</v>
      </c>
      <c r="J65" s="115" t="s">
        <v>262</v>
      </c>
      <c r="K65" s="115"/>
      <c r="L65" s="108">
        <v>2</v>
      </c>
      <c r="M65" s="93">
        <v>2</v>
      </c>
      <c r="N65" s="93">
        <v>0</v>
      </c>
      <c r="O65" s="108">
        <v>1</v>
      </c>
      <c r="P65" s="93">
        <v>0</v>
      </c>
      <c r="Q65" s="93">
        <v>3</v>
      </c>
      <c r="R65" s="93">
        <v>3</v>
      </c>
      <c r="S65" s="108">
        <v>3</v>
      </c>
      <c r="T65" s="93">
        <v>0</v>
      </c>
      <c r="U65" s="93">
        <v>0</v>
      </c>
      <c r="V65" s="93">
        <v>0</v>
      </c>
      <c r="W65" s="93">
        <v>3</v>
      </c>
      <c r="X65" s="93">
        <v>2</v>
      </c>
      <c r="Y65" s="93">
        <v>2</v>
      </c>
      <c r="Z65" s="93">
        <v>0</v>
      </c>
      <c r="AA65" s="93">
        <v>0</v>
      </c>
      <c r="AB65" s="93">
        <f t="shared" si="7"/>
        <v>21</v>
      </c>
      <c r="AC65" s="211">
        <f t="shared" si="14"/>
        <v>9</v>
      </c>
      <c r="AD65" s="211">
        <f t="shared" si="15"/>
        <v>6</v>
      </c>
      <c r="AE65" s="211">
        <f t="shared" si="16"/>
        <v>4</v>
      </c>
      <c r="AF65" s="211">
        <f t="shared" si="17"/>
        <v>2</v>
      </c>
    </row>
    <row r="66" spans="1:32" x14ac:dyDescent="0.2">
      <c r="A66" s="93" t="s">
        <v>1768</v>
      </c>
      <c r="B66" s="115" t="s">
        <v>263</v>
      </c>
      <c r="C66" s="45">
        <v>20</v>
      </c>
      <c r="D66" s="45">
        <v>48</v>
      </c>
      <c r="E66" s="45">
        <v>52</v>
      </c>
      <c r="F66" s="45">
        <v>33</v>
      </c>
      <c r="G66" s="93">
        <f t="shared" si="12"/>
        <v>39.78</v>
      </c>
      <c r="H66" s="93">
        <f t="shared" si="13"/>
        <v>60.22</v>
      </c>
      <c r="I66" s="115" t="s">
        <v>264</v>
      </c>
      <c r="J66" s="115" t="s">
        <v>265</v>
      </c>
      <c r="K66" s="115"/>
      <c r="L66" s="108">
        <v>0</v>
      </c>
      <c r="M66" s="93">
        <v>0</v>
      </c>
      <c r="N66" s="93">
        <v>0</v>
      </c>
      <c r="O66" s="108">
        <v>2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1</v>
      </c>
      <c r="AA66" s="93">
        <v>3</v>
      </c>
      <c r="AB66" s="93">
        <f t="shared" si="7"/>
        <v>4</v>
      </c>
      <c r="AC66" s="211">
        <f t="shared" si="14"/>
        <v>0</v>
      </c>
      <c r="AD66" s="211">
        <f t="shared" si="15"/>
        <v>2</v>
      </c>
      <c r="AE66" s="211">
        <f t="shared" si="16"/>
        <v>1</v>
      </c>
      <c r="AF66" s="211">
        <f t="shared" si="17"/>
        <v>0</v>
      </c>
    </row>
    <row r="67" spans="1:32" x14ac:dyDescent="0.2">
      <c r="A67" s="93" t="s">
        <v>1769</v>
      </c>
      <c r="B67" s="115"/>
      <c r="C67" s="45">
        <v>65</v>
      </c>
      <c r="D67" s="45">
        <v>20</v>
      </c>
      <c r="E67" s="45">
        <v>1</v>
      </c>
      <c r="F67" s="45">
        <v>12</v>
      </c>
      <c r="G67" s="93">
        <f t="shared" si="12"/>
        <v>25.48</v>
      </c>
      <c r="H67" s="93">
        <f t="shared" si="13"/>
        <v>74.52</v>
      </c>
      <c r="I67" s="115" t="s">
        <v>266</v>
      </c>
      <c r="J67" s="115" t="s">
        <v>267</v>
      </c>
      <c r="K67" s="115"/>
      <c r="L67" s="108">
        <v>1</v>
      </c>
      <c r="M67" s="93">
        <v>0</v>
      </c>
      <c r="N67" s="93">
        <v>0</v>
      </c>
      <c r="O67" s="108">
        <v>3</v>
      </c>
      <c r="P67" s="93">
        <v>1</v>
      </c>
      <c r="Q67" s="93">
        <v>0</v>
      </c>
      <c r="R67" s="93">
        <v>0</v>
      </c>
      <c r="S67" s="108">
        <v>4</v>
      </c>
      <c r="T67" s="93">
        <v>0</v>
      </c>
      <c r="U67" s="93">
        <v>0</v>
      </c>
      <c r="V67" s="93">
        <v>0</v>
      </c>
      <c r="W67" s="93">
        <v>4</v>
      </c>
      <c r="X67" s="93">
        <v>2</v>
      </c>
      <c r="Y67" s="93">
        <v>0</v>
      </c>
      <c r="Z67" s="93">
        <v>0</v>
      </c>
      <c r="AA67" s="93">
        <v>0</v>
      </c>
      <c r="AB67" s="93">
        <f t="shared" si="7"/>
        <v>15</v>
      </c>
      <c r="AC67" s="211">
        <f t="shared" si="14"/>
        <v>8</v>
      </c>
      <c r="AD67" s="211">
        <f t="shared" si="15"/>
        <v>4</v>
      </c>
      <c r="AE67" s="211">
        <f t="shared" si="16"/>
        <v>3</v>
      </c>
      <c r="AF67" s="211">
        <f t="shared" si="17"/>
        <v>0</v>
      </c>
    </row>
    <row r="68" spans="1:32" x14ac:dyDescent="0.2">
      <c r="A68" s="93" t="s">
        <v>1770</v>
      </c>
      <c r="B68" s="115" t="s">
        <v>268</v>
      </c>
      <c r="C68" s="45">
        <v>10</v>
      </c>
      <c r="D68" s="45">
        <v>69</v>
      </c>
      <c r="E68" s="45">
        <v>74</v>
      </c>
      <c r="F68" s="45">
        <v>7</v>
      </c>
      <c r="G68" s="93">
        <f t="shared" si="12"/>
        <v>41.6</v>
      </c>
      <c r="H68" s="93">
        <f t="shared" si="13"/>
        <v>58.4</v>
      </c>
      <c r="I68" s="115" t="s">
        <v>269</v>
      </c>
      <c r="J68" s="115" t="s">
        <v>270</v>
      </c>
      <c r="K68" s="115"/>
      <c r="L68" s="108">
        <v>1</v>
      </c>
      <c r="M68" s="93">
        <v>2</v>
      </c>
      <c r="N68" s="93">
        <v>0</v>
      </c>
      <c r="O68" s="108">
        <v>4</v>
      </c>
      <c r="P68" s="93">
        <v>0</v>
      </c>
      <c r="Q68" s="93">
        <v>0</v>
      </c>
      <c r="R68" s="93">
        <v>0</v>
      </c>
      <c r="S68" s="108">
        <v>3</v>
      </c>
      <c r="T68" s="93">
        <v>0</v>
      </c>
      <c r="U68" s="93">
        <v>0</v>
      </c>
      <c r="V68" s="93">
        <v>0</v>
      </c>
      <c r="W68" s="93">
        <v>0</v>
      </c>
      <c r="X68" s="93">
        <v>2</v>
      </c>
      <c r="Y68" s="93">
        <v>0</v>
      </c>
      <c r="Z68" s="93">
        <v>0</v>
      </c>
      <c r="AA68" s="93">
        <v>0</v>
      </c>
      <c r="AB68" s="93">
        <f t="shared" si="7"/>
        <v>12</v>
      </c>
      <c r="AC68" s="211">
        <f t="shared" si="14"/>
        <v>3</v>
      </c>
      <c r="AD68" s="211">
        <f t="shared" si="15"/>
        <v>5</v>
      </c>
      <c r="AE68" s="211">
        <f t="shared" si="16"/>
        <v>2</v>
      </c>
      <c r="AF68" s="211">
        <f t="shared" si="17"/>
        <v>2</v>
      </c>
    </row>
    <row r="69" spans="1:32" x14ac:dyDescent="0.2">
      <c r="A69" s="93" t="s">
        <v>1771</v>
      </c>
      <c r="B69" s="115" t="s">
        <v>271</v>
      </c>
      <c r="C69" s="45">
        <v>6</v>
      </c>
      <c r="D69" s="45">
        <v>2</v>
      </c>
      <c r="E69" s="45">
        <v>4</v>
      </c>
      <c r="F69" s="45">
        <v>18</v>
      </c>
      <c r="G69" s="93">
        <f t="shared" si="12"/>
        <v>7.8000000000000007</v>
      </c>
      <c r="H69" s="93">
        <f t="shared" si="13"/>
        <v>92.2</v>
      </c>
      <c r="I69" s="115" t="s">
        <v>272</v>
      </c>
      <c r="J69" s="115" t="s">
        <v>273</v>
      </c>
      <c r="K69" s="115"/>
      <c r="L69" s="108">
        <v>0</v>
      </c>
      <c r="M69" s="93">
        <v>0</v>
      </c>
      <c r="N69" s="93">
        <v>0</v>
      </c>
      <c r="O69" s="108">
        <v>3</v>
      </c>
      <c r="P69" s="93">
        <v>1</v>
      </c>
      <c r="Q69" s="93">
        <v>0</v>
      </c>
      <c r="R69" s="93">
        <v>0</v>
      </c>
      <c r="S69" s="108">
        <v>1</v>
      </c>
      <c r="T69" s="93">
        <v>0</v>
      </c>
      <c r="U69" s="93">
        <v>0</v>
      </c>
      <c r="V69" s="93">
        <v>2</v>
      </c>
      <c r="W69" s="93">
        <v>0</v>
      </c>
      <c r="X69" s="93">
        <v>1</v>
      </c>
      <c r="Y69" s="93">
        <v>0</v>
      </c>
      <c r="Z69" s="93">
        <v>0</v>
      </c>
      <c r="AA69" s="93">
        <v>2</v>
      </c>
      <c r="AB69" s="93">
        <f t="shared" si="7"/>
        <v>8</v>
      </c>
      <c r="AC69" s="211">
        <f t="shared" si="14"/>
        <v>1</v>
      </c>
      <c r="AD69" s="211">
        <f t="shared" si="15"/>
        <v>3</v>
      </c>
      <c r="AE69" s="211">
        <f t="shared" si="16"/>
        <v>2</v>
      </c>
      <c r="AF69" s="211">
        <f t="shared" si="17"/>
        <v>2</v>
      </c>
    </row>
    <row r="70" spans="1:32" x14ac:dyDescent="0.2">
      <c r="A70" s="93" t="s">
        <v>1772</v>
      </c>
      <c r="B70" s="115" t="s">
        <v>274</v>
      </c>
      <c r="C70" s="45">
        <v>17</v>
      </c>
      <c r="D70" s="45">
        <v>8</v>
      </c>
      <c r="E70" s="45">
        <v>6</v>
      </c>
      <c r="F70" s="45">
        <v>12</v>
      </c>
      <c r="G70" s="93">
        <f t="shared" si="12"/>
        <v>11.18</v>
      </c>
      <c r="H70" s="93">
        <f t="shared" si="13"/>
        <v>88.82</v>
      </c>
      <c r="I70" s="115" t="s">
        <v>275</v>
      </c>
      <c r="J70" s="115" t="s">
        <v>276</v>
      </c>
      <c r="K70" s="115"/>
      <c r="L70" s="108">
        <v>0</v>
      </c>
      <c r="M70" s="93">
        <v>0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1</v>
      </c>
      <c r="Y70" s="93">
        <v>0</v>
      </c>
      <c r="Z70" s="93">
        <v>0</v>
      </c>
      <c r="AA70" s="93">
        <v>0</v>
      </c>
      <c r="AB70" s="93">
        <f t="shared" si="7"/>
        <v>3</v>
      </c>
      <c r="AC70" s="211">
        <f t="shared" si="14"/>
        <v>0</v>
      </c>
      <c r="AD70" s="211">
        <f t="shared" si="15"/>
        <v>2</v>
      </c>
      <c r="AE70" s="211">
        <f t="shared" si="16"/>
        <v>1</v>
      </c>
      <c r="AF70" s="211">
        <f t="shared" si="17"/>
        <v>0</v>
      </c>
    </row>
    <row r="71" spans="1:32" x14ac:dyDescent="0.2">
      <c r="A71" s="93" t="s">
        <v>1773</v>
      </c>
      <c r="B71" s="115" t="s">
        <v>278</v>
      </c>
      <c r="C71" s="45">
        <v>3</v>
      </c>
      <c r="D71" s="45">
        <v>4</v>
      </c>
      <c r="E71" s="45">
        <v>4</v>
      </c>
      <c r="F71" s="45">
        <v>13</v>
      </c>
      <c r="G71" s="93">
        <f t="shared" ref="G71:G132" si="18">((AVERAGE(C71:F71))*(1.04))</f>
        <v>6.24</v>
      </c>
      <c r="H71" s="93">
        <f t="shared" ref="H71:H132" si="19">100-G71</f>
        <v>93.76</v>
      </c>
      <c r="I71" s="115" t="s">
        <v>279</v>
      </c>
      <c r="J71" s="115" t="s">
        <v>280</v>
      </c>
      <c r="K71" s="115"/>
      <c r="L71" s="108">
        <v>0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4</v>
      </c>
      <c r="T71" s="93">
        <v>0</v>
      </c>
      <c r="U71" s="93">
        <v>0</v>
      </c>
      <c r="V71" s="93">
        <v>1</v>
      </c>
      <c r="W71" s="93">
        <v>0</v>
      </c>
      <c r="X71" s="93">
        <v>1</v>
      </c>
      <c r="Y71" s="93">
        <v>0</v>
      </c>
      <c r="Z71" s="93">
        <v>0</v>
      </c>
      <c r="AA71" s="93">
        <v>0</v>
      </c>
      <c r="AB71" s="93">
        <f t="shared" si="7"/>
        <v>7</v>
      </c>
      <c r="AC71" s="211">
        <f t="shared" si="14"/>
        <v>4</v>
      </c>
      <c r="AD71" s="211">
        <f t="shared" si="15"/>
        <v>1</v>
      </c>
      <c r="AE71" s="211">
        <f t="shared" si="16"/>
        <v>1</v>
      </c>
      <c r="AF71" s="211">
        <f t="shared" si="17"/>
        <v>1</v>
      </c>
    </row>
    <row r="72" spans="1:32" x14ac:dyDescent="0.2">
      <c r="A72" s="93" t="s">
        <v>1774</v>
      </c>
      <c r="B72" s="115" t="s">
        <v>281</v>
      </c>
      <c r="C72" s="45">
        <v>94</v>
      </c>
      <c r="D72" s="45">
        <v>92</v>
      </c>
      <c r="E72" s="45">
        <v>92</v>
      </c>
      <c r="F72" s="45">
        <v>96</v>
      </c>
      <c r="G72" s="93">
        <f t="shared" si="18"/>
        <v>97.240000000000009</v>
      </c>
      <c r="H72" s="93">
        <f t="shared" si="19"/>
        <v>2.7599999999999909</v>
      </c>
      <c r="I72" s="115" t="s">
        <v>282</v>
      </c>
      <c r="J72" s="115" t="s">
        <v>241</v>
      </c>
      <c r="K72" s="115"/>
      <c r="L72" s="108">
        <v>0</v>
      </c>
      <c r="M72" s="93">
        <v>1</v>
      </c>
      <c r="N72" s="93">
        <v>0</v>
      </c>
      <c r="O72" s="108">
        <v>4</v>
      </c>
      <c r="P72" s="93">
        <v>0</v>
      </c>
      <c r="Q72" s="93">
        <v>0</v>
      </c>
      <c r="R72" s="93">
        <v>0</v>
      </c>
      <c r="S72" s="108">
        <v>3</v>
      </c>
      <c r="T72" s="93">
        <v>0</v>
      </c>
      <c r="U72" s="93">
        <v>0</v>
      </c>
      <c r="V72" s="93">
        <v>1</v>
      </c>
      <c r="W72" s="93">
        <v>0</v>
      </c>
      <c r="X72" s="93">
        <v>1</v>
      </c>
      <c r="Y72" s="93">
        <v>0</v>
      </c>
      <c r="Z72" s="93">
        <v>0</v>
      </c>
      <c r="AA72" s="93">
        <v>4</v>
      </c>
      <c r="AB72" s="93">
        <f t="shared" si="7"/>
        <v>10</v>
      </c>
      <c r="AC72" s="211">
        <f t="shared" si="14"/>
        <v>3</v>
      </c>
      <c r="AD72" s="211">
        <f t="shared" si="15"/>
        <v>4</v>
      </c>
      <c r="AE72" s="211">
        <f t="shared" si="16"/>
        <v>1</v>
      </c>
      <c r="AF72" s="211">
        <f t="shared" si="17"/>
        <v>2</v>
      </c>
    </row>
    <row r="73" spans="1:32" x14ac:dyDescent="0.2">
      <c r="A73" s="93" t="s">
        <v>1775</v>
      </c>
      <c r="B73" s="115" t="s">
        <v>283</v>
      </c>
      <c r="C73" s="45">
        <v>3</v>
      </c>
      <c r="D73" s="45">
        <v>1</v>
      </c>
      <c r="E73" s="45">
        <v>5</v>
      </c>
      <c r="F73" s="45">
        <v>3</v>
      </c>
      <c r="G73" s="93">
        <f t="shared" si="18"/>
        <v>3.12</v>
      </c>
      <c r="H73" s="93">
        <f t="shared" si="19"/>
        <v>96.88</v>
      </c>
      <c r="I73" s="115" t="s">
        <v>284</v>
      </c>
      <c r="J73" s="115" t="s">
        <v>241</v>
      </c>
      <c r="K73" s="115"/>
      <c r="L73" s="108">
        <v>0</v>
      </c>
      <c r="M73" s="93">
        <v>0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3</v>
      </c>
      <c r="T73" s="93">
        <v>0</v>
      </c>
      <c r="U73" s="93">
        <v>0</v>
      </c>
      <c r="V73" s="93">
        <v>1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f t="shared" si="7"/>
        <v>4</v>
      </c>
      <c r="AC73" s="211">
        <f t="shared" si="14"/>
        <v>3</v>
      </c>
      <c r="AD73" s="211">
        <f t="shared" si="15"/>
        <v>0</v>
      </c>
      <c r="AE73" s="211">
        <f t="shared" si="16"/>
        <v>0</v>
      </c>
      <c r="AF73" s="211">
        <f t="shared" si="17"/>
        <v>1</v>
      </c>
    </row>
    <row r="74" spans="1:32" x14ac:dyDescent="0.2">
      <c r="A74" s="93" t="s">
        <v>1776</v>
      </c>
      <c r="B74" s="115" t="s">
        <v>285</v>
      </c>
      <c r="C74" s="45">
        <v>9</v>
      </c>
      <c r="D74" s="45">
        <v>7</v>
      </c>
      <c r="E74" s="45">
        <v>12</v>
      </c>
      <c r="F74" s="45">
        <v>21</v>
      </c>
      <c r="G74" s="93">
        <f t="shared" si="18"/>
        <v>12.74</v>
      </c>
      <c r="H74" s="93">
        <f t="shared" si="19"/>
        <v>87.26</v>
      </c>
      <c r="I74" s="115" t="s">
        <v>286</v>
      </c>
      <c r="J74" s="115" t="s">
        <v>287</v>
      </c>
      <c r="K74" s="115"/>
      <c r="L74" s="108">
        <v>1</v>
      </c>
      <c r="M74" s="93">
        <v>0</v>
      </c>
      <c r="N74" s="93">
        <v>0</v>
      </c>
      <c r="O74" s="108">
        <v>1</v>
      </c>
      <c r="P74" s="93">
        <v>0</v>
      </c>
      <c r="Q74" s="93">
        <v>0</v>
      </c>
      <c r="R74" s="93">
        <v>0</v>
      </c>
      <c r="S74" s="108">
        <v>4</v>
      </c>
      <c r="T74" s="93">
        <v>0</v>
      </c>
      <c r="U74" s="93">
        <v>0</v>
      </c>
      <c r="V74" s="93">
        <v>0</v>
      </c>
      <c r="W74" s="93">
        <v>1</v>
      </c>
      <c r="X74" s="93">
        <v>1</v>
      </c>
      <c r="Y74" s="93">
        <v>0</v>
      </c>
      <c r="Z74" s="93">
        <v>0</v>
      </c>
      <c r="AA74" s="93">
        <v>1</v>
      </c>
      <c r="AB74" s="93">
        <f t="shared" si="7"/>
        <v>8</v>
      </c>
      <c r="AC74" s="211">
        <f t="shared" si="14"/>
        <v>5</v>
      </c>
      <c r="AD74" s="211">
        <f t="shared" si="15"/>
        <v>2</v>
      </c>
      <c r="AE74" s="211">
        <f t="shared" si="16"/>
        <v>1</v>
      </c>
      <c r="AF74" s="211">
        <f t="shared" si="17"/>
        <v>0</v>
      </c>
    </row>
    <row r="75" spans="1:32" x14ac:dyDescent="0.2">
      <c r="A75" s="93" t="s">
        <v>1777</v>
      </c>
      <c r="B75" s="115" t="s">
        <v>288</v>
      </c>
      <c r="C75" s="45">
        <v>3</v>
      </c>
      <c r="D75" s="45">
        <v>10</v>
      </c>
      <c r="E75" s="45">
        <v>8</v>
      </c>
      <c r="F75" s="45">
        <v>6</v>
      </c>
      <c r="G75" s="93">
        <f t="shared" si="18"/>
        <v>7.0200000000000005</v>
      </c>
      <c r="H75" s="93">
        <f t="shared" si="19"/>
        <v>92.98</v>
      </c>
      <c r="I75" s="115" t="s">
        <v>289</v>
      </c>
      <c r="J75" s="115" t="s">
        <v>290</v>
      </c>
      <c r="K75" s="115"/>
      <c r="L75" s="108">
        <v>2</v>
      </c>
      <c r="M75" s="93">
        <v>0</v>
      </c>
      <c r="N75" s="93">
        <v>0</v>
      </c>
      <c r="O75" s="108">
        <v>2</v>
      </c>
      <c r="P75" s="93">
        <v>0</v>
      </c>
      <c r="Q75" s="93">
        <v>0</v>
      </c>
      <c r="R75" s="93">
        <v>0</v>
      </c>
      <c r="S75" s="108">
        <v>4</v>
      </c>
      <c r="T75" s="93">
        <v>0</v>
      </c>
      <c r="U75" s="93">
        <v>0</v>
      </c>
      <c r="V75" s="93">
        <v>0</v>
      </c>
      <c r="W75" s="93">
        <v>1</v>
      </c>
      <c r="X75" s="93">
        <v>2</v>
      </c>
      <c r="Y75" s="93">
        <v>0</v>
      </c>
      <c r="Z75" s="93">
        <v>0</v>
      </c>
      <c r="AA75" s="93">
        <v>2</v>
      </c>
      <c r="AB75" s="93">
        <f t="shared" si="7"/>
        <v>11</v>
      </c>
      <c r="AC75" s="211">
        <f t="shared" si="14"/>
        <v>5</v>
      </c>
      <c r="AD75" s="211">
        <f t="shared" si="15"/>
        <v>4</v>
      </c>
      <c r="AE75" s="211">
        <f t="shared" si="16"/>
        <v>2</v>
      </c>
      <c r="AF75" s="211">
        <f t="shared" si="17"/>
        <v>0</v>
      </c>
    </row>
    <row r="76" spans="1:32" x14ac:dyDescent="0.2">
      <c r="A76" s="93" t="s">
        <v>1778</v>
      </c>
      <c r="B76" s="115" t="s">
        <v>291</v>
      </c>
      <c r="C76" s="45">
        <v>23</v>
      </c>
      <c r="D76" s="45">
        <v>70</v>
      </c>
      <c r="E76" s="45">
        <v>46</v>
      </c>
      <c r="F76" s="45">
        <v>23</v>
      </c>
      <c r="G76" s="93">
        <f t="shared" si="18"/>
        <v>42.120000000000005</v>
      </c>
      <c r="H76" s="93">
        <f t="shared" si="19"/>
        <v>57.879999999999995</v>
      </c>
      <c r="I76" s="115" t="s">
        <v>292</v>
      </c>
      <c r="J76" s="115" t="s">
        <v>241</v>
      </c>
      <c r="K76" s="115"/>
      <c r="L76" s="108">
        <v>0</v>
      </c>
      <c r="M76" s="93">
        <v>0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0</v>
      </c>
      <c r="T76" s="93">
        <v>0</v>
      </c>
      <c r="U76" s="93">
        <v>0</v>
      </c>
      <c r="V76" s="93">
        <v>3</v>
      </c>
      <c r="W76" s="93">
        <v>0</v>
      </c>
      <c r="X76" s="93">
        <v>0</v>
      </c>
      <c r="Y76" s="93">
        <v>0</v>
      </c>
      <c r="Z76" s="93">
        <v>0</v>
      </c>
      <c r="AA76" s="93">
        <v>3</v>
      </c>
      <c r="AB76" s="93">
        <f t="shared" si="7"/>
        <v>5</v>
      </c>
      <c r="AC76" s="211">
        <f t="shared" si="14"/>
        <v>0</v>
      </c>
      <c r="AD76" s="211">
        <f t="shared" si="15"/>
        <v>2</v>
      </c>
      <c r="AE76" s="211">
        <f t="shared" si="16"/>
        <v>0</v>
      </c>
      <c r="AF76" s="211">
        <f t="shared" si="17"/>
        <v>3</v>
      </c>
    </row>
    <row r="77" spans="1:32" x14ac:dyDescent="0.2">
      <c r="A77" s="93" t="s">
        <v>1779</v>
      </c>
      <c r="B77" s="115" t="s">
        <v>293</v>
      </c>
      <c r="C77" s="45">
        <v>0</v>
      </c>
      <c r="D77" s="45">
        <v>0</v>
      </c>
      <c r="E77" s="45">
        <v>0</v>
      </c>
      <c r="F77" s="45">
        <v>2</v>
      </c>
      <c r="G77" s="93">
        <f t="shared" si="18"/>
        <v>0.52</v>
      </c>
      <c r="H77" s="93">
        <f t="shared" si="19"/>
        <v>99.48</v>
      </c>
      <c r="I77" s="115" t="s">
        <v>294</v>
      </c>
      <c r="J77" s="115" t="s">
        <v>295</v>
      </c>
      <c r="K77" s="115"/>
      <c r="L77" s="108">
        <v>1</v>
      </c>
      <c r="M77" s="93">
        <v>0</v>
      </c>
      <c r="N77" s="93">
        <v>0</v>
      </c>
      <c r="O77" s="108">
        <v>0</v>
      </c>
      <c r="P77" s="93">
        <v>0</v>
      </c>
      <c r="Q77" s="93">
        <v>0</v>
      </c>
      <c r="R77" s="93">
        <v>0</v>
      </c>
      <c r="S77" s="108">
        <v>3</v>
      </c>
      <c r="T77" s="93">
        <v>0</v>
      </c>
      <c r="U77" s="93">
        <v>0</v>
      </c>
      <c r="V77" s="93">
        <v>1</v>
      </c>
      <c r="W77" s="93">
        <v>1</v>
      </c>
      <c r="X77" s="93">
        <v>2</v>
      </c>
      <c r="Y77" s="93">
        <v>0</v>
      </c>
      <c r="Z77" s="93">
        <v>0</v>
      </c>
      <c r="AA77" s="93">
        <v>0</v>
      </c>
      <c r="AB77" s="93">
        <f t="shared" ref="AB77:AB137" si="20">SUM(L77:Z77)</f>
        <v>8</v>
      </c>
      <c r="AC77" s="211">
        <f t="shared" si="14"/>
        <v>4</v>
      </c>
      <c r="AD77" s="211">
        <f t="shared" si="15"/>
        <v>1</v>
      </c>
      <c r="AE77" s="211">
        <f t="shared" si="16"/>
        <v>2</v>
      </c>
      <c r="AF77" s="211">
        <f t="shared" si="17"/>
        <v>1</v>
      </c>
    </row>
    <row r="78" spans="1:32" x14ac:dyDescent="0.2">
      <c r="A78" s="93" t="s">
        <v>1780</v>
      </c>
      <c r="B78" s="115" t="s">
        <v>296</v>
      </c>
      <c r="C78" s="45">
        <v>3</v>
      </c>
      <c r="D78" s="45">
        <v>4</v>
      </c>
      <c r="E78" s="45">
        <v>3</v>
      </c>
      <c r="F78" s="45">
        <v>6</v>
      </c>
      <c r="G78" s="93">
        <f t="shared" si="18"/>
        <v>4.16</v>
      </c>
      <c r="H78" s="93">
        <f t="shared" si="19"/>
        <v>95.84</v>
      </c>
      <c r="I78" s="115" t="s">
        <v>297</v>
      </c>
      <c r="J78" s="115" t="s">
        <v>298</v>
      </c>
      <c r="K78" s="115"/>
      <c r="L78" s="108">
        <v>1</v>
      </c>
      <c r="M78" s="93">
        <v>1</v>
      </c>
      <c r="N78" s="93">
        <v>1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1</v>
      </c>
      <c r="W78" s="93">
        <v>1</v>
      </c>
      <c r="X78" s="93">
        <v>3</v>
      </c>
      <c r="Y78" s="93">
        <v>0</v>
      </c>
      <c r="Z78" s="93">
        <v>0</v>
      </c>
      <c r="AA78" s="93">
        <v>0</v>
      </c>
      <c r="AB78" s="93">
        <f t="shared" si="20"/>
        <v>11</v>
      </c>
      <c r="AC78" s="211">
        <f t="shared" si="14"/>
        <v>3</v>
      </c>
      <c r="AD78" s="211">
        <f t="shared" si="15"/>
        <v>2</v>
      </c>
      <c r="AE78" s="211">
        <f t="shared" si="16"/>
        <v>4</v>
      </c>
      <c r="AF78" s="211">
        <f t="shared" si="17"/>
        <v>2</v>
      </c>
    </row>
    <row r="79" spans="1:32" x14ac:dyDescent="0.2">
      <c r="A79" s="93" t="s">
        <v>1781</v>
      </c>
      <c r="B79" s="115" t="s">
        <v>299</v>
      </c>
      <c r="C79" s="45">
        <v>8</v>
      </c>
      <c r="D79" s="45">
        <v>10</v>
      </c>
      <c r="E79" s="45">
        <v>7</v>
      </c>
      <c r="F79" s="45">
        <v>6</v>
      </c>
      <c r="G79" s="93">
        <f t="shared" si="18"/>
        <v>8.06</v>
      </c>
      <c r="H79" s="93">
        <f t="shared" si="19"/>
        <v>91.94</v>
      </c>
      <c r="I79" s="115" t="s">
        <v>300</v>
      </c>
      <c r="J79" s="115" t="s">
        <v>301</v>
      </c>
      <c r="K79" s="115"/>
      <c r="L79" s="108">
        <v>1</v>
      </c>
      <c r="M79" s="93">
        <v>0</v>
      </c>
      <c r="N79" s="93">
        <v>0</v>
      </c>
      <c r="O79" s="108">
        <v>2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0</v>
      </c>
      <c r="X79" s="93">
        <v>2</v>
      </c>
      <c r="Y79" s="93">
        <v>0</v>
      </c>
      <c r="Z79" s="93">
        <v>0</v>
      </c>
      <c r="AA79" s="93">
        <v>2</v>
      </c>
      <c r="AB79" s="93">
        <f t="shared" si="20"/>
        <v>7</v>
      </c>
      <c r="AC79" s="211">
        <f t="shared" si="14"/>
        <v>2</v>
      </c>
      <c r="AD79" s="211">
        <f t="shared" si="15"/>
        <v>3</v>
      </c>
      <c r="AE79" s="211">
        <f t="shared" si="16"/>
        <v>2</v>
      </c>
      <c r="AF79" s="211">
        <f t="shared" si="17"/>
        <v>0</v>
      </c>
    </row>
    <row r="80" spans="1:32" x14ac:dyDescent="0.2">
      <c r="A80" s="93" t="s">
        <v>1782</v>
      </c>
      <c r="B80" s="115" t="s">
        <v>302</v>
      </c>
      <c r="C80" s="45">
        <v>3</v>
      </c>
      <c r="D80" s="45">
        <v>3</v>
      </c>
      <c r="E80" s="45">
        <v>1</v>
      </c>
      <c r="F80" s="45">
        <v>2</v>
      </c>
      <c r="G80" s="93">
        <f t="shared" si="18"/>
        <v>2.34</v>
      </c>
      <c r="H80" s="93">
        <f t="shared" si="19"/>
        <v>97.66</v>
      </c>
      <c r="I80" s="115" t="s">
        <v>303</v>
      </c>
      <c r="J80" s="115" t="s">
        <v>304</v>
      </c>
      <c r="K80" s="115"/>
      <c r="L80" s="108">
        <v>1</v>
      </c>
      <c r="M80" s="93">
        <v>0</v>
      </c>
      <c r="N80" s="93">
        <v>0</v>
      </c>
      <c r="O80" s="108">
        <v>1</v>
      </c>
      <c r="P80" s="93">
        <v>0</v>
      </c>
      <c r="Q80" s="93">
        <v>2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0</v>
      </c>
      <c r="X80" s="93">
        <v>1</v>
      </c>
      <c r="Y80" s="93">
        <v>0</v>
      </c>
      <c r="Z80" s="93">
        <v>0</v>
      </c>
      <c r="AA80" s="93">
        <v>0</v>
      </c>
      <c r="AB80" s="93">
        <f t="shared" si="20"/>
        <v>7</v>
      </c>
      <c r="AC80" s="211">
        <f t="shared" si="14"/>
        <v>1</v>
      </c>
      <c r="AD80" s="211">
        <f t="shared" si="15"/>
        <v>4</v>
      </c>
      <c r="AE80" s="211">
        <f t="shared" si="16"/>
        <v>1</v>
      </c>
      <c r="AF80" s="211">
        <f t="shared" si="17"/>
        <v>1</v>
      </c>
    </row>
    <row r="81" spans="1:32" x14ac:dyDescent="0.2">
      <c r="A81" s="93" t="s">
        <v>1783</v>
      </c>
      <c r="B81" s="115"/>
      <c r="C81" s="45">
        <v>5</v>
      </c>
      <c r="D81" s="45">
        <v>4</v>
      </c>
      <c r="E81" s="45">
        <v>3</v>
      </c>
      <c r="F81" s="45">
        <v>3</v>
      </c>
      <c r="G81" s="93">
        <f t="shared" si="18"/>
        <v>3.9000000000000004</v>
      </c>
      <c r="H81" s="93">
        <f t="shared" si="19"/>
        <v>96.1</v>
      </c>
      <c r="I81" s="115" t="s">
        <v>305</v>
      </c>
      <c r="J81" s="115" t="s">
        <v>306</v>
      </c>
      <c r="K81" s="115"/>
      <c r="L81" s="108">
        <v>3</v>
      </c>
      <c r="M81" s="93">
        <v>0</v>
      </c>
      <c r="N81" s="93">
        <v>0</v>
      </c>
      <c r="O81" s="108">
        <v>0</v>
      </c>
      <c r="P81" s="93">
        <v>0</v>
      </c>
      <c r="Q81" s="93">
        <v>1</v>
      </c>
      <c r="R81" s="93">
        <v>0</v>
      </c>
      <c r="S81" s="108">
        <v>4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f t="shared" si="20"/>
        <v>8</v>
      </c>
      <c r="AC81" s="211">
        <f t="shared" si="14"/>
        <v>4</v>
      </c>
      <c r="AD81" s="211">
        <f t="shared" si="15"/>
        <v>4</v>
      </c>
      <c r="AE81" s="211">
        <f t="shared" si="16"/>
        <v>0</v>
      </c>
      <c r="AF81" s="211">
        <f t="shared" si="17"/>
        <v>0</v>
      </c>
    </row>
    <row r="82" spans="1:32" x14ac:dyDescent="0.2">
      <c r="A82" s="93" t="s">
        <v>1784</v>
      </c>
      <c r="B82" s="115" t="s">
        <v>307</v>
      </c>
      <c r="C82" s="45">
        <v>17</v>
      </c>
      <c r="D82" s="45">
        <v>0</v>
      </c>
      <c r="E82" s="45">
        <v>41</v>
      </c>
      <c r="F82" s="45">
        <v>86</v>
      </c>
      <c r="G82" s="93">
        <f t="shared" si="18"/>
        <v>37.44</v>
      </c>
      <c r="H82" s="93">
        <f t="shared" si="19"/>
        <v>62.56</v>
      </c>
      <c r="I82" s="115" t="s">
        <v>308</v>
      </c>
      <c r="J82" s="115" t="s">
        <v>309</v>
      </c>
      <c r="K82" s="115"/>
      <c r="L82" s="108">
        <v>4</v>
      </c>
      <c r="M82" s="93">
        <v>0</v>
      </c>
      <c r="N82" s="93">
        <v>0</v>
      </c>
      <c r="O82" s="108">
        <v>4</v>
      </c>
      <c r="P82" s="93">
        <v>0</v>
      </c>
      <c r="Q82" s="93">
        <v>1</v>
      </c>
      <c r="R82" s="93">
        <v>0</v>
      </c>
      <c r="S82" s="108">
        <v>4</v>
      </c>
      <c r="T82" s="93">
        <v>0</v>
      </c>
      <c r="U82" s="93">
        <v>0</v>
      </c>
      <c r="V82" s="93">
        <v>0</v>
      </c>
      <c r="W82" s="93">
        <v>0</v>
      </c>
      <c r="X82" s="93">
        <v>2</v>
      </c>
      <c r="Y82" s="93">
        <v>1</v>
      </c>
      <c r="Z82" s="93">
        <v>0</v>
      </c>
      <c r="AA82" s="93"/>
      <c r="AB82" s="93">
        <f t="shared" si="20"/>
        <v>16</v>
      </c>
      <c r="AC82" s="211">
        <f t="shared" si="14"/>
        <v>4</v>
      </c>
      <c r="AD82" s="211">
        <f t="shared" si="15"/>
        <v>9</v>
      </c>
      <c r="AE82" s="211">
        <f t="shared" si="16"/>
        <v>3</v>
      </c>
      <c r="AF82" s="211">
        <f t="shared" si="17"/>
        <v>0</v>
      </c>
    </row>
    <row r="83" spans="1:32" x14ac:dyDescent="0.2">
      <c r="A83" s="93" t="s">
        <v>1785</v>
      </c>
      <c r="B83" s="115" t="s">
        <v>310</v>
      </c>
      <c r="C83" s="45">
        <v>1</v>
      </c>
      <c r="D83" s="45">
        <v>3</v>
      </c>
      <c r="E83" s="45">
        <v>5</v>
      </c>
      <c r="F83" s="45">
        <v>2</v>
      </c>
      <c r="G83" s="93">
        <f t="shared" si="18"/>
        <v>2.8600000000000003</v>
      </c>
      <c r="H83" s="93">
        <f t="shared" si="19"/>
        <v>97.14</v>
      </c>
      <c r="I83" s="115" t="s">
        <v>311</v>
      </c>
      <c r="J83" s="115" t="s">
        <v>312</v>
      </c>
      <c r="K83" s="115"/>
      <c r="L83" s="108">
        <v>1</v>
      </c>
      <c r="M83" s="93">
        <v>0</v>
      </c>
      <c r="N83" s="93">
        <v>1</v>
      </c>
      <c r="O83" s="108">
        <v>1</v>
      </c>
      <c r="P83" s="93">
        <v>0</v>
      </c>
      <c r="Q83" s="93">
        <v>1</v>
      </c>
      <c r="R83" s="93">
        <v>0</v>
      </c>
      <c r="S83" s="108">
        <v>4</v>
      </c>
      <c r="T83" s="93">
        <v>0</v>
      </c>
      <c r="U83" s="93">
        <v>0</v>
      </c>
      <c r="V83" s="93">
        <v>1</v>
      </c>
      <c r="W83" s="93">
        <v>1</v>
      </c>
      <c r="X83" s="93">
        <v>2</v>
      </c>
      <c r="Y83" s="93">
        <v>1</v>
      </c>
      <c r="Z83" s="93">
        <v>0</v>
      </c>
      <c r="AA83" s="93">
        <v>1</v>
      </c>
      <c r="AB83" s="93">
        <f t="shared" si="20"/>
        <v>13</v>
      </c>
      <c r="AC83" s="211">
        <f t="shared" si="14"/>
        <v>5</v>
      </c>
      <c r="AD83" s="211">
        <f t="shared" si="15"/>
        <v>3</v>
      </c>
      <c r="AE83" s="211">
        <f t="shared" si="16"/>
        <v>4</v>
      </c>
      <c r="AF83" s="211">
        <f t="shared" si="17"/>
        <v>1</v>
      </c>
    </row>
    <row r="84" spans="1:32" x14ac:dyDescent="0.2">
      <c r="A84" s="93" t="s">
        <v>1786</v>
      </c>
      <c r="B84" s="115" t="s">
        <v>313</v>
      </c>
      <c r="C84" s="45">
        <v>9</v>
      </c>
      <c r="D84" s="45">
        <v>5</v>
      </c>
      <c r="E84" s="45">
        <v>35</v>
      </c>
      <c r="F84" s="45">
        <v>15</v>
      </c>
      <c r="G84" s="93">
        <f t="shared" si="18"/>
        <v>16.64</v>
      </c>
      <c r="H84" s="93">
        <f t="shared" si="19"/>
        <v>83.36</v>
      </c>
      <c r="I84" s="115" t="s">
        <v>314</v>
      </c>
      <c r="J84" s="115" t="s">
        <v>315</v>
      </c>
      <c r="K84" s="115"/>
      <c r="L84" s="108">
        <v>0</v>
      </c>
      <c r="M84" s="93">
        <v>1</v>
      </c>
      <c r="N84" s="93">
        <v>0</v>
      </c>
      <c r="O84" s="108">
        <v>4</v>
      </c>
      <c r="P84" s="93">
        <v>0</v>
      </c>
      <c r="Q84" s="93">
        <v>0</v>
      </c>
      <c r="R84" s="93">
        <v>0</v>
      </c>
      <c r="S84" s="108">
        <v>2</v>
      </c>
      <c r="T84" s="93">
        <v>0</v>
      </c>
      <c r="U84" s="93">
        <v>0</v>
      </c>
      <c r="V84" s="93">
        <v>2</v>
      </c>
      <c r="W84" s="93">
        <v>0</v>
      </c>
      <c r="X84" s="93">
        <v>2</v>
      </c>
      <c r="Y84" s="93">
        <v>1</v>
      </c>
      <c r="Z84" s="93">
        <v>0</v>
      </c>
      <c r="AA84" s="93">
        <v>2</v>
      </c>
      <c r="AB84" s="93">
        <f t="shared" si="20"/>
        <v>12</v>
      </c>
      <c r="AC84" s="211">
        <f t="shared" si="14"/>
        <v>2</v>
      </c>
      <c r="AD84" s="211">
        <f t="shared" si="15"/>
        <v>4</v>
      </c>
      <c r="AE84" s="211">
        <f t="shared" si="16"/>
        <v>3</v>
      </c>
      <c r="AF84" s="211">
        <f t="shared" si="17"/>
        <v>3</v>
      </c>
    </row>
    <row r="85" spans="1:32" x14ac:dyDescent="0.2">
      <c r="A85" s="93" t="s">
        <v>1787</v>
      </c>
      <c r="B85" s="115" t="s">
        <v>316</v>
      </c>
      <c r="C85" s="45">
        <v>1</v>
      </c>
      <c r="D85" s="45">
        <v>3</v>
      </c>
      <c r="E85" s="45">
        <v>4</v>
      </c>
      <c r="F85" s="45">
        <v>0</v>
      </c>
      <c r="G85" s="93">
        <f t="shared" si="18"/>
        <v>2.08</v>
      </c>
      <c r="H85" s="93">
        <f t="shared" si="19"/>
        <v>97.92</v>
      </c>
      <c r="I85" s="115" t="s">
        <v>317</v>
      </c>
      <c r="J85" s="115" t="s">
        <v>318</v>
      </c>
      <c r="K85" s="115"/>
      <c r="L85" s="108">
        <v>2</v>
      </c>
      <c r="M85" s="93">
        <v>0</v>
      </c>
      <c r="N85" s="93">
        <v>0</v>
      </c>
      <c r="O85" s="108">
        <v>0</v>
      </c>
      <c r="P85" s="93">
        <v>0</v>
      </c>
      <c r="Q85" s="93">
        <v>0</v>
      </c>
      <c r="R85" s="93">
        <v>0</v>
      </c>
      <c r="S85" s="108">
        <v>2</v>
      </c>
      <c r="T85" s="93">
        <v>0</v>
      </c>
      <c r="U85" s="93">
        <v>0</v>
      </c>
      <c r="V85" s="93">
        <v>0</v>
      </c>
      <c r="W85" s="93">
        <v>0</v>
      </c>
      <c r="X85" s="93">
        <v>1</v>
      </c>
      <c r="Y85" s="93">
        <v>0</v>
      </c>
      <c r="Z85" s="93">
        <v>0</v>
      </c>
      <c r="AA85" s="93">
        <v>0</v>
      </c>
      <c r="AB85" s="93">
        <f t="shared" si="20"/>
        <v>5</v>
      </c>
      <c r="AC85" s="211">
        <f t="shared" si="14"/>
        <v>2</v>
      </c>
      <c r="AD85" s="211">
        <f t="shared" si="15"/>
        <v>2</v>
      </c>
      <c r="AE85" s="211">
        <f t="shared" si="16"/>
        <v>1</v>
      </c>
      <c r="AF85" s="211">
        <f t="shared" si="17"/>
        <v>0</v>
      </c>
    </row>
    <row r="86" spans="1:32" x14ac:dyDescent="0.2">
      <c r="A86" s="93" t="s">
        <v>1788</v>
      </c>
      <c r="B86" s="115" t="s">
        <v>320</v>
      </c>
      <c r="C86" s="45">
        <v>2</v>
      </c>
      <c r="D86" s="45">
        <v>26</v>
      </c>
      <c r="E86" s="45">
        <v>7</v>
      </c>
      <c r="F86" s="45">
        <v>8</v>
      </c>
      <c r="G86" s="93">
        <f t="shared" si="18"/>
        <v>11.18</v>
      </c>
      <c r="H86" s="93">
        <f t="shared" si="19"/>
        <v>88.82</v>
      </c>
      <c r="I86" s="115" t="s">
        <v>321</v>
      </c>
      <c r="J86" s="115" t="s">
        <v>322</v>
      </c>
      <c r="K86" s="115"/>
      <c r="L86" s="108">
        <v>0</v>
      </c>
      <c r="M86" s="93">
        <v>0</v>
      </c>
      <c r="N86" s="93">
        <v>0</v>
      </c>
      <c r="O86" s="108">
        <v>0</v>
      </c>
      <c r="P86" s="93">
        <v>0</v>
      </c>
      <c r="Q86" s="93">
        <v>0</v>
      </c>
      <c r="R86" s="93">
        <v>0</v>
      </c>
      <c r="S86" s="108">
        <v>3</v>
      </c>
      <c r="T86" s="93">
        <v>0</v>
      </c>
      <c r="U86" s="93">
        <v>0</v>
      </c>
      <c r="V86" s="93">
        <v>1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f t="shared" si="20"/>
        <v>4</v>
      </c>
      <c r="AC86" s="211">
        <f t="shared" si="14"/>
        <v>3</v>
      </c>
      <c r="AD86" s="211">
        <f t="shared" si="15"/>
        <v>0</v>
      </c>
      <c r="AE86" s="211">
        <f t="shared" si="16"/>
        <v>0</v>
      </c>
      <c r="AF86" s="211">
        <f t="shared" si="17"/>
        <v>1</v>
      </c>
    </row>
    <row r="87" spans="1:32" x14ac:dyDescent="0.2">
      <c r="A87" s="93" t="s">
        <v>1789</v>
      </c>
      <c r="B87" s="115" t="s">
        <v>323</v>
      </c>
      <c r="C87" s="45">
        <v>18</v>
      </c>
      <c r="D87" s="45">
        <v>15</v>
      </c>
      <c r="E87" s="45">
        <v>13</v>
      </c>
      <c r="F87" s="45">
        <v>25</v>
      </c>
      <c r="G87" s="93">
        <f t="shared" si="18"/>
        <v>18.46</v>
      </c>
      <c r="H87" s="93">
        <f t="shared" si="19"/>
        <v>81.539999999999992</v>
      </c>
      <c r="I87" s="115" t="s">
        <v>324</v>
      </c>
      <c r="J87" s="115" t="s">
        <v>325</v>
      </c>
      <c r="K87" s="115"/>
      <c r="L87" s="108">
        <v>0</v>
      </c>
      <c r="M87" s="93">
        <v>0</v>
      </c>
      <c r="N87" s="93">
        <v>0</v>
      </c>
      <c r="O87" s="108">
        <v>0</v>
      </c>
      <c r="P87" s="93">
        <v>0</v>
      </c>
      <c r="Q87" s="93">
        <v>0</v>
      </c>
      <c r="R87" s="93">
        <v>0</v>
      </c>
      <c r="S87" s="108">
        <v>2</v>
      </c>
      <c r="T87" s="93">
        <v>0</v>
      </c>
      <c r="U87" s="93">
        <v>0</v>
      </c>
      <c r="V87" s="93">
        <v>0</v>
      </c>
      <c r="W87" s="93">
        <v>0</v>
      </c>
      <c r="X87" s="93">
        <v>1</v>
      </c>
      <c r="Y87" s="93">
        <v>0</v>
      </c>
      <c r="Z87" s="93">
        <v>0</v>
      </c>
      <c r="AA87" s="93">
        <v>1</v>
      </c>
      <c r="AB87" s="93">
        <f t="shared" si="20"/>
        <v>3</v>
      </c>
      <c r="AC87" s="211">
        <f t="shared" si="14"/>
        <v>2</v>
      </c>
      <c r="AD87" s="211">
        <f t="shared" si="15"/>
        <v>0</v>
      </c>
      <c r="AE87" s="211">
        <f t="shared" si="16"/>
        <v>1</v>
      </c>
      <c r="AF87" s="211">
        <f t="shared" si="17"/>
        <v>0</v>
      </c>
    </row>
    <row r="88" spans="1:32" x14ac:dyDescent="0.2">
      <c r="A88" s="93" t="s">
        <v>1790</v>
      </c>
      <c r="B88" s="115" t="s">
        <v>326</v>
      </c>
      <c r="C88" s="45">
        <v>14</v>
      </c>
      <c r="D88" s="45">
        <v>12</v>
      </c>
      <c r="E88" s="45">
        <v>13</v>
      </c>
      <c r="F88" s="45">
        <v>5</v>
      </c>
      <c r="G88" s="93">
        <f t="shared" si="18"/>
        <v>11.440000000000001</v>
      </c>
      <c r="H88" s="93">
        <f t="shared" si="19"/>
        <v>88.56</v>
      </c>
      <c r="I88" s="115" t="s">
        <v>327</v>
      </c>
      <c r="J88" s="115" t="s">
        <v>328</v>
      </c>
      <c r="K88" s="115"/>
      <c r="L88" s="108">
        <v>3</v>
      </c>
      <c r="M88" s="93">
        <v>4</v>
      </c>
      <c r="N88" s="93">
        <v>0</v>
      </c>
      <c r="O88" s="108">
        <v>3</v>
      </c>
      <c r="P88" s="93">
        <v>0</v>
      </c>
      <c r="Q88" s="93">
        <v>0</v>
      </c>
      <c r="R88" s="93">
        <v>0</v>
      </c>
      <c r="S88" s="108">
        <v>3</v>
      </c>
      <c r="T88" s="93">
        <v>0</v>
      </c>
      <c r="U88" s="93">
        <v>0</v>
      </c>
      <c r="V88" s="93">
        <v>1</v>
      </c>
      <c r="W88" s="93">
        <v>1</v>
      </c>
      <c r="X88" s="93">
        <v>2</v>
      </c>
      <c r="Y88" s="93">
        <v>0</v>
      </c>
      <c r="Z88" s="93">
        <v>0</v>
      </c>
      <c r="AA88" s="93">
        <v>1</v>
      </c>
      <c r="AB88" s="93">
        <f t="shared" si="20"/>
        <v>17</v>
      </c>
      <c r="AC88" s="211">
        <f t="shared" si="14"/>
        <v>4</v>
      </c>
      <c r="AD88" s="211">
        <f t="shared" si="15"/>
        <v>6</v>
      </c>
      <c r="AE88" s="211">
        <f t="shared" si="16"/>
        <v>2</v>
      </c>
      <c r="AF88" s="211">
        <f t="shared" si="17"/>
        <v>5</v>
      </c>
    </row>
    <row r="89" spans="1:32" x14ac:dyDescent="0.2">
      <c r="A89" s="93" t="s">
        <v>1791</v>
      </c>
      <c r="B89" s="115" t="s">
        <v>329</v>
      </c>
      <c r="C89" s="45">
        <v>0</v>
      </c>
      <c r="D89" s="45">
        <v>1</v>
      </c>
      <c r="E89" s="45">
        <v>9</v>
      </c>
      <c r="F89" s="45">
        <v>0</v>
      </c>
      <c r="G89" s="93">
        <f t="shared" si="18"/>
        <v>2.6</v>
      </c>
      <c r="H89" s="93">
        <f t="shared" si="19"/>
        <v>97.4</v>
      </c>
      <c r="I89" s="115" t="s">
        <v>330</v>
      </c>
      <c r="J89" s="115" t="s">
        <v>331</v>
      </c>
      <c r="K89" s="115"/>
      <c r="L89" s="108">
        <v>2</v>
      </c>
      <c r="M89" s="93">
        <v>0</v>
      </c>
      <c r="N89" s="93">
        <v>0</v>
      </c>
      <c r="O89" s="108">
        <v>0</v>
      </c>
      <c r="P89" s="93">
        <v>0</v>
      </c>
      <c r="Q89" s="93">
        <v>0</v>
      </c>
      <c r="R89" s="93">
        <v>0</v>
      </c>
      <c r="S89" s="108">
        <v>2</v>
      </c>
      <c r="T89" s="93">
        <v>0</v>
      </c>
      <c r="U89" s="93">
        <v>0</v>
      </c>
      <c r="V89" s="93">
        <v>0</v>
      </c>
      <c r="W89" s="93">
        <v>1</v>
      </c>
      <c r="X89" s="93">
        <v>2</v>
      </c>
      <c r="Y89" s="93">
        <v>0</v>
      </c>
      <c r="Z89" s="93">
        <v>0</v>
      </c>
      <c r="AA89" s="93">
        <v>0</v>
      </c>
      <c r="AB89" s="93">
        <f t="shared" si="20"/>
        <v>7</v>
      </c>
      <c r="AC89" s="211">
        <f t="shared" si="14"/>
        <v>3</v>
      </c>
      <c r="AD89" s="211">
        <f t="shared" si="15"/>
        <v>2</v>
      </c>
      <c r="AE89" s="211">
        <f t="shared" si="16"/>
        <v>2</v>
      </c>
      <c r="AF89" s="211">
        <f t="shared" si="17"/>
        <v>0</v>
      </c>
    </row>
    <row r="90" spans="1:32" x14ac:dyDescent="0.2">
      <c r="A90" s="93" t="s">
        <v>1792</v>
      </c>
      <c r="B90" s="115" t="s">
        <v>332</v>
      </c>
      <c r="C90" s="45">
        <v>8</v>
      </c>
      <c r="D90" s="45">
        <v>9</v>
      </c>
      <c r="E90" s="45">
        <v>7</v>
      </c>
      <c r="F90" s="45">
        <v>6</v>
      </c>
      <c r="G90" s="93">
        <f t="shared" si="18"/>
        <v>7.8000000000000007</v>
      </c>
      <c r="H90" s="93">
        <f t="shared" si="19"/>
        <v>92.2</v>
      </c>
      <c r="I90" s="115" t="s">
        <v>333</v>
      </c>
      <c r="J90" s="115" t="s">
        <v>334</v>
      </c>
      <c r="K90" s="115"/>
      <c r="L90" s="108">
        <v>2</v>
      </c>
      <c r="M90" s="93">
        <v>0</v>
      </c>
      <c r="N90" s="93">
        <v>0</v>
      </c>
      <c r="O90" s="108">
        <v>0</v>
      </c>
      <c r="P90" s="93">
        <v>0</v>
      </c>
      <c r="Q90" s="93">
        <v>2</v>
      </c>
      <c r="R90" s="93">
        <v>0</v>
      </c>
      <c r="S90" s="108">
        <v>2</v>
      </c>
      <c r="T90" s="93">
        <v>0</v>
      </c>
      <c r="U90" s="93">
        <v>0</v>
      </c>
      <c r="V90" s="93">
        <v>0</v>
      </c>
      <c r="W90" s="93">
        <v>0</v>
      </c>
      <c r="X90" s="93">
        <v>2</v>
      </c>
      <c r="Y90" s="93">
        <v>1</v>
      </c>
      <c r="Z90" s="93">
        <v>0</v>
      </c>
      <c r="AA90" s="93">
        <v>0</v>
      </c>
      <c r="AB90" s="93">
        <f t="shared" si="20"/>
        <v>9</v>
      </c>
      <c r="AC90" s="211">
        <f t="shared" si="14"/>
        <v>2</v>
      </c>
      <c r="AD90" s="211">
        <f t="shared" si="15"/>
        <v>4</v>
      </c>
      <c r="AE90" s="211">
        <f t="shared" si="16"/>
        <v>3</v>
      </c>
      <c r="AF90" s="211">
        <f t="shared" si="17"/>
        <v>0</v>
      </c>
    </row>
    <row r="91" spans="1:32" x14ac:dyDescent="0.2">
      <c r="A91" s="93" t="s">
        <v>1793</v>
      </c>
      <c r="B91" s="115" t="s">
        <v>335</v>
      </c>
      <c r="C91" s="45">
        <v>16</v>
      </c>
      <c r="D91" s="45">
        <v>8</v>
      </c>
      <c r="E91" s="45">
        <v>11</v>
      </c>
      <c r="F91" s="45">
        <v>7</v>
      </c>
      <c r="G91" s="93">
        <f t="shared" si="18"/>
        <v>10.92</v>
      </c>
      <c r="H91" s="93">
        <f t="shared" si="19"/>
        <v>89.08</v>
      </c>
      <c r="I91" s="115" t="s">
        <v>336</v>
      </c>
      <c r="J91" s="115" t="s">
        <v>337</v>
      </c>
      <c r="K91" s="115"/>
      <c r="L91" s="108">
        <v>1</v>
      </c>
      <c r="M91" s="93">
        <v>0</v>
      </c>
      <c r="N91" s="93">
        <v>0</v>
      </c>
      <c r="O91" s="108">
        <v>0</v>
      </c>
      <c r="P91" s="93">
        <v>0</v>
      </c>
      <c r="Q91" s="93">
        <v>2</v>
      </c>
      <c r="R91" s="93">
        <v>0</v>
      </c>
      <c r="S91" s="108">
        <v>2</v>
      </c>
      <c r="T91" s="93">
        <v>0</v>
      </c>
      <c r="U91" s="93">
        <v>0</v>
      </c>
      <c r="V91" s="93">
        <v>1</v>
      </c>
      <c r="W91" s="93">
        <v>1</v>
      </c>
      <c r="X91" s="93">
        <v>1</v>
      </c>
      <c r="Y91" s="93">
        <v>1</v>
      </c>
      <c r="Z91" s="93">
        <v>0</v>
      </c>
      <c r="AA91" s="93">
        <v>0</v>
      </c>
      <c r="AB91" s="93">
        <f t="shared" si="20"/>
        <v>9</v>
      </c>
      <c r="AC91" s="211">
        <f t="shared" si="14"/>
        <v>3</v>
      </c>
      <c r="AD91" s="211">
        <f t="shared" si="15"/>
        <v>3</v>
      </c>
      <c r="AE91" s="211">
        <f t="shared" si="16"/>
        <v>2</v>
      </c>
      <c r="AF91" s="211">
        <f t="shared" si="17"/>
        <v>1</v>
      </c>
    </row>
    <row r="92" spans="1:32" x14ac:dyDescent="0.2">
      <c r="A92" s="93" t="s">
        <v>1794</v>
      </c>
      <c r="B92" s="115" t="s">
        <v>338</v>
      </c>
      <c r="C92" s="45">
        <v>25</v>
      </c>
      <c r="D92" s="45">
        <v>48</v>
      </c>
      <c r="E92" s="45">
        <v>21</v>
      </c>
      <c r="F92" s="45">
        <v>10</v>
      </c>
      <c r="G92" s="93">
        <f t="shared" si="18"/>
        <v>27.04</v>
      </c>
      <c r="H92" s="93">
        <f t="shared" si="19"/>
        <v>72.960000000000008</v>
      </c>
      <c r="I92" s="115" t="s">
        <v>339</v>
      </c>
      <c r="J92" s="115" t="s">
        <v>340</v>
      </c>
      <c r="K92" s="115"/>
      <c r="L92" s="108">
        <v>2</v>
      </c>
      <c r="M92" s="93">
        <v>0</v>
      </c>
      <c r="N92" s="93">
        <v>0</v>
      </c>
      <c r="O92" s="108">
        <v>3</v>
      </c>
      <c r="P92" s="93">
        <v>0</v>
      </c>
      <c r="Q92" s="93">
        <v>0</v>
      </c>
      <c r="R92" s="93">
        <v>0</v>
      </c>
      <c r="S92" s="108">
        <v>1</v>
      </c>
      <c r="T92" s="93">
        <v>0</v>
      </c>
      <c r="U92" s="93">
        <v>0</v>
      </c>
      <c r="V92" s="93">
        <v>0</v>
      </c>
      <c r="W92" s="93">
        <v>0</v>
      </c>
      <c r="X92" s="93">
        <v>3</v>
      </c>
      <c r="Y92" s="93">
        <v>1</v>
      </c>
      <c r="Z92" s="93">
        <v>0</v>
      </c>
      <c r="AA92" s="93">
        <v>0</v>
      </c>
      <c r="AB92" s="93">
        <f t="shared" si="20"/>
        <v>10</v>
      </c>
      <c r="AC92" s="211">
        <f t="shared" si="14"/>
        <v>1</v>
      </c>
      <c r="AD92" s="211">
        <f t="shared" si="15"/>
        <v>5</v>
      </c>
      <c r="AE92" s="211">
        <f t="shared" si="16"/>
        <v>4</v>
      </c>
      <c r="AF92" s="211">
        <f t="shared" si="17"/>
        <v>0</v>
      </c>
    </row>
    <row r="93" spans="1:32" x14ac:dyDescent="0.2">
      <c r="A93" s="93" t="s">
        <v>1795</v>
      </c>
      <c r="B93" s="115"/>
      <c r="C93" s="45">
        <v>8</v>
      </c>
      <c r="D93" s="45">
        <v>9</v>
      </c>
      <c r="E93" s="45">
        <v>11</v>
      </c>
      <c r="F93" s="45">
        <v>6</v>
      </c>
      <c r="G93" s="93">
        <f t="shared" si="18"/>
        <v>8.84</v>
      </c>
      <c r="H93" s="93">
        <f t="shared" si="19"/>
        <v>91.16</v>
      </c>
      <c r="I93" s="115" t="s">
        <v>341</v>
      </c>
      <c r="J93" s="115" t="s">
        <v>342</v>
      </c>
      <c r="K93" s="115"/>
      <c r="L93" s="108">
        <v>3</v>
      </c>
      <c r="M93" s="93">
        <v>0</v>
      </c>
      <c r="N93" s="93">
        <v>0</v>
      </c>
      <c r="O93" s="108">
        <v>1</v>
      </c>
      <c r="P93" s="93">
        <v>0</v>
      </c>
      <c r="Q93" s="93">
        <v>3</v>
      </c>
      <c r="R93" s="93">
        <v>0</v>
      </c>
      <c r="S93" s="108">
        <v>2</v>
      </c>
      <c r="T93" s="93">
        <v>0</v>
      </c>
      <c r="U93" s="93">
        <v>0</v>
      </c>
      <c r="V93" s="93">
        <v>2</v>
      </c>
      <c r="W93" s="93">
        <v>2</v>
      </c>
      <c r="X93" s="93">
        <v>1</v>
      </c>
      <c r="Y93" s="93">
        <v>0</v>
      </c>
      <c r="Z93" s="93">
        <v>1</v>
      </c>
      <c r="AA93" s="93">
        <v>0</v>
      </c>
      <c r="AB93" s="93">
        <f t="shared" si="20"/>
        <v>15</v>
      </c>
      <c r="AC93" s="211">
        <f t="shared" si="14"/>
        <v>4</v>
      </c>
      <c r="AD93" s="211">
        <f t="shared" si="15"/>
        <v>7</v>
      </c>
      <c r="AE93" s="211">
        <f t="shared" si="16"/>
        <v>1</v>
      </c>
      <c r="AF93" s="211">
        <f t="shared" si="17"/>
        <v>2</v>
      </c>
    </row>
    <row r="94" spans="1:32" x14ac:dyDescent="0.2">
      <c r="A94" s="93" t="s">
        <v>1796</v>
      </c>
      <c r="B94" s="115" t="s">
        <v>343</v>
      </c>
      <c r="C94" s="45">
        <v>22</v>
      </c>
      <c r="D94" s="45">
        <v>5</v>
      </c>
      <c r="E94" s="45">
        <v>8</v>
      </c>
      <c r="F94" s="45">
        <v>34</v>
      </c>
      <c r="G94" s="93">
        <f t="shared" si="18"/>
        <v>17.940000000000001</v>
      </c>
      <c r="H94" s="93">
        <f t="shared" si="19"/>
        <v>82.06</v>
      </c>
      <c r="I94" s="115" t="s">
        <v>344</v>
      </c>
      <c r="J94" s="115" t="s">
        <v>345</v>
      </c>
      <c r="K94" s="115"/>
      <c r="L94" s="108">
        <v>3</v>
      </c>
      <c r="M94" s="93">
        <v>1</v>
      </c>
      <c r="N94" s="93">
        <v>1</v>
      </c>
      <c r="O94" s="108">
        <v>3</v>
      </c>
      <c r="P94" s="93">
        <v>0</v>
      </c>
      <c r="Q94" s="93">
        <v>3</v>
      </c>
      <c r="R94" s="93">
        <v>0</v>
      </c>
      <c r="S94" s="108">
        <v>3</v>
      </c>
      <c r="T94" s="93">
        <v>0</v>
      </c>
      <c r="U94" s="93">
        <v>0</v>
      </c>
      <c r="V94" s="93">
        <v>1</v>
      </c>
      <c r="W94" s="93">
        <v>0</v>
      </c>
      <c r="X94" s="93">
        <v>2</v>
      </c>
      <c r="Y94" s="93">
        <v>3</v>
      </c>
      <c r="Z94" s="93">
        <v>0</v>
      </c>
      <c r="AA94" s="93">
        <v>3</v>
      </c>
      <c r="AB94" s="93">
        <f t="shared" si="20"/>
        <v>20</v>
      </c>
      <c r="AC94" s="211">
        <f t="shared" si="14"/>
        <v>3</v>
      </c>
      <c r="AD94" s="211">
        <f t="shared" si="15"/>
        <v>9</v>
      </c>
      <c r="AE94" s="211">
        <f t="shared" si="16"/>
        <v>6</v>
      </c>
      <c r="AF94" s="211">
        <f t="shared" si="17"/>
        <v>2</v>
      </c>
    </row>
    <row r="95" spans="1:32" x14ac:dyDescent="0.2">
      <c r="A95" s="93" t="s">
        <v>1797</v>
      </c>
      <c r="B95" s="115" t="s">
        <v>346</v>
      </c>
      <c r="C95" s="45">
        <v>10</v>
      </c>
      <c r="D95" s="45">
        <v>9</v>
      </c>
      <c r="E95" s="45">
        <v>11</v>
      </c>
      <c r="F95" s="45">
        <v>16</v>
      </c>
      <c r="G95" s="93">
        <f t="shared" si="18"/>
        <v>11.96</v>
      </c>
      <c r="H95" s="93">
        <f t="shared" si="19"/>
        <v>88.039999999999992</v>
      </c>
      <c r="I95" s="115" t="s">
        <v>347</v>
      </c>
      <c r="J95" s="115" t="s">
        <v>348</v>
      </c>
      <c r="K95" s="115"/>
      <c r="L95" s="108">
        <v>2</v>
      </c>
      <c r="M95" s="93">
        <v>0</v>
      </c>
      <c r="N95" s="93">
        <v>0</v>
      </c>
      <c r="O95" s="108">
        <v>0</v>
      </c>
      <c r="P95" s="93">
        <v>0</v>
      </c>
      <c r="Q95" s="93">
        <v>1</v>
      </c>
      <c r="R95" s="93">
        <v>0</v>
      </c>
      <c r="S95" s="108">
        <v>4</v>
      </c>
      <c r="T95" s="93">
        <v>0</v>
      </c>
      <c r="U95" s="93">
        <v>0</v>
      </c>
      <c r="V95" s="93">
        <v>3</v>
      </c>
      <c r="W95" s="93">
        <v>2</v>
      </c>
      <c r="X95" s="93">
        <v>2</v>
      </c>
      <c r="Y95" s="93">
        <v>0</v>
      </c>
      <c r="Z95" s="93">
        <v>0</v>
      </c>
      <c r="AA95" s="93">
        <v>0</v>
      </c>
      <c r="AB95" s="93">
        <f t="shared" si="20"/>
        <v>14</v>
      </c>
      <c r="AC95" s="211">
        <f t="shared" si="14"/>
        <v>6</v>
      </c>
      <c r="AD95" s="211">
        <f t="shared" si="15"/>
        <v>3</v>
      </c>
      <c r="AE95" s="211">
        <f t="shared" si="16"/>
        <v>2</v>
      </c>
      <c r="AF95" s="211">
        <f t="shared" si="17"/>
        <v>3</v>
      </c>
    </row>
    <row r="96" spans="1:32" x14ac:dyDescent="0.2">
      <c r="A96" s="93" t="s">
        <v>1798</v>
      </c>
      <c r="B96" s="115" t="s">
        <v>349</v>
      </c>
      <c r="C96" s="45">
        <v>3</v>
      </c>
      <c r="D96" s="45">
        <v>4</v>
      </c>
      <c r="E96" s="45">
        <v>2</v>
      </c>
      <c r="F96" s="45">
        <v>2</v>
      </c>
      <c r="G96" s="93">
        <f t="shared" si="18"/>
        <v>2.8600000000000003</v>
      </c>
      <c r="H96" s="93">
        <f t="shared" si="19"/>
        <v>97.14</v>
      </c>
      <c r="I96" s="115" t="s">
        <v>350</v>
      </c>
      <c r="J96" s="115" t="s">
        <v>351</v>
      </c>
      <c r="K96" s="115"/>
      <c r="L96" s="108">
        <v>3</v>
      </c>
      <c r="M96" s="93">
        <v>0</v>
      </c>
      <c r="N96" s="93">
        <v>1</v>
      </c>
      <c r="O96" s="108">
        <v>0</v>
      </c>
      <c r="P96" s="93">
        <v>0</v>
      </c>
      <c r="Q96" s="93">
        <v>1</v>
      </c>
      <c r="R96" s="93">
        <v>0</v>
      </c>
      <c r="S96" s="108">
        <v>3</v>
      </c>
      <c r="T96" s="93">
        <v>0</v>
      </c>
      <c r="U96" s="93">
        <v>0</v>
      </c>
      <c r="V96" s="93">
        <v>1</v>
      </c>
      <c r="W96" s="93">
        <v>1</v>
      </c>
      <c r="X96" s="93">
        <v>1</v>
      </c>
      <c r="Y96" s="93">
        <v>1</v>
      </c>
      <c r="Z96" s="93">
        <v>0</v>
      </c>
      <c r="AA96" s="93">
        <v>0</v>
      </c>
      <c r="AB96" s="93">
        <f t="shared" si="20"/>
        <v>12</v>
      </c>
      <c r="AC96" s="211">
        <f t="shared" si="14"/>
        <v>4</v>
      </c>
      <c r="AD96" s="211">
        <f t="shared" si="15"/>
        <v>4</v>
      </c>
      <c r="AE96" s="211">
        <f t="shared" si="16"/>
        <v>3</v>
      </c>
      <c r="AF96" s="211">
        <f t="shared" si="17"/>
        <v>1</v>
      </c>
    </row>
    <row r="97" spans="1:32" x14ac:dyDescent="0.2">
      <c r="A97" s="93" t="s">
        <v>1799</v>
      </c>
      <c r="B97" s="115" t="s">
        <v>352</v>
      </c>
      <c r="C97" s="45">
        <v>3</v>
      </c>
      <c r="D97" s="45">
        <v>1</v>
      </c>
      <c r="E97" s="45">
        <v>0</v>
      </c>
      <c r="F97" s="45">
        <v>11</v>
      </c>
      <c r="G97" s="93">
        <f t="shared" si="18"/>
        <v>3.9000000000000004</v>
      </c>
      <c r="H97" s="93">
        <f t="shared" si="19"/>
        <v>96.1</v>
      </c>
      <c r="I97" s="115" t="s">
        <v>353</v>
      </c>
      <c r="J97" s="115" t="s">
        <v>354</v>
      </c>
      <c r="K97" s="115"/>
      <c r="L97" s="108">
        <v>0</v>
      </c>
      <c r="M97" s="93">
        <v>1</v>
      </c>
      <c r="N97" s="93">
        <v>0</v>
      </c>
      <c r="O97" s="108">
        <v>1</v>
      </c>
      <c r="P97" s="93">
        <v>0</v>
      </c>
      <c r="Q97" s="93">
        <v>0</v>
      </c>
      <c r="R97" s="93">
        <v>0</v>
      </c>
      <c r="S97" s="108">
        <v>0</v>
      </c>
      <c r="T97" s="93">
        <v>0</v>
      </c>
      <c r="U97" s="93">
        <v>0</v>
      </c>
      <c r="V97" s="93">
        <v>2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f t="shared" si="20"/>
        <v>4</v>
      </c>
      <c r="AC97" s="211">
        <f t="shared" si="14"/>
        <v>0</v>
      </c>
      <c r="AD97" s="211">
        <f t="shared" si="15"/>
        <v>1</v>
      </c>
      <c r="AE97" s="211">
        <f t="shared" si="16"/>
        <v>0</v>
      </c>
      <c r="AF97" s="211">
        <f t="shared" si="17"/>
        <v>3</v>
      </c>
    </row>
    <row r="98" spans="1:32" x14ac:dyDescent="0.2">
      <c r="A98" s="93" t="s">
        <v>1800</v>
      </c>
      <c r="B98" s="115" t="s">
        <v>352</v>
      </c>
      <c r="C98" s="45">
        <v>1</v>
      </c>
      <c r="D98" s="45">
        <v>3</v>
      </c>
      <c r="E98" s="45">
        <v>7</v>
      </c>
      <c r="F98" s="45">
        <v>1</v>
      </c>
      <c r="G98" s="93">
        <f t="shared" si="18"/>
        <v>3.12</v>
      </c>
      <c r="H98" s="93">
        <f t="shared" si="19"/>
        <v>96.88</v>
      </c>
      <c r="I98" s="115" t="s">
        <v>355</v>
      </c>
      <c r="J98" s="115" t="s">
        <v>280</v>
      </c>
      <c r="K98" s="115"/>
      <c r="L98" s="108">
        <v>0</v>
      </c>
      <c r="M98" s="93">
        <v>1</v>
      </c>
      <c r="N98" s="93">
        <v>0</v>
      </c>
      <c r="O98" s="108">
        <v>3</v>
      </c>
      <c r="P98" s="93">
        <v>0</v>
      </c>
      <c r="Q98" s="93">
        <v>0</v>
      </c>
      <c r="R98" s="93">
        <v>0</v>
      </c>
      <c r="S98" s="108">
        <v>0</v>
      </c>
      <c r="T98" s="93">
        <v>0</v>
      </c>
      <c r="U98" s="93">
        <v>0</v>
      </c>
      <c r="V98" s="93">
        <v>1</v>
      </c>
      <c r="W98" s="93">
        <v>0</v>
      </c>
      <c r="X98" s="93">
        <v>0</v>
      </c>
      <c r="Y98" s="93">
        <v>0</v>
      </c>
      <c r="Z98" s="93">
        <v>0</v>
      </c>
      <c r="AA98" s="93"/>
      <c r="AB98" s="93">
        <f t="shared" si="20"/>
        <v>5</v>
      </c>
      <c r="AC98" s="211">
        <f t="shared" si="14"/>
        <v>0</v>
      </c>
      <c r="AD98" s="211">
        <f t="shared" si="15"/>
        <v>3</v>
      </c>
      <c r="AE98" s="211">
        <f t="shared" si="16"/>
        <v>0</v>
      </c>
      <c r="AF98" s="211">
        <f t="shared" si="17"/>
        <v>2</v>
      </c>
    </row>
    <row r="99" spans="1:32" x14ac:dyDescent="0.2">
      <c r="A99" s="93" t="s">
        <v>1801</v>
      </c>
      <c r="B99" s="115" t="s">
        <v>356</v>
      </c>
      <c r="C99" s="45">
        <v>10</v>
      </c>
      <c r="D99" s="45">
        <v>15</v>
      </c>
      <c r="E99" s="45">
        <v>24</v>
      </c>
      <c r="F99" s="45">
        <v>29</v>
      </c>
      <c r="G99" s="93">
        <f t="shared" si="18"/>
        <v>20.28</v>
      </c>
      <c r="H99" s="93">
        <f t="shared" si="19"/>
        <v>79.72</v>
      </c>
      <c r="I99" s="115" t="s">
        <v>357</v>
      </c>
      <c r="J99" s="115" t="s">
        <v>358</v>
      </c>
      <c r="K99" s="115"/>
      <c r="L99" s="108">
        <v>0</v>
      </c>
      <c r="M99" s="93">
        <v>0</v>
      </c>
      <c r="N99" s="93">
        <v>0</v>
      </c>
      <c r="O99" s="108">
        <v>0</v>
      </c>
      <c r="P99" s="93">
        <v>0</v>
      </c>
      <c r="Q99" s="93">
        <v>0</v>
      </c>
      <c r="R99" s="93">
        <v>0</v>
      </c>
      <c r="S99" s="108">
        <v>0</v>
      </c>
      <c r="T99" s="93">
        <v>0</v>
      </c>
      <c r="U99" s="93">
        <v>0</v>
      </c>
      <c r="V99" s="93">
        <v>0</v>
      </c>
      <c r="W99" s="93">
        <v>0</v>
      </c>
      <c r="X99" s="93">
        <v>1</v>
      </c>
      <c r="Y99" s="93">
        <v>0</v>
      </c>
      <c r="Z99" s="93">
        <v>0</v>
      </c>
      <c r="AA99" s="93">
        <v>2</v>
      </c>
      <c r="AB99" s="93">
        <f t="shared" si="20"/>
        <v>1</v>
      </c>
      <c r="AC99" s="211">
        <f t="shared" si="14"/>
        <v>0</v>
      </c>
      <c r="AD99" s="211">
        <f t="shared" si="15"/>
        <v>0</v>
      </c>
      <c r="AE99" s="211">
        <f t="shared" si="16"/>
        <v>1</v>
      </c>
      <c r="AF99" s="211">
        <f t="shared" si="17"/>
        <v>0</v>
      </c>
    </row>
    <row r="100" spans="1:32" x14ac:dyDescent="0.2">
      <c r="A100" s="93" t="s">
        <v>1802</v>
      </c>
      <c r="B100" s="115" t="s">
        <v>360</v>
      </c>
      <c r="C100" s="45">
        <v>0</v>
      </c>
      <c r="D100" s="45">
        <v>9</v>
      </c>
      <c r="E100" s="45">
        <v>1</v>
      </c>
      <c r="F100" s="45">
        <v>2</v>
      </c>
      <c r="G100" s="93">
        <f t="shared" si="18"/>
        <v>3.12</v>
      </c>
      <c r="H100" s="93">
        <f t="shared" si="19"/>
        <v>96.88</v>
      </c>
      <c r="I100" s="115" t="s">
        <v>361</v>
      </c>
      <c r="J100" s="115" t="s">
        <v>362</v>
      </c>
      <c r="K100" s="115"/>
      <c r="L100" s="108">
        <v>0</v>
      </c>
      <c r="M100" s="93">
        <v>3</v>
      </c>
      <c r="N100" s="93">
        <v>0</v>
      </c>
      <c r="O100" s="108">
        <v>2</v>
      </c>
      <c r="P100" s="93">
        <v>0</v>
      </c>
      <c r="Q100" s="93">
        <v>0</v>
      </c>
      <c r="R100" s="93">
        <v>0</v>
      </c>
      <c r="S100" s="108">
        <v>2</v>
      </c>
      <c r="T100" s="93">
        <v>0</v>
      </c>
      <c r="U100" s="93">
        <v>0</v>
      </c>
      <c r="V100" s="93">
        <v>1</v>
      </c>
      <c r="W100" s="93">
        <v>1</v>
      </c>
      <c r="X100" s="93">
        <v>4</v>
      </c>
      <c r="Y100" s="93">
        <v>0</v>
      </c>
      <c r="Z100" s="93">
        <v>0</v>
      </c>
      <c r="AA100" s="93">
        <v>0</v>
      </c>
      <c r="AB100" s="93">
        <f t="shared" si="20"/>
        <v>13</v>
      </c>
      <c r="AC100" s="211">
        <f t="shared" si="14"/>
        <v>3</v>
      </c>
      <c r="AD100" s="211">
        <f t="shared" si="15"/>
        <v>2</v>
      </c>
      <c r="AE100" s="211">
        <f t="shared" si="16"/>
        <v>4</v>
      </c>
      <c r="AF100" s="211">
        <f t="shared" si="17"/>
        <v>4</v>
      </c>
    </row>
    <row r="101" spans="1:32" x14ac:dyDescent="0.2">
      <c r="A101" s="93" t="s">
        <v>1803</v>
      </c>
      <c r="B101" s="115" t="s">
        <v>364</v>
      </c>
      <c r="C101" s="45">
        <v>27</v>
      </c>
      <c r="D101" s="45">
        <v>12</v>
      </c>
      <c r="E101" s="45">
        <v>23</v>
      </c>
      <c r="F101" s="45">
        <v>17</v>
      </c>
      <c r="G101" s="93">
        <f t="shared" si="18"/>
        <v>20.54</v>
      </c>
      <c r="H101" s="93">
        <f t="shared" si="19"/>
        <v>79.460000000000008</v>
      </c>
      <c r="I101" s="115" t="s">
        <v>365</v>
      </c>
      <c r="J101" s="115" t="s">
        <v>366</v>
      </c>
      <c r="K101" s="115"/>
      <c r="L101" s="108">
        <v>2</v>
      </c>
      <c r="M101" s="93">
        <v>3</v>
      </c>
      <c r="N101" s="93">
        <v>0</v>
      </c>
      <c r="O101" s="108">
        <v>1</v>
      </c>
      <c r="P101" s="93">
        <v>0</v>
      </c>
      <c r="Q101" s="93">
        <v>2</v>
      </c>
      <c r="R101" s="93">
        <v>0</v>
      </c>
      <c r="S101" s="108">
        <v>2</v>
      </c>
      <c r="T101" s="93">
        <v>0</v>
      </c>
      <c r="U101" s="93">
        <v>0</v>
      </c>
      <c r="V101" s="93">
        <v>0</v>
      </c>
      <c r="W101" s="93">
        <v>0</v>
      </c>
      <c r="X101" s="93">
        <v>2</v>
      </c>
      <c r="Y101" s="93">
        <v>0</v>
      </c>
      <c r="Z101" s="93">
        <v>0</v>
      </c>
      <c r="AA101" s="93">
        <v>1</v>
      </c>
      <c r="AB101" s="93">
        <f t="shared" si="20"/>
        <v>12</v>
      </c>
      <c r="AC101" s="211">
        <f t="shared" si="14"/>
        <v>2</v>
      </c>
      <c r="AD101" s="211">
        <f t="shared" si="15"/>
        <v>5</v>
      </c>
      <c r="AE101" s="211">
        <f t="shared" si="16"/>
        <v>2</v>
      </c>
      <c r="AF101" s="211">
        <f t="shared" si="17"/>
        <v>3</v>
      </c>
    </row>
    <row r="102" spans="1:32" x14ac:dyDescent="0.2">
      <c r="A102" s="93" t="s">
        <v>1804</v>
      </c>
      <c r="B102" s="115"/>
      <c r="C102" s="45">
        <v>18</v>
      </c>
      <c r="D102" s="45">
        <v>13</v>
      </c>
      <c r="E102" s="45">
        <v>11</v>
      </c>
      <c r="F102" s="45">
        <v>11</v>
      </c>
      <c r="G102" s="93">
        <f t="shared" si="18"/>
        <v>13.780000000000001</v>
      </c>
      <c r="H102" s="93">
        <f t="shared" si="19"/>
        <v>86.22</v>
      </c>
      <c r="I102" s="115" t="s">
        <v>367</v>
      </c>
      <c r="J102" s="115" t="s">
        <v>368</v>
      </c>
      <c r="K102" s="115"/>
      <c r="L102" s="108">
        <v>1</v>
      </c>
      <c r="M102" s="93">
        <v>0</v>
      </c>
      <c r="N102" s="93">
        <v>0</v>
      </c>
      <c r="O102" s="108">
        <v>0</v>
      </c>
      <c r="P102" s="93">
        <v>0</v>
      </c>
      <c r="Q102" s="93">
        <v>0</v>
      </c>
      <c r="R102" s="93">
        <v>0</v>
      </c>
      <c r="S102" s="108">
        <v>2</v>
      </c>
      <c r="T102" s="93">
        <v>0</v>
      </c>
      <c r="U102" s="93">
        <v>0</v>
      </c>
      <c r="V102" s="93">
        <v>0</v>
      </c>
      <c r="W102" s="93">
        <v>0</v>
      </c>
      <c r="X102" s="93">
        <v>1</v>
      </c>
      <c r="Y102" s="93">
        <v>0</v>
      </c>
      <c r="Z102" s="93">
        <v>0</v>
      </c>
      <c r="AA102" s="93">
        <v>0</v>
      </c>
      <c r="AB102" s="93">
        <f t="shared" si="20"/>
        <v>4</v>
      </c>
      <c r="AC102" s="211">
        <f t="shared" si="14"/>
        <v>2</v>
      </c>
      <c r="AD102" s="211">
        <f t="shared" si="15"/>
        <v>1</v>
      </c>
      <c r="AE102" s="211">
        <f t="shared" si="16"/>
        <v>1</v>
      </c>
      <c r="AF102" s="211">
        <f t="shared" si="17"/>
        <v>0</v>
      </c>
    </row>
    <row r="103" spans="1:32" x14ac:dyDescent="0.2">
      <c r="A103" s="93" t="s">
        <v>1805</v>
      </c>
      <c r="B103" s="115"/>
      <c r="C103" s="45">
        <v>9</v>
      </c>
      <c r="D103" s="45">
        <v>10</v>
      </c>
      <c r="E103" s="45">
        <v>37</v>
      </c>
      <c r="F103" s="45">
        <v>27</v>
      </c>
      <c r="G103" s="93">
        <f t="shared" si="18"/>
        <v>21.580000000000002</v>
      </c>
      <c r="H103" s="93">
        <f t="shared" si="19"/>
        <v>78.42</v>
      </c>
      <c r="I103" s="115" t="s">
        <v>369</v>
      </c>
      <c r="J103" s="115" t="s">
        <v>370</v>
      </c>
      <c r="K103" s="115"/>
      <c r="L103" s="108">
        <v>0</v>
      </c>
      <c r="M103" s="93">
        <v>1</v>
      </c>
      <c r="N103" s="93">
        <v>0</v>
      </c>
      <c r="O103" s="108">
        <v>3</v>
      </c>
      <c r="P103" s="93">
        <v>0</v>
      </c>
      <c r="Q103" s="93">
        <v>0</v>
      </c>
      <c r="R103" s="93">
        <v>0</v>
      </c>
      <c r="S103" s="108">
        <v>4</v>
      </c>
      <c r="T103" s="93">
        <v>0</v>
      </c>
      <c r="U103" s="93">
        <v>0</v>
      </c>
      <c r="V103" s="93">
        <v>2</v>
      </c>
      <c r="W103" s="93">
        <v>1</v>
      </c>
      <c r="X103" s="93">
        <v>0</v>
      </c>
      <c r="Y103" s="93">
        <v>0</v>
      </c>
      <c r="Z103" s="93">
        <v>0</v>
      </c>
      <c r="AA103" s="93">
        <v>1</v>
      </c>
      <c r="AB103" s="93">
        <f t="shared" si="20"/>
        <v>11</v>
      </c>
      <c r="AC103" s="211">
        <f t="shared" si="14"/>
        <v>5</v>
      </c>
      <c r="AD103" s="211">
        <f t="shared" si="15"/>
        <v>3</v>
      </c>
      <c r="AE103" s="211">
        <f t="shared" si="16"/>
        <v>0</v>
      </c>
      <c r="AF103" s="211">
        <f t="shared" si="17"/>
        <v>3</v>
      </c>
    </row>
    <row r="104" spans="1:32" x14ac:dyDescent="0.2">
      <c r="A104" s="93" t="s">
        <v>1806</v>
      </c>
      <c r="B104" s="115"/>
      <c r="C104" s="45">
        <v>7</v>
      </c>
      <c r="D104" s="45">
        <v>4</v>
      </c>
      <c r="E104" s="45">
        <v>2</v>
      </c>
      <c r="F104" s="45">
        <v>2</v>
      </c>
      <c r="G104" s="93">
        <f t="shared" si="18"/>
        <v>3.9000000000000004</v>
      </c>
      <c r="H104" s="93">
        <f t="shared" si="19"/>
        <v>96.1</v>
      </c>
      <c r="I104" s="115" t="s">
        <v>371</v>
      </c>
      <c r="J104" s="115" t="s">
        <v>372</v>
      </c>
      <c r="K104" s="115"/>
      <c r="L104" s="108">
        <v>2</v>
      </c>
      <c r="M104" s="93">
        <v>1</v>
      </c>
      <c r="N104" s="93">
        <v>0</v>
      </c>
      <c r="O104" s="108">
        <v>1</v>
      </c>
      <c r="P104" s="93">
        <v>0</v>
      </c>
      <c r="Q104" s="93">
        <v>2</v>
      </c>
      <c r="R104" s="93">
        <v>0</v>
      </c>
      <c r="S104" s="108">
        <v>4</v>
      </c>
      <c r="T104" s="93">
        <v>0</v>
      </c>
      <c r="U104" s="93">
        <v>0</v>
      </c>
      <c r="V104" s="93">
        <v>1</v>
      </c>
      <c r="W104" s="93">
        <v>2</v>
      </c>
      <c r="X104" s="93">
        <v>1</v>
      </c>
      <c r="Y104" s="93">
        <v>1</v>
      </c>
      <c r="Z104" s="93">
        <v>0</v>
      </c>
      <c r="AA104" s="93">
        <v>0</v>
      </c>
      <c r="AB104" s="93">
        <f t="shared" si="20"/>
        <v>15</v>
      </c>
      <c r="AC104" s="211">
        <f t="shared" si="14"/>
        <v>6</v>
      </c>
      <c r="AD104" s="211">
        <f t="shared" si="15"/>
        <v>5</v>
      </c>
      <c r="AE104" s="211">
        <f t="shared" si="16"/>
        <v>2</v>
      </c>
      <c r="AF104" s="211">
        <f t="shared" si="17"/>
        <v>2</v>
      </c>
    </row>
    <row r="105" spans="1:32" x14ac:dyDescent="0.2">
      <c r="A105" s="93" t="s">
        <v>1807</v>
      </c>
      <c r="B105" s="115" t="s">
        <v>373</v>
      </c>
      <c r="C105" s="45">
        <v>5</v>
      </c>
      <c r="D105" s="45">
        <v>17</v>
      </c>
      <c r="E105" s="45">
        <v>13</v>
      </c>
      <c r="F105" s="45">
        <v>25</v>
      </c>
      <c r="G105" s="93">
        <f t="shared" si="18"/>
        <v>15.600000000000001</v>
      </c>
      <c r="H105" s="93">
        <f t="shared" si="19"/>
        <v>84.4</v>
      </c>
      <c r="I105" s="115" t="s">
        <v>374</v>
      </c>
      <c r="J105" s="115" t="s">
        <v>375</v>
      </c>
      <c r="K105" s="115"/>
      <c r="L105" s="108">
        <v>4</v>
      </c>
      <c r="M105" s="93">
        <v>1</v>
      </c>
      <c r="N105" s="93">
        <v>2</v>
      </c>
      <c r="O105" s="108">
        <v>3</v>
      </c>
      <c r="P105" s="93">
        <v>0</v>
      </c>
      <c r="Q105" s="93">
        <v>1</v>
      </c>
      <c r="R105" s="93">
        <v>0</v>
      </c>
      <c r="S105" s="108">
        <v>3</v>
      </c>
      <c r="T105" s="93">
        <v>0</v>
      </c>
      <c r="U105" s="93">
        <v>0</v>
      </c>
      <c r="V105" s="93">
        <v>1</v>
      </c>
      <c r="W105" s="93">
        <v>2</v>
      </c>
      <c r="X105" s="93">
        <v>1</v>
      </c>
      <c r="Y105" s="93">
        <v>0</v>
      </c>
      <c r="Z105" s="93">
        <v>0</v>
      </c>
      <c r="AA105" s="93">
        <v>0</v>
      </c>
      <c r="AB105" s="93">
        <f t="shared" si="20"/>
        <v>18</v>
      </c>
      <c r="AC105" s="211">
        <f t="shared" si="14"/>
        <v>5</v>
      </c>
      <c r="AD105" s="211">
        <f t="shared" si="15"/>
        <v>8</v>
      </c>
      <c r="AE105" s="211">
        <f t="shared" si="16"/>
        <v>3</v>
      </c>
      <c r="AF105" s="211">
        <f t="shared" si="17"/>
        <v>2</v>
      </c>
    </row>
    <row r="106" spans="1:32" x14ac:dyDescent="0.2">
      <c r="A106" s="93" t="s">
        <v>1808</v>
      </c>
      <c r="B106" s="115" t="s">
        <v>376</v>
      </c>
      <c r="C106" s="45">
        <v>4</v>
      </c>
      <c r="D106" s="45">
        <v>2</v>
      </c>
      <c r="E106" s="45">
        <v>10</v>
      </c>
      <c r="F106" s="45">
        <v>8</v>
      </c>
      <c r="G106" s="93">
        <f t="shared" si="18"/>
        <v>6.24</v>
      </c>
      <c r="H106" s="93">
        <f t="shared" si="19"/>
        <v>93.76</v>
      </c>
      <c r="I106" s="115" t="s">
        <v>377</v>
      </c>
      <c r="J106" s="115" t="s">
        <v>378</v>
      </c>
      <c r="K106" s="115"/>
      <c r="L106" s="108">
        <v>0</v>
      </c>
      <c r="M106" s="93">
        <v>1</v>
      </c>
      <c r="N106" s="93">
        <v>0</v>
      </c>
      <c r="O106" s="108">
        <v>2</v>
      </c>
      <c r="P106" s="93">
        <v>0</v>
      </c>
      <c r="Q106" s="93">
        <v>0</v>
      </c>
      <c r="R106" s="93">
        <v>0</v>
      </c>
      <c r="S106" s="108">
        <v>1</v>
      </c>
      <c r="T106" s="93">
        <v>0</v>
      </c>
      <c r="U106" s="93">
        <v>0</v>
      </c>
      <c r="V106" s="93">
        <v>2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f t="shared" si="20"/>
        <v>6</v>
      </c>
      <c r="AC106" s="211">
        <f t="shared" si="14"/>
        <v>1</v>
      </c>
      <c r="AD106" s="211">
        <f t="shared" si="15"/>
        <v>2</v>
      </c>
      <c r="AE106" s="211">
        <f t="shared" si="16"/>
        <v>0</v>
      </c>
      <c r="AF106" s="211">
        <f t="shared" si="17"/>
        <v>3</v>
      </c>
    </row>
    <row r="107" spans="1:32" x14ac:dyDescent="0.2">
      <c r="A107" s="93" t="s">
        <v>1809</v>
      </c>
      <c r="B107" s="115"/>
      <c r="C107" s="45">
        <v>6</v>
      </c>
      <c r="D107" s="45">
        <v>12</v>
      </c>
      <c r="E107" s="45">
        <v>6</v>
      </c>
      <c r="F107" s="45">
        <v>2</v>
      </c>
      <c r="G107" s="93">
        <f t="shared" si="18"/>
        <v>6.76</v>
      </c>
      <c r="H107" s="93">
        <f t="shared" si="19"/>
        <v>93.24</v>
      </c>
      <c r="I107" s="115" t="s">
        <v>379</v>
      </c>
      <c r="J107" s="115" t="s">
        <v>380</v>
      </c>
      <c r="K107" s="115"/>
      <c r="L107" s="108">
        <v>2</v>
      </c>
      <c r="M107" s="93">
        <v>0</v>
      </c>
      <c r="N107" s="93">
        <v>1</v>
      </c>
      <c r="O107" s="108">
        <v>1</v>
      </c>
      <c r="P107" s="93">
        <v>0</v>
      </c>
      <c r="Q107" s="93">
        <v>1</v>
      </c>
      <c r="R107" s="93">
        <v>0</v>
      </c>
      <c r="S107" s="108">
        <v>4</v>
      </c>
      <c r="T107" s="93">
        <v>0</v>
      </c>
      <c r="U107" s="93">
        <v>0</v>
      </c>
      <c r="V107" s="93">
        <v>1</v>
      </c>
      <c r="W107" s="93">
        <v>0</v>
      </c>
      <c r="X107" s="93">
        <v>3</v>
      </c>
      <c r="Y107" s="93">
        <v>0</v>
      </c>
      <c r="Z107" s="93">
        <v>0</v>
      </c>
      <c r="AA107" s="93">
        <v>0</v>
      </c>
      <c r="AB107" s="93">
        <f t="shared" si="20"/>
        <v>13</v>
      </c>
      <c r="AC107" s="211">
        <f t="shared" si="14"/>
        <v>4</v>
      </c>
      <c r="AD107" s="211">
        <f t="shared" si="15"/>
        <v>4</v>
      </c>
      <c r="AE107" s="211">
        <f t="shared" si="16"/>
        <v>4</v>
      </c>
      <c r="AF107" s="211">
        <f t="shared" si="17"/>
        <v>1</v>
      </c>
    </row>
    <row r="108" spans="1:32" x14ac:dyDescent="0.2">
      <c r="A108" s="93" t="s">
        <v>1810</v>
      </c>
      <c r="B108" s="115" t="s">
        <v>381</v>
      </c>
      <c r="C108" s="45">
        <v>1</v>
      </c>
      <c r="D108" s="45">
        <v>2</v>
      </c>
      <c r="E108" s="45">
        <v>5</v>
      </c>
      <c r="F108" s="45">
        <v>7</v>
      </c>
      <c r="G108" s="93">
        <f t="shared" si="18"/>
        <v>3.9000000000000004</v>
      </c>
      <c r="H108" s="93">
        <f t="shared" si="19"/>
        <v>96.1</v>
      </c>
      <c r="I108" s="115" t="s">
        <v>382</v>
      </c>
      <c r="J108" s="115" t="s">
        <v>383</v>
      </c>
      <c r="K108" s="115"/>
      <c r="L108" s="108">
        <v>1</v>
      </c>
      <c r="M108" s="93">
        <v>0</v>
      </c>
      <c r="N108" s="93">
        <v>0</v>
      </c>
      <c r="O108" s="108">
        <v>1</v>
      </c>
      <c r="P108" s="93">
        <v>0</v>
      </c>
      <c r="Q108" s="93">
        <v>0</v>
      </c>
      <c r="R108" s="93">
        <v>0</v>
      </c>
      <c r="S108" s="108">
        <v>2</v>
      </c>
      <c r="T108" s="93">
        <v>0</v>
      </c>
      <c r="U108" s="93">
        <v>0</v>
      </c>
      <c r="V108" s="93">
        <v>0</v>
      </c>
      <c r="W108" s="93">
        <v>1</v>
      </c>
      <c r="X108" s="93">
        <v>1</v>
      </c>
      <c r="Y108" s="93">
        <v>0</v>
      </c>
      <c r="Z108" s="93">
        <v>0</v>
      </c>
      <c r="AA108" s="93">
        <v>0</v>
      </c>
      <c r="AB108" s="93">
        <f t="shared" si="20"/>
        <v>6</v>
      </c>
      <c r="AC108" s="211">
        <f t="shared" si="14"/>
        <v>3</v>
      </c>
      <c r="AD108" s="211">
        <f t="shared" si="15"/>
        <v>2</v>
      </c>
      <c r="AE108" s="211">
        <f t="shared" si="16"/>
        <v>1</v>
      </c>
      <c r="AF108" s="211">
        <f t="shared" si="17"/>
        <v>0</v>
      </c>
    </row>
    <row r="109" spans="1:32" x14ac:dyDescent="0.2">
      <c r="A109" s="93" t="s">
        <v>1811</v>
      </c>
      <c r="B109" s="115" t="s">
        <v>384</v>
      </c>
      <c r="C109" s="45">
        <v>3</v>
      </c>
      <c r="D109" s="45">
        <v>3</v>
      </c>
      <c r="E109" s="45">
        <v>8</v>
      </c>
      <c r="F109" s="45">
        <v>6</v>
      </c>
      <c r="G109" s="93">
        <f t="shared" si="18"/>
        <v>5.2</v>
      </c>
      <c r="H109" s="93">
        <f t="shared" si="19"/>
        <v>94.8</v>
      </c>
      <c r="I109" s="115" t="s">
        <v>385</v>
      </c>
      <c r="J109" s="115" t="s">
        <v>386</v>
      </c>
      <c r="K109" s="115"/>
      <c r="L109" s="108">
        <v>1</v>
      </c>
      <c r="M109" s="93">
        <v>0</v>
      </c>
      <c r="N109" s="93">
        <v>0</v>
      </c>
      <c r="O109" s="108">
        <v>0</v>
      </c>
      <c r="P109" s="93">
        <v>0</v>
      </c>
      <c r="Q109" s="93">
        <v>0</v>
      </c>
      <c r="R109" s="93">
        <v>0</v>
      </c>
      <c r="S109" s="108">
        <v>2</v>
      </c>
      <c r="T109" s="93">
        <v>0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  <c r="AA109" s="93">
        <v>0</v>
      </c>
      <c r="AB109" s="93">
        <f t="shared" si="20"/>
        <v>5</v>
      </c>
      <c r="AC109" s="211">
        <f t="shared" si="14"/>
        <v>3</v>
      </c>
      <c r="AD109" s="211">
        <f t="shared" si="15"/>
        <v>1</v>
      </c>
      <c r="AE109" s="211">
        <f t="shared" si="16"/>
        <v>1</v>
      </c>
      <c r="AF109" s="211">
        <f t="shared" si="17"/>
        <v>0</v>
      </c>
    </row>
    <row r="110" spans="1:32" x14ac:dyDescent="0.2">
      <c r="A110" s="93" t="s">
        <v>1812</v>
      </c>
      <c r="B110" s="115" t="s">
        <v>387</v>
      </c>
      <c r="C110" s="45">
        <v>2</v>
      </c>
      <c r="D110" s="45">
        <v>3</v>
      </c>
      <c r="E110" s="45">
        <v>4</v>
      </c>
      <c r="F110" s="45">
        <v>4</v>
      </c>
      <c r="G110" s="93">
        <f t="shared" si="18"/>
        <v>3.38</v>
      </c>
      <c r="H110" s="93">
        <f t="shared" si="19"/>
        <v>96.62</v>
      </c>
      <c r="I110" s="115" t="s">
        <v>388</v>
      </c>
      <c r="J110" s="115" t="s">
        <v>389</v>
      </c>
      <c r="K110" s="115"/>
      <c r="L110" s="108">
        <v>1</v>
      </c>
      <c r="M110" s="108">
        <v>0</v>
      </c>
      <c r="N110" s="93">
        <v>0</v>
      </c>
      <c r="O110" s="108">
        <v>0</v>
      </c>
      <c r="P110" s="93">
        <v>0</v>
      </c>
      <c r="Q110" s="93">
        <v>0</v>
      </c>
      <c r="R110" s="93">
        <v>0</v>
      </c>
      <c r="S110" s="108">
        <v>1</v>
      </c>
      <c r="T110" s="93">
        <v>0</v>
      </c>
      <c r="U110" s="93">
        <v>0</v>
      </c>
      <c r="V110" s="93">
        <v>1</v>
      </c>
      <c r="W110" s="93">
        <v>1</v>
      </c>
      <c r="X110" s="93">
        <v>1</v>
      </c>
      <c r="Y110" s="93">
        <v>0</v>
      </c>
      <c r="Z110" s="93">
        <v>0</v>
      </c>
      <c r="AA110" s="93">
        <v>0</v>
      </c>
      <c r="AB110" s="93">
        <f t="shared" si="20"/>
        <v>5</v>
      </c>
      <c r="AC110" s="211">
        <f t="shared" si="14"/>
        <v>2</v>
      </c>
      <c r="AD110" s="211">
        <f t="shared" si="15"/>
        <v>1</v>
      </c>
      <c r="AE110" s="211">
        <f t="shared" si="16"/>
        <v>1</v>
      </c>
      <c r="AF110" s="211">
        <f t="shared" si="17"/>
        <v>1</v>
      </c>
    </row>
    <row r="111" spans="1:32" x14ac:dyDescent="0.2">
      <c r="A111" s="93" t="s">
        <v>1813</v>
      </c>
      <c r="B111" s="115" t="s">
        <v>390</v>
      </c>
      <c r="C111" s="108">
        <v>11</v>
      </c>
      <c r="D111" s="108">
        <v>2</v>
      </c>
      <c r="E111" s="108">
        <v>5</v>
      </c>
      <c r="F111" s="108">
        <v>7</v>
      </c>
      <c r="G111" s="93">
        <f t="shared" si="18"/>
        <v>6.5</v>
      </c>
      <c r="H111" s="93">
        <f t="shared" si="19"/>
        <v>93.5</v>
      </c>
      <c r="I111" s="118" t="s">
        <v>391</v>
      </c>
      <c r="J111" s="118" t="s">
        <v>392</v>
      </c>
      <c r="K111" s="118"/>
      <c r="L111" s="108">
        <v>2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1</v>
      </c>
      <c r="Y111" s="108">
        <v>0</v>
      </c>
      <c r="Z111" s="108">
        <v>0</v>
      </c>
      <c r="AA111" s="108">
        <v>0</v>
      </c>
      <c r="AB111" s="93">
        <f t="shared" si="20"/>
        <v>3</v>
      </c>
      <c r="AC111" s="211">
        <f t="shared" si="14"/>
        <v>0</v>
      </c>
      <c r="AD111" s="211">
        <f t="shared" si="15"/>
        <v>2</v>
      </c>
      <c r="AE111" s="211">
        <f t="shared" si="16"/>
        <v>1</v>
      </c>
      <c r="AF111" s="211">
        <f t="shared" si="17"/>
        <v>0</v>
      </c>
    </row>
    <row r="112" spans="1:32" x14ac:dyDescent="0.2">
      <c r="A112" s="93" t="s">
        <v>1814</v>
      </c>
      <c r="B112" s="115"/>
      <c r="C112" s="93">
        <v>18</v>
      </c>
      <c r="D112" s="93">
        <v>21</v>
      </c>
      <c r="E112" s="93">
        <v>11</v>
      </c>
      <c r="F112" s="93">
        <v>15</v>
      </c>
      <c r="G112" s="93">
        <f t="shared" si="18"/>
        <v>16.900000000000002</v>
      </c>
      <c r="H112" s="93">
        <f t="shared" si="19"/>
        <v>83.1</v>
      </c>
      <c r="I112" s="141" t="s">
        <v>393</v>
      </c>
      <c r="J112" s="141" t="s">
        <v>394</v>
      </c>
      <c r="K112" s="141"/>
      <c r="L112" s="141">
        <v>1</v>
      </c>
      <c r="M112" s="141">
        <v>0</v>
      </c>
      <c r="N112" s="141">
        <v>0</v>
      </c>
      <c r="O112" s="141">
        <v>1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  <c r="X112" s="141">
        <v>2</v>
      </c>
      <c r="Y112" s="141">
        <v>0</v>
      </c>
      <c r="Z112" s="141">
        <v>0</v>
      </c>
      <c r="AA112" s="108">
        <v>1</v>
      </c>
      <c r="AB112" s="93">
        <f t="shared" si="20"/>
        <v>4</v>
      </c>
      <c r="AC112" s="211">
        <f t="shared" si="14"/>
        <v>0</v>
      </c>
      <c r="AD112" s="211">
        <f t="shared" si="15"/>
        <v>2</v>
      </c>
      <c r="AE112" s="211">
        <f t="shared" si="16"/>
        <v>2</v>
      </c>
      <c r="AF112" s="211">
        <f t="shared" si="17"/>
        <v>0</v>
      </c>
    </row>
    <row r="113" spans="1:32" x14ac:dyDescent="0.2">
      <c r="A113" s="93" t="s">
        <v>1815</v>
      </c>
      <c r="B113" s="115" t="s">
        <v>395</v>
      </c>
      <c r="C113" s="93">
        <v>3</v>
      </c>
      <c r="D113" s="93">
        <v>8</v>
      </c>
      <c r="E113" s="93">
        <v>5</v>
      </c>
      <c r="F113" s="93">
        <v>7</v>
      </c>
      <c r="G113" s="93">
        <f t="shared" si="18"/>
        <v>5.98</v>
      </c>
      <c r="H113" s="93">
        <f t="shared" si="19"/>
        <v>94.02</v>
      </c>
      <c r="I113" s="93" t="s">
        <v>396</v>
      </c>
      <c r="J113" s="93" t="s">
        <v>397</v>
      </c>
      <c r="K113" s="93"/>
      <c r="L113" s="93">
        <v>2</v>
      </c>
      <c r="M113" s="93">
        <v>1</v>
      </c>
      <c r="N113" s="93">
        <v>3</v>
      </c>
      <c r="O113" s="93">
        <v>1</v>
      </c>
      <c r="P113" s="93">
        <v>0</v>
      </c>
      <c r="Q113" s="93">
        <v>1</v>
      </c>
      <c r="R113" s="93">
        <v>1</v>
      </c>
      <c r="S113" s="93">
        <v>3</v>
      </c>
      <c r="T113" s="93">
        <v>0</v>
      </c>
      <c r="U113" s="93">
        <v>0</v>
      </c>
      <c r="V113" s="93">
        <v>1</v>
      </c>
      <c r="W113" s="93">
        <v>0</v>
      </c>
      <c r="X113" s="93">
        <v>2</v>
      </c>
      <c r="Y113" s="93">
        <v>1</v>
      </c>
      <c r="Z113" s="93">
        <v>0</v>
      </c>
      <c r="AA113" s="93"/>
      <c r="AB113" s="93">
        <f t="shared" si="20"/>
        <v>16</v>
      </c>
      <c r="AC113" s="211">
        <f t="shared" si="14"/>
        <v>4</v>
      </c>
      <c r="AD113" s="211">
        <f t="shared" si="15"/>
        <v>4</v>
      </c>
      <c r="AE113" s="211">
        <f t="shared" si="16"/>
        <v>6</v>
      </c>
      <c r="AF113" s="211">
        <f t="shared" si="17"/>
        <v>2</v>
      </c>
    </row>
    <row r="114" spans="1:32" x14ac:dyDescent="0.2">
      <c r="A114" s="93" t="s">
        <v>1816</v>
      </c>
      <c r="B114" s="115" t="s">
        <v>398</v>
      </c>
      <c r="C114" s="93">
        <v>6</v>
      </c>
      <c r="D114" s="93">
        <v>10</v>
      </c>
      <c r="E114" s="93">
        <v>9</v>
      </c>
      <c r="F114" s="93">
        <v>6</v>
      </c>
      <c r="G114" s="93">
        <f t="shared" si="18"/>
        <v>8.06</v>
      </c>
      <c r="H114" s="93">
        <f t="shared" si="19"/>
        <v>91.94</v>
      </c>
      <c r="I114" s="93" t="s">
        <v>399</v>
      </c>
      <c r="J114" s="93" t="s">
        <v>400</v>
      </c>
      <c r="K114" s="93"/>
      <c r="L114" s="93">
        <v>1</v>
      </c>
      <c r="M114" s="93">
        <v>3</v>
      </c>
      <c r="N114" s="93">
        <v>1</v>
      </c>
      <c r="O114" s="93">
        <v>4</v>
      </c>
      <c r="P114" s="93">
        <v>0</v>
      </c>
      <c r="Q114" s="93">
        <v>0</v>
      </c>
      <c r="R114" s="93">
        <v>0</v>
      </c>
      <c r="S114" s="93">
        <v>4</v>
      </c>
      <c r="T114" s="93">
        <v>0</v>
      </c>
      <c r="U114" s="93">
        <v>0</v>
      </c>
      <c r="V114" s="93">
        <v>1</v>
      </c>
      <c r="W114" s="93">
        <v>1</v>
      </c>
      <c r="X114" s="93">
        <v>1</v>
      </c>
      <c r="Y114" s="93">
        <v>0</v>
      </c>
      <c r="Z114" s="93">
        <v>0</v>
      </c>
      <c r="AA114" s="93">
        <v>0</v>
      </c>
      <c r="AB114" s="93">
        <f t="shared" si="20"/>
        <v>16</v>
      </c>
      <c r="AC114" s="211">
        <f t="shared" si="14"/>
        <v>5</v>
      </c>
      <c r="AD114" s="211">
        <f t="shared" si="15"/>
        <v>5</v>
      </c>
      <c r="AE114" s="211">
        <f t="shared" si="16"/>
        <v>2</v>
      </c>
      <c r="AF114" s="211">
        <f t="shared" si="17"/>
        <v>4</v>
      </c>
    </row>
    <row r="115" spans="1:32" x14ac:dyDescent="0.2">
      <c r="A115" s="93" t="s">
        <v>1817</v>
      </c>
      <c r="B115" s="115"/>
      <c r="C115" s="93">
        <v>11</v>
      </c>
      <c r="D115" s="93">
        <v>5</v>
      </c>
      <c r="E115" s="93">
        <v>5</v>
      </c>
      <c r="F115" s="93">
        <v>3</v>
      </c>
      <c r="G115" s="93">
        <f t="shared" si="18"/>
        <v>6.24</v>
      </c>
      <c r="H115" s="93">
        <f t="shared" si="19"/>
        <v>93.76</v>
      </c>
      <c r="I115" s="93" t="s">
        <v>401</v>
      </c>
      <c r="J115" s="93" t="s">
        <v>402</v>
      </c>
      <c r="K115" s="93"/>
      <c r="L115" s="93">
        <v>3</v>
      </c>
      <c r="M115" s="93">
        <v>1</v>
      </c>
      <c r="N115" s="93">
        <v>0</v>
      </c>
      <c r="O115" s="93">
        <v>1</v>
      </c>
      <c r="P115" s="93">
        <v>0</v>
      </c>
      <c r="Q115" s="93">
        <v>2</v>
      </c>
      <c r="R115" s="93">
        <v>0</v>
      </c>
      <c r="S115" s="93">
        <v>2</v>
      </c>
      <c r="T115" s="93">
        <v>0</v>
      </c>
      <c r="U115" s="93">
        <v>0</v>
      </c>
      <c r="V115" s="93">
        <v>0</v>
      </c>
      <c r="W115" s="93">
        <v>1</v>
      </c>
      <c r="X115" s="93">
        <v>2</v>
      </c>
      <c r="Y115" s="93">
        <v>0</v>
      </c>
      <c r="Z115" s="93">
        <v>0</v>
      </c>
      <c r="AA115" s="93">
        <v>0</v>
      </c>
      <c r="AB115" s="93">
        <f t="shared" si="20"/>
        <v>12</v>
      </c>
      <c r="AC115" s="211">
        <f t="shared" si="14"/>
        <v>3</v>
      </c>
      <c r="AD115" s="211">
        <f t="shared" si="15"/>
        <v>6</v>
      </c>
      <c r="AE115" s="211">
        <f t="shared" si="16"/>
        <v>2</v>
      </c>
      <c r="AF115" s="211">
        <f t="shared" si="17"/>
        <v>1</v>
      </c>
    </row>
    <row r="116" spans="1:32" x14ac:dyDescent="0.2">
      <c r="A116" s="93" t="s">
        <v>1818</v>
      </c>
      <c r="B116" s="115" t="s">
        <v>403</v>
      </c>
      <c r="C116" s="93">
        <v>16</v>
      </c>
      <c r="D116" s="93">
        <v>12</v>
      </c>
      <c r="E116" s="93">
        <v>6</v>
      </c>
      <c r="F116" s="93">
        <v>12</v>
      </c>
      <c r="G116" s="93">
        <f t="shared" si="18"/>
        <v>11.96</v>
      </c>
      <c r="H116" s="93">
        <f t="shared" si="19"/>
        <v>88.039999999999992</v>
      </c>
      <c r="I116" s="93" t="s">
        <v>404</v>
      </c>
      <c r="J116" s="93" t="s">
        <v>405</v>
      </c>
      <c r="K116" s="93"/>
      <c r="L116" s="93">
        <v>0</v>
      </c>
      <c r="M116" s="93">
        <v>0</v>
      </c>
      <c r="N116" s="93">
        <v>0</v>
      </c>
      <c r="O116" s="93">
        <v>1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f t="shared" si="20"/>
        <v>2</v>
      </c>
      <c r="AC116" s="211">
        <f t="shared" si="14"/>
        <v>1</v>
      </c>
      <c r="AD116" s="211">
        <f t="shared" si="15"/>
        <v>1</v>
      </c>
      <c r="AE116" s="211">
        <f t="shared" si="16"/>
        <v>0</v>
      </c>
      <c r="AF116" s="211">
        <f t="shared" si="17"/>
        <v>0</v>
      </c>
    </row>
    <row r="117" spans="1:32" x14ac:dyDescent="0.2">
      <c r="A117" s="93" t="s">
        <v>1819</v>
      </c>
      <c r="B117" s="115" t="s">
        <v>406</v>
      </c>
      <c r="C117" s="93">
        <v>10</v>
      </c>
      <c r="D117" s="93">
        <v>4</v>
      </c>
      <c r="E117" s="93">
        <v>15</v>
      </c>
      <c r="F117" s="93">
        <v>35</v>
      </c>
      <c r="G117" s="93">
        <f t="shared" si="18"/>
        <v>16.64</v>
      </c>
      <c r="H117" s="93">
        <f t="shared" si="19"/>
        <v>83.36</v>
      </c>
      <c r="I117" s="93" t="s">
        <v>407</v>
      </c>
      <c r="J117" s="93" t="s">
        <v>408</v>
      </c>
      <c r="K117" s="93"/>
      <c r="L117" s="93">
        <v>1</v>
      </c>
      <c r="M117" s="93">
        <v>1</v>
      </c>
      <c r="N117" s="93">
        <v>0</v>
      </c>
      <c r="O117" s="93">
        <v>1</v>
      </c>
      <c r="P117" s="93">
        <v>0</v>
      </c>
      <c r="Q117" s="93">
        <v>0</v>
      </c>
      <c r="R117" s="93">
        <v>0</v>
      </c>
      <c r="S117" s="93">
        <v>2</v>
      </c>
      <c r="T117" s="93">
        <v>0</v>
      </c>
      <c r="U117" s="93">
        <v>0</v>
      </c>
      <c r="V117" s="93">
        <v>1</v>
      </c>
      <c r="W117" s="93">
        <v>0</v>
      </c>
      <c r="X117" s="93">
        <v>2</v>
      </c>
      <c r="Y117" s="93">
        <v>0</v>
      </c>
      <c r="Z117" s="93">
        <v>0</v>
      </c>
      <c r="AA117" s="93">
        <v>1</v>
      </c>
      <c r="AB117" s="93">
        <f t="shared" si="20"/>
        <v>8</v>
      </c>
      <c r="AC117" s="211">
        <f t="shared" si="14"/>
        <v>2</v>
      </c>
      <c r="AD117" s="211">
        <f t="shared" si="15"/>
        <v>2</v>
      </c>
      <c r="AE117" s="211">
        <f t="shared" si="16"/>
        <v>2</v>
      </c>
      <c r="AF117" s="211">
        <f t="shared" si="17"/>
        <v>2</v>
      </c>
    </row>
    <row r="118" spans="1:32" x14ac:dyDescent="0.2">
      <c r="A118" s="93" t="s">
        <v>1820</v>
      </c>
      <c r="B118" s="115"/>
      <c r="C118" s="93">
        <v>26</v>
      </c>
      <c r="D118" s="93">
        <v>52</v>
      </c>
      <c r="E118" s="93">
        <v>22</v>
      </c>
      <c r="F118" s="93">
        <v>7</v>
      </c>
      <c r="G118" s="93">
        <f t="shared" si="18"/>
        <v>27.82</v>
      </c>
      <c r="H118" s="93">
        <f t="shared" si="19"/>
        <v>72.180000000000007</v>
      </c>
      <c r="I118" s="93" t="s">
        <v>409</v>
      </c>
      <c r="J118" s="93" t="s">
        <v>410</v>
      </c>
      <c r="K118" s="93"/>
      <c r="L118" s="93">
        <v>4</v>
      </c>
      <c r="M118" s="93">
        <v>0</v>
      </c>
      <c r="N118" s="93">
        <v>1</v>
      </c>
      <c r="O118" s="93">
        <v>3</v>
      </c>
      <c r="P118" s="93">
        <v>0</v>
      </c>
      <c r="Q118" s="93">
        <v>0</v>
      </c>
      <c r="R118" s="93">
        <v>0</v>
      </c>
      <c r="S118" s="93">
        <v>4</v>
      </c>
      <c r="T118" s="93">
        <v>0</v>
      </c>
      <c r="U118" s="93">
        <v>0</v>
      </c>
      <c r="V118" s="93">
        <v>1</v>
      </c>
      <c r="W118" s="93">
        <v>0</v>
      </c>
      <c r="X118" s="93">
        <v>1</v>
      </c>
      <c r="Y118" s="93">
        <v>0</v>
      </c>
      <c r="Z118" s="93">
        <v>0</v>
      </c>
      <c r="AA118" s="93">
        <v>3</v>
      </c>
      <c r="AB118" s="93">
        <f t="shared" si="20"/>
        <v>14</v>
      </c>
      <c r="AC118" s="211">
        <f t="shared" si="14"/>
        <v>4</v>
      </c>
      <c r="AD118" s="211">
        <f t="shared" si="15"/>
        <v>7</v>
      </c>
      <c r="AE118" s="211">
        <f t="shared" si="16"/>
        <v>2</v>
      </c>
      <c r="AF118" s="211">
        <f t="shared" si="17"/>
        <v>1</v>
      </c>
    </row>
    <row r="119" spans="1:32" x14ac:dyDescent="0.2">
      <c r="A119" s="93" t="s">
        <v>1821</v>
      </c>
      <c r="B119" s="115"/>
      <c r="C119" s="93">
        <v>28</v>
      </c>
      <c r="D119" s="93">
        <v>14</v>
      </c>
      <c r="E119" s="93">
        <v>21</v>
      </c>
      <c r="F119" s="93">
        <v>14</v>
      </c>
      <c r="G119" s="93">
        <f t="shared" si="18"/>
        <v>20.02</v>
      </c>
      <c r="H119" s="93">
        <f t="shared" si="19"/>
        <v>79.98</v>
      </c>
      <c r="I119" s="93" t="s">
        <v>411</v>
      </c>
      <c r="J119" s="93" t="s">
        <v>412</v>
      </c>
      <c r="K119" s="93"/>
      <c r="L119" s="93">
        <v>4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2</v>
      </c>
      <c r="T119" s="93">
        <v>0</v>
      </c>
      <c r="U119" s="93">
        <v>0</v>
      </c>
      <c r="V119" s="93">
        <v>1</v>
      </c>
      <c r="W119" s="93">
        <v>0</v>
      </c>
      <c r="X119" s="93">
        <v>1</v>
      </c>
      <c r="Y119" s="93">
        <v>0</v>
      </c>
      <c r="Z119" s="93">
        <v>0</v>
      </c>
      <c r="AA119" s="93">
        <v>0</v>
      </c>
      <c r="AB119" s="93">
        <f t="shared" si="20"/>
        <v>8</v>
      </c>
      <c r="AC119" s="211">
        <f t="shared" si="14"/>
        <v>2</v>
      </c>
      <c r="AD119" s="211">
        <f t="shared" si="15"/>
        <v>4</v>
      </c>
      <c r="AE119" s="211">
        <f t="shared" si="16"/>
        <v>1</v>
      </c>
      <c r="AF119" s="211">
        <f t="shared" si="17"/>
        <v>1</v>
      </c>
    </row>
    <row r="120" spans="1:32" x14ac:dyDescent="0.2">
      <c r="A120" s="93" t="s">
        <v>1822</v>
      </c>
      <c r="B120" s="115" t="s">
        <v>413</v>
      </c>
      <c r="C120" s="93">
        <v>7</v>
      </c>
      <c r="D120" s="93">
        <v>2</v>
      </c>
      <c r="E120" s="93">
        <v>3</v>
      </c>
      <c r="F120" s="93">
        <v>5</v>
      </c>
      <c r="G120" s="93">
        <f t="shared" si="18"/>
        <v>4.42</v>
      </c>
      <c r="H120" s="93">
        <f t="shared" si="19"/>
        <v>95.58</v>
      </c>
      <c r="I120" s="93" t="s">
        <v>414</v>
      </c>
      <c r="J120" s="93" t="s">
        <v>415</v>
      </c>
      <c r="K120" s="93"/>
      <c r="L120" s="93">
        <v>1</v>
      </c>
      <c r="M120" s="93">
        <v>0</v>
      </c>
      <c r="N120" s="93">
        <v>1</v>
      </c>
      <c r="O120" s="93">
        <v>0</v>
      </c>
      <c r="P120" s="93">
        <v>0</v>
      </c>
      <c r="Q120" s="93">
        <v>0</v>
      </c>
      <c r="R120" s="93">
        <v>0</v>
      </c>
      <c r="S120" s="93">
        <v>1</v>
      </c>
      <c r="T120" s="93">
        <v>0</v>
      </c>
      <c r="U120" s="93">
        <v>0</v>
      </c>
      <c r="V120" s="93">
        <v>1</v>
      </c>
      <c r="W120" s="93">
        <v>1</v>
      </c>
      <c r="X120" s="93">
        <v>1</v>
      </c>
      <c r="Y120" s="93">
        <v>0</v>
      </c>
      <c r="Z120" s="93">
        <v>0</v>
      </c>
      <c r="AA120" s="93">
        <v>0</v>
      </c>
      <c r="AB120" s="93">
        <f t="shared" si="20"/>
        <v>6</v>
      </c>
      <c r="AC120" s="211">
        <f t="shared" si="14"/>
        <v>2</v>
      </c>
      <c r="AD120" s="211">
        <f t="shared" si="15"/>
        <v>1</v>
      </c>
      <c r="AE120" s="211">
        <f t="shared" si="16"/>
        <v>2</v>
      </c>
      <c r="AF120" s="211">
        <f t="shared" si="17"/>
        <v>1</v>
      </c>
    </row>
    <row r="121" spans="1:32" x14ac:dyDescent="0.2">
      <c r="A121" s="93" t="s">
        <v>1823</v>
      </c>
      <c r="B121" s="115"/>
      <c r="C121" s="93">
        <v>13</v>
      </c>
      <c r="D121" s="93">
        <v>16</v>
      </c>
      <c r="E121" s="93">
        <v>9</v>
      </c>
      <c r="F121" s="93">
        <v>17</v>
      </c>
      <c r="G121" s="93">
        <f t="shared" si="18"/>
        <v>14.3</v>
      </c>
      <c r="H121" s="93">
        <f t="shared" si="19"/>
        <v>85.7</v>
      </c>
      <c r="I121" s="93" t="s">
        <v>416</v>
      </c>
      <c r="J121" s="93" t="s">
        <v>417</v>
      </c>
      <c r="K121" s="93"/>
      <c r="L121" s="93">
        <v>0</v>
      </c>
      <c r="M121" s="93">
        <v>1</v>
      </c>
      <c r="N121" s="93">
        <v>0</v>
      </c>
      <c r="O121" s="93">
        <v>1</v>
      </c>
      <c r="P121" s="93">
        <v>0</v>
      </c>
      <c r="Q121" s="93">
        <v>2</v>
      </c>
      <c r="R121" s="93">
        <v>0</v>
      </c>
      <c r="S121" s="93">
        <v>4</v>
      </c>
      <c r="T121" s="93">
        <v>0</v>
      </c>
      <c r="U121" s="93">
        <v>0</v>
      </c>
      <c r="V121" s="93">
        <v>0</v>
      </c>
      <c r="W121" s="93">
        <v>4</v>
      </c>
      <c r="X121" s="93">
        <v>4</v>
      </c>
      <c r="Y121" s="93">
        <v>0</v>
      </c>
      <c r="Z121" s="93">
        <v>0</v>
      </c>
      <c r="AA121" s="93">
        <v>2</v>
      </c>
      <c r="AB121" s="93">
        <f t="shared" si="20"/>
        <v>16</v>
      </c>
      <c r="AC121" s="211">
        <f t="shared" si="14"/>
        <v>8</v>
      </c>
      <c r="AD121" s="211">
        <f t="shared" si="15"/>
        <v>3</v>
      </c>
      <c r="AE121" s="211">
        <f t="shared" si="16"/>
        <v>4</v>
      </c>
      <c r="AF121" s="211">
        <f t="shared" si="17"/>
        <v>1</v>
      </c>
    </row>
    <row r="122" spans="1:32" x14ac:dyDescent="0.2">
      <c r="A122" s="93" t="s">
        <v>1824</v>
      </c>
      <c r="B122" s="115"/>
      <c r="C122" s="93">
        <v>12</v>
      </c>
      <c r="D122" s="93">
        <v>11</v>
      </c>
      <c r="E122" s="93">
        <v>5</v>
      </c>
      <c r="F122" s="93">
        <v>14</v>
      </c>
      <c r="G122" s="93">
        <f t="shared" si="18"/>
        <v>10.92</v>
      </c>
      <c r="H122" s="93">
        <f t="shared" si="19"/>
        <v>89.08</v>
      </c>
      <c r="I122" s="93" t="s">
        <v>418</v>
      </c>
      <c r="J122" s="93" t="s">
        <v>419</v>
      </c>
      <c r="K122" s="93"/>
      <c r="L122" s="93">
        <v>3</v>
      </c>
      <c r="M122" s="93">
        <v>0</v>
      </c>
      <c r="N122" s="93">
        <v>0</v>
      </c>
      <c r="O122" s="93">
        <v>3</v>
      </c>
      <c r="P122" s="93">
        <v>0</v>
      </c>
      <c r="Q122" s="93">
        <v>1</v>
      </c>
      <c r="R122" s="93">
        <v>0</v>
      </c>
      <c r="S122" s="93">
        <v>2</v>
      </c>
      <c r="T122" s="93">
        <v>0</v>
      </c>
      <c r="U122" s="93">
        <v>0</v>
      </c>
      <c r="V122" s="93">
        <v>0</v>
      </c>
      <c r="W122" s="93">
        <v>3</v>
      </c>
      <c r="X122" s="93">
        <v>3</v>
      </c>
      <c r="Y122" s="93">
        <v>0</v>
      </c>
      <c r="Z122" s="93">
        <v>0</v>
      </c>
      <c r="AA122" s="93">
        <v>2</v>
      </c>
      <c r="AB122" s="93">
        <f t="shared" si="20"/>
        <v>15</v>
      </c>
      <c r="AC122" s="211">
        <f t="shared" si="14"/>
        <v>5</v>
      </c>
      <c r="AD122" s="211">
        <f t="shared" si="15"/>
        <v>7</v>
      </c>
      <c r="AE122" s="211">
        <f t="shared" si="16"/>
        <v>3</v>
      </c>
      <c r="AF122" s="211">
        <f t="shared" si="17"/>
        <v>0</v>
      </c>
    </row>
    <row r="123" spans="1:32" x14ac:dyDescent="0.2">
      <c r="A123" s="93" t="s">
        <v>1825</v>
      </c>
      <c r="B123" s="115" t="s">
        <v>420</v>
      </c>
      <c r="C123" s="93">
        <v>85</v>
      </c>
      <c r="D123" s="93">
        <v>96</v>
      </c>
      <c r="E123" s="93">
        <v>78</v>
      </c>
      <c r="F123" s="93">
        <v>36</v>
      </c>
      <c r="G123" s="93">
        <f t="shared" si="18"/>
        <v>76.7</v>
      </c>
      <c r="H123" s="93">
        <f t="shared" si="19"/>
        <v>23.299999999999997</v>
      </c>
      <c r="I123" s="93" t="s">
        <v>421</v>
      </c>
      <c r="J123" s="93" t="s">
        <v>422</v>
      </c>
      <c r="K123" s="93"/>
      <c r="L123" s="93">
        <v>4</v>
      </c>
      <c r="M123" s="93">
        <v>0</v>
      </c>
      <c r="N123" s="93">
        <v>0</v>
      </c>
      <c r="O123" s="93">
        <v>4</v>
      </c>
      <c r="P123" s="93">
        <v>0</v>
      </c>
      <c r="Q123" s="93">
        <v>2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1</v>
      </c>
      <c r="Z123" s="93">
        <v>0</v>
      </c>
      <c r="AA123" s="93">
        <v>4</v>
      </c>
      <c r="AB123" s="93">
        <f t="shared" si="20"/>
        <v>12</v>
      </c>
      <c r="AC123" s="211">
        <f t="shared" si="14"/>
        <v>0</v>
      </c>
      <c r="AD123" s="211">
        <f t="shared" si="15"/>
        <v>10</v>
      </c>
      <c r="AE123" s="211">
        <f t="shared" si="16"/>
        <v>2</v>
      </c>
      <c r="AF123" s="211">
        <f t="shared" si="17"/>
        <v>0</v>
      </c>
    </row>
    <row r="124" spans="1:32" x14ac:dyDescent="0.2">
      <c r="A124" s="93" t="s">
        <v>1826</v>
      </c>
      <c r="B124" s="115" t="s">
        <v>423</v>
      </c>
      <c r="C124" s="93">
        <v>9</v>
      </c>
      <c r="D124" s="93">
        <v>8</v>
      </c>
      <c r="E124" s="93">
        <v>14</v>
      </c>
      <c r="F124" s="93">
        <v>7</v>
      </c>
      <c r="G124" s="93">
        <f t="shared" si="18"/>
        <v>9.8800000000000008</v>
      </c>
      <c r="H124" s="93">
        <f t="shared" si="19"/>
        <v>90.12</v>
      </c>
      <c r="I124" s="93" t="s">
        <v>424</v>
      </c>
      <c r="J124" s="93" t="s">
        <v>425</v>
      </c>
      <c r="K124" s="93"/>
      <c r="L124" s="93">
        <v>3</v>
      </c>
      <c r="M124" s="93">
        <v>3</v>
      </c>
      <c r="N124" s="93">
        <v>0</v>
      </c>
      <c r="O124" s="93">
        <v>4</v>
      </c>
      <c r="P124" s="93">
        <v>0</v>
      </c>
      <c r="Q124" s="93">
        <v>2</v>
      </c>
      <c r="R124" s="93">
        <v>0</v>
      </c>
      <c r="S124" s="93">
        <v>2</v>
      </c>
      <c r="T124" s="93">
        <v>0</v>
      </c>
      <c r="U124" s="93">
        <v>0</v>
      </c>
      <c r="V124" s="93">
        <v>0</v>
      </c>
      <c r="W124" s="93">
        <v>1</v>
      </c>
      <c r="X124" s="93">
        <v>0</v>
      </c>
      <c r="Y124" s="93">
        <v>0</v>
      </c>
      <c r="Z124" s="93">
        <v>0</v>
      </c>
      <c r="AA124" s="93">
        <v>0</v>
      </c>
      <c r="AB124" s="93">
        <f t="shared" si="20"/>
        <v>15</v>
      </c>
      <c r="AC124" s="211">
        <f t="shared" si="14"/>
        <v>3</v>
      </c>
      <c r="AD124" s="211">
        <f t="shared" si="15"/>
        <v>9</v>
      </c>
      <c r="AE124" s="211">
        <f t="shared" si="16"/>
        <v>0</v>
      </c>
      <c r="AF124" s="211">
        <f t="shared" si="17"/>
        <v>3</v>
      </c>
    </row>
    <row r="125" spans="1:32" x14ac:dyDescent="0.2">
      <c r="A125" s="93" t="s">
        <v>1827</v>
      </c>
      <c r="B125" s="115"/>
      <c r="C125" s="93">
        <v>15</v>
      </c>
      <c r="D125" s="93">
        <v>21</v>
      </c>
      <c r="E125" s="93">
        <v>5</v>
      </c>
      <c r="F125" s="93">
        <v>4</v>
      </c>
      <c r="G125" s="93">
        <f t="shared" si="18"/>
        <v>11.700000000000001</v>
      </c>
      <c r="H125" s="93">
        <f t="shared" si="19"/>
        <v>88.3</v>
      </c>
      <c r="I125" s="93" t="s">
        <v>426</v>
      </c>
      <c r="J125" s="93" t="s">
        <v>427</v>
      </c>
      <c r="K125" s="93"/>
      <c r="L125" s="93">
        <v>1</v>
      </c>
      <c r="M125" s="93">
        <v>1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2</v>
      </c>
      <c r="T125" s="93">
        <v>0</v>
      </c>
      <c r="U125" s="93">
        <v>0</v>
      </c>
      <c r="V125" s="93">
        <v>0</v>
      </c>
      <c r="W125" s="93">
        <v>1</v>
      </c>
      <c r="X125" s="93">
        <v>1</v>
      </c>
      <c r="Y125" s="93">
        <v>0</v>
      </c>
      <c r="Z125" s="93">
        <v>0</v>
      </c>
      <c r="AA125" s="93">
        <v>0</v>
      </c>
      <c r="AB125" s="93">
        <f t="shared" si="20"/>
        <v>6</v>
      </c>
      <c r="AC125" s="211">
        <f t="shared" ref="AC125:AC185" si="21">SUM(W125+S125+R125)</f>
        <v>3</v>
      </c>
      <c r="AD125" s="211">
        <f t="shared" ref="AD125:AD185" si="22">T125+Q125+O125+L125</f>
        <v>1</v>
      </c>
      <c r="AE125" s="211">
        <f t="shared" ref="AE125:AE185" si="23">Y125+X125+P125+N125</f>
        <v>1</v>
      </c>
      <c r="AF125" s="211">
        <f t="shared" ref="AF125:AF185" si="24">M125+U125+V125</f>
        <v>1</v>
      </c>
    </row>
    <row r="126" spans="1:32" x14ac:dyDescent="0.2">
      <c r="A126" s="93" t="s">
        <v>1828</v>
      </c>
      <c r="B126" s="115" t="s">
        <v>428</v>
      </c>
      <c r="C126" s="93">
        <v>5</v>
      </c>
      <c r="D126" s="93">
        <v>14</v>
      </c>
      <c r="E126" s="93">
        <v>83</v>
      </c>
      <c r="F126" s="93">
        <v>81</v>
      </c>
      <c r="G126" s="93">
        <f t="shared" si="18"/>
        <v>47.58</v>
      </c>
      <c r="H126" s="93">
        <f t="shared" si="19"/>
        <v>52.42</v>
      </c>
      <c r="I126" s="93" t="s">
        <v>429</v>
      </c>
      <c r="J126" s="93" t="s">
        <v>430</v>
      </c>
      <c r="K126" s="93"/>
      <c r="L126" s="93">
        <v>3</v>
      </c>
      <c r="M126" s="93">
        <v>0</v>
      </c>
      <c r="N126" s="93">
        <v>0</v>
      </c>
      <c r="O126" s="93">
        <v>2</v>
      </c>
      <c r="P126" s="93">
        <v>0</v>
      </c>
      <c r="Q126" s="93">
        <v>0</v>
      </c>
      <c r="R126" s="93">
        <v>0</v>
      </c>
      <c r="S126" s="93">
        <v>2</v>
      </c>
      <c r="T126" s="93">
        <v>0</v>
      </c>
      <c r="U126" s="93">
        <v>0</v>
      </c>
      <c r="V126" s="93">
        <v>0</v>
      </c>
      <c r="W126" s="93">
        <v>1</v>
      </c>
      <c r="X126" s="93">
        <v>0</v>
      </c>
      <c r="Y126" s="93">
        <v>0</v>
      </c>
      <c r="Z126" s="93">
        <v>0</v>
      </c>
      <c r="AA126" s="93">
        <v>0</v>
      </c>
      <c r="AB126" s="93">
        <f t="shared" si="20"/>
        <v>8</v>
      </c>
      <c r="AC126" s="211">
        <f t="shared" si="21"/>
        <v>3</v>
      </c>
      <c r="AD126" s="211">
        <f t="shared" si="22"/>
        <v>5</v>
      </c>
      <c r="AE126" s="211">
        <f t="shared" si="23"/>
        <v>0</v>
      </c>
      <c r="AF126" s="211">
        <f t="shared" si="24"/>
        <v>0</v>
      </c>
    </row>
    <row r="127" spans="1:32" x14ac:dyDescent="0.2">
      <c r="A127" s="93" t="s">
        <v>1829</v>
      </c>
      <c r="B127" s="115"/>
      <c r="C127" s="93">
        <v>9</v>
      </c>
      <c r="D127" s="93">
        <v>11</v>
      </c>
      <c r="E127" s="93">
        <v>3</v>
      </c>
      <c r="F127" s="93">
        <v>4</v>
      </c>
      <c r="G127" s="93">
        <f t="shared" si="18"/>
        <v>7.0200000000000005</v>
      </c>
      <c r="H127" s="93">
        <f t="shared" si="19"/>
        <v>92.98</v>
      </c>
      <c r="I127" s="93" t="s">
        <v>431</v>
      </c>
      <c r="J127" s="93" t="s">
        <v>432</v>
      </c>
      <c r="K127" s="93"/>
      <c r="L127" s="93">
        <v>1</v>
      </c>
      <c r="M127" s="93">
        <v>1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4</v>
      </c>
      <c r="T127" s="93">
        <v>0</v>
      </c>
      <c r="U127" s="93">
        <v>0</v>
      </c>
      <c r="V127" s="93">
        <v>3</v>
      </c>
      <c r="W127" s="93">
        <v>0</v>
      </c>
      <c r="X127" s="93">
        <v>1</v>
      </c>
      <c r="Y127" s="93">
        <v>0</v>
      </c>
      <c r="Z127" s="93">
        <v>0</v>
      </c>
      <c r="AA127" s="93">
        <v>0</v>
      </c>
      <c r="AB127" s="93">
        <f t="shared" si="20"/>
        <v>10</v>
      </c>
      <c r="AC127" s="211">
        <f t="shared" si="21"/>
        <v>4</v>
      </c>
      <c r="AD127" s="211">
        <f t="shared" si="22"/>
        <v>1</v>
      </c>
      <c r="AE127" s="211">
        <f t="shared" si="23"/>
        <v>1</v>
      </c>
      <c r="AF127" s="211">
        <f t="shared" si="24"/>
        <v>4</v>
      </c>
    </row>
    <row r="128" spans="1:32" x14ac:dyDescent="0.2">
      <c r="A128" s="93" t="s">
        <v>1830</v>
      </c>
      <c r="B128" s="115"/>
      <c r="C128" s="93">
        <v>2</v>
      </c>
      <c r="D128" s="93">
        <v>5</v>
      </c>
      <c r="E128" s="93">
        <v>3</v>
      </c>
      <c r="F128" s="93">
        <v>0</v>
      </c>
      <c r="G128" s="93">
        <f t="shared" si="18"/>
        <v>2.6</v>
      </c>
      <c r="H128" s="93">
        <f t="shared" si="19"/>
        <v>97.4</v>
      </c>
      <c r="I128" s="93" t="s">
        <v>433</v>
      </c>
      <c r="J128" s="93" t="s">
        <v>434</v>
      </c>
      <c r="K128" s="93"/>
      <c r="L128" s="93">
        <v>3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0</v>
      </c>
      <c r="Z128" s="93">
        <v>0</v>
      </c>
      <c r="AA128" s="93">
        <v>0</v>
      </c>
      <c r="AB128" s="93">
        <f t="shared" si="20"/>
        <v>6</v>
      </c>
      <c r="AC128" s="211">
        <f t="shared" si="21"/>
        <v>2</v>
      </c>
      <c r="AD128" s="211">
        <f t="shared" si="22"/>
        <v>3</v>
      </c>
      <c r="AE128" s="211">
        <f t="shared" si="23"/>
        <v>1</v>
      </c>
      <c r="AF128" s="211">
        <f t="shared" si="24"/>
        <v>0</v>
      </c>
    </row>
    <row r="129" spans="1:32" x14ac:dyDescent="0.2">
      <c r="A129" s="93" t="s">
        <v>1831</v>
      </c>
      <c r="B129" s="115"/>
      <c r="C129" s="93">
        <v>3</v>
      </c>
      <c r="D129" s="93">
        <v>2</v>
      </c>
      <c r="E129" s="93">
        <v>5</v>
      </c>
      <c r="F129" s="93">
        <v>0</v>
      </c>
      <c r="G129" s="93">
        <f t="shared" si="18"/>
        <v>2.6</v>
      </c>
      <c r="H129" s="93">
        <f t="shared" si="19"/>
        <v>97.4</v>
      </c>
      <c r="I129" s="93" t="s">
        <v>435</v>
      </c>
      <c r="J129" s="93" t="s">
        <v>366</v>
      </c>
      <c r="K129" s="93"/>
      <c r="L129" s="93">
        <v>4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3</v>
      </c>
      <c r="T129" s="93">
        <v>0</v>
      </c>
      <c r="U129" s="93">
        <v>0</v>
      </c>
      <c r="V129" s="93">
        <v>0</v>
      </c>
      <c r="W129" s="93">
        <v>4</v>
      </c>
      <c r="X129" s="93">
        <v>2</v>
      </c>
      <c r="Y129" s="93">
        <v>0</v>
      </c>
      <c r="Z129" s="93">
        <v>0</v>
      </c>
      <c r="AA129" s="93">
        <v>0</v>
      </c>
      <c r="AB129" s="93">
        <f t="shared" si="20"/>
        <v>13</v>
      </c>
      <c r="AC129" s="211">
        <f t="shared" si="21"/>
        <v>7</v>
      </c>
      <c r="AD129" s="211">
        <f t="shared" si="22"/>
        <v>4</v>
      </c>
      <c r="AE129" s="211">
        <f t="shared" si="23"/>
        <v>2</v>
      </c>
      <c r="AF129" s="211">
        <f t="shared" si="24"/>
        <v>0</v>
      </c>
    </row>
    <row r="130" spans="1:32" x14ac:dyDescent="0.2">
      <c r="A130" s="93" t="s">
        <v>1832</v>
      </c>
      <c r="B130" s="115"/>
      <c r="C130" s="93">
        <v>5</v>
      </c>
      <c r="D130" s="93">
        <v>8</v>
      </c>
      <c r="E130" s="93">
        <v>4</v>
      </c>
      <c r="F130" s="93">
        <v>8</v>
      </c>
      <c r="G130" s="93">
        <f t="shared" si="18"/>
        <v>6.5</v>
      </c>
      <c r="H130" s="93">
        <f t="shared" si="19"/>
        <v>93.5</v>
      </c>
      <c r="I130" s="93" t="s">
        <v>436</v>
      </c>
      <c r="J130" s="93" t="s">
        <v>437</v>
      </c>
      <c r="K130" s="93"/>
      <c r="L130" s="93">
        <v>1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4</v>
      </c>
      <c r="S130" s="93">
        <v>2</v>
      </c>
      <c r="T130" s="93">
        <v>0</v>
      </c>
      <c r="U130" s="93">
        <v>0</v>
      </c>
      <c r="V130" s="93">
        <v>0</v>
      </c>
      <c r="W130" s="93">
        <v>4</v>
      </c>
      <c r="X130" s="93">
        <v>1</v>
      </c>
      <c r="Y130" s="93">
        <v>0</v>
      </c>
      <c r="Z130" s="93">
        <v>0</v>
      </c>
      <c r="AA130" s="93">
        <v>0</v>
      </c>
      <c r="AB130" s="93">
        <f t="shared" si="20"/>
        <v>12</v>
      </c>
      <c r="AC130" s="211">
        <f t="shared" si="21"/>
        <v>10</v>
      </c>
      <c r="AD130" s="211">
        <f t="shared" si="22"/>
        <v>1</v>
      </c>
      <c r="AE130" s="211">
        <f t="shared" si="23"/>
        <v>1</v>
      </c>
      <c r="AF130" s="211">
        <f t="shared" si="24"/>
        <v>0</v>
      </c>
    </row>
    <row r="131" spans="1:32" x14ac:dyDescent="0.2">
      <c r="A131" s="93" t="s">
        <v>1833</v>
      </c>
      <c r="B131" s="115" t="s">
        <v>438</v>
      </c>
      <c r="C131" s="93">
        <v>4</v>
      </c>
      <c r="D131" s="93">
        <v>3</v>
      </c>
      <c r="E131" s="93">
        <v>3</v>
      </c>
      <c r="F131" s="93">
        <v>5</v>
      </c>
      <c r="G131" s="93">
        <f t="shared" si="18"/>
        <v>3.9000000000000004</v>
      </c>
      <c r="H131" s="93">
        <f t="shared" si="19"/>
        <v>96.1</v>
      </c>
      <c r="I131" s="93" t="s">
        <v>439</v>
      </c>
      <c r="J131" s="93" t="s">
        <v>440</v>
      </c>
      <c r="K131" s="93"/>
      <c r="L131" s="93">
        <v>1</v>
      </c>
      <c r="M131" s="93">
        <v>0</v>
      </c>
      <c r="N131" s="93">
        <v>0</v>
      </c>
      <c r="O131" s="93">
        <v>1</v>
      </c>
      <c r="P131" s="93">
        <v>0</v>
      </c>
      <c r="Q131" s="93">
        <v>0</v>
      </c>
      <c r="R131" s="93">
        <v>0</v>
      </c>
      <c r="S131" s="93">
        <v>3</v>
      </c>
      <c r="T131" s="93">
        <v>0</v>
      </c>
      <c r="U131" s="93">
        <v>0</v>
      </c>
      <c r="V131" s="93">
        <v>1</v>
      </c>
      <c r="W131" s="93">
        <v>2</v>
      </c>
      <c r="X131" s="93">
        <v>1</v>
      </c>
      <c r="Y131" s="93">
        <v>0</v>
      </c>
      <c r="Z131" s="93">
        <v>0</v>
      </c>
      <c r="AA131" s="93">
        <v>0</v>
      </c>
      <c r="AB131" s="93">
        <f t="shared" si="20"/>
        <v>9</v>
      </c>
      <c r="AC131" s="211">
        <f t="shared" si="21"/>
        <v>5</v>
      </c>
      <c r="AD131" s="211">
        <f t="shared" si="22"/>
        <v>2</v>
      </c>
      <c r="AE131" s="211">
        <f t="shared" si="23"/>
        <v>1</v>
      </c>
      <c r="AF131" s="211">
        <f t="shared" si="24"/>
        <v>1</v>
      </c>
    </row>
    <row r="132" spans="1:32" x14ac:dyDescent="0.2">
      <c r="A132" s="93" t="s">
        <v>1834</v>
      </c>
      <c r="B132" s="115"/>
      <c r="C132" s="93">
        <v>14</v>
      </c>
      <c r="D132" s="93">
        <v>8</v>
      </c>
      <c r="E132" s="93">
        <v>7</v>
      </c>
      <c r="F132" s="93">
        <v>3</v>
      </c>
      <c r="G132" s="93">
        <f t="shared" si="18"/>
        <v>8.32</v>
      </c>
      <c r="H132" s="93">
        <f t="shared" si="19"/>
        <v>91.68</v>
      </c>
      <c r="I132" s="93" t="s">
        <v>441</v>
      </c>
      <c r="J132" s="93" t="s">
        <v>442</v>
      </c>
      <c r="K132" s="93"/>
      <c r="L132" s="93">
        <v>0</v>
      </c>
      <c r="M132" s="93">
        <v>0</v>
      </c>
      <c r="N132" s="93">
        <v>1</v>
      </c>
      <c r="O132" s="93">
        <v>2</v>
      </c>
      <c r="P132" s="93">
        <v>0</v>
      </c>
      <c r="Q132" s="93">
        <v>2</v>
      </c>
      <c r="R132" s="93">
        <v>0</v>
      </c>
      <c r="S132" s="93">
        <v>4</v>
      </c>
      <c r="T132" s="93">
        <v>0</v>
      </c>
      <c r="U132" s="93">
        <v>0</v>
      </c>
      <c r="V132" s="93">
        <v>1</v>
      </c>
      <c r="W132" s="93">
        <v>4</v>
      </c>
      <c r="X132" s="93">
        <v>3</v>
      </c>
      <c r="Y132" s="93">
        <v>0</v>
      </c>
      <c r="Z132" s="93">
        <v>0</v>
      </c>
      <c r="AA132" s="93">
        <v>0</v>
      </c>
      <c r="AB132" s="93">
        <f t="shared" si="20"/>
        <v>17</v>
      </c>
      <c r="AC132" s="211">
        <f t="shared" si="21"/>
        <v>8</v>
      </c>
      <c r="AD132" s="211">
        <f t="shared" si="22"/>
        <v>4</v>
      </c>
      <c r="AE132" s="211">
        <f t="shared" si="23"/>
        <v>4</v>
      </c>
      <c r="AF132" s="211">
        <f t="shared" si="24"/>
        <v>1</v>
      </c>
    </row>
    <row r="133" spans="1:32" x14ac:dyDescent="0.2">
      <c r="A133" s="93" t="s">
        <v>1835</v>
      </c>
      <c r="B133" s="115"/>
      <c r="C133" s="93">
        <v>14</v>
      </c>
      <c r="D133" s="93">
        <v>6</v>
      </c>
      <c r="E133" s="93">
        <v>5</v>
      </c>
      <c r="F133" s="93">
        <v>9</v>
      </c>
      <c r="G133" s="93">
        <f t="shared" ref="G133:G154" si="25">((AVERAGE(C133:F133))*(1.04))</f>
        <v>8.84</v>
      </c>
      <c r="H133" s="93">
        <f t="shared" ref="H133:H154" si="26">100-G133</f>
        <v>91.16</v>
      </c>
      <c r="I133" s="93" t="s">
        <v>443</v>
      </c>
      <c r="J133" s="93" t="s">
        <v>444</v>
      </c>
      <c r="K133" s="93"/>
      <c r="L133" s="93">
        <v>3</v>
      </c>
      <c r="M133" s="93">
        <v>0</v>
      </c>
      <c r="N133" s="93">
        <v>3</v>
      </c>
      <c r="O133" s="93">
        <v>2</v>
      </c>
      <c r="P133" s="93">
        <v>0</v>
      </c>
      <c r="Q133" s="93">
        <v>0</v>
      </c>
      <c r="R133" s="93">
        <v>0</v>
      </c>
      <c r="S133" s="93">
        <v>4</v>
      </c>
      <c r="T133" s="93">
        <v>3</v>
      </c>
      <c r="U133" s="93">
        <v>0</v>
      </c>
      <c r="V133" s="93">
        <v>0</v>
      </c>
      <c r="W133" s="93">
        <v>4</v>
      </c>
      <c r="X133" s="93">
        <v>3</v>
      </c>
      <c r="Y133" s="93">
        <v>1</v>
      </c>
      <c r="Z133" s="93">
        <v>0</v>
      </c>
      <c r="AA133" s="93">
        <v>1</v>
      </c>
      <c r="AB133" s="93">
        <f t="shared" si="20"/>
        <v>23</v>
      </c>
      <c r="AC133" s="211">
        <f t="shared" si="21"/>
        <v>8</v>
      </c>
      <c r="AD133" s="211">
        <f t="shared" si="22"/>
        <v>8</v>
      </c>
      <c r="AE133" s="211">
        <f t="shared" si="23"/>
        <v>7</v>
      </c>
      <c r="AF133" s="211">
        <f t="shared" si="24"/>
        <v>0</v>
      </c>
    </row>
    <row r="134" spans="1:32" x14ac:dyDescent="0.2">
      <c r="A134" s="93" t="s">
        <v>1836</v>
      </c>
      <c r="B134" s="115" t="s">
        <v>445</v>
      </c>
      <c r="C134" s="93">
        <v>7</v>
      </c>
      <c r="D134" s="93">
        <v>9</v>
      </c>
      <c r="E134" s="93">
        <v>4</v>
      </c>
      <c r="F134" s="93">
        <v>11</v>
      </c>
      <c r="G134" s="93">
        <f t="shared" si="25"/>
        <v>8.06</v>
      </c>
      <c r="H134" s="93">
        <f t="shared" si="26"/>
        <v>91.94</v>
      </c>
      <c r="I134" s="93" t="s">
        <v>446</v>
      </c>
      <c r="J134" s="93" t="s">
        <v>328</v>
      </c>
      <c r="K134" s="93"/>
      <c r="L134" s="93">
        <v>4</v>
      </c>
      <c r="M134" s="93">
        <v>2</v>
      </c>
      <c r="N134" s="93">
        <v>0</v>
      </c>
      <c r="O134" s="93">
        <v>4</v>
      </c>
      <c r="P134" s="93">
        <v>0</v>
      </c>
      <c r="Q134" s="93">
        <v>2</v>
      </c>
      <c r="R134" s="93">
        <v>0</v>
      </c>
      <c r="S134" s="93">
        <v>4</v>
      </c>
      <c r="T134" s="93">
        <v>0</v>
      </c>
      <c r="U134" s="93">
        <v>0</v>
      </c>
      <c r="V134" s="93">
        <v>0</v>
      </c>
      <c r="W134" s="93">
        <v>2</v>
      </c>
      <c r="X134" s="93">
        <v>0</v>
      </c>
      <c r="Y134" s="93">
        <v>0</v>
      </c>
      <c r="Z134" s="93">
        <v>0</v>
      </c>
      <c r="AA134" s="93">
        <v>0</v>
      </c>
      <c r="AB134" s="93">
        <f t="shared" si="20"/>
        <v>18</v>
      </c>
      <c r="AC134" s="211">
        <f t="shared" si="21"/>
        <v>6</v>
      </c>
      <c r="AD134" s="211">
        <f t="shared" si="22"/>
        <v>10</v>
      </c>
      <c r="AE134" s="211">
        <f t="shared" si="23"/>
        <v>0</v>
      </c>
      <c r="AF134" s="211">
        <f t="shared" si="24"/>
        <v>2</v>
      </c>
    </row>
    <row r="135" spans="1:32" x14ac:dyDescent="0.2">
      <c r="A135" s="93" t="s">
        <v>1837</v>
      </c>
      <c r="B135" s="115"/>
      <c r="C135" s="93">
        <v>8</v>
      </c>
      <c r="D135" s="93">
        <v>13</v>
      </c>
      <c r="E135" s="93">
        <v>9</v>
      </c>
      <c r="F135" s="93">
        <v>6</v>
      </c>
      <c r="G135" s="93">
        <f t="shared" si="25"/>
        <v>9.36</v>
      </c>
      <c r="H135" s="93">
        <f t="shared" si="26"/>
        <v>90.64</v>
      </c>
      <c r="I135" s="93" t="s">
        <v>448</v>
      </c>
      <c r="J135" s="93" t="s">
        <v>449</v>
      </c>
      <c r="K135" s="93"/>
      <c r="L135" s="93">
        <v>1</v>
      </c>
      <c r="M135" s="93">
        <v>1</v>
      </c>
      <c r="N135" s="93">
        <v>0</v>
      </c>
      <c r="O135" s="93">
        <v>1</v>
      </c>
      <c r="P135" s="93">
        <v>0</v>
      </c>
      <c r="Q135" s="93">
        <v>0</v>
      </c>
      <c r="R135" s="93">
        <v>0</v>
      </c>
      <c r="S135" s="93">
        <v>2</v>
      </c>
      <c r="T135" s="93">
        <v>0</v>
      </c>
      <c r="U135" s="93">
        <v>0</v>
      </c>
      <c r="V135" s="93">
        <v>0</v>
      </c>
      <c r="W135" s="93">
        <v>1</v>
      </c>
      <c r="X135" s="93">
        <v>2</v>
      </c>
      <c r="Y135" s="93">
        <v>0</v>
      </c>
      <c r="Z135" s="93">
        <v>0</v>
      </c>
      <c r="AA135" s="93">
        <v>0</v>
      </c>
      <c r="AB135" s="93">
        <f t="shared" si="20"/>
        <v>8</v>
      </c>
      <c r="AC135" s="211">
        <f t="shared" si="21"/>
        <v>3</v>
      </c>
      <c r="AD135" s="211">
        <f t="shared" si="22"/>
        <v>2</v>
      </c>
      <c r="AE135" s="211">
        <f t="shared" si="23"/>
        <v>2</v>
      </c>
      <c r="AF135" s="211">
        <f t="shared" si="24"/>
        <v>1</v>
      </c>
    </row>
    <row r="136" spans="1:32" x14ac:dyDescent="0.2">
      <c r="A136" s="93" t="s">
        <v>1838</v>
      </c>
      <c r="B136" s="115" t="s">
        <v>450</v>
      </c>
      <c r="C136" s="93">
        <v>46</v>
      </c>
      <c r="D136" s="93">
        <v>0</v>
      </c>
      <c r="E136" s="93">
        <v>8</v>
      </c>
      <c r="F136" s="93">
        <v>53</v>
      </c>
      <c r="G136" s="93">
        <f t="shared" si="25"/>
        <v>27.82</v>
      </c>
      <c r="H136" s="93">
        <f t="shared" si="26"/>
        <v>72.180000000000007</v>
      </c>
      <c r="I136" s="93" t="s">
        <v>451</v>
      </c>
      <c r="J136" s="93" t="s">
        <v>452</v>
      </c>
      <c r="K136" s="93"/>
      <c r="L136" s="93">
        <v>2</v>
      </c>
      <c r="M136" s="93">
        <v>2</v>
      </c>
      <c r="N136" s="93">
        <v>0</v>
      </c>
      <c r="O136" s="93">
        <v>4</v>
      </c>
      <c r="P136" s="93">
        <v>0</v>
      </c>
      <c r="Q136" s="93">
        <v>0</v>
      </c>
      <c r="R136" s="93">
        <v>0</v>
      </c>
      <c r="S136" s="93">
        <v>3</v>
      </c>
      <c r="T136" s="93">
        <v>0</v>
      </c>
      <c r="U136" s="93">
        <v>0</v>
      </c>
      <c r="V136" s="93">
        <v>1</v>
      </c>
      <c r="W136" s="93">
        <v>3</v>
      </c>
      <c r="X136" s="93">
        <v>1</v>
      </c>
      <c r="Y136" s="93">
        <v>0</v>
      </c>
      <c r="Z136" s="93">
        <v>3</v>
      </c>
      <c r="AA136" s="93">
        <v>4</v>
      </c>
      <c r="AB136" s="93">
        <f t="shared" si="20"/>
        <v>19</v>
      </c>
      <c r="AC136" s="211">
        <f t="shared" si="21"/>
        <v>6</v>
      </c>
      <c r="AD136" s="211">
        <f t="shared" si="22"/>
        <v>6</v>
      </c>
      <c r="AE136" s="211">
        <f t="shared" si="23"/>
        <v>1</v>
      </c>
      <c r="AF136" s="211">
        <f t="shared" si="24"/>
        <v>3</v>
      </c>
    </row>
    <row r="137" spans="1:32" x14ac:dyDescent="0.2">
      <c r="A137" s="93" t="s">
        <v>1839</v>
      </c>
      <c r="B137" s="115" t="s">
        <v>453</v>
      </c>
      <c r="C137" s="93">
        <v>4</v>
      </c>
      <c r="D137" s="93">
        <v>3</v>
      </c>
      <c r="E137" s="93">
        <v>3</v>
      </c>
      <c r="F137" s="93">
        <v>1</v>
      </c>
      <c r="G137" s="93">
        <f t="shared" si="25"/>
        <v>2.8600000000000003</v>
      </c>
      <c r="H137" s="93">
        <f t="shared" si="26"/>
        <v>97.14</v>
      </c>
      <c r="I137" s="93" t="s">
        <v>454</v>
      </c>
      <c r="J137" s="93" t="s">
        <v>455</v>
      </c>
      <c r="K137" s="93"/>
      <c r="L137" s="93">
        <v>2</v>
      </c>
      <c r="M137" s="93">
        <v>2</v>
      </c>
      <c r="N137" s="93">
        <v>0</v>
      </c>
      <c r="O137" s="93">
        <v>1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2</v>
      </c>
      <c r="X137" s="93">
        <v>1</v>
      </c>
      <c r="Y137" s="93">
        <v>0</v>
      </c>
      <c r="Z137" s="93">
        <v>0</v>
      </c>
      <c r="AA137" s="93">
        <v>0</v>
      </c>
      <c r="AB137" s="93">
        <f t="shared" si="20"/>
        <v>11</v>
      </c>
      <c r="AC137" s="211">
        <f t="shared" si="21"/>
        <v>5</v>
      </c>
      <c r="AD137" s="211">
        <f t="shared" si="22"/>
        <v>3</v>
      </c>
      <c r="AE137" s="211">
        <f t="shared" si="23"/>
        <v>1</v>
      </c>
      <c r="AF137" s="211">
        <f t="shared" si="24"/>
        <v>2</v>
      </c>
    </row>
    <row r="138" spans="1:32" x14ac:dyDescent="0.2">
      <c r="A138" s="93" t="s">
        <v>1840</v>
      </c>
      <c r="B138" s="115"/>
      <c r="C138" s="93">
        <v>10</v>
      </c>
      <c r="D138" s="93">
        <v>6</v>
      </c>
      <c r="E138" s="93">
        <v>9</v>
      </c>
      <c r="F138" s="93">
        <v>5</v>
      </c>
      <c r="G138" s="93">
        <f t="shared" si="25"/>
        <v>7.8000000000000007</v>
      </c>
      <c r="H138" s="93">
        <f t="shared" si="26"/>
        <v>92.2</v>
      </c>
      <c r="I138" s="93" t="s">
        <v>456</v>
      </c>
      <c r="J138" s="93" t="s">
        <v>457</v>
      </c>
      <c r="K138" s="93"/>
      <c r="L138" s="93">
        <v>1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3</v>
      </c>
      <c r="T138" s="93">
        <v>2</v>
      </c>
      <c r="U138" s="93">
        <v>0</v>
      </c>
      <c r="V138" s="93">
        <v>0</v>
      </c>
      <c r="W138" s="93">
        <v>1</v>
      </c>
      <c r="X138" s="93">
        <v>1</v>
      </c>
      <c r="Y138" s="93">
        <v>0</v>
      </c>
      <c r="Z138" s="93">
        <v>0</v>
      </c>
      <c r="AA138" s="93"/>
      <c r="AB138" s="93">
        <f t="shared" ref="AB138:AB198" si="27">SUM(L138:Z138)</f>
        <v>8</v>
      </c>
      <c r="AC138" s="211">
        <f t="shared" si="21"/>
        <v>4</v>
      </c>
      <c r="AD138" s="211">
        <f t="shared" si="22"/>
        <v>3</v>
      </c>
      <c r="AE138" s="211">
        <f t="shared" si="23"/>
        <v>1</v>
      </c>
      <c r="AF138" s="211">
        <f t="shared" si="24"/>
        <v>0</v>
      </c>
    </row>
    <row r="139" spans="1:32" x14ac:dyDescent="0.2">
      <c r="A139" s="93" t="s">
        <v>1841</v>
      </c>
      <c r="B139" s="115"/>
      <c r="C139" s="93">
        <v>4</v>
      </c>
      <c r="D139" s="93">
        <v>5</v>
      </c>
      <c r="E139" s="93">
        <v>7</v>
      </c>
      <c r="F139" s="93">
        <v>3</v>
      </c>
      <c r="G139" s="93">
        <f t="shared" si="25"/>
        <v>4.9400000000000004</v>
      </c>
      <c r="H139" s="93">
        <f t="shared" si="26"/>
        <v>95.06</v>
      </c>
      <c r="I139" s="93" t="s">
        <v>458</v>
      </c>
      <c r="J139" s="93" t="s">
        <v>459</v>
      </c>
      <c r="K139" s="93"/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1</v>
      </c>
      <c r="S139" s="93">
        <v>4</v>
      </c>
      <c r="T139" s="93">
        <v>0</v>
      </c>
      <c r="U139" s="93">
        <v>0</v>
      </c>
      <c r="V139" s="93">
        <v>0</v>
      </c>
      <c r="W139" s="93">
        <v>4</v>
      </c>
      <c r="X139" s="93">
        <v>2</v>
      </c>
      <c r="Y139" s="93">
        <v>1</v>
      </c>
      <c r="Z139" s="93">
        <v>0</v>
      </c>
      <c r="AA139" s="93"/>
      <c r="AB139" s="93">
        <f t="shared" si="27"/>
        <v>12</v>
      </c>
      <c r="AC139" s="211">
        <f t="shared" si="21"/>
        <v>9</v>
      </c>
      <c r="AD139" s="211">
        <f t="shared" si="22"/>
        <v>0</v>
      </c>
      <c r="AE139" s="211">
        <f t="shared" si="23"/>
        <v>3</v>
      </c>
      <c r="AF139" s="211">
        <f t="shared" si="24"/>
        <v>0</v>
      </c>
    </row>
    <row r="140" spans="1:32" x14ac:dyDescent="0.2">
      <c r="A140" s="93" t="s">
        <v>1842</v>
      </c>
      <c r="B140" s="153"/>
      <c r="C140" s="153">
        <v>3</v>
      </c>
      <c r="D140" s="153">
        <v>0</v>
      </c>
      <c r="E140" s="153">
        <v>2</v>
      </c>
      <c r="F140" s="153"/>
      <c r="G140" s="93">
        <f t="shared" si="25"/>
        <v>1.7333333333333334</v>
      </c>
      <c r="H140" s="93">
        <f t="shared" si="26"/>
        <v>98.266666666666666</v>
      </c>
      <c r="I140" s="153" t="s">
        <v>460</v>
      </c>
      <c r="J140" s="153" t="s">
        <v>461</v>
      </c>
      <c r="K140" s="153"/>
      <c r="L140" s="153">
        <v>2</v>
      </c>
      <c r="M140" s="153">
        <v>0</v>
      </c>
      <c r="N140" s="153">
        <v>1</v>
      </c>
      <c r="O140" s="153">
        <v>0</v>
      </c>
      <c r="P140" s="153">
        <v>0</v>
      </c>
      <c r="Q140" s="153">
        <v>0</v>
      </c>
      <c r="R140" s="153">
        <v>0</v>
      </c>
      <c r="S140" s="153">
        <v>4</v>
      </c>
      <c r="T140" s="153">
        <v>0</v>
      </c>
      <c r="U140" s="153">
        <v>0</v>
      </c>
      <c r="V140" s="153">
        <v>0</v>
      </c>
      <c r="W140" s="153">
        <v>4</v>
      </c>
      <c r="X140" s="153">
        <v>2</v>
      </c>
      <c r="Y140" s="153">
        <v>0</v>
      </c>
      <c r="Z140" s="153">
        <v>0</v>
      </c>
      <c r="AA140" s="153">
        <v>0</v>
      </c>
      <c r="AB140" s="93">
        <f t="shared" si="27"/>
        <v>13</v>
      </c>
      <c r="AC140" s="211">
        <f t="shared" si="21"/>
        <v>8</v>
      </c>
      <c r="AD140" s="211">
        <f t="shared" si="22"/>
        <v>2</v>
      </c>
      <c r="AE140" s="211">
        <f t="shared" si="23"/>
        <v>3</v>
      </c>
      <c r="AF140" s="211">
        <f t="shared" si="24"/>
        <v>0</v>
      </c>
    </row>
    <row r="141" spans="1:32" x14ac:dyDescent="0.2">
      <c r="A141" s="93" t="s">
        <v>1843</v>
      </c>
      <c r="B141" s="153"/>
      <c r="C141" s="153">
        <v>6</v>
      </c>
      <c r="D141" s="153">
        <v>8</v>
      </c>
      <c r="E141" s="153">
        <v>8</v>
      </c>
      <c r="F141" s="153">
        <v>5</v>
      </c>
      <c r="G141" s="93">
        <f t="shared" si="25"/>
        <v>7.0200000000000005</v>
      </c>
      <c r="H141" s="93">
        <f t="shared" si="26"/>
        <v>92.98</v>
      </c>
      <c r="I141" s="153" t="s">
        <v>462</v>
      </c>
      <c r="J141" s="153" t="s">
        <v>463</v>
      </c>
      <c r="K141" s="153"/>
      <c r="L141" s="153">
        <v>2</v>
      </c>
      <c r="M141" s="153">
        <v>0</v>
      </c>
      <c r="N141" s="153">
        <v>0</v>
      </c>
      <c r="O141" s="153">
        <v>1</v>
      </c>
      <c r="P141" s="153">
        <v>0</v>
      </c>
      <c r="Q141" s="153">
        <v>1</v>
      </c>
      <c r="R141" s="153">
        <v>1</v>
      </c>
      <c r="S141" s="153">
        <v>2</v>
      </c>
      <c r="T141" s="153">
        <v>0</v>
      </c>
      <c r="U141" s="153">
        <v>0</v>
      </c>
      <c r="V141" s="153">
        <v>0</v>
      </c>
      <c r="W141" s="153">
        <v>1</v>
      </c>
      <c r="X141" s="153">
        <v>2</v>
      </c>
      <c r="Y141" s="153">
        <v>0</v>
      </c>
      <c r="Z141" s="153">
        <v>0</v>
      </c>
      <c r="AA141" s="153">
        <v>0</v>
      </c>
      <c r="AB141" s="93">
        <f t="shared" si="27"/>
        <v>10</v>
      </c>
      <c r="AC141" s="211">
        <f t="shared" si="21"/>
        <v>4</v>
      </c>
      <c r="AD141" s="211">
        <f t="shared" si="22"/>
        <v>4</v>
      </c>
      <c r="AE141" s="211">
        <f t="shared" si="23"/>
        <v>2</v>
      </c>
      <c r="AF141" s="211">
        <f t="shared" si="24"/>
        <v>0</v>
      </c>
    </row>
    <row r="142" spans="1:32" x14ac:dyDescent="0.2">
      <c r="A142" s="93" t="s">
        <v>1844</v>
      </c>
      <c r="B142" s="93"/>
      <c r="C142" s="93">
        <v>7</v>
      </c>
      <c r="D142" s="93">
        <v>8</v>
      </c>
      <c r="E142" s="93">
        <v>12</v>
      </c>
      <c r="F142" s="93">
        <v>8</v>
      </c>
      <c r="G142" s="93">
        <f t="shared" si="25"/>
        <v>9.1</v>
      </c>
      <c r="H142" s="93">
        <f t="shared" si="26"/>
        <v>90.9</v>
      </c>
      <c r="I142" s="93" t="s">
        <v>464</v>
      </c>
      <c r="J142" s="93" t="s">
        <v>465</v>
      </c>
      <c r="K142" s="93"/>
      <c r="L142" s="93">
        <v>1</v>
      </c>
      <c r="M142" s="93">
        <v>1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3</v>
      </c>
      <c r="T142" s="93">
        <v>0</v>
      </c>
      <c r="U142" s="93">
        <v>0</v>
      </c>
      <c r="V142" s="93">
        <v>0</v>
      </c>
      <c r="W142" s="93">
        <v>3</v>
      </c>
      <c r="X142" s="93">
        <v>3</v>
      </c>
      <c r="Y142" s="93">
        <v>1</v>
      </c>
      <c r="Z142" s="93">
        <v>0</v>
      </c>
      <c r="AA142" s="93">
        <v>0</v>
      </c>
      <c r="AB142" s="93">
        <f t="shared" si="27"/>
        <v>12</v>
      </c>
      <c r="AC142" s="211">
        <f t="shared" si="21"/>
        <v>6</v>
      </c>
      <c r="AD142" s="211">
        <f t="shared" si="22"/>
        <v>1</v>
      </c>
      <c r="AE142" s="211">
        <f t="shared" si="23"/>
        <v>4</v>
      </c>
      <c r="AF142" s="211">
        <f t="shared" si="24"/>
        <v>1</v>
      </c>
    </row>
    <row r="143" spans="1:32" x14ac:dyDescent="0.2">
      <c r="A143" s="93" t="s">
        <v>1845</v>
      </c>
      <c r="B143" s="93" t="s">
        <v>466</v>
      </c>
      <c r="C143" s="93">
        <v>8</v>
      </c>
      <c r="D143" s="93">
        <v>15</v>
      </c>
      <c r="E143" s="93">
        <v>15</v>
      </c>
      <c r="F143" s="93">
        <v>7</v>
      </c>
      <c r="G143" s="93">
        <f t="shared" si="25"/>
        <v>11.700000000000001</v>
      </c>
      <c r="H143" s="93">
        <f t="shared" si="26"/>
        <v>88.3</v>
      </c>
      <c r="I143" s="93" t="s">
        <v>467</v>
      </c>
      <c r="J143" s="93" t="s">
        <v>468</v>
      </c>
      <c r="K143" s="93"/>
      <c r="L143" s="93">
        <v>2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3">
        <v>0</v>
      </c>
      <c r="S143" s="93">
        <v>2</v>
      </c>
      <c r="T143" s="93">
        <v>0</v>
      </c>
      <c r="U143" s="93">
        <v>0</v>
      </c>
      <c r="V143" s="93">
        <v>1</v>
      </c>
      <c r="W143" s="93">
        <v>0</v>
      </c>
      <c r="X143" s="93">
        <v>1</v>
      </c>
      <c r="Y143" s="93">
        <v>0</v>
      </c>
      <c r="Z143" s="93">
        <v>0</v>
      </c>
      <c r="AA143" s="93">
        <v>0</v>
      </c>
      <c r="AB143" s="93">
        <f t="shared" si="27"/>
        <v>6</v>
      </c>
      <c r="AC143" s="211">
        <f t="shared" si="21"/>
        <v>2</v>
      </c>
      <c r="AD143" s="211">
        <f t="shared" si="22"/>
        <v>2</v>
      </c>
      <c r="AE143" s="211">
        <f t="shared" si="23"/>
        <v>1</v>
      </c>
      <c r="AF143" s="211">
        <f t="shared" si="24"/>
        <v>1</v>
      </c>
    </row>
    <row r="144" spans="1:32" x14ac:dyDescent="0.2">
      <c r="A144" s="93" t="s">
        <v>1846</v>
      </c>
      <c r="B144" s="93"/>
      <c r="C144" s="93">
        <v>2</v>
      </c>
      <c r="D144" s="93">
        <v>4</v>
      </c>
      <c r="E144" s="93">
        <v>9</v>
      </c>
      <c r="F144" s="93">
        <v>8</v>
      </c>
      <c r="G144" s="93">
        <f t="shared" si="25"/>
        <v>5.98</v>
      </c>
      <c r="H144" s="93">
        <f t="shared" si="26"/>
        <v>94.02</v>
      </c>
      <c r="I144" s="93" t="s">
        <v>469</v>
      </c>
      <c r="J144" s="93" t="s">
        <v>470</v>
      </c>
      <c r="K144" s="93"/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2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  <c r="AB144" s="93">
        <f t="shared" si="27"/>
        <v>5</v>
      </c>
      <c r="AC144" s="211">
        <f t="shared" si="21"/>
        <v>2</v>
      </c>
      <c r="AD144" s="211">
        <f t="shared" si="22"/>
        <v>1</v>
      </c>
      <c r="AE144" s="211">
        <f t="shared" si="23"/>
        <v>1</v>
      </c>
      <c r="AF144" s="211">
        <f t="shared" si="24"/>
        <v>1</v>
      </c>
    </row>
    <row r="145" spans="1:32" x14ac:dyDescent="0.2">
      <c r="A145" s="93" t="s">
        <v>1847</v>
      </c>
      <c r="B145" s="93"/>
      <c r="C145" s="93">
        <v>3</v>
      </c>
      <c r="D145" s="93">
        <v>1</v>
      </c>
      <c r="E145" s="93">
        <v>1</v>
      </c>
      <c r="F145" s="93">
        <v>0</v>
      </c>
      <c r="G145" s="93">
        <f t="shared" si="25"/>
        <v>1.3</v>
      </c>
      <c r="H145" s="93">
        <f t="shared" si="26"/>
        <v>98.7</v>
      </c>
      <c r="I145" s="93" t="s">
        <v>471</v>
      </c>
      <c r="J145" s="93" t="s">
        <v>472</v>
      </c>
      <c r="K145" s="93"/>
      <c r="L145" s="93">
        <v>1</v>
      </c>
      <c r="M145" s="93">
        <v>2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0</v>
      </c>
      <c r="Z145" s="93">
        <v>0</v>
      </c>
      <c r="AA145" s="93">
        <v>0</v>
      </c>
      <c r="AB145" s="93">
        <f t="shared" si="27"/>
        <v>6</v>
      </c>
      <c r="AC145" s="211">
        <f t="shared" si="21"/>
        <v>1</v>
      </c>
      <c r="AD145" s="211">
        <f t="shared" si="22"/>
        <v>1</v>
      </c>
      <c r="AE145" s="211">
        <f t="shared" si="23"/>
        <v>1</v>
      </c>
      <c r="AF145" s="211">
        <f t="shared" si="24"/>
        <v>3</v>
      </c>
    </row>
    <row r="146" spans="1:32" x14ac:dyDescent="0.2">
      <c r="A146" s="93" t="s">
        <v>1848</v>
      </c>
      <c r="B146" s="93" t="s">
        <v>473</v>
      </c>
      <c r="C146" s="93">
        <v>21</v>
      </c>
      <c r="D146" s="93">
        <v>11</v>
      </c>
      <c r="E146" s="93">
        <v>26</v>
      </c>
      <c r="F146" s="93">
        <v>18</v>
      </c>
      <c r="G146" s="93">
        <f t="shared" si="25"/>
        <v>19.760000000000002</v>
      </c>
      <c r="H146" s="93">
        <f t="shared" si="26"/>
        <v>80.239999999999995</v>
      </c>
      <c r="I146" s="93" t="s">
        <v>474</v>
      </c>
      <c r="J146" s="93" t="s">
        <v>475</v>
      </c>
      <c r="K146" s="93"/>
      <c r="L146" s="93">
        <v>0</v>
      </c>
      <c r="M146" s="93">
        <v>0</v>
      </c>
      <c r="N146" s="93">
        <v>0</v>
      </c>
      <c r="O146" s="93">
        <v>1</v>
      </c>
      <c r="P146" s="93">
        <v>1</v>
      </c>
      <c r="Q146" s="93">
        <v>0</v>
      </c>
      <c r="R146" s="93">
        <v>0</v>
      </c>
      <c r="S146" s="93">
        <v>4</v>
      </c>
      <c r="T146" s="93">
        <v>0</v>
      </c>
      <c r="U146" s="93">
        <v>0</v>
      </c>
      <c r="V146" s="93">
        <v>0</v>
      </c>
      <c r="W146" s="93">
        <v>3</v>
      </c>
      <c r="X146" s="93">
        <v>1</v>
      </c>
      <c r="Y146" s="93">
        <v>0</v>
      </c>
      <c r="Z146" s="93">
        <v>0</v>
      </c>
      <c r="AA146" s="93">
        <v>0</v>
      </c>
      <c r="AB146" s="93">
        <f t="shared" si="27"/>
        <v>10</v>
      </c>
      <c r="AC146" s="211">
        <f t="shared" si="21"/>
        <v>7</v>
      </c>
      <c r="AD146" s="211">
        <f t="shared" si="22"/>
        <v>1</v>
      </c>
      <c r="AE146" s="211">
        <f t="shared" si="23"/>
        <v>2</v>
      </c>
      <c r="AF146" s="211">
        <f t="shared" si="24"/>
        <v>0</v>
      </c>
    </row>
    <row r="147" spans="1:32" x14ac:dyDescent="0.2">
      <c r="A147" s="93" t="s">
        <v>1849</v>
      </c>
      <c r="B147" s="93" t="s">
        <v>476</v>
      </c>
      <c r="C147" s="93">
        <v>14</v>
      </c>
      <c r="D147" s="93">
        <v>14</v>
      </c>
      <c r="E147" s="93">
        <v>10</v>
      </c>
      <c r="F147" s="93">
        <v>6</v>
      </c>
      <c r="G147" s="93">
        <f t="shared" si="25"/>
        <v>11.440000000000001</v>
      </c>
      <c r="H147" s="93">
        <f t="shared" si="26"/>
        <v>88.56</v>
      </c>
      <c r="I147" s="93" t="s">
        <v>477</v>
      </c>
      <c r="J147" s="93" t="s">
        <v>478</v>
      </c>
      <c r="K147" s="93"/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1</v>
      </c>
      <c r="S147" s="93">
        <v>3</v>
      </c>
      <c r="T147" s="93">
        <v>0</v>
      </c>
      <c r="U147" s="93">
        <v>0</v>
      </c>
      <c r="V147" s="93">
        <v>1</v>
      </c>
      <c r="W147" s="93">
        <v>2</v>
      </c>
      <c r="X147" s="93">
        <v>1</v>
      </c>
      <c r="Y147" s="93">
        <v>0</v>
      </c>
      <c r="Z147" s="93">
        <v>0</v>
      </c>
      <c r="AA147" s="93">
        <v>0</v>
      </c>
      <c r="AB147" s="93">
        <f t="shared" si="27"/>
        <v>8</v>
      </c>
      <c r="AC147" s="211">
        <f t="shared" si="21"/>
        <v>6</v>
      </c>
      <c r="AD147" s="211">
        <f t="shared" si="22"/>
        <v>0</v>
      </c>
      <c r="AE147" s="211">
        <f t="shared" si="23"/>
        <v>1</v>
      </c>
      <c r="AF147" s="211">
        <f t="shared" si="24"/>
        <v>1</v>
      </c>
    </row>
    <row r="148" spans="1:32" x14ac:dyDescent="0.2">
      <c r="A148" s="93" t="s">
        <v>1850</v>
      </c>
      <c r="B148" s="93" t="s">
        <v>479</v>
      </c>
      <c r="C148" s="93">
        <v>22</v>
      </c>
      <c r="D148" s="93">
        <v>67</v>
      </c>
      <c r="E148" s="93">
        <v>18</v>
      </c>
      <c r="F148" s="93">
        <v>13</v>
      </c>
      <c r="G148" s="93">
        <f t="shared" si="25"/>
        <v>31.200000000000003</v>
      </c>
      <c r="H148" s="93">
        <f t="shared" si="26"/>
        <v>68.8</v>
      </c>
      <c r="I148" s="93" t="s">
        <v>480</v>
      </c>
      <c r="J148" s="93" t="s">
        <v>481</v>
      </c>
      <c r="K148" s="93"/>
      <c r="L148" s="93">
        <v>1</v>
      </c>
      <c r="M148" s="93">
        <v>0</v>
      </c>
      <c r="N148" s="93">
        <v>0</v>
      </c>
      <c r="O148" s="93">
        <v>4</v>
      </c>
      <c r="P148" s="93">
        <v>0</v>
      </c>
      <c r="Q148" s="93">
        <v>0</v>
      </c>
      <c r="R148" s="93">
        <v>2</v>
      </c>
      <c r="S148" s="93">
        <v>3</v>
      </c>
      <c r="T148" s="93">
        <v>0</v>
      </c>
      <c r="U148" s="93">
        <v>0</v>
      </c>
      <c r="V148" s="93">
        <v>1</v>
      </c>
      <c r="W148" s="93">
        <v>2</v>
      </c>
      <c r="X148" s="93">
        <v>3</v>
      </c>
      <c r="Y148" s="93">
        <v>0</v>
      </c>
      <c r="Z148" s="93">
        <v>1</v>
      </c>
      <c r="AA148" s="93">
        <v>3</v>
      </c>
      <c r="AB148" s="93">
        <f t="shared" si="27"/>
        <v>17</v>
      </c>
      <c r="AC148" s="211">
        <f t="shared" si="21"/>
        <v>7</v>
      </c>
      <c r="AD148" s="211">
        <f t="shared" si="22"/>
        <v>5</v>
      </c>
      <c r="AE148" s="211">
        <f t="shared" si="23"/>
        <v>3</v>
      </c>
      <c r="AF148" s="211">
        <f t="shared" si="24"/>
        <v>1</v>
      </c>
    </row>
    <row r="149" spans="1:32" x14ac:dyDescent="0.2">
      <c r="A149" s="93" t="s">
        <v>1851</v>
      </c>
      <c r="B149" s="93" t="s">
        <v>482</v>
      </c>
      <c r="C149" s="93">
        <v>11</v>
      </c>
      <c r="D149" s="93">
        <v>3</v>
      </c>
      <c r="E149" s="93">
        <v>5</v>
      </c>
      <c r="F149" s="93">
        <v>7</v>
      </c>
      <c r="G149" s="93">
        <f t="shared" si="25"/>
        <v>6.76</v>
      </c>
      <c r="H149" s="93">
        <f t="shared" si="26"/>
        <v>93.24</v>
      </c>
      <c r="I149" s="93" t="s">
        <v>483</v>
      </c>
      <c r="J149" s="93" t="s">
        <v>484</v>
      </c>
      <c r="K149" s="93"/>
      <c r="L149" s="93">
        <v>2</v>
      </c>
      <c r="M149" s="93">
        <v>1</v>
      </c>
      <c r="N149" s="93">
        <v>0</v>
      </c>
      <c r="O149" s="93">
        <v>1</v>
      </c>
      <c r="P149" s="93">
        <v>0</v>
      </c>
      <c r="Q149" s="93">
        <v>0</v>
      </c>
      <c r="R149" s="93">
        <v>0</v>
      </c>
      <c r="S149" s="93">
        <v>4</v>
      </c>
      <c r="T149" s="93">
        <v>0</v>
      </c>
      <c r="U149" s="93">
        <v>0</v>
      </c>
      <c r="V149" s="93">
        <v>0</v>
      </c>
      <c r="W149" s="93">
        <v>4</v>
      </c>
      <c r="X149" s="93">
        <v>2</v>
      </c>
      <c r="Y149" s="93">
        <v>0</v>
      </c>
      <c r="Z149" s="93">
        <v>0</v>
      </c>
      <c r="AA149" s="93">
        <v>0</v>
      </c>
      <c r="AB149" s="93">
        <f t="shared" si="27"/>
        <v>14</v>
      </c>
      <c r="AC149" s="211">
        <f t="shared" si="21"/>
        <v>8</v>
      </c>
      <c r="AD149" s="211">
        <f t="shared" si="22"/>
        <v>3</v>
      </c>
      <c r="AE149" s="211">
        <f t="shared" si="23"/>
        <v>2</v>
      </c>
      <c r="AF149" s="211">
        <f t="shared" si="24"/>
        <v>1</v>
      </c>
    </row>
    <row r="150" spans="1:32" x14ac:dyDescent="0.2">
      <c r="A150" s="93" t="s">
        <v>1852</v>
      </c>
      <c r="B150" s="93" t="s">
        <v>485</v>
      </c>
      <c r="C150" s="93">
        <v>23</v>
      </c>
      <c r="D150" s="93">
        <v>4</v>
      </c>
      <c r="E150" s="93">
        <v>41</v>
      </c>
      <c r="F150" s="93">
        <v>14</v>
      </c>
      <c r="G150" s="93">
        <f t="shared" si="25"/>
        <v>21.32</v>
      </c>
      <c r="H150" s="93">
        <f t="shared" si="26"/>
        <v>78.680000000000007</v>
      </c>
      <c r="I150" s="93" t="s">
        <v>486</v>
      </c>
      <c r="J150" s="93" t="s">
        <v>487</v>
      </c>
      <c r="K150" s="93"/>
      <c r="L150" s="93">
        <v>1</v>
      </c>
      <c r="M150" s="93">
        <v>0</v>
      </c>
      <c r="N150" s="93">
        <v>0</v>
      </c>
      <c r="O150" s="93">
        <v>2</v>
      </c>
      <c r="P150" s="93">
        <v>0</v>
      </c>
      <c r="Q150" s="93">
        <v>0</v>
      </c>
      <c r="R150" s="93">
        <v>0</v>
      </c>
      <c r="S150" s="93">
        <v>1</v>
      </c>
      <c r="T150" s="93">
        <v>0</v>
      </c>
      <c r="U150" s="93">
        <v>0</v>
      </c>
      <c r="V150" s="93">
        <v>0</v>
      </c>
      <c r="W150" s="93">
        <v>1</v>
      </c>
      <c r="X150" s="93">
        <v>3</v>
      </c>
      <c r="Y150" s="93">
        <v>2</v>
      </c>
      <c r="Z150" s="93">
        <v>0</v>
      </c>
      <c r="AA150" s="93">
        <v>0</v>
      </c>
      <c r="AB150" s="93">
        <f t="shared" si="27"/>
        <v>10</v>
      </c>
      <c r="AC150" s="211">
        <f t="shared" si="21"/>
        <v>2</v>
      </c>
      <c r="AD150" s="211">
        <f t="shared" si="22"/>
        <v>3</v>
      </c>
      <c r="AE150" s="211">
        <f t="shared" si="23"/>
        <v>5</v>
      </c>
      <c r="AF150" s="211">
        <f t="shared" si="24"/>
        <v>0</v>
      </c>
    </row>
    <row r="151" spans="1:32" x14ac:dyDescent="0.2">
      <c r="A151" s="93" t="s">
        <v>1853</v>
      </c>
      <c r="B151" s="93"/>
      <c r="C151" s="93">
        <v>8</v>
      </c>
      <c r="D151" s="93">
        <v>8</v>
      </c>
      <c r="E151" s="93">
        <v>6</v>
      </c>
      <c r="F151" s="93">
        <v>5</v>
      </c>
      <c r="G151" s="93">
        <f t="shared" si="25"/>
        <v>7.0200000000000005</v>
      </c>
      <c r="H151" s="93">
        <f t="shared" si="26"/>
        <v>92.98</v>
      </c>
      <c r="I151" s="93" t="s">
        <v>488</v>
      </c>
      <c r="J151" s="93" t="s">
        <v>489</v>
      </c>
      <c r="K151" s="93"/>
      <c r="L151" s="93">
        <v>1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3</v>
      </c>
      <c r="S151" s="93">
        <v>3</v>
      </c>
      <c r="T151" s="93">
        <v>0</v>
      </c>
      <c r="U151" s="93">
        <v>0</v>
      </c>
      <c r="V151" s="93">
        <v>0</v>
      </c>
      <c r="W151" s="93">
        <v>2</v>
      </c>
      <c r="X151" s="93">
        <v>1</v>
      </c>
      <c r="Y151" s="93">
        <v>1</v>
      </c>
      <c r="Z151" s="93">
        <v>0</v>
      </c>
      <c r="AA151" s="93">
        <v>0</v>
      </c>
      <c r="AB151" s="93">
        <f t="shared" si="27"/>
        <v>11</v>
      </c>
      <c r="AC151" s="211">
        <f t="shared" si="21"/>
        <v>8</v>
      </c>
      <c r="AD151" s="211">
        <f t="shared" si="22"/>
        <v>1</v>
      </c>
      <c r="AE151" s="211">
        <f t="shared" si="23"/>
        <v>2</v>
      </c>
      <c r="AF151" s="211">
        <f t="shared" si="24"/>
        <v>0</v>
      </c>
    </row>
    <row r="152" spans="1:32" x14ac:dyDescent="0.2">
      <c r="A152" s="93" t="s">
        <v>1854</v>
      </c>
      <c r="B152" s="93"/>
      <c r="C152" s="93">
        <v>12</v>
      </c>
      <c r="D152" s="93">
        <v>1</v>
      </c>
      <c r="E152" s="93">
        <v>2</v>
      </c>
      <c r="F152" s="93">
        <v>5</v>
      </c>
      <c r="G152" s="93">
        <f t="shared" si="25"/>
        <v>5.2</v>
      </c>
      <c r="H152" s="93">
        <f t="shared" si="26"/>
        <v>94.8</v>
      </c>
      <c r="I152" s="93" t="s">
        <v>490</v>
      </c>
      <c r="J152" s="93" t="s">
        <v>491</v>
      </c>
      <c r="K152" s="93"/>
      <c r="L152" s="93">
        <v>2</v>
      </c>
      <c r="M152" s="93">
        <v>0</v>
      </c>
      <c r="N152" s="93">
        <v>0</v>
      </c>
      <c r="O152" s="93">
        <v>1</v>
      </c>
      <c r="P152" s="93">
        <v>0</v>
      </c>
      <c r="Q152" s="93">
        <v>1</v>
      </c>
      <c r="R152" s="93">
        <v>0</v>
      </c>
      <c r="S152" s="93">
        <v>1</v>
      </c>
      <c r="T152" s="93">
        <v>0</v>
      </c>
      <c r="U152" s="93">
        <v>0</v>
      </c>
      <c r="V152" s="93">
        <v>0</v>
      </c>
      <c r="W152" s="93">
        <v>0</v>
      </c>
      <c r="X152" s="93">
        <v>1</v>
      </c>
      <c r="Y152" s="93">
        <v>0</v>
      </c>
      <c r="Z152" s="93">
        <v>0</v>
      </c>
      <c r="AA152" s="93">
        <v>1</v>
      </c>
      <c r="AB152" s="93">
        <f t="shared" si="27"/>
        <v>6</v>
      </c>
      <c r="AC152" s="211">
        <f t="shared" si="21"/>
        <v>1</v>
      </c>
      <c r="AD152" s="211">
        <f t="shared" si="22"/>
        <v>4</v>
      </c>
      <c r="AE152" s="211">
        <f t="shared" si="23"/>
        <v>1</v>
      </c>
      <c r="AF152" s="211">
        <f t="shared" si="24"/>
        <v>0</v>
      </c>
    </row>
    <row r="153" spans="1:32" x14ac:dyDescent="0.2">
      <c r="A153" s="93" t="s">
        <v>1855</v>
      </c>
      <c r="B153" s="93"/>
      <c r="C153" s="93">
        <v>2</v>
      </c>
      <c r="D153" s="93">
        <v>2</v>
      </c>
      <c r="E153" s="93">
        <v>3</v>
      </c>
      <c r="F153" s="93">
        <v>5</v>
      </c>
      <c r="G153" s="93">
        <f t="shared" si="25"/>
        <v>3.12</v>
      </c>
      <c r="H153" s="93">
        <f t="shared" si="26"/>
        <v>96.88</v>
      </c>
      <c r="I153" s="93" t="s">
        <v>492</v>
      </c>
      <c r="J153" s="93" t="s">
        <v>493</v>
      </c>
      <c r="K153" s="93"/>
      <c r="L153" s="93">
        <v>1</v>
      </c>
      <c r="M153" s="93">
        <v>3</v>
      </c>
      <c r="N153" s="93">
        <v>0</v>
      </c>
      <c r="O153" s="93">
        <v>0</v>
      </c>
      <c r="P153" s="93">
        <v>0</v>
      </c>
      <c r="Q153" s="93">
        <v>1</v>
      </c>
      <c r="R153" s="93">
        <v>0</v>
      </c>
      <c r="S153" s="93">
        <v>4</v>
      </c>
      <c r="T153" s="93">
        <v>0</v>
      </c>
      <c r="U153" s="93">
        <v>0</v>
      </c>
      <c r="V153" s="93">
        <v>1</v>
      </c>
      <c r="W153" s="93">
        <v>3</v>
      </c>
      <c r="X153" s="93">
        <v>1</v>
      </c>
      <c r="Y153" s="93">
        <v>0</v>
      </c>
      <c r="Z153" s="93">
        <v>1</v>
      </c>
      <c r="AA153" s="93">
        <v>0</v>
      </c>
      <c r="AB153" s="93">
        <f t="shared" si="27"/>
        <v>15</v>
      </c>
      <c r="AC153" s="211">
        <f t="shared" si="21"/>
        <v>7</v>
      </c>
      <c r="AD153" s="211">
        <f t="shared" si="22"/>
        <v>2</v>
      </c>
      <c r="AE153" s="211">
        <f t="shared" si="23"/>
        <v>1</v>
      </c>
      <c r="AF153" s="211">
        <f t="shared" si="24"/>
        <v>4</v>
      </c>
    </row>
    <row r="154" spans="1:32" x14ac:dyDescent="0.2">
      <c r="A154" s="93" t="s">
        <v>1856</v>
      </c>
      <c r="B154" s="93"/>
      <c r="C154" s="93">
        <v>8</v>
      </c>
      <c r="D154" s="93">
        <v>8</v>
      </c>
      <c r="E154" s="93">
        <v>0</v>
      </c>
      <c r="F154" s="93">
        <v>3</v>
      </c>
      <c r="G154" s="93">
        <f t="shared" si="25"/>
        <v>4.9400000000000004</v>
      </c>
      <c r="H154" s="93">
        <f t="shared" si="26"/>
        <v>95.06</v>
      </c>
      <c r="I154" s="93" t="s">
        <v>494</v>
      </c>
      <c r="J154" s="93" t="s">
        <v>495</v>
      </c>
      <c r="K154" s="93"/>
      <c r="L154" s="93">
        <v>1</v>
      </c>
      <c r="M154" s="93">
        <v>0</v>
      </c>
      <c r="N154" s="93">
        <v>0</v>
      </c>
      <c r="O154" s="93">
        <v>0</v>
      </c>
      <c r="P154" s="93">
        <v>0</v>
      </c>
      <c r="Q154" s="93">
        <v>1</v>
      </c>
      <c r="R154" s="93">
        <v>0</v>
      </c>
      <c r="S154" s="93">
        <v>4</v>
      </c>
      <c r="T154" s="93">
        <v>0</v>
      </c>
      <c r="U154" s="93">
        <v>0</v>
      </c>
      <c r="V154" s="93">
        <v>0</v>
      </c>
      <c r="W154" s="93">
        <v>3</v>
      </c>
      <c r="X154" s="93">
        <v>1</v>
      </c>
      <c r="Y154" s="93">
        <v>0</v>
      </c>
      <c r="Z154" s="93">
        <v>0</v>
      </c>
      <c r="AA154" s="93">
        <v>0</v>
      </c>
      <c r="AB154" s="93">
        <f t="shared" si="27"/>
        <v>10</v>
      </c>
      <c r="AC154" s="211">
        <f t="shared" si="21"/>
        <v>7</v>
      </c>
      <c r="AD154" s="211">
        <f t="shared" si="22"/>
        <v>2</v>
      </c>
      <c r="AE154" s="211">
        <f t="shared" si="23"/>
        <v>1</v>
      </c>
      <c r="AF154" s="211">
        <f t="shared" si="24"/>
        <v>0</v>
      </c>
    </row>
    <row r="155" spans="1:32" x14ac:dyDescent="0.2">
      <c r="A155" s="93" t="s">
        <v>1857</v>
      </c>
      <c r="B155" s="93" t="s">
        <v>497</v>
      </c>
      <c r="C155" s="93">
        <v>61</v>
      </c>
      <c r="D155" s="93">
        <v>67</v>
      </c>
      <c r="E155" s="93">
        <v>20</v>
      </c>
      <c r="F155" s="93">
        <v>39</v>
      </c>
      <c r="G155" s="93">
        <f t="shared" ref="G155:G185" si="28">((AVERAGE(C155:F155))*(1.04))</f>
        <v>48.620000000000005</v>
      </c>
      <c r="H155" s="93">
        <f t="shared" ref="H155:H185" si="29">100-G155</f>
        <v>51.379999999999995</v>
      </c>
      <c r="I155" s="93" t="s">
        <v>498</v>
      </c>
      <c r="J155" s="93" t="s">
        <v>499</v>
      </c>
      <c r="K155" s="93"/>
      <c r="L155" s="93">
        <v>2</v>
      </c>
      <c r="M155" s="93">
        <v>2</v>
      </c>
      <c r="N155" s="93">
        <v>0</v>
      </c>
      <c r="O155" s="93">
        <v>4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1</v>
      </c>
      <c r="Y155" s="93">
        <v>0</v>
      </c>
      <c r="Z155" s="93">
        <v>0</v>
      </c>
      <c r="AA155" s="93">
        <v>4</v>
      </c>
      <c r="AB155" s="93">
        <f t="shared" si="27"/>
        <v>9</v>
      </c>
      <c r="AC155" s="211">
        <f t="shared" si="21"/>
        <v>0</v>
      </c>
      <c r="AD155" s="211">
        <f t="shared" si="22"/>
        <v>6</v>
      </c>
      <c r="AE155" s="211">
        <f t="shared" si="23"/>
        <v>1</v>
      </c>
      <c r="AF155" s="211">
        <f t="shared" si="24"/>
        <v>2</v>
      </c>
    </row>
    <row r="156" spans="1:32" x14ac:dyDescent="0.2">
      <c r="A156" s="93" t="s">
        <v>1858</v>
      </c>
      <c r="B156" s="93"/>
      <c r="C156" s="93">
        <v>3</v>
      </c>
      <c r="D156" s="93">
        <v>12</v>
      </c>
      <c r="E156" s="93">
        <v>12</v>
      </c>
      <c r="F156" s="93">
        <v>4</v>
      </c>
      <c r="G156" s="93">
        <f t="shared" si="28"/>
        <v>8.06</v>
      </c>
      <c r="H156" s="93">
        <f t="shared" si="29"/>
        <v>91.94</v>
      </c>
      <c r="I156" s="93" t="s">
        <v>500</v>
      </c>
      <c r="J156" s="93" t="s">
        <v>501</v>
      </c>
      <c r="K156" s="93"/>
      <c r="L156" s="93">
        <v>2</v>
      </c>
      <c r="M156" s="93">
        <v>1</v>
      </c>
      <c r="N156" s="93">
        <v>0</v>
      </c>
      <c r="O156" s="93">
        <v>4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1</v>
      </c>
      <c r="Y156" s="93">
        <v>1</v>
      </c>
      <c r="Z156" s="93">
        <v>0</v>
      </c>
      <c r="AA156" s="93">
        <v>0</v>
      </c>
      <c r="AB156" s="93">
        <f t="shared" si="27"/>
        <v>12</v>
      </c>
      <c r="AC156" s="211">
        <f t="shared" si="21"/>
        <v>2</v>
      </c>
      <c r="AD156" s="211">
        <f t="shared" si="22"/>
        <v>7</v>
      </c>
      <c r="AE156" s="211">
        <f t="shared" si="23"/>
        <v>2</v>
      </c>
      <c r="AF156" s="211">
        <f t="shared" si="24"/>
        <v>1</v>
      </c>
    </row>
    <row r="157" spans="1:32" x14ac:dyDescent="0.2">
      <c r="A157" s="93" t="s">
        <v>1859</v>
      </c>
      <c r="B157" s="93"/>
      <c r="C157" s="93">
        <v>5</v>
      </c>
      <c r="D157" s="93">
        <v>5</v>
      </c>
      <c r="E157" s="93">
        <v>0</v>
      </c>
      <c r="F157" s="93">
        <v>2</v>
      </c>
      <c r="G157" s="93">
        <f t="shared" si="28"/>
        <v>3.12</v>
      </c>
      <c r="H157" s="93">
        <f t="shared" si="29"/>
        <v>96.88</v>
      </c>
      <c r="I157" s="93" t="s">
        <v>502</v>
      </c>
      <c r="J157" s="93" t="s">
        <v>503</v>
      </c>
      <c r="K157" s="93"/>
      <c r="L157" s="93">
        <v>3</v>
      </c>
      <c r="M157" s="93">
        <v>1</v>
      </c>
      <c r="N157" s="93">
        <v>0</v>
      </c>
      <c r="O157" s="93">
        <v>4</v>
      </c>
      <c r="P157" s="93">
        <v>0</v>
      </c>
      <c r="Q157" s="93">
        <v>1</v>
      </c>
      <c r="R157" s="93">
        <v>0</v>
      </c>
      <c r="S157" s="93">
        <v>1</v>
      </c>
      <c r="T157" s="93">
        <v>0</v>
      </c>
      <c r="U157" s="93">
        <v>0</v>
      </c>
      <c r="V157" s="93">
        <v>0</v>
      </c>
      <c r="W157" s="93">
        <v>1</v>
      </c>
      <c r="X157" s="93">
        <v>0</v>
      </c>
      <c r="Y157" s="93">
        <v>0</v>
      </c>
      <c r="Z157" s="93">
        <v>0</v>
      </c>
      <c r="AA157" s="93">
        <v>0</v>
      </c>
      <c r="AB157" s="93">
        <f t="shared" si="27"/>
        <v>11</v>
      </c>
      <c r="AC157" s="211">
        <f t="shared" si="21"/>
        <v>2</v>
      </c>
      <c r="AD157" s="211">
        <f t="shared" si="22"/>
        <v>8</v>
      </c>
      <c r="AE157" s="211">
        <f t="shared" si="23"/>
        <v>0</v>
      </c>
      <c r="AF157" s="211">
        <f t="shared" si="24"/>
        <v>1</v>
      </c>
    </row>
    <row r="158" spans="1:32" x14ac:dyDescent="0.2">
      <c r="A158" s="93" t="s">
        <v>1860</v>
      </c>
      <c r="B158" s="93"/>
      <c r="C158" s="93">
        <v>0</v>
      </c>
      <c r="D158" s="93">
        <v>0</v>
      </c>
      <c r="E158" s="93">
        <v>0</v>
      </c>
      <c r="F158" s="93">
        <v>1</v>
      </c>
      <c r="G158" s="93">
        <f t="shared" si="28"/>
        <v>0.26</v>
      </c>
      <c r="H158" s="93">
        <f t="shared" si="29"/>
        <v>99.74</v>
      </c>
      <c r="I158" s="93" t="s">
        <v>504</v>
      </c>
      <c r="J158" s="93" t="s">
        <v>505</v>
      </c>
      <c r="K158" s="93"/>
      <c r="L158" s="93">
        <v>2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4</v>
      </c>
      <c r="T158" s="93">
        <v>0</v>
      </c>
      <c r="U158" s="93">
        <v>0</v>
      </c>
      <c r="V158" s="93">
        <v>0</v>
      </c>
      <c r="W158" s="93">
        <v>1</v>
      </c>
      <c r="X158" s="93">
        <v>0</v>
      </c>
      <c r="Y158" s="93">
        <v>0</v>
      </c>
      <c r="Z158" s="93">
        <v>0</v>
      </c>
      <c r="AA158" s="93">
        <v>0</v>
      </c>
      <c r="AB158" s="93">
        <f t="shared" si="27"/>
        <v>7</v>
      </c>
      <c r="AC158" s="211">
        <f t="shared" si="21"/>
        <v>5</v>
      </c>
      <c r="AD158" s="211">
        <f t="shared" si="22"/>
        <v>2</v>
      </c>
      <c r="AE158" s="211">
        <f t="shared" si="23"/>
        <v>0</v>
      </c>
      <c r="AF158" s="211">
        <f t="shared" si="24"/>
        <v>0</v>
      </c>
    </row>
    <row r="159" spans="1:32" x14ac:dyDescent="0.2">
      <c r="A159" s="93" t="s">
        <v>1861</v>
      </c>
      <c r="B159" s="93"/>
      <c r="C159" s="93">
        <v>17</v>
      </c>
      <c r="D159" s="93">
        <v>6</v>
      </c>
      <c r="E159" s="93">
        <v>6</v>
      </c>
      <c r="F159" s="93">
        <v>2</v>
      </c>
      <c r="G159" s="93">
        <f t="shared" si="28"/>
        <v>8.06</v>
      </c>
      <c r="H159" s="93">
        <f t="shared" si="29"/>
        <v>91.94</v>
      </c>
      <c r="I159" s="93" t="s">
        <v>506</v>
      </c>
      <c r="J159" s="93" t="s">
        <v>507</v>
      </c>
      <c r="K159" s="93"/>
      <c r="L159" s="93">
        <v>3</v>
      </c>
      <c r="M159" s="93">
        <v>2</v>
      </c>
      <c r="N159" s="93">
        <v>1</v>
      </c>
      <c r="O159" s="93">
        <v>1</v>
      </c>
      <c r="P159" s="93">
        <v>0</v>
      </c>
      <c r="Q159" s="93">
        <v>0</v>
      </c>
      <c r="R159" s="93">
        <v>0</v>
      </c>
      <c r="S159" s="93">
        <v>4</v>
      </c>
      <c r="T159" s="93">
        <v>0</v>
      </c>
      <c r="U159" s="93">
        <v>0</v>
      </c>
      <c r="V159" s="93">
        <v>0</v>
      </c>
      <c r="W159" s="93">
        <v>3</v>
      </c>
      <c r="X159" s="93">
        <v>2</v>
      </c>
      <c r="Y159" s="93">
        <v>0</v>
      </c>
      <c r="Z159" s="93">
        <v>0</v>
      </c>
      <c r="AA159" s="93">
        <v>0</v>
      </c>
      <c r="AB159" s="93">
        <f t="shared" si="27"/>
        <v>16</v>
      </c>
      <c r="AC159" s="211">
        <f t="shared" si="21"/>
        <v>7</v>
      </c>
      <c r="AD159" s="211">
        <f t="shared" si="22"/>
        <v>4</v>
      </c>
      <c r="AE159" s="211">
        <f t="shared" si="23"/>
        <v>3</v>
      </c>
      <c r="AF159" s="211">
        <f t="shared" si="24"/>
        <v>2</v>
      </c>
    </row>
    <row r="160" spans="1:32" x14ac:dyDescent="0.2">
      <c r="A160" s="93" t="s">
        <v>1862</v>
      </c>
      <c r="B160" s="93"/>
      <c r="C160" s="93">
        <v>16</v>
      </c>
      <c r="D160" s="93">
        <v>3</v>
      </c>
      <c r="E160" s="93">
        <v>0</v>
      </c>
      <c r="F160" s="93">
        <v>6</v>
      </c>
      <c r="G160" s="93">
        <f t="shared" si="28"/>
        <v>6.5</v>
      </c>
      <c r="H160" s="93">
        <f t="shared" si="29"/>
        <v>93.5</v>
      </c>
      <c r="I160" s="93" t="s">
        <v>508</v>
      </c>
      <c r="J160" s="93" t="s">
        <v>509</v>
      </c>
      <c r="K160" s="93"/>
      <c r="L160" s="93">
        <v>1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3">
        <v>0</v>
      </c>
      <c r="S160" s="93">
        <v>3</v>
      </c>
      <c r="T160" s="93">
        <v>0</v>
      </c>
      <c r="U160" s="93">
        <v>0</v>
      </c>
      <c r="V160" s="93">
        <v>0</v>
      </c>
      <c r="W160" s="93">
        <v>2</v>
      </c>
      <c r="X160" s="93">
        <v>1</v>
      </c>
      <c r="Y160" s="93">
        <v>0</v>
      </c>
      <c r="Z160" s="93">
        <v>0</v>
      </c>
      <c r="AA160" s="93">
        <v>0</v>
      </c>
      <c r="AB160" s="93">
        <f t="shared" si="27"/>
        <v>7</v>
      </c>
      <c r="AC160" s="211">
        <f t="shared" si="21"/>
        <v>5</v>
      </c>
      <c r="AD160" s="211">
        <f t="shared" si="22"/>
        <v>1</v>
      </c>
      <c r="AE160" s="211">
        <f t="shared" si="23"/>
        <v>1</v>
      </c>
      <c r="AF160" s="211">
        <f t="shared" si="24"/>
        <v>0</v>
      </c>
    </row>
    <row r="161" spans="1:32" x14ac:dyDescent="0.2">
      <c r="A161" s="93" t="s">
        <v>1863</v>
      </c>
      <c r="B161" s="93"/>
      <c r="C161" s="93">
        <v>4</v>
      </c>
      <c r="D161" s="93">
        <v>6</v>
      </c>
      <c r="E161" s="93">
        <v>9</v>
      </c>
      <c r="F161" s="93">
        <v>9</v>
      </c>
      <c r="G161" s="93">
        <f t="shared" si="28"/>
        <v>7.28</v>
      </c>
      <c r="H161" s="93">
        <f t="shared" si="29"/>
        <v>92.72</v>
      </c>
      <c r="I161" s="93" t="s">
        <v>510</v>
      </c>
      <c r="J161" s="93" t="s">
        <v>511</v>
      </c>
      <c r="K161" s="93"/>
      <c r="L161" s="93">
        <v>4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3">
        <v>0</v>
      </c>
      <c r="S161" s="93">
        <v>2</v>
      </c>
      <c r="T161" s="93">
        <v>0</v>
      </c>
      <c r="U161" s="93">
        <v>0</v>
      </c>
      <c r="V161" s="93">
        <v>0</v>
      </c>
      <c r="W161" s="93">
        <v>1</v>
      </c>
      <c r="X161" s="93">
        <v>2</v>
      </c>
      <c r="Y161" s="93">
        <v>0</v>
      </c>
      <c r="Z161" s="93">
        <v>0</v>
      </c>
      <c r="AA161" s="93">
        <v>0</v>
      </c>
      <c r="AB161" s="93">
        <f t="shared" si="27"/>
        <v>9</v>
      </c>
      <c r="AC161" s="211">
        <f t="shared" si="21"/>
        <v>3</v>
      </c>
      <c r="AD161" s="211">
        <f t="shared" si="22"/>
        <v>4</v>
      </c>
      <c r="AE161" s="211">
        <f t="shared" si="23"/>
        <v>2</v>
      </c>
      <c r="AF161" s="211">
        <f t="shared" si="24"/>
        <v>0</v>
      </c>
    </row>
    <row r="162" spans="1:32" x14ac:dyDescent="0.2">
      <c r="A162" s="93" t="s">
        <v>1864</v>
      </c>
      <c r="B162" s="93" t="s">
        <v>512</v>
      </c>
      <c r="C162" s="93">
        <v>6</v>
      </c>
      <c r="D162" s="93">
        <v>10</v>
      </c>
      <c r="E162" s="93">
        <v>5</v>
      </c>
      <c r="F162" s="93">
        <v>3</v>
      </c>
      <c r="G162" s="93">
        <f t="shared" si="28"/>
        <v>6.24</v>
      </c>
      <c r="H162" s="93">
        <f t="shared" si="29"/>
        <v>93.76</v>
      </c>
      <c r="I162" s="93" t="s">
        <v>513</v>
      </c>
      <c r="J162" s="93" t="s">
        <v>514</v>
      </c>
      <c r="K162" s="93"/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f t="shared" si="27"/>
        <v>5</v>
      </c>
      <c r="AC162" s="211">
        <f t="shared" si="21"/>
        <v>3</v>
      </c>
      <c r="AD162" s="211">
        <f t="shared" si="22"/>
        <v>0</v>
      </c>
      <c r="AE162" s="211">
        <f t="shared" si="23"/>
        <v>0</v>
      </c>
      <c r="AF162" s="211">
        <f t="shared" si="24"/>
        <v>2</v>
      </c>
    </row>
    <row r="163" spans="1:32" x14ac:dyDescent="0.2">
      <c r="A163" s="93" t="s">
        <v>1865</v>
      </c>
      <c r="B163" s="93"/>
      <c r="C163" s="93">
        <v>5</v>
      </c>
      <c r="D163" s="93">
        <v>4</v>
      </c>
      <c r="E163" s="93">
        <v>2</v>
      </c>
      <c r="F163" s="93">
        <v>2</v>
      </c>
      <c r="G163" s="93">
        <f t="shared" si="28"/>
        <v>3.38</v>
      </c>
      <c r="H163" s="93">
        <f t="shared" si="29"/>
        <v>96.62</v>
      </c>
      <c r="I163" s="93" t="s">
        <v>515</v>
      </c>
      <c r="J163" s="93" t="s">
        <v>516</v>
      </c>
      <c r="K163" s="93"/>
      <c r="L163" s="93">
        <v>1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4</v>
      </c>
      <c r="T163" s="93">
        <v>0</v>
      </c>
      <c r="U163" s="93">
        <v>0</v>
      </c>
      <c r="V163" s="93">
        <v>1</v>
      </c>
      <c r="W163" s="93">
        <v>2</v>
      </c>
      <c r="X163" s="93">
        <v>2</v>
      </c>
      <c r="Y163" s="93">
        <v>0</v>
      </c>
      <c r="Z163" s="93">
        <v>0</v>
      </c>
      <c r="AA163" s="93">
        <v>0</v>
      </c>
      <c r="AB163" s="93">
        <f t="shared" si="27"/>
        <v>10</v>
      </c>
      <c r="AC163" s="211">
        <f t="shared" si="21"/>
        <v>6</v>
      </c>
      <c r="AD163" s="211">
        <f t="shared" si="22"/>
        <v>1</v>
      </c>
      <c r="AE163" s="211">
        <f t="shared" si="23"/>
        <v>2</v>
      </c>
      <c r="AF163" s="211">
        <f t="shared" si="24"/>
        <v>1</v>
      </c>
    </row>
    <row r="164" spans="1:32" x14ac:dyDescent="0.2">
      <c r="A164" s="93" t="s">
        <v>1866</v>
      </c>
      <c r="B164" s="93"/>
      <c r="C164" s="93">
        <v>2</v>
      </c>
      <c r="D164" s="93">
        <v>2</v>
      </c>
      <c r="E164" s="93">
        <v>3</v>
      </c>
      <c r="F164" s="93">
        <v>6</v>
      </c>
      <c r="G164" s="93">
        <f t="shared" si="28"/>
        <v>3.38</v>
      </c>
      <c r="H164" s="93">
        <f t="shared" si="29"/>
        <v>96.62</v>
      </c>
      <c r="I164" s="93" t="s">
        <v>517</v>
      </c>
      <c r="J164" s="93" t="s">
        <v>518</v>
      </c>
      <c r="K164" s="93"/>
      <c r="L164" s="93">
        <v>2</v>
      </c>
      <c r="M164" s="93">
        <v>0</v>
      </c>
      <c r="N164" s="93">
        <v>0</v>
      </c>
      <c r="O164" s="93">
        <v>2</v>
      </c>
      <c r="P164" s="93">
        <v>0</v>
      </c>
      <c r="Q164" s="93">
        <v>0</v>
      </c>
      <c r="R164" s="93">
        <v>1</v>
      </c>
      <c r="S164" s="93">
        <v>4</v>
      </c>
      <c r="T164" s="93">
        <v>0</v>
      </c>
      <c r="U164" s="93">
        <v>0</v>
      </c>
      <c r="V164" s="93">
        <v>0</v>
      </c>
      <c r="W164" s="93">
        <v>3</v>
      </c>
      <c r="X164" s="93">
        <v>2</v>
      </c>
      <c r="Y164" s="93">
        <v>0</v>
      </c>
      <c r="Z164" s="93">
        <v>0</v>
      </c>
      <c r="AA164" s="93">
        <v>0</v>
      </c>
      <c r="AB164" s="93">
        <f t="shared" si="27"/>
        <v>14</v>
      </c>
      <c r="AC164" s="211">
        <f t="shared" si="21"/>
        <v>8</v>
      </c>
      <c r="AD164" s="211">
        <f t="shared" si="22"/>
        <v>4</v>
      </c>
      <c r="AE164" s="211">
        <f t="shared" si="23"/>
        <v>2</v>
      </c>
      <c r="AF164" s="211">
        <f t="shared" si="24"/>
        <v>0</v>
      </c>
    </row>
    <row r="165" spans="1:32" x14ac:dyDescent="0.2">
      <c r="A165" s="93" t="s">
        <v>1867</v>
      </c>
      <c r="B165" s="93" t="s">
        <v>519</v>
      </c>
      <c r="C165" s="93">
        <v>7</v>
      </c>
      <c r="D165" s="93">
        <v>9</v>
      </c>
      <c r="E165" s="93">
        <v>5</v>
      </c>
      <c r="F165" s="93">
        <v>3</v>
      </c>
      <c r="G165" s="93">
        <f t="shared" si="28"/>
        <v>6.24</v>
      </c>
      <c r="H165" s="93">
        <f t="shared" si="29"/>
        <v>93.76</v>
      </c>
      <c r="I165" s="93" t="s">
        <v>520</v>
      </c>
      <c r="J165" s="93" t="s">
        <v>521</v>
      </c>
      <c r="K165" s="93"/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3</v>
      </c>
      <c r="T165" s="93">
        <v>0</v>
      </c>
      <c r="U165" s="93">
        <v>0</v>
      </c>
      <c r="V165" s="93">
        <v>0</v>
      </c>
      <c r="W165" s="93">
        <v>4</v>
      </c>
      <c r="X165" s="93">
        <v>1</v>
      </c>
      <c r="Y165" s="93">
        <v>1</v>
      </c>
      <c r="Z165" s="93">
        <v>0</v>
      </c>
      <c r="AA165" s="93">
        <v>0</v>
      </c>
      <c r="AB165" s="93">
        <f t="shared" si="27"/>
        <v>9</v>
      </c>
      <c r="AC165" s="211">
        <f t="shared" si="21"/>
        <v>7</v>
      </c>
      <c r="AD165" s="211">
        <f t="shared" si="22"/>
        <v>0</v>
      </c>
      <c r="AE165" s="211">
        <f t="shared" si="23"/>
        <v>2</v>
      </c>
      <c r="AF165" s="211">
        <f t="shared" si="24"/>
        <v>0</v>
      </c>
    </row>
    <row r="166" spans="1:32" x14ac:dyDescent="0.2">
      <c r="A166" s="93" t="s">
        <v>1868</v>
      </c>
      <c r="B166" s="93" t="s">
        <v>522</v>
      </c>
      <c r="C166" s="93">
        <v>10</v>
      </c>
      <c r="D166" s="93">
        <v>7</v>
      </c>
      <c r="E166" s="93">
        <v>3</v>
      </c>
      <c r="F166" s="93">
        <v>6</v>
      </c>
      <c r="G166" s="93">
        <f t="shared" si="28"/>
        <v>6.76</v>
      </c>
      <c r="H166" s="93">
        <f t="shared" si="29"/>
        <v>93.24</v>
      </c>
      <c r="I166" s="93" t="s">
        <v>523</v>
      </c>
      <c r="J166" s="93" t="s">
        <v>524</v>
      </c>
      <c r="K166" s="93"/>
      <c r="L166" s="93">
        <v>0</v>
      </c>
      <c r="M166" s="93">
        <v>0</v>
      </c>
      <c r="N166" s="93">
        <v>0</v>
      </c>
      <c r="O166" s="93">
        <v>2</v>
      </c>
      <c r="P166" s="93">
        <v>1</v>
      </c>
      <c r="Q166" s="93">
        <v>0</v>
      </c>
      <c r="R166" s="93">
        <v>1</v>
      </c>
      <c r="S166" s="93">
        <v>4</v>
      </c>
      <c r="T166" s="93">
        <v>0</v>
      </c>
      <c r="U166" s="93">
        <v>0</v>
      </c>
      <c r="V166" s="93">
        <v>0</v>
      </c>
      <c r="W166" s="93">
        <v>4</v>
      </c>
      <c r="X166" s="93">
        <v>2</v>
      </c>
      <c r="Y166" s="93">
        <v>0</v>
      </c>
      <c r="Z166" s="93">
        <v>0</v>
      </c>
      <c r="AA166" s="93">
        <v>0</v>
      </c>
      <c r="AB166" s="93">
        <f t="shared" si="27"/>
        <v>14</v>
      </c>
      <c r="AC166" s="211">
        <f t="shared" si="21"/>
        <v>9</v>
      </c>
      <c r="AD166" s="211">
        <f t="shared" si="22"/>
        <v>2</v>
      </c>
      <c r="AE166" s="211">
        <f t="shared" si="23"/>
        <v>3</v>
      </c>
      <c r="AF166" s="211">
        <f t="shared" si="24"/>
        <v>0</v>
      </c>
    </row>
    <row r="167" spans="1:32" x14ac:dyDescent="0.2">
      <c r="A167" s="93" t="s">
        <v>1869</v>
      </c>
      <c r="B167" s="93"/>
      <c r="C167" s="93">
        <v>3</v>
      </c>
      <c r="D167" s="93">
        <v>48</v>
      </c>
      <c r="E167" s="93">
        <v>2</v>
      </c>
      <c r="F167" s="93">
        <v>3</v>
      </c>
      <c r="G167" s="93">
        <f t="shared" si="28"/>
        <v>14.56</v>
      </c>
      <c r="H167" s="93">
        <f t="shared" si="29"/>
        <v>85.44</v>
      </c>
      <c r="I167" s="93" t="s">
        <v>525</v>
      </c>
      <c r="J167" s="93" t="s">
        <v>526</v>
      </c>
      <c r="K167" s="93"/>
      <c r="L167" s="93">
        <v>0</v>
      </c>
      <c r="M167" s="93">
        <v>0</v>
      </c>
      <c r="N167" s="93">
        <v>0</v>
      </c>
      <c r="O167" s="93">
        <v>4</v>
      </c>
      <c r="P167" s="93">
        <v>0</v>
      </c>
      <c r="Q167" s="93">
        <v>0</v>
      </c>
      <c r="R167" s="93">
        <v>0</v>
      </c>
      <c r="S167" s="93">
        <v>4</v>
      </c>
      <c r="T167" s="93">
        <v>0</v>
      </c>
      <c r="U167" s="93">
        <v>0</v>
      </c>
      <c r="V167" s="93">
        <v>2</v>
      </c>
      <c r="W167" s="93">
        <v>3</v>
      </c>
      <c r="X167" s="93">
        <v>2</v>
      </c>
      <c r="Y167" s="93">
        <v>0</v>
      </c>
      <c r="Z167" s="93">
        <v>0</v>
      </c>
      <c r="AA167" s="93">
        <v>1</v>
      </c>
      <c r="AB167" s="93">
        <f t="shared" si="27"/>
        <v>15</v>
      </c>
      <c r="AC167" s="211">
        <f t="shared" si="21"/>
        <v>7</v>
      </c>
      <c r="AD167" s="211">
        <f t="shared" si="22"/>
        <v>4</v>
      </c>
      <c r="AE167" s="211">
        <f t="shared" si="23"/>
        <v>2</v>
      </c>
      <c r="AF167" s="211">
        <f t="shared" si="24"/>
        <v>2</v>
      </c>
    </row>
    <row r="168" spans="1:32" x14ac:dyDescent="0.2">
      <c r="A168" s="93" t="s">
        <v>1870</v>
      </c>
      <c r="B168" s="93" t="s">
        <v>527</v>
      </c>
      <c r="C168" s="93">
        <v>6</v>
      </c>
      <c r="D168" s="93">
        <v>3</v>
      </c>
      <c r="E168" s="93">
        <v>4</v>
      </c>
      <c r="F168" s="93">
        <v>10</v>
      </c>
      <c r="G168" s="93">
        <f t="shared" si="28"/>
        <v>5.98</v>
      </c>
      <c r="H168" s="93">
        <f t="shared" si="29"/>
        <v>94.02</v>
      </c>
      <c r="I168" s="93" t="s">
        <v>528</v>
      </c>
      <c r="J168" s="93" t="s">
        <v>529</v>
      </c>
      <c r="K168" s="93"/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1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3</v>
      </c>
      <c r="X168" s="93">
        <v>2</v>
      </c>
      <c r="Y168" s="93">
        <v>0</v>
      </c>
      <c r="Z168" s="93">
        <v>0</v>
      </c>
      <c r="AA168" s="93">
        <v>0</v>
      </c>
      <c r="AB168" s="93">
        <f t="shared" si="27"/>
        <v>10</v>
      </c>
      <c r="AC168" s="211">
        <f t="shared" si="21"/>
        <v>7</v>
      </c>
      <c r="AD168" s="211">
        <f t="shared" si="22"/>
        <v>1</v>
      </c>
      <c r="AE168" s="211">
        <f t="shared" si="23"/>
        <v>2</v>
      </c>
      <c r="AF168" s="211">
        <f t="shared" si="24"/>
        <v>0</v>
      </c>
    </row>
    <row r="169" spans="1:32" x14ac:dyDescent="0.2">
      <c r="A169" s="93" t="s">
        <v>1871</v>
      </c>
      <c r="B169" s="93"/>
      <c r="C169" s="93">
        <v>2</v>
      </c>
      <c r="D169" s="93">
        <v>8</v>
      </c>
      <c r="E169" s="93">
        <v>4</v>
      </c>
      <c r="F169" s="93">
        <v>4</v>
      </c>
      <c r="G169" s="93">
        <f t="shared" si="28"/>
        <v>4.68</v>
      </c>
      <c r="H169" s="93">
        <f t="shared" si="29"/>
        <v>95.32</v>
      </c>
      <c r="I169" s="93" t="s">
        <v>530</v>
      </c>
      <c r="J169" s="93" t="s">
        <v>531</v>
      </c>
      <c r="K169" s="93"/>
      <c r="L169" s="93">
        <v>0</v>
      </c>
      <c r="M169" s="93">
        <v>2</v>
      </c>
      <c r="N169" s="93">
        <v>0</v>
      </c>
      <c r="O169" s="93">
        <v>1</v>
      </c>
      <c r="P169" s="93">
        <v>0</v>
      </c>
      <c r="Q169" s="93">
        <v>1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3</v>
      </c>
      <c r="X169" s="93">
        <v>2</v>
      </c>
      <c r="Y169" s="93">
        <v>1</v>
      </c>
      <c r="Z169" s="93">
        <v>0</v>
      </c>
      <c r="AA169" s="93">
        <v>0</v>
      </c>
      <c r="AB169" s="93">
        <f t="shared" si="27"/>
        <v>15</v>
      </c>
      <c r="AC169" s="211">
        <f t="shared" si="21"/>
        <v>7</v>
      </c>
      <c r="AD169" s="211">
        <f t="shared" si="22"/>
        <v>2</v>
      </c>
      <c r="AE169" s="211">
        <f t="shared" si="23"/>
        <v>3</v>
      </c>
      <c r="AF169" s="211">
        <f t="shared" si="24"/>
        <v>3</v>
      </c>
    </row>
    <row r="170" spans="1:32" x14ac:dyDescent="0.2">
      <c r="A170" s="93" t="s">
        <v>1872</v>
      </c>
      <c r="B170" s="93" t="s">
        <v>497</v>
      </c>
      <c r="C170" s="93">
        <v>14</v>
      </c>
      <c r="D170" s="93">
        <v>35</v>
      </c>
      <c r="E170" s="93">
        <v>42</v>
      </c>
      <c r="F170" s="93">
        <v>16</v>
      </c>
      <c r="G170" s="93">
        <f t="shared" si="28"/>
        <v>27.82</v>
      </c>
      <c r="H170" s="93">
        <f t="shared" si="29"/>
        <v>72.180000000000007</v>
      </c>
      <c r="I170" s="93" t="s">
        <v>532</v>
      </c>
      <c r="J170" s="93" t="s">
        <v>301</v>
      </c>
      <c r="K170" s="93"/>
      <c r="L170" s="93">
        <v>2</v>
      </c>
      <c r="M170" s="93">
        <v>4</v>
      </c>
      <c r="N170" s="93">
        <v>0</v>
      </c>
      <c r="O170" s="93">
        <v>4</v>
      </c>
      <c r="P170" s="93">
        <v>0</v>
      </c>
      <c r="Q170" s="93">
        <v>1</v>
      </c>
      <c r="R170" s="93">
        <v>0</v>
      </c>
      <c r="S170" s="93">
        <v>4</v>
      </c>
      <c r="T170" s="93">
        <v>0</v>
      </c>
      <c r="U170" s="93">
        <v>0</v>
      </c>
      <c r="V170" s="93">
        <v>0</v>
      </c>
      <c r="W170" s="93">
        <v>0</v>
      </c>
      <c r="X170" s="93">
        <v>1</v>
      </c>
      <c r="Y170" s="93">
        <v>0</v>
      </c>
      <c r="Z170" s="93">
        <v>0</v>
      </c>
      <c r="AA170" s="93">
        <v>4</v>
      </c>
      <c r="AB170" s="93">
        <f t="shared" si="27"/>
        <v>16</v>
      </c>
      <c r="AC170" s="211">
        <f t="shared" si="21"/>
        <v>4</v>
      </c>
      <c r="AD170" s="211">
        <f t="shared" si="22"/>
        <v>7</v>
      </c>
      <c r="AE170" s="211">
        <f t="shared" si="23"/>
        <v>1</v>
      </c>
      <c r="AF170" s="211">
        <f t="shared" si="24"/>
        <v>4</v>
      </c>
    </row>
    <row r="171" spans="1:32" x14ac:dyDescent="0.2">
      <c r="A171" s="93" t="s">
        <v>1873</v>
      </c>
      <c r="B171" s="93"/>
      <c r="C171" s="93">
        <v>3</v>
      </c>
      <c r="D171" s="93">
        <v>3</v>
      </c>
      <c r="E171" s="93">
        <v>0</v>
      </c>
      <c r="F171" s="93">
        <v>3</v>
      </c>
      <c r="G171" s="93">
        <f t="shared" si="28"/>
        <v>2.34</v>
      </c>
      <c r="H171" s="93">
        <f t="shared" si="29"/>
        <v>97.66</v>
      </c>
      <c r="I171" s="93" t="s">
        <v>520</v>
      </c>
      <c r="J171" s="93" t="s">
        <v>533</v>
      </c>
      <c r="K171" s="93"/>
      <c r="L171" s="93">
        <v>3</v>
      </c>
      <c r="M171" s="93">
        <v>1</v>
      </c>
      <c r="N171" s="93">
        <v>0</v>
      </c>
      <c r="O171" s="93">
        <v>0</v>
      </c>
      <c r="P171" s="93">
        <v>0</v>
      </c>
      <c r="Q171" s="93">
        <v>1</v>
      </c>
      <c r="R171" s="93">
        <v>0</v>
      </c>
      <c r="S171" s="93">
        <v>3</v>
      </c>
      <c r="T171" s="93">
        <v>0</v>
      </c>
      <c r="U171" s="93">
        <v>0</v>
      </c>
      <c r="V171" s="93">
        <v>0</v>
      </c>
      <c r="W171" s="93">
        <v>3</v>
      </c>
      <c r="X171" s="93">
        <v>1</v>
      </c>
      <c r="Y171" s="93">
        <v>0</v>
      </c>
      <c r="Z171" s="93">
        <v>0</v>
      </c>
      <c r="AA171" s="93">
        <v>0</v>
      </c>
      <c r="AB171" s="93">
        <f t="shared" si="27"/>
        <v>12</v>
      </c>
      <c r="AC171" s="211">
        <f t="shared" si="21"/>
        <v>6</v>
      </c>
      <c r="AD171" s="211">
        <f t="shared" si="22"/>
        <v>4</v>
      </c>
      <c r="AE171" s="211">
        <f t="shared" si="23"/>
        <v>1</v>
      </c>
      <c r="AF171" s="211">
        <f t="shared" si="24"/>
        <v>1</v>
      </c>
    </row>
    <row r="172" spans="1:32" x14ac:dyDescent="0.2">
      <c r="A172" s="93" t="s">
        <v>1874</v>
      </c>
      <c r="B172" s="93" t="s">
        <v>534</v>
      </c>
      <c r="C172" s="93">
        <v>7</v>
      </c>
      <c r="D172" s="93">
        <v>8</v>
      </c>
      <c r="E172" s="93">
        <v>4</v>
      </c>
      <c r="F172" s="93">
        <v>7</v>
      </c>
      <c r="G172" s="93">
        <f t="shared" si="28"/>
        <v>6.76</v>
      </c>
      <c r="H172" s="93">
        <f t="shared" si="29"/>
        <v>93.24</v>
      </c>
      <c r="I172" s="93" t="s">
        <v>535</v>
      </c>
      <c r="J172" s="93" t="s">
        <v>536</v>
      </c>
      <c r="K172" s="93"/>
      <c r="L172" s="93">
        <v>1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3</v>
      </c>
      <c r="T172" s="93">
        <v>0</v>
      </c>
      <c r="U172" s="93">
        <v>0</v>
      </c>
      <c r="V172" s="93">
        <v>1</v>
      </c>
      <c r="W172" s="93">
        <v>0</v>
      </c>
      <c r="X172" s="93">
        <v>1</v>
      </c>
      <c r="Y172" s="93">
        <v>0</v>
      </c>
      <c r="Z172" s="93">
        <v>0</v>
      </c>
      <c r="AA172" s="93">
        <v>0</v>
      </c>
      <c r="AB172" s="93">
        <f t="shared" si="27"/>
        <v>6</v>
      </c>
      <c r="AC172" s="211">
        <f t="shared" si="21"/>
        <v>3</v>
      </c>
      <c r="AD172" s="211">
        <f t="shared" si="22"/>
        <v>1</v>
      </c>
      <c r="AE172" s="211">
        <f t="shared" si="23"/>
        <v>1</v>
      </c>
      <c r="AF172" s="211">
        <f t="shared" si="24"/>
        <v>1</v>
      </c>
    </row>
    <row r="173" spans="1:32" x14ac:dyDescent="0.2">
      <c r="A173" s="93" t="s">
        <v>1875</v>
      </c>
      <c r="B173" s="93" t="s">
        <v>537</v>
      </c>
      <c r="C173" s="93">
        <v>18</v>
      </c>
      <c r="D173" s="93">
        <v>4</v>
      </c>
      <c r="E173" s="93">
        <v>10</v>
      </c>
      <c r="F173" s="93">
        <v>6</v>
      </c>
      <c r="G173" s="93">
        <f t="shared" si="28"/>
        <v>9.8800000000000008</v>
      </c>
      <c r="H173" s="93">
        <f t="shared" si="29"/>
        <v>90.12</v>
      </c>
      <c r="I173" s="93" t="s">
        <v>538</v>
      </c>
      <c r="J173" s="93" t="s">
        <v>539</v>
      </c>
      <c r="K173" s="93"/>
      <c r="L173" s="93">
        <v>1</v>
      </c>
      <c r="M173" s="93">
        <v>3</v>
      </c>
      <c r="N173" s="93">
        <v>0</v>
      </c>
      <c r="O173" s="93">
        <v>0</v>
      </c>
      <c r="P173" s="93">
        <v>0</v>
      </c>
      <c r="Q173" s="93">
        <v>1</v>
      </c>
      <c r="R173" s="93">
        <v>0</v>
      </c>
      <c r="S173" s="93">
        <v>1</v>
      </c>
      <c r="T173" s="93">
        <v>0</v>
      </c>
      <c r="U173" s="93">
        <v>0</v>
      </c>
      <c r="V173" s="93">
        <v>1</v>
      </c>
      <c r="W173" s="93">
        <v>0</v>
      </c>
      <c r="X173" s="93">
        <v>1</v>
      </c>
      <c r="Y173" s="93">
        <v>1</v>
      </c>
      <c r="Z173" s="93">
        <v>0</v>
      </c>
      <c r="AA173" s="93">
        <v>0</v>
      </c>
      <c r="AB173" s="93">
        <f t="shared" si="27"/>
        <v>9</v>
      </c>
      <c r="AC173" s="211">
        <f t="shared" si="21"/>
        <v>1</v>
      </c>
      <c r="AD173" s="211">
        <f t="shared" si="22"/>
        <v>2</v>
      </c>
      <c r="AE173" s="211">
        <f t="shared" si="23"/>
        <v>2</v>
      </c>
      <c r="AF173" s="211">
        <f t="shared" si="24"/>
        <v>4</v>
      </c>
    </row>
    <row r="174" spans="1:32" x14ac:dyDescent="0.2">
      <c r="A174" s="93" t="s">
        <v>1876</v>
      </c>
      <c r="B174" s="93"/>
      <c r="C174" s="93">
        <v>2</v>
      </c>
      <c r="D174" s="93">
        <v>4</v>
      </c>
      <c r="E174" s="93">
        <v>8</v>
      </c>
      <c r="F174" s="93">
        <v>5</v>
      </c>
      <c r="G174" s="93">
        <f t="shared" si="28"/>
        <v>4.9400000000000004</v>
      </c>
      <c r="H174" s="93">
        <f t="shared" si="29"/>
        <v>95.06</v>
      </c>
      <c r="I174" s="93" t="s">
        <v>540</v>
      </c>
      <c r="J174" s="93" t="s">
        <v>541</v>
      </c>
      <c r="K174" s="93"/>
      <c r="L174" s="93">
        <v>2</v>
      </c>
      <c r="M174" s="93">
        <v>0</v>
      </c>
      <c r="N174" s="93">
        <v>0</v>
      </c>
      <c r="O174" s="93">
        <v>1</v>
      </c>
      <c r="P174" s="93">
        <v>0</v>
      </c>
      <c r="Q174" s="93">
        <v>0</v>
      </c>
      <c r="R174" s="93">
        <v>4</v>
      </c>
      <c r="S174" s="93">
        <v>4</v>
      </c>
      <c r="T174" s="93">
        <v>0</v>
      </c>
      <c r="U174" s="93">
        <v>0</v>
      </c>
      <c r="V174" s="93">
        <v>2</v>
      </c>
      <c r="W174" s="93">
        <v>1</v>
      </c>
      <c r="X174" s="93">
        <v>2</v>
      </c>
      <c r="Y174" s="93">
        <v>0</v>
      </c>
      <c r="Z174" s="93">
        <v>0</v>
      </c>
      <c r="AA174" s="93">
        <v>0</v>
      </c>
      <c r="AB174" s="93">
        <f t="shared" si="27"/>
        <v>16</v>
      </c>
      <c r="AC174" s="211">
        <f t="shared" si="21"/>
        <v>9</v>
      </c>
      <c r="AD174" s="211">
        <f t="shared" si="22"/>
        <v>3</v>
      </c>
      <c r="AE174" s="211">
        <f t="shared" si="23"/>
        <v>2</v>
      </c>
      <c r="AF174" s="211">
        <f t="shared" si="24"/>
        <v>2</v>
      </c>
    </row>
    <row r="175" spans="1:32" x14ac:dyDescent="0.2">
      <c r="A175" s="93" t="s">
        <v>1877</v>
      </c>
      <c r="B175" s="93"/>
      <c r="C175" s="93">
        <v>7</v>
      </c>
      <c r="D175" s="93">
        <v>15</v>
      </c>
      <c r="E175" s="93">
        <v>2</v>
      </c>
      <c r="F175" s="93">
        <v>0</v>
      </c>
      <c r="G175" s="93">
        <f t="shared" si="28"/>
        <v>6.24</v>
      </c>
      <c r="H175" s="93">
        <f t="shared" si="29"/>
        <v>93.76</v>
      </c>
      <c r="I175" s="93" t="s">
        <v>542</v>
      </c>
      <c r="J175" s="93" t="s">
        <v>543</v>
      </c>
      <c r="K175" s="93"/>
      <c r="L175" s="106">
        <v>4</v>
      </c>
      <c r="M175" s="93">
        <v>0</v>
      </c>
      <c r="N175" s="93">
        <v>1</v>
      </c>
      <c r="O175" s="93">
        <v>4</v>
      </c>
      <c r="P175" s="93">
        <v>0</v>
      </c>
      <c r="Q175" s="93">
        <v>3</v>
      </c>
      <c r="R175" s="93">
        <v>0</v>
      </c>
      <c r="S175" s="93">
        <v>1</v>
      </c>
      <c r="T175" s="93">
        <v>0</v>
      </c>
      <c r="U175" s="93">
        <v>0</v>
      </c>
      <c r="V175" s="93">
        <v>0</v>
      </c>
      <c r="W175" s="93">
        <v>0</v>
      </c>
      <c r="X175" s="93">
        <v>1</v>
      </c>
      <c r="Y175" s="93">
        <v>0</v>
      </c>
      <c r="Z175" s="93">
        <v>0</v>
      </c>
      <c r="AA175" s="93">
        <v>0</v>
      </c>
      <c r="AB175" s="93">
        <f t="shared" si="27"/>
        <v>14</v>
      </c>
      <c r="AC175" s="211">
        <f t="shared" si="21"/>
        <v>1</v>
      </c>
      <c r="AD175" s="211">
        <f t="shared" si="22"/>
        <v>11</v>
      </c>
      <c r="AE175" s="211">
        <f t="shared" si="23"/>
        <v>2</v>
      </c>
      <c r="AF175" s="211">
        <f t="shared" si="24"/>
        <v>0</v>
      </c>
    </row>
    <row r="176" spans="1:32" x14ac:dyDescent="0.2">
      <c r="A176" s="93" t="s">
        <v>1878</v>
      </c>
      <c r="B176" s="93"/>
      <c r="C176" s="93">
        <v>0</v>
      </c>
      <c r="D176" s="93">
        <v>0</v>
      </c>
      <c r="E176" s="93">
        <v>0</v>
      </c>
      <c r="F176" s="93">
        <v>0</v>
      </c>
      <c r="G176" s="93">
        <f t="shared" si="28"/>
        <v>0</v>
      </c>
      <c r="H176" s="93">
        <f t="shared" si="29"/>
        <v>100</v>
      </c>
      <c r="I176" s="93" t="s">
        <v>544</v>
      </c>
      <c r="J176" s="93" t="s">
        <v>545</v>
      </c>
      <c r="K176" s="93"/>
      <c r="L176" s="93">
        <v>2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4</v>
      </c>
      <c r="T176" s="93">
        <v>0</v>
      </c>
      <c r="U176" s="93">
        <v>0</v>
      </c>
      <c r="V176" s="93">
        <v>0</v>
      </c>
      <c r="W176" s="93">
        <v>1</v>
      </c>
      <c r="X176" s="93">
        <v>1</v>
      </c>
      <c r="Y176" s="93">
        <v>0</v>
      </c>
      <c r="Z176" s="93">
        <v>0</v>
      </c>
      <c r="AA176" s="93">
        <v>0</v>
      </c>
      <c r="AB176" s="93">
        <f t="shared" si="27"/>
        <v>8</v>
      </c>
      <c r="AC176" s="211">
        <f t="shared" si="21"/>
        <v>5</v>
      </c>
      <c r="AD176" s="211">
        <f t="shared" si="22"/>
        <v>2</v>
      </c>
      <c r="AE176" s="211">
        <f t="shared" si="23"/>
        <v>1</v>
      </c>
      <c r="AF176" s="211">
        <f t="shared" si="24"/>
        <v>0</v>
      </c>
    </row>
    <row r="177" spans="1:32" x14ac:dyDescent="0.2">
      <c r="A177" s="93" t="s">
        <v>1879</v>
      </c>
      <c r="B177" s="93"/>
      <c r="C177" s="93">
        <v>3</v>
      </c>
      <c r="D177" s="93">
        <v>5</v>
      </c>
      <c r="E177" s="93">
        <v>1</v>
      </c>
      <c r="F177" s="93">
        <v>4</v>
      </c>
      <c r="G177" s="93">
        <f t="shared" si="28"/>
        <v>3.38</v>
      </c>
      <c r="H177" s="93">
        <f t="shared" si="29"/>
        <v>96.62</v>
      </c>
      <c r="I177" s="93" t="s">
        <v>546</v>
      </c>
      <c r="J177" s="93" t="s">
        <v>547</v>
      </c>
      <c r="K177" s="93"/>
      <c r="L177" s="93">
        <v>3</v>
      </c>
      <c r="M177" s="93">
        <v>0</v>
      </c>
      <c r="N177" s="93">
        <v>0</v>
      </c>
      <c r="O177" s="93">
        <v>0</v>
      </c>
      <c r="P177" s="93">
        <v>0</v>
      </c>
      <c r="Q177" s="93">
        <v>1</v>
      </c>
      <c r="R177" s="93">
        <v>0</v>
      </c>
      <c r="S177" s="93">
        <v>1</v>
      </c>
      <c r="T177" s="93">
        <v>0</v>
      </c>
      <c r="U177" s="93">
        <v>0</v>
      </c>
      <c r="V177" s="93">
        <v>0</v>
      </c>
      <c r="W177" s="93">
        <v>2</v>
      </c>
      <c r="X177" s="93">
        <v>0</v>
      </c>
      <c r="Y177" s="93">
        <v>0</v>
      </c>
      <c r="Z177" s="93">
        <v>0</v>
      </c>
      <c r="AA177" s="93">
        <v>0</v>
      </c>
      <c r="AB177" s="93">
        <f t="shared" si="27"/>
        <v>7</v>
      </c>
      <c r="AC177" s="211">
        <f t="shared" si="21"/>
        <v>3</v>
      </c>
      <c r="AD177" s="211">
        <f t="shared" si="22"/>
        <v>4</v>
      </c>
      <c r="AE177" s="211">
        <f t="shared" si="23"/>
        <v>0</v>
      </c>
      <c r="AF177" s="211">
        <f t="shared" si="24"/>
        <v>0</v>
      </c>
    </row>
    <row r="178" spans="1:32" x14ac:dyDescent="0.2">
      <c r="A178" s="93" t="s">
        <v>1880</v>
      </c>
      <c r="B178" s="93" t="s">
        <v>548</v>
      </c>
      <c r="C178" s="93">
        <v>9</v>
      </c>
      <c r="D178" s="93">
        <v>13</v>
      </c>
      <c r="E178" s="93">
        <v>12</v>
      </c>
      <c r="F178" s="93">
        <v>16</v>
      </c>
      <c r="G178" s="93">
        <f t="shared" si="28"/>
        <v>13</v>
      </c>
      <c r="H178" s="93">
        <f t="shared" si="29"/>
        <v>87</v>
      </c>
      <c r="I178" s="93" t="s">
        <v>549</v>
      </c>
      <c r="J178" s="93" t="s">
        <v>550</v>
      </c>
      <c r="K178" s="93"/>
      <c r="L178" s="93">
        <v>3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f t="shared" si="27"/>
        <v>6</v>
      </c>
      <c r="AC178" s="211">
        <f t="shared" si="21"/>
        <v>3</v>
      </c>
      <c r="AD178" s="211">
        <f t="shared" si="22"/>
        <v>3</v>
      </c>
      <c r="AE178" s="211">
        <f t="shared" si="23"/>
        <v>0</v>
      </c>
      <c r="AF178" s="211">
        <f t="shared" si="24"/>
        <v>0</v>
      </c>
    </row>
    <row r="179" spans="1:32" x14ac:dyDescent="0.2">
      <c r="A179" s="93" t="s">
        <v>1881</v>
      </c>
      <c r="B179" s="93"/>
      <c r="C179" s="93">
        <v>7</v>
      </c>
      <c r="D179" s="93">
        <v>4</v>
      </c>
      <c r="E179" s="93">
        <v>3</v>
      </c>
      <c r="F179" s="93">
        <v>3</v>
      </c>
      <c r="G179" s="93">
        <f t="shared" si="28"/>
        <v>4.42</v>
      </c>
      <c r="H179" s="93">
        <f t="shared" si="29"/>
        <v>95.58</v>
      </c>
      <c r="I179" s="93" t="s">
        <v>551</v>
      </c>
      <c r="J179" s="93" t="s">
        <v>552</v>
      </c>
      <c r="K179" s="93"/>
      <c r="L179" s="93">
        <v>2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2</v>
      </c>
      <c r="T179" s="93">
        <v>0</v>
      </c>
      <c r="U179" s="93">
        <v>0</v>
      </c>
      <c r="V179" s="93">
        <v>0</v>
      </c>
      <c r="W179" s="93">
        <v>0</v>
      </c>
      <c r="X179" s="93">
        <v>1</v>
      </c>
      <c r="Y179" s="93">
        <v>0</v>
      </c>
      <c r="Z179" s="93">
        <v>0</v>
      </c>
      <c r="AA179" s="93">
        <v>0</v>
      </c>
      <c r="AB179" s="93">
        <f t="shared" si="27"/>
        <v>5</v>
      </c>
      <c r="AC179" s="211">
        <f t="shared" si="21"/>
        <v>2</v>
      </c>
      <c r="AD179" s="211">
        <f t="shared" si="22"/>
        <v>2</v>
      </c>
      <c r="AE179" s="211">
        <f t="shared" si="23"/>
        <v>1</v>
      </c>
      <c r="AF179" s="211">
        <f t="shared" si="24"/>
        <v>0</v>
      </c>
    </row>
    <row r="180" spans="1:32" x14ac:dyDescent="0.2">
      <c r="A180" s="93" t="s">
        <v>1882</v>
      </c>
      <c r="B180" s="93" t="s">
        <v>553</v>
      </c>
      <c r="C180" s="93">
        <v>11</v>
      </c>
      <c r="D180" s="93">
        <v>7</v>
      </c>
      <c r="E180" s="93">
        <v>4</v>
      </c>
      <c r="F180" s="93">
        <v>13</v>
      </c>
      <c r="G180" s="93">
        <f t="shared" si="28"/>
        <v>9.1</v>
      </c>
      <c r="H180" s="93">
        <f t="shared" si="29"/>
        <v>90.9</v>
      </c>
      <c r="I180" s="93" t="s">
        <v>554</v>
      </c>
      <c r="J180" s="93" t="s">
        <v>555</v>
      </c>
      <c r="K180" s="93"/>
      <c r="L180" s="93">
        <v>1</v>
      </c>
      <c r="M180" s="93">
        <v>0</v>
      </c>
      <c r="N180" s="93">
        <v>0</v>
      </c>
      <c r="O180" s="93">
        <v>1</v>
      </c>
      <c r="P180" s="93">
        <v>0</v>
      </c>
      <c r="Q180" s="93">
        <v>0</v>
      </c>
      <c r="R180" s="93">
        <v>0</v>
      </c>
      <c r="S180" s="93">
        <v>4</v>
      </c>
      <c r="T180" s="93">
        <v>0</v>
      </c>
      <c r="U180" s="93">
        <v>0</v>
      </c>
      <c r="V180" s="93">
        <v>0</v>
      </c>
      <c r="W180" s="93">
        <v>1</v>
      </c>
      <c r="X180" s="93">
        <v>3</v>
      </c>
      <c r="Y180" s="93">
        <v>0</v>
      </c>
      <c r="Z180" s="93">
        <v>0</v>
      </c>
      <c r="AA180" s="93">
        <v>0</v>
      </c>
      <c r="AB180" s="93">
        <f t="shared" si="27"/>
        <v>10</v>
      </c>
      <c r="AC180" s="211">
        <f t="shared" si="21"/>
        <v>5</v>
      </c>
      <c r="AD180" s="211">
        <f t="shared" si="22"/>
        <v>2</v>
      </c>
      <c r="AE180" s="211">
        <f t="shared" si="23"/>
        <v>3</v>
      </c>
      <c r="AF180" s="211">
        <f t="shared" si="24"/>
        <v>0</v>
      </c>
    </row>
    <row r="181" spans="1:32" x14ac:dyDescent="0.2">
      <c r="A181" s="93" t="s">
        <v>1883</v>
      </c>
      <c r="B181" s="93" t="s">
        <v>556</v>
      </c>
      <c r="C181" s="93">
        <v>2</v>
      </c>
      <c r="D181" s="93">
        <v>0</v>
      </c>
      <c r="E181" s="93">
        <v>7</v>
      </c>
      <c r="F181" s="93">
        <v>1</v>
      </c>
      <c r="G181" s="93">
        <f t="shared" si="28"/>
        <v>2.6</v>
      </c>
      <c r="H181" s="93">
        <f t="shared" si="29"/>
        <v>97.4</v>
      </c>
      <c r="I181" s="93" t="s">
        <v>557</v>
      </c>
      <c r="J181" s="93" t="s">
        <v>558</v>
      </c>
      <c r="K181" s="93"/>
      <c r="L181" s="93">
        <v>0</v>
      </c>
      <c r="M181" s="93">
        <v>0</v>
      </c>
      <c r="N181" s="93">
        <v>0</v>
      </c>
      <c r="O181" s="93">
        <v>1</v>
      </c>
      <c r="P181" s="93">
        <v>0</v>
      </c>
      <c r="Q181" s="93">
        <v>0</v>
      </c>
      <c r="R181" s="93">
        <v>0</v>
      </c>
      <c r="S181" s="93">
        <v>4</v>
      </c>
      <c r="T181" s="93">
        <v>0</v>
      </c>
      <c r="U181" s="93">
        <v>0</v>
      </c>
      <c r="V181" s="93">
        <v>0</v>
      </c>
      <c r="W181" s="93">
        <v>4</v>
      </c>
      <c r="X181" s="93">
        <v>1</v>
      </c>
      <c r="Y181" s="93">
        <v>0</v>
      </c>
      <c r="Z181" s="93">
        <v>0</v>
      </c>
      <c r="AA181" s="93">
        <v>0</v>
      </c>
      <c r="AB181" s="93">
        <f t="shared" si="27"/>
        <v>10</v>
      </c>
      <c r="AC181" s="211">
        <f t="shared" si="21"/>
        <v>8</v>
      </c>
      <c r="AD181" s="211">
        <f t="shared" si="22"/>
        <v>1</v>
      </c>
      <c r="AE181" s="211">
        <f t="shared" si="23"/>
        <v>1</v>
      </c>
      <c r="AF181" s="211">
        <f t="shared" si="24"/>
        <v>0</v>
      </c>
    </row>
    <row r="182" spans="1:32" x14ac:dyDescent="0.2">
      <c r="A182" s="93" t="s">
        <v>1884</v>
      </c>
      <c r="B182" s="93" t="s">
        <v>559</v>
      </c>
      <c r="C182" s="93">
        <v>7</v>
      </c>
      <c r="D182" s="93">
        <v>5</v>
      </c>
      <c r="E182" s="93">
        <v>2</v>
      </c>
      <c r="F182" s="93">
        <v>2</v>
      </c>
      <c r="G182" s="93">
        <f t="shared" si="28"/>
        <v>4.16</v>
      </c>
      <c r="H182" s="93">
        <f t="shared" si="29"/>
        <v>95.84</v>
      </c>
      <c r="I182" s="93" t="s">
        <v>560</v>
      </c>
      <c r="J182" s="93" t="s">
        <v>561</v>
      </c>
      <c r="K182" s="93"/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1</v>
      </c>
      <c r="S182" s="93">
        <v>4</v>
      </c>
      <c r="T182" s="93">
        <v>0</v>
      </c>
      <c r="U182" s="93">
        <v>0</v>
      </c>
      <c r="V182" s="93">
        <v>0</v>
      </c>
      <c r="W182" s="93">
        <v>2</v>
      </c>
      <c r="X182" s="93">
        <v>2</v>
      </c>
      <c r="Y182" s="93">
        <v>0</v>
      </c>
      <c r="Z182" s="93">
        <v>0</v>
      </c>
      <c r="AA182" s="93">
        <v>0</v>
      </c>
      <c r="AB182" s="93">
        <f t="shared" si="27"/>
        <v>9</v>
      </c>
      <c r="AC182" s="211">
        <f t="shared" si="21"/>
        <v>7</v>
      </c>
      <c r="AD182" s="211">
        <f t="shared" si="22"/>
        <v>0</v>
      </c>
      <c r="AE182" s="211">
        <f t="shared" si="23"/>
        <v>2</v>
      </c>
      <c r="AF182" s="211">
        <f t="shared" si="24"/>
        <v>0</v>
      </c>
    </row>
    <row r="183" spans="1:32" x14ac:dyDescent="0.2">
      <c r="A183" s="93" t="s">
        <v>1885</v>
      </c>
      <c r="B183" s="93" t="s">
        <v>562</v>
      </c>
      <c r="C183" s="93">
        <v>7</v>
      </c>
      <c r="D183" s="93">
        <v>16</v>
      </c>
      <c r="E183" s="93">
        <v>4</v>
      </c>
      <c r="F183" s="93">
        <v>5</v>
      </c>
      <c r="G183" s="93">
        <f t="shared" si="28"/>
        <v>8.32</v>
      </c>
      <c r="H183" s="93">
        <f t="shared" si="29"/>
        <v>91.68</v>
      </c>
      <c r="I183" s="93" t="s">
        <v>563</v>
      </c>
      <c r="J183" s="93" t="s">
        <v>564</v>
      </c>
      <c r="K183" s="93"/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4</v>
      </c>
      <c r="T183" s="93">
        <v>0</v>
      </c>
      <c r="U183" s="93">
        <v>0</v>
      </c>
      <c r="V183" s="93">
        <v>0</v>
      </c>
      <c r="W183" s="93">
        <v>0</v>
      </c>
      <c r="X183" s="93">
        <v>2</v>
      </c>
      <c r="Y183" s="93">
        <v>0</v>
      </c>
      <c r="Z183" s="93">
        <v>0</v>
      </c>
      <c r="AA183" s="93">
        <v>0</v>
      </c>
      <c r="AB183" s="93">
        <f t="shared" si="27"/>
        <v>6</v>
      </c>
      <c r="AC183" s="211">
        <f t="shared" si="21"/>
        <v>4</v>
      </c>
      <c r="AD183" s="211">
        <f t="shared" si="22"/>
        <v>0</v>
      </c>
      <c r="AE183" s="211">
        <f t="shared" si="23"/>
        <v>2</v>
      </c>
      <c r="AF183" s="211">
        <f t="shared" si="24"/>
        <v>0</v>
      </c>
    </row>
    <row r="184" spans="1:32" x14ac:dyDescent="0.2">
      <c r="A184" s="93" t="s">
        <v>1886</v>
      </c>
      <c r="B184" s="93"/>
      <c r="C184" s="93">
        <v>0</v>
      </c>
      <c r="D184" s="93">
        <v>3</v>
      </c>
      <c r="E184" s="93">
        <v>2</v>
      </c>
      <c r="F184" s="93">
        <v>3</v>
      </c>
      <c r="G184" s="93">
        <f t="shared" si="28"/>
        <v>2.08</v>
      </c>
      <c r="H184" s="93">
        <f t="shared" si="29"/>
        <v>97.92</v>
      </c>
      <c r="I184" s="93" t="s">
        <v>565</v>
      </c>
      <c r="J184" s="93" t="s">
        <v>566</v>
      </c>
      <c r="K184" s="93"/>
      <c r="L184" s="93">
        <v>1</v>
      </c>
      <c r="M184" s="93">
        <v>3</v>
      </c>
      <c r="N184" s="93">
        <v>0</v>
      </c>
      <c r="O184" s="93">
        <v>0</v>
      </c>
      <c r="P184" s="93">
        <v>0</v>
      </c>
      <c r="Q184" s="93">
        <v>1</v>
      </c>
      <c r="R184" s="93">
        <v>0</v>
      </c>
      <c r="S184" s="93">
        <v>2</v>
      </c>
      <c r="T184" s="93">
        <v>0</v>
      </c>
      <c r="U184" s="93">
        <v>0</v>
      </c>
      <c r="V184" s="93">
        <v>0</v>
      </c>
      <c r="W184" s="93">
        <v>0</v>
      </c>
      <c r="X184" s="93">
        <v>2</v>
      </c>
      <c r="Y184" s="93">
        <v>0</v>
      </c>
      <c r="Z184" s="93">
        <v>0</v>
      </c>
      <c r="AA184" s="93">
        <v>0</v>
      </c>
      <c r="AB184" s="93">
        <f t="shared" si="27"/>
        <v>9</v>
      </c>
      <c r="AC184" s="211">
        <f t="shared" si="21"/>
        <v>2</v>
      </c>
      <c r="AD184" s="211">
        <f t="shared" si="22"/>
        <v>2</v>
      </c>
      <c r="AE184" s="211">
        <f t="shared" si="23"/>
        <v>2</v>
      </c>
      <c r="AF184" s="211">
        <f t="shared" si="24"/>
        <v>3</v>
      </c>
    </row>
    <row r="185" spans="1:32" x14ac:dyDescent="0.2">
      <c r="A185" s="93" t="s">
        <v>1887</v>
      </c>
      <c r="B185" s="93"/>
      <c r="C185" s="93">
        <v>2</v>
      </c>
      <c r="D185" s="93">
        <v>0</v>
      </c>
      <c r="E185" s="93">
        <v>0</v>
      </c>
      <c r="F185" s="93">
        <v>3</v>
      </c>
      <c r="G185" s="93">
        <f t="shared" si="28"/>
        <v>1.3</v>
      </c>
      <c r="H185" s="93">
        <f t="shared" si="29"/>
        <v>98.7</v>
      </c>
      <c r="I185" s="93" t="s">
        <v>567</v>
      </c>
      <c r="J185" s="93" t="s">
        <v>568</v>
      </c>
      <c r="K185" s="93"/>
      <c r="L185" s="93">
        <v>1</v>
      </c>
      <c r="M185" s="93">
        <v>2</v>
      </c>
      <c r="N185" s="93">
        <v>0</v>
      </c>
      <c r="O185" s="93">
        <v>1</v>
      </c>
      <c r="P185" s="93">
        <v>0</v>
      </c>
      <c r="Q185" s="93">
        <v>4</v>
      </c>
      <c r="R185" s="93">
        <v>0</v>
      </c>
      <c r="S185" s="93">
        <v>2</v>
      </c>
      <c r="T185" s="93">
        <v>0</v>
      </c>
      <c r="U185" s="93">
        <v>0</v>
      </c>
      <c r="V185" s="93">
        <v>0</v>
      </c>
      <c r="W185" s="93">
        <v>1</v>
      </c>
      <c r="X185" s="93">
        <v>2</v>
      </c>
      <c r="Y185" s="93">
        <v>0</v>
      </c>
      <c r="Z185" s="93">
        <v>0</v>
      </c>
      <c r="AA185" s="93">
        <v>0</v>
      </c>
      <c r="AB185" s="93">
        <f t="shared" si="27"/>
        <v>13</v>
      </c>
      <c r="AC185" s="211">
        <f t="shared" si="21"/>
        <v>3</v>
      </c>
      <c r="AD185" s="211">
        <f t="shared" si="22"/>
        <v>6</v>
      </c>
      <c r="AE185" s="211">
        <f t="shared" si="23"/>
        <v>2</v>
      </c>
      <c r="AF185" s="211">
        <f t="shared" si="24"/>
        <v>2</v>
      </c>
    </row>
    <row r="186" spans="1:32" x14ac:dyDescent="0.2">
      <c r="A186" s="93" t="s">
        <v>1888</v>
      </c>
      <c r="B186" s="93" t="s">
        <v>570</v>
      </c>
      <c r="C186" s="93">
        <v>22</v>
      </c>
      <c r="D186" s="93">
        <v>24</v>
      </c>
      <c r="E186" s="93">
        <v>6</v>
      </c>
      <c r="F186" s="93">
        <v>2</v>
      </c>
      <c r="G186" s="93">
        <f t="shared" ref="G186:G196" si="30">((AVERAGE(C186:F186))*(1.04))</f>
        <v>14.040000000000001</v>
      </c>
      <c r="H186" s="93">
        <f t="shared" ref="H186:H196" si="31">100-G186</f>
        <v>85.96</v>
      </c>
      <c r="I186" s="93" t="s">
        <v>571</v>
      </c>
      <c r="J186" s="93" t="s">
        <v>572</v>
      </c>
      <c r="K186" s="93"/>
      <c r="L186" s="93">
        <v>0</v>
      </c>
      <c r="M186" s="93">
        <v>1</v>
      </c>
      <c r="N186" s="93">
        <v>0</v>
      </c>
      <c r="O186" s="93">
        <v>4</v>
      </c>
      <c r="P186" s="93">
        <v>0</v>
      </c>
      <c r="Q186" s="93">
        <v>0</v>
      </c>
      <c r="R186" s="93">
        <v>0</v>
      </c>
      <c r="S186" s="93">
        <v>1</v>
      </c>
      <c r="T186" s="93">
        <v>0</v>
      </c>
      <c r="U186" s="93">
        <v>0</v>
      </c>
      <c r="V186" s="93">
        <v>1</v>
      </c>
      <c r="W186" s="93">
        <v>3</v>
      </c>
      <c r="X186" s="93">
        <v>3</v>
      </c>
      <c r="Y186" s="93">
        <v>0</v>
      </c>
      <c r="Z186" s="93">
        <v>0</v>
      </c>
      <c r="AA186" s="93">
        <v>2</v>
      </c>
      <c r="AB186" s="93">
        <f t="shared" si="27"/>
        <v>13</v>
      </c>
      <c r="AC186" s="211">
        <f t="shared" ref="AC186:AC243" si="32">SUM(W186+S186+R186)</f>
        <v>4</v>
      </c>
      <c r="AD186" s="211">
        <f t="shared" ref="AD186:AD243" si="33">T186+Q186+O186+L186</f>
        <v>4</v>
      </c>
      <c r="AE186" s="211">
        <f t="shared" ref="AE186:AE243" si="34">Y186+X186+P186+N186</f>
        <v>3</v>
      </c>
      <c r="AF186" s="211">
        <f t="shared" ref="AF186:AF243" si="35">M186+U186+V186</f>
        <v>2</v>
      </c>
    </row>
    <row r="187" spans="1:32" x14ac:dyDescent="0.2">
      <c r="A187" s="93" t="s">
        <v>1889</v>
      </c>
      <c r="B187" s="93" t="s">
        <v>573</v>
      </c>
      <c r="C187" s="93">
        <v>3</v>
      </c>
      <c r="D187" s="93">
        <v>2</v>
      </c>
      <c r="E187" s="93">
        <v>9</v>
      </c>
      <c r="F187" s="93">
        <v>1</v>
      </c>
      <c r="G187" s="93">
        <f t="shared" si="30"/>
        <v>3.9000000000000004</v>
      </c>
      <c r="H187" s="93">
        <f t="shared" si="31"/>
        <v>96.1</v>
      </c>
      <c r="I187" s="93" t="s">
        <v>574</v>
      </c>
      <c r="J187" s="93" t="s">
        <v>575</v>
      </c>
      <c r="K187" s="93"/>
      <c r="L187" s="93">
        <v>3</v>
      </c>
      <c r="M187" s="93">
        <v>1</v>
      </c>
      <c r="N187" s="93">
        <v>1</v>
      </c>
      <c r="O187" s="93">
        <v>1</v>
      </c>
      <c r="P187" s="93">
        <v>0</v>
      </c>
      <c r="Q187" s="93">
        <v>1</v>
      </c>
      <c r="R187" s="93">
        <v>1</v>
      </c>
      <c r="S187" s="93">
        <v>4</v>
      </c>
      <c r="T187" s="93">
        <v>4</v>
      </c>
      <c r="U187" s="93">
        <v>0</v>
      </c>
      <c r="V187" s="93">
        <v>2</v>
      </c>
      <c r="W187" s="93">
        <v>1</v>
      </c>
      <c r="X187" s="93">
        <v>1</v>
      </c>
      <c r="Y187" s="93">
        <v>1</v>
      </c>
      <c r="Z187" s="93">
        <v>0</v>
      </c>
      <c r="AA187" s="93">
        <v>0</v>
      </c>
      <c r="AB187" s="93">
        <f t="shared" si="27"/>
        <v>21</v>
      </c>
      <c r="AC187" s="211">
        <f t="shared" si="32"/>
        <v>6</v>
      </c>
      <c r="AD187" s="211">
        <f t="shared" si="33"/>
        <v>9</v>
      </c>
      <c r="AE187" s="211">
        <f t="shared" si="34"/>
        <v>3</v>
      </c>
      <c r="AF187" s="211">
        <f t="shared" si="35"/>
        <v>3</v>
      </c>
    </row>
    <row r="188" spans="1:32" x14ac:dyDescent="0.2">
      <c r="A188" s="93" t="s">
        <v>1890</v>
      </c>
      <c r="B188" s="93"/>
      <c r="C188" s="93">
        <v>4</v>
      </c>
      <c r="D188" s="93">
        <v>3</v>
      </c>
      <c r="E188" s="93">
        <v>0</v>
      </c>
      <c r="F188" s="93">
        <v>3</v>
      </c>
      <c r="G188" s="93">
        <f t="shared" si="30"/>
        <v>2.6</v>
      </c>
      <c r="H188" s="93">
        <f t="shared" si="31"/>
        <v>97.4</v>
      </c>
      <c r="I188" s="93" t="s">
        <v>576</v>
      </c>
      <c r="J188" s="93" t="s">
        <v>577</v>
      </c>
      <c r="K188" s="93"/>
      <c r="L188" s="93">
        <v>3</v>
      </c>
      <c r="M188" s="93">
        <v>0</v>
      </c>
      <c r="N188" s="93">
        <v>0</v>
      </c>
      <c r="O188" s="93">
        <v>2</v>
      </c>
      <c r="P188" s="93">
        <v>0</v>
      </c>
      <c r="Q188" s="93">
        <v>2</v>
      </c>
      <c r="R188" s="93">
        <v>0</v>
      </c>
      <c r="S188" s="93">
        <v>4</v>
      </c>
      <c r="T188" s="93">
        <v>0</v>
      </c>
      <c r="U188" s="93">
        <v>0</v>
      </c>
      <c r="V188" s="93">
        <v>0</v>
      </c>
      <c r="W188" s="93">
        <v>4</v>
      </c>
      <c r="X188" s="93">
        <v>1</v>
      </c>
      <c r="Y188" s="93">
        <v>0</v>
      </c>
      <c r="Z188" s="93">
        <v>0</v>
      </c>
      <c r="AA188" s="93">
        <v>0</v>
      </c>
      <c r="AB188" s="93">
        <f t="shared" si="27"/>
        <v>16</v>
      </c>
      <c r="AC188" s="211">
        <f t="shared" si="32"/>
        <v>8</v>
      </c>
      <c r="AD188" s="211">
        <f t="shared" si="33"/>
        <v>7</v>
      </c>
      <c r="AE188" s="211">
        <f t="shared" si="34"/>
        <v>1</v>
      </c>
      <c r="AF188" s="211">
        <f t="shared" si="35"/>
        <v>0</v>
      </c>
    </row>
    <row r="189" spans="1:32" x14ac:dyDescent="0.2">
      <c r="A189" s="93" t="s">
        <v>1891</v>
      </c>
      <c r="B189" s="93" t="s">
        <v>578</v>
      </c>
      <c r="C189" s="93">
        <v>3</v>
      </c>
      <c r="D189" s="93">
        <v>13</v>
      </c>
      <c r="E189" s="93">
        <v>8</v>
      </c>
      <c r="F189" s="93">
        <v>6</v>
      </c>
      <c r="G189" s="93">
        <f t="shared" si="30"/>
        <v>7.8000000000000007</v>
      </c>
      <c r="H189" s="93">
        <f t="shared" si="31"/>
        <v>92.2</v>
      </c>
      <c r="I189" s="93" t="s">
        <v>579</v>
      </c>
      <c r="J189" s="93" t="s">
        <v>580</v>
      </c>
      <c r="K189" s="93"/>
      <c r="L189" s="93">
        <v>0</v>
      </c>
      <c r="M189" s="93">
        <v>0</v>
      </c>
      <c r="N189" s="93">
        <v>0</v>
      </c>
      <c r="O189" s="93">
        <v>2</v>
      </c>
      <c r="P189" s="93">
        <v>1</v>
      </c>
      <c r="Q189" s="93">
        <v>0</v>
      </c>
      <c r="R189" s="93">
        <v>0</v>
      </c>
      <c r="S189" s="93">
        <v>3</v>
      </c>
      <c r="T189" s="93">
        <v>0</v>
      </c>
      <c r="U189" s="93">
        <v>0</v>
      </c>
      <c r="V189" s="93">
        <v>2</v>
      </c>
      <c r="W189" s="93">
        <v>0</v>
      </c>
      <c r="X189" s="93">
        <v>0</v>
      </c>
      <c r="Y189" s="93">
        <v>0</v>
      </c>
      <c r="Z189" s="93">
        <v>0</v>
      </c>
      <c r="AA189" s="93">
        <v>0</v>
      </c>
      <c r="AB189" s="93">
        <f t="shared" si="27"/>
        <v>8</v>
      </c>
      <c r="AC189" s="211">
        <f t="shared" si="32"/>
        <v>3</v>
      </c>
      <c r="AD189" s="211">
        <f t="shared" si="33"/>
        <v>2</v>
      </c>
      <c r="AE189" s="211">
        <f t="shared" si="34"/>
        <v>1</v>
      </c>
      <c r="AF189" s="211">
        <f t="shared" si="35"/>
        <v>2</v>
      </c>
    </row>
    <row r="190" spans="1:32" x14ac:dyDescent="0.2">
      <c r="A190" s="93" t="s">
        <v>1892</v>
      </c>
      <c r="B190" s="93"/>
      <c r="C190" s="93">
        <v>3</v>
      </c>
      <c r="D190" s="93">
        <v>3</v>
      </c>
      <c r="E190" s="93">
        <v>9</v>
      </c>
      <c r="F190" s="93">
        <v>1</v>
      </c>
      <c r="G190" s="93">
        <f t="shared" si="30"/>
        <v>4.16</v>
      </c>
      <c r="H190" s="93">
        <f t="shared" si="31"/>
        <v>95.84</v>
      </c>
      <c r="I190" s="93" t="s">
        <v>581</v>
      </c>
      <c r="J190" s="93" t="s">
        <v>582</v>
      </c>
      <c r="K190" s="93"/>
      <c r="L190" s="93">
        <v>1</v>
      </c>
      <c r="M190" s="93">
        <v>3</v>
      </c>
      <c r="N190" s="93">
        <v>0</v>
      </c>
      <c r="O190" s="93">
        <v>1</v>
      </c>
      <c r="P190" s="93">
        <v>0</v>
      </c>
      <c r="Q190" s="93">
        <v>0</v>
      </c>
      <c r="R190" s="93">
        <v>0</v>
      </c>
      <c r="S190" s="93">
        <v>3</v>
      </c>
      <c r="T190" s="93">
        <v>0</v>
      </c>
      <c r="U190" s="93">
        <v>0</v>
      </c>
      <c r="V190" s="93">
        <v>4</v>
      </c>
      <c r="W190" s="93">
        <v>2</v>
      </c>
      <c r="X190" s="93">
        <v>1</v>
      </c>
      <c r="Y190" s="93">
        <v>0</v>
      </c>
      <c r="Z190" s="93">
        <v>0</v>
      </c>
      <c r="AA190" s="93">
        <v>0</v>
      </c>
      <c r="AB190" s="93">
        <f t="shared" si="27"/>
        <v>15</v>
      </c>
      <c r="AC190" s="211">
        <f t="shared" si="32"/>
        <v>5</v>
      </c>
      <c r="AD190" s="211">
        <f t="shared" si="33"/>
        <v>2</v>
      </c>
      <c r="AE190" s="211">
        <f t="shared" si="34"/>
        <v>1</v>
      </c>
      <c r="AF190" s="211">
        <f t="shared" si="35"/>
        <v>7</v>
      </c>
    </row>
    <row r="191" spans="1:32" x14ac:dyDescent="0.2">
      <c r="A191" s="93" t="s">
        <v>1893</v>
      </c>
      <c r="B191" s="93"/>
      <c r="C191" s="93">
        <v>15</v>
      </c>
      <c r="D191" s="93">
        <v>3</v>
      </c>
      <c r="E191" s="93">
        <v>10</v>
      </c>
      <c r="F191" s="93">
        <v>15</v>
      </c>
      <c r="G191" s="93">
        <f t="shared" si="30"/>
        <v>11.18</v>
      </c>
      <c r="H191" s="93">
        <f t="shared" si="31"/>
        <v>88.82</v>
      </c>
      <c r="I191" s="93" t="s">
        <v>583</v>
      </c>
      <c r="J191" s="93" t="s">
        <v>584</v>
      </c>
      <c r="K191" s="93"/>
      <c r="L191" s="93">
        <v>1</v>
      </c>
      <c r="M191" s="93">
        <v>4</v>
      </c>
      <c r="N191" s="93">
        <v>0</v>
      </c>
      <c r="O191" s="93">
        <v>2</v>
      </c>
      <c r="P191" s="93">
        <v>0</v>
      </c>
      <c r="Q191" s="93">
        <v>0</v>
      </c>
      <c r="R191" s="93">
        <v>0</v>
      </c>
      <c r="S191" s="93">
        <v>2</v>
      </c>
      <c r="T191" s="93">
        <v>0</v>
      </c>
      <c r="U191" s="93">
        <v>0</v>
      </c>
      <c r="V191" s="93">
        <v>3</v>
      </c>
      <c r="W191" s="93">
        <v>0</v>
      </c>
      <c r="X191" s="93">
        <v>2</v>
      </c>
      <c r="Y191" s="93">
        <v>0</v>
      </c>
      <c r="Z191" s="93">
        <v>0</v>
      </c>
      <c r="AA191" s="93">
        <v>3</v>
      </c>
      <c r="AB191" s="93">
        <f t="shared" si="27"/>
        <v>14</v>
      </c>
      <c r="AC191" s="211">
        <f t="shared" si="32"/>
        <v>2</v>
      </c>
      <c r="AD191" s="211">
        <f t="shared" si="33"/>
        <v>3</v>
      </c>
      <c r="AE191" s="211">
        <f t="shared" si="34"/>
        <v>2</v>
      </c>
      <c r="AF191" s="211">
        <f t="shared" si="35"/>
        <v>7</v>
      </c>
    </row>
    <row r="192" spans="1:32" x14ac:dyDescent="0.2">
      <c r="A192" s="93" t="s">
        <v>1894</v>
      </c>
      <c r="B192" s="93"/>
      <c r="C192" s="93">
        <v>8</v>
      </c>
      <c r="D192" s="93">
        <v>12</v>
      </c>
      <c r="E192" s="93">
        <v>4</v>
      </c>
      <c r="F192" s="93">
        <v>3</v>
      </c>
      <c r="G192" s="93">
        <f t="shared" si="30"/>
        <v>7.0200000000000005</v>
      </c>
      <c r="H192" s="93">
        <f t="shared" si="31"/>
        <v>92.98</v>
      </c>
      <c r="I192" s="93" t="s">
        <v>585</v>
      </c>
      <c r="J192" s="93" t="s">
        <v>586</v>
      </c>
      <c r="K192" s="93"/>
      <c r="L192" s="93">
        <v>1</v>
      </c>
      <c r="M192" s="93">
        <v>4</v>
      </c>
      <c r="N192" s="93">
        <v>0</v>
      </c>
      <c r="O192" s="93">
        <v>2</v>
      </c>
      <c r="P192" s="93">
        <v>0</v>
      </c>
      <c r="Q192" s="93">
        <v>1</v>
      </c>
      <c r="R192" s="93">
        <v>0</v>
      </c>
      <c r="S192" s="93">
        <v>2</v>
      </c>
      <c r="T192" s="93">
        <v>4</v>
      </c>
      <c r="U192" s="93">
        <v>0</v>
      </c>
      <c r="V192" s="93">
        <v>3</v>
      </c>
      <c r="W192" s="93">
        <v>1</v>
      </c>
      <c r="X192" s="93">
        <v>2</v>
      </c>
      <c r="Y192" s="93">
        <v>0</v>
      </c>
      <c r="Z192" s="93">
        <v>0</v>
      </c>
      <c r="AA192" s="93">
        <v>2</v>
      </c>
      <c r="AB192" s="93">
        <f t="shared" si="27"/>
        <v>20</v>
      </c>
      <c r="AC192" s="211">
        <f t="shared" si="32"/>
        <v>3</v>
      </c>
      <c r="AD192" s="211">
        <f t="shared" si="33"/>
        <v>8</v>
      </c>
      <c r="AE192" s="211">
        <f t="shared" si="34"/>
        <v>2</v>
      </c>
      <c r="AF192" s="211">
        <f t="shared" si="35"/>
        <v>7</v>
      </c>
    </row>
    <row r="193" spans="1:32" x14ac:dyDescent="0.2">
      <c r="A193" s="93" t="s">
        <v>1895</v>
      </c>
      <c r="B193" s="93"/>
      <c r="C193" s="93">
        <v>9</v>
      </c>
      <c r="D193" s="93">
        <v>3</v>
      </c>
      <c r="E193" s="93">
        <v>3</v>
      </c>
      <c r="F193" s="93">
        <v>3</v>
      </c>
      <c r="G193" s="93">
        <f t="shared" si="30"/>
        <v>4.68</v>
      </c>
      <c r="H193" s="93">
        <f t="shared" si="31"/>
        <v>95.32</v>
      </c>
      <c r="I193" s="93" t="s">
        <v>587</v>
      </c>
      <c r="J193" s="93" t="s">
        <v>588</v>
      </c>
      <c r="K193" s="93"/>
      <c r="L193" s="93">
        <v>0</v>
      </c>
      <c r="M193" s="93">
        <v>1</v>
      </c>
      <c r="N193" s="93">
        <v>0</v>
      </c>
      <c r="O193" s="93">
        <v>4</v>
      </c>
      <c r="P193" s="93">
        <v>0</v>
      </c>
      <c r="Q193" s="93">
        <v>2</v>
      </c>
      <c r="R193" s="93">
        <v>0</v>
      </c>
      <c r="S193" s="93">
        <v>4</v>
      </c>
      <c r="T193" s="93">
        <v>0</v>
      </c>
      <c r="U193" s="93">
        <v>0</v>
      </c>
      <c r="V193" s="93">
        <v>3</v>
      </c>
      <c r="W193" s="93">
        <v>0</v>
      </c>
      <c r="X193" s="93">
        <v>2</v>
      </c>
      <c r="Y193" s="93">
        <v>2</v>
      </c>
      <c r="Z193" s="93">
        <v>0</v>
      </c>
      <c r="AA193" s="93">
        <v>0</v>
      </c>
      <c r="AB193" s="93">
        <f t="shared" si="27"/>
        <v>18</v>
      </c>
      <c r="AC193" s="211">
        <f t="shared" si="32"/>
        <v>4</v>
      </c>
      <c r="AD193" s="211">
        <f t="shared" si="33"/>
        <v>6</v>
      </c>
      <c r="AE193" s="211">
        <f t="shared" si="34"/>
        <v>4</v>
      </c>
      <c r="AF193" s="211">
        <f t="shared" si="35"/>
        <v>4</v>
      </c>
    </row>
    <row r="194" spans="1:32" x14ac:dyDescent="0.2">
      <c r="A194" s="93" t="s">
        <v>1896</v>
      </c>
      <c r="B194" s="93"/>
      <c r="C194" s="93">
        <v>26</v>
      </c>
      <c r="D194" s="93">
        <v>34</v>
      </c>
      <c r="E194" s="93">
        <v>46</v>
      </c>
      <c r="F194" s="93">
        <v>76</v>
      </c>
      <c r="G194" s="93">
        <f t="shared" si="30"/>
        <v>47.32</v>
      </c>
      <c r="H194" s="93">
        <f t="shared" si="31"/>
        <v>52.68</v>
      </c>
      <c r="I194" s="93" t="s">
        <v>589</v>
      </c>
      <c r="J194" s="93" t="s">
        <v>590</v>
      </c>
      <c r="K194" s="93"/>
      <c r="L194" s="93">
        <v>0</v>
      </c>
      <c r="M194" s="93">
        <v>0</v>
      </c>
      <c r="N194" s="93">
        <v>0</v>
      </c>
      <c r="O194" s="93">
        <v>4</v>
      </c>
      <c r="P194" s="93">
        <v>2</v>
      </c>
      <c r="Q194" s="93">
        <v>0</v>
      </c>
      <c r="R194" s="93">
        <v>0</v>
      </c>
      <c r="S194" s="93">
        <v>0</v>
      </c>
      <c r="T194" s="93">
        <v>0</v>
      </c>
      <c r="U194" s="93">
        <v>0</v>
      </c>
      <c r="V194" s="93">
        <v>0</v>
      </c>
      <c r="W194" s="93">
        <v>0</v>
      </c>
      <c r="X194" s="93">
        <v>3</v>
      </c>
      <c r="Y194" s="93">
        <v>0</v>
      </c>
      <c r="Z194" s="93">
        <v>0</v>
      </c>
      <c r="AA194" s="93">
        <v>4</v>
      </c>
      <c r="AB194" s="93">
        <f t="shared" si="27"/>
        <v>9</v>
      </c>
      <c r="AC194" s="211">
        <f t="shared" si="32"/>
        <v>0</v>
      </c>
      <c r="AD194" s="211">
        <f t="shared" si="33"/>
        <v>4</v>
      </c>
      <c r="AE194" s="211">
        <f t="shared" si="34"/>
        <v>5</v>
      </c>
      <c r="AF194" s="211">
        <f t="shared" si="35"/>
        <v>0</v>
      </c>
    </row>
    <row r="195" spans="1:32" x14ac:dyDescent="0.2">
      <c r="A195" s="93" t="s">
        <v>1897</v>
      </c>
      <c r="B195" s="93" t="s">
        <v>591</v>
      </c>
      <c r="C195" s="93">
        <v>4</v>
      </c>
      <c r="D195" s="93">
        <v>3</v>
      </c>
      <c r="E195" s="93">
        <v>3</v>
      </c>
      <c r="F195" s="93">
        <v>4</v>
      </c>
      <c r="G195" s="93">
        <f t="shared" si="30"/>
        <v>3.64</v>
      </c>
      <c r="H195" s="93">
        <f t="shared" si="31"/>
        <v>96.36</v>
      </c>
      <c r="I195" s="93" t="s">
        <v>592</v>
      </c>
      <c r="J195" s="93" t="s">
        <v>593</v>
      </c>
      <c r="K195" s="93"/>
      <c r="L195" s="93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3">
        <v>0</v>
      </c>
      <c r="S195" s="93">
        <v>4</v>
      </c>
      <c r="T195" s="93">
        <v>0</v>
      </c>
      <c r="U195" s="93">
        <v>0</v>
      </c>
      <c r="V195" s="93">
        <v>0</v>
      </c>
      <c r="W195" s="93">
        <v>0</v>
      </c>
      <c r="X195" s="93">
        <v>4</v>
      </c>
      <c r="Y195" s="93">
        <v>1</v>
      </c>
      <c r="Z195" s="93">
        <v>0</v>
      </c>
      <c r="AA195" s="93">
        <v>1</v>
      </c>
      <c r="AB195" s="93">
        <f t="shared" si="27"/>
        <v>9</v>
      </c>
      <c r="AC195" s="211">
        <f t="shared" si="32"/>
        <v>4</v>
      </c>
      <c r="AD195" s="211">
        <f t="shared" si="33"/>
        <v>0</v>
      </c>
      <c r="AE195" s="211">
        <f t="shared" si="34"/>
        <v>5</v>
      </c>
      <c r="AF195" s="211">
        <f t="shared" si="35"/>
        <v>0</v>
      </c>
    </row>
    <row r="196" spans="1:32" x14ac:dyDescent="0.2">
      <c r="A196" s="93" t="s">
        <v>1898</v>
      </c>
      <c r="B196" s="93" t="s">
        <v>594</v>
      </c>
      <c r="C196" s="93">
        <v>3</v>
      </c>
      <c r="D196" s="93">
        <v>1</v>
      </c>
      <c r="E196" s="93">
        <v>2</v>
      </c>
      <c r="F196" s="93">
        <v>5</v>
      </c>
      <c r="G196" s="93">
        <f t="shared" si="30"/>
        <v>2.8600000000000003</v>
      </c>
      <c r="H196" s="93">
        <f t="shared" si="31"/>
        <v>97.14</v>
      </c>
      <c r="I196" s="93" t="s">
        <v>595</v>
      </c>
      <c r="J196" s="93" t="s">
        <v>596</v>
      </c>
      <c r="K196" s="93"/>
      <c r="L196" s="93">
        <v>2</v>
      </c>
      <c r="M196" s="93">
        <v>1</v>
      </c>
      <c r="N196" s="93">
        <v>0</v>
      </c>
      <c r="O196" s="93">
        <v>1</v>
      </c>
      <c r="P196" s="93">
        <v>0</v>
      </c>
      <c r="Q196" s="93">
        <v>0</v>
      </c>
      <c r="R196" s="93">
        <v>0</v>
      </c>
      <c r="S196" s="93">
        <v>4</v>
      </c>
      <c r="T196" s="93">
        <v>0</v>
      </c>
      <c r="U196" s="93">
        <v>0</v>
      </c>
      <c r="V196" s="93">
        <v>1</v>
      </c>
      <c r="W196" s="93">
        <v>2</v>
      </c>
      <c r="X196" s="93">
        <v>3</v>
      </c>
      <c r="Y196" s="93">
        <v>1</v>
      </c>
      <c r="Z196" s="93">
        <v>0</v>
      </c>
      <c r="AA196" s="93">
        <v>0</v>
      </c>
      <c r="AB196" s="93">
        <f t="shared" si="27"/>
        <v>15</v>
      </c>
      <c r="AC196" s="211">
        <f t="shared" si="32"/>
        <v>6</v>
      </c>
      <c r="AD196" s="211">
        <f t="shared" si="33"/>
        <v>3</v>
      </c>
      <c r="AE196" s="211">
        <f t="shared" si="34"/>
        <v>4</v>
      </c>
      <c r="AF196" s="211">
        <f t="shared" si="35"/>
        <v>2</v>
      </c>
    </row>
    <row r="197" spans="1:32" x14ac:dyDescent="0.2">
      <c r="A197" s="93" t="s">
        <v>1899</v>
      </c>
      <c r="B197" s="93" t="s">
        <v>597</v>
      </c>
      <c r="C197" s="93">
        <v>18</v>
      </c>
      <c r="D197" s="93">
        <v>21</v>
      </c>
      <c r="E197" s="93">
        <v>17</v>
      </c>
      <c r="F197" s="93">
        <v>15</v>
      </c>
      <c r="G197" s="93">
        <f t="shared" ref="G197:G205" si="36">((AVERAGE(C197:F197))*(1.04))</f>
        <v>18.46</v>
      </c>
      <c r="H197" s="93">
        <f t="shared" ref="H197:H205" si="37">100-G197</f>
        <v>81.539999999999992</v>
      </c>
      <c r="I197" s="93" t="s">
        <v>598</v>
      </c>
      <c r="J197" s="93" t="s">
        <v>599</v>
      </c>
      <c r="K197" s="93"/>
      <c r="L197" s="93">
        <v>0</v>
      </c>
      <c r="M197" s="93">
        <v>0</v>
      </c>
      <c r="N197" s="93">
        <v>4</v>
      </c>
      <c r="O197" s="93">
        <v>2</v>
      </c>
      <c r="P197" s="93">
        <v>1</v>
      </c>
      <c r="Q197" s="93">
        <v>4</v>
      </c>
      <c r="R197" s="93">
        <v>0</v>
      </c>
      <c r="S197" s="93">
        <v>1</v>
      </c>
      <c r="T197" s="93">
        <v>0</v>
      </c>
      <c r="U197" s="93">
        <v>0</v>
      </c>
      <c r="V197" s="93">
        <v>0</v>
      </c>
      <c r="W197" s="93">
        <v>4</v>
      </c>
      <c r="X197" s="93">
        <v>4</v>
      </c>
      <c r="Y197" s="93">
        <v>0</v>
      </c>
      <c r="Z197" s="93">
        <v>0</v>
      </c>
      <c r="AA197" s="93">
        <v>0</v>
      </c>
      <c r="AB197" s="93">
        <f t="shared" si="27"/>
        <v>20</v>
      </c>
      <c r="AC197" s="211">
        <f t="shared" si="32"/>
        <v>5</v>
      </c>
      <c r="AD197" s="211">
        <f t="shared" si="33"/>
        <v>6</v>
      </c>
      <c r="AE197" s="211">
        <f t="shared" si="34"/>
        <v>9</v>
      </c>
      <c r="AF197" s="211">
        <f t="shared" si="35"/>
        <v>0</v>
      </c>
    </row>
    <row r="198" spans="1:32" x14ac:dyDescent="0.2">
      <c r="A198" s="93" t="s">
        <v>1900</v>
      </c>
      <c r="B198" s="93"/>
      <c r="C198" s="93">
        <v>4</v>
      </c>
      <c r="D198" s="93">
        <v>4</v>
      </c>
      <c r="E198" s="93">
        <v>2</v>
      </c>
      <c r="F198" s="93">
        <v>2</v>
      </c>
      <c r="G198" s="93">
        <f t="shared" si="36"/>
        <v>3.12</v>
      </c>
      <c r="H198" s="93">
        <f t="shared" si="37"/>
        <v>96.88</v>
      </c>
      <c r="I198" s="93" t="s">
        <v>600</v>
      </c>
      <c r="J198" s="93" t="s">
        <v>601</v>
      </c>
      <c r="K198" s="93"/>
      <c r="L198" s="93">
        <v>3</v>
      </c>
      <c r="M198" s="93">
        <v>0</v>
      </c>
      <c r="N198" s="93">
        <v>0</v>
      </c>
      <c r="O198" s="93">
        <v>1</v>
      </c>
      <c r="P198" s="93">
        <v>0</v>
      </c>
      <c r="Q198" s="93">
        <v>0</v>
      </c>
      <c r="R198" s="93">
        <v>0</v>
      </c>
      <c r="S198" s="93">
        <v>4</v>
      </c>
      <c r="T198" s="93">
        <v>1</v>
      </c>
      <c r="U198" s="93">
        <v>0</v>
      </c>
      <c r="V198" s="93">
        <v>0</v>
      </c>
      <c r="W198" s="93">
        <v>3</v>
      </c>
      <c r="X198" s="93">
        <v>2</v>
      </c>
      <c r="Y198" s="93">
        <v>0</v>
      </c>
      <c r="Z198" s="93">
        <v>0</v>
      </c>
      <c r="AA198" s="93">
        <v>0</v>
      </c>
      <c r="AB198" s="93">
        <f t="shared" si="27"/>
        <v>14</v>
      </c>
      <c r="AC198" s="211">
        <f t="shared" si="32"/>
        <v>7</v>
      </c>
      <c r="AD198" s="211">
        <f t="shared" si="33"/>
        <v>5</v>
      </c>
      <c r="AE198" s="211">
        <f t="shared" si="34"/>
        <v>2</v>
      </c>
      <c r="AF198" s="211">
        <f t="shared" si="35"/>
        <v>0</v>
      </c>
    </row>
    <row r="199" spans="1:32" x14ac:dyDescent="0.2">
      <c r="A199" s="93" t="s">
        <v>1901</v>
      </c>
      <c r="B199" s="93"/>
      <c r="C199" s="93">
        <v>3</v>
      </c>
      <c r="D199" s="93">
        <v>2</v>
      </c>
      <c r="E199" s="93">
        <v>5</v>
      </c>
      <c r="F199" s="93">
        <v>1</v>
      </c>
      <c r="G199" s="93">
        <f t="shared" si="36"/>
        <v>2.8600000000000003</v>
      </c>
      <c r="H199" s="93">
        <f t="shared" si="37"/>
        <v>97.14</v>
      </c>
      <c r="I199" s="93" t="s">
        <v>602</v>
      </c>
      <c r="J199" s="93" t="s">
        <v>603</v>
      </c>
      <c r="K199" s="93"/>
      <c r="L199" s="93">
        <v>1</v>
      </c>
      <c r="M199" s="93">
        <v>0</v>
      </c>
      <c r="N199" s="93">
        <v>0</v>
      </c>
      <c r="O199" s="93">
        <v>0</v>
      </c>
      <c r="P199" s="93">
        <v>0</v>
      </c>
      <c r="Q199" s="93">
        <v>2</v>
      </c>
      <c r="R199" s="93">
        <v>0</v>
      </c>
      <c r="S199" s="93">
        <v>4</v>
      </c>
      <c r="T199" s="93">
        <v>0</v>
      </c>
      <c r="U199" s="93">
        <v>0</v>
      </c>
      <c r="V199" s="93">
        <v>2</v>
      </c>
      <c r="W199" s="93">
        <v>0</v>
      </c>
      <c r="X199" s="93">
        <v>3</v>
      </c>
      <c r="Y199" s="93">
        <v>1</v>
      </c>
      <c r="Z199" s="93">
        <v>0</v>
      </c>
      <c r="AA199" s="93">
        <v>0</v>
      </c>
      <c r="AB199" s="93">
        <f t="shared" ref="AB199:AB205" si="38">SUM(L199:Z199)</f>
        <v>13</v>
      </c>
      <c r="AC199" s="211">
        <f t="shared" si="32"/>
        <v>4</v>
      </c>
      <c r="AD199" s="211">
        <f t="shared" si="33"/>
        <v>3</v>
      </c>
      <c r="AE199" s="211">
        <f t="shared" si="34"/>
        <v>4</v>
      </c>
      <c r="AF199" s="211">
        <f t="shared" si="35"/>
        <v>2</v>
      </c>
    </row>
    <row r="200" spans="1:32" x14ac:dyDescent="0.2">
      <c r="A200" s="93" t="s">
        <v>1902</v>
      </c>
      <c r="B200" s="93" t="s">
        <v>604</v>
      </c>
      <c r="C200" s="93">
        <v>9</v>
      </c>
      <c r="D200" s="93">
        <v>19</v>
      </c>
      <c r="E200" s="93">
        <v>8</v>
      </c>
      <c r="F200" s="93">
        <v>5</v>
      </c>
      <c r="G200" s="93">
        <f t="shared" si="36"/>
        <v>10.66</v>
      </c>
      <c r="H200" s="93">
        <f t="shared" si="37"/>
        <v>89.34</v>
      </c>
      <c r="I200" s="93" t="s">
        <v>605</v>
      </c>
      <c r="J200" s="93" t="s">
        <v>606</v>
      </c>
      <c r="K200" s="93"/>
      <c r="L200" s="93">
        <v>2</v>
      </c>
      <c r="M200" s="93">
        <v>1</v>
      </c>
      <c r="N200" s="93">
        <v>1</v>
      </c>
      <c r="O200" s="93">
        <v>2</v>
      </c>
      <c r="P200" s="93">
        <v>1</v>
      </c>
      <c r="Q200" s="93">
        <v>1</v>
      </c>
      <c r="R200" s="93">
        <v>0</v>
      </c>
      <c r="S200" s="93">
        <v>4</v>
      </c>
      <c r="T200" s="93">
        <v>0</v>
      </c>
      <c r="U200" s="93">
        <v>0</v>
      </c>
      <c r="V200" s="93">
        <v>1</v>
      </c>
      <c r="W200" s="93">
        <v>1</v>
      </c>
      <c r="X200" s="93">
        <v>3</v>
      </c>
      <c r="Y200" s="93">
        <v>0</v>
      </c>
      <c r="Z200" s="93">
        <v>0</v>
      </c>
      <c r="AA200" s="93">
        <v>1</v>
      </c>
      <c r="AB200" s="93">
        <f t="shared" si="38"/>
        <v>17</v>
      </c>
      <c r="AC200" s="211">
        <f t="shared" si="32"/>
        <v>5</v>
      </c>
      <c r="AD200" s="211">
        <f t="shared" si="33"/>
        <v>5</v>
      </c>
      <c r="AE200" s="211">
        <f t="shared" si="34"/>
        <v>5</v>
      </c>
      <c r="AF200" s="211">
        <f t="shared" si="35"/>
        <v>2</v>
      </c>
    </row>
    <row r="201" spans="1:32" x14ac:dyDescent="0.2">
      <c r="A201" s="93" t="s">
        <v>1903</v>
      </c>
      <c r="B201" s="93"/>
      <c r="C201" s="93">
        <v>38</v>
      </c>
      <c r="D201" s="93">
        <v>5</v>
      </c>
      <c r="E201" s="93">
        <v>25</v>
      </c>
      <c r="F201" s="93">
        <v>4</v>
      </c>
      <c r="G201" s="93">
        <f t="shared" si="36"/>
        <v>18.72</v>
      </c>
      <c r="H201" s="93">
        <f t="shared" si="37"/>
        <v>81.28</v>
      </c>
      <c r="I201" s="93" t="s">
        <v>607</v>
      </c>
      <c r="J201" s="93" t="s">
        <v>608</v>
      </c>
      <c r="K201" s="93"/>
      <c r="L201" s="93">
        <v>0</v>
      </c>
      <c r="M201" s="93">
        <v>0</v>
      </c>
      <c r="N201" s="93">
        <v>0</v>
      </c>
      <c r="O201" s="93">
        <v>3</v>
      </c>
      <c r="P201" s="93">
        <v>0</v>
      </c>
      <c r="Q201" s="93">
        <v>0</v>
      </c>
      <c r="R201" s="93">
        <v>0</v>
      </c>
      <c r="S201" s="93">
        <v>4</v>
      </c>
      <c r="T201" s="93">
        <v>0</v>
      </c>
      <c r="U201" s="93">
        <v>0</v>
      </c>
      <c r="V201" s="93">
        <v>0</v>
      </c>
      <c r="W201" s="93">
        <v>2</v>
      </c>
      <c r="X201" s="93">
        <v>4</v>
      </c>
      <c r="Y201" s="93">
        <v>0</v>
      </c>
      <c r="Z201" s="93">
        <v>0</v>
      </c>
      <c r="AA201" s="93">
        <v>1</v>
      </c>
      <c r="AB201" s="93">
        <f t="shared" si="38"/>
        <v>13</v>
      </c>
      <c r="AC201" s="211">
        <f t="shared" si="32"/>
        <v>6</v>
      </c>
      <c r="AD201" s="211">
        <f t="shared" si="33"/>
        <v>3</v>
      </c>
      <c r="AE201" s="211">
        <f t="shared" si="34"/>
        <v>4</v>
      </c>
      <c r="AF201" s="211">
        <f t="shared" si="35"/>
        <v>0</v>
      </c>
    </row>
    <row r="202" spans="1:32" x14ac:dyDescent="0.2">
      <c r="A202" s="93" t="s">
        <v>1904</v>
      </c>
      <c r="B202" s="93" t="s">
        <v>609</v>
      </c>
      <c r="C202" s="93">
        <v>21</v>
      </c>
      <c r="D202" s="93">
        <v>39</v>
      </c>
      <c r="E202" s="93">
        <v>44</v>
      </c>
      <c r="F202" s="93">
        <v>19</v>
      </c>
      <c r="G202" s="93">
        <f t="shared" si="36"/>
        <v>31.98</v>
      </c>
      <c r="H202" s="93">
        <f t="shared" si="37"/>
        <v>68.02</v>
      </c>
      <c r="I202" s="93" t="s">
        <v>610</v>
      </c>
      <c r="J202" s="93" t="s">
        <v>611</v>
      </c>
      <c r="K202" s="93"/>
      <c r="L202" s="93">
        <v>0</v>
      </c>
      <c r="M202" s="93">
        <v>0</v>
      </c>
      <c r="N202" s="93">
        <v>0</v>
      </c>
      <c r="O202" s="93">
        <v>3</v>
      </c>
      <c r="P202" s="93">
        <v>0</v>
      </c>
      <c r="Q202" s="93">
        <v>0</v>
      </c>
      <c r="R202" s="93">
        <v>0</v>
      </c>
      <c r="S202" s="93">
        <v>0</v>
      </c>
      <c r="T202" s="93">
        <v>0</v>
      </c>
      <c r="U202" s="93">
        <v>0</v>
      </c>
      <c r="V202" s="93">
        <v>0</v>
      </c>
      <c r="W202" s="93">
        <v>0</v>
      </c>
      <c r="X202" s="93">
        <v>4</v>
      </c>
      <c r="Y202" s="93">
        <v>0</v>
      </c>
      <c r="Z202" s="93">
        <v>1</v>
      </c>
      <c r="AA202" s="93">
        <v>1</v>
      </c>
      <c r="AB202" s="93">
        <f t="shared" si="38"/>
        <v>8</v>
      </c>
      <c r="AC202" s="211">
        <f t="shared" si="32"/>
        <v>0</v>
      </c>
      <c r="AD202" s="211">
        <f t="shared" si="33"/>
        <v>3</v>
      </c>
      <c r="AE202" s="211">
        <f t="shared" si="34"/>
        <v>4</v>
      </c>
      <c r="AF202" s="211">
        <f t="shared" si="35"/>
        <v>0</v>
      </c>
    </row>
    <row r="203" spans="1:32" x14ac:dyDescent="0.2">
      <c r="A203" s="93" t="s">
        <v>1905</v>
      </c>
      <c r="B203" s="93" t="s">
        <v>612</v>
      </c>
      <c r="C203" s="93">
        <v>28</v>
      </c>
      <c r="D203" s="93">
        <v>9</v>
      </c>
      <c r="E203" s="93">
        <v>26</v>
      </c>
      <c r="F203" s="93">
        <v>34</v>
      </c>
      <c r="G203" s="93">
        <f t="shared" si="36"/>
        <v>25.220000000000002</v>
      </c>
      <c r="H203" s="93">
        <f t="shared" si="37"/>
        <v>74.78</v>
      </c>
      <c r="I203" s="93" t="s">
        <v>613</v>
      </c>
      <c r="J203" s="93" t="s">
        <v>614</v>
      </c>
      <c r="K203" s="93"/>
      <c r="L203" s="93">
        <v>4</v>
      </c>
      <c r="M203" s="93">
        <v>0</v>
      </c>
      <c r="N203" s="93">
        <v>2</v>
      </c>
      <c r="O203" s="93">
        <v>0</v>
      </c>
      <c r="P203" s="93">
        <v>0</v>
      </c>
      <c r="Q203" s="93">
        <v>0</v>
      </c>
      <c r="R203" s="93">
        <v>0</v>
      </c>
      <c r="S203" s="93">
        <v>4</v>
      </c>
      <c r="T203" s="93">
        <v>0</v>
      </c>
      <c r="U203" s="93">
        <v>0</v>
      </c>
      <c r="V203" s="93">
        <v>0</v>
      </c>
      <c r="W203" s="93">
        <v>0</v>
      </c>
      <c r="X203" s="93">
        <v>2</v>
      </c>
      <c r="Y203" s="93">
        <v>2</v>
      </c>
      <c r="Z203" s="93">
        <v>0</v>
      </c>
      <c r="AA203" s="93">
        <v>2</v>
      </c>
      <c r="AB203" s="93">
        <f t="shared" si="38"/>
        <v>14</v>
      </c>
      <c r="AC203" s="211">
        <f t="shared" si="32"/>
        <v>4</v>
      </c>
      <c r="AD203" s="211">
        <f t="shared" si="33"/>
        <v>4</v>
      </c>
      <c r="AE203" s="211">
        <f t="shared" si="34"/>
        <v>6</v>
      </c>
      <c r="AF203" s="211">
        <f t="shared" si="35"/>
        <v>0</v>
      </c>
    </row>
    <row r="204" spans="1:32" x14ac:dyDescent="0.2">
      <c r="A204" s="93" t="s">
        <v>1906</v>
      </c>
      <c r="B204" s="93"/>
      <c r="C204" s="93">
        <v>29</v>
      </c>
      <c r="D204" s="93">
        <v>39</v>
      </c>
      <c r="E204" s="93">
        <v>7</v>
      </c>
      <c r="F204" s="93">
        <v>11</v>
      </c>
      <c r="G204" s="93">
        <f t="shared" si="36"/>
        <v>22.36</v>
      </c>
      <c r="H204" s="93">
        <f t="shared" si="37"/>
        <v>77.64</v>
      </c>
      <c r="I204" s="93" t="s">
        <v>615</v>
      </c>
      <c r="J204" s="93" t="s">
        <v>616</v>
      </c>
      <c r="K204" s="93"/>
      <c r="L204" s="93">
        <v>2</v>
      </c>
      <c r="M204" s="93">
        <v>0</v>
      </c>
      <c r="N204" s="93">
        <v>1</v>
      </c>
      <c r="O204" s="93">
        <v>0</v>
      </c>
      <c r="P204" s="93">
        <v>0</v>
      </c>
      <c r="Q204" s="93">
        <v>3</v>
      </c>
      <c r="R204" s="93">
        <v>0</v>
      </c>
      <c r="S204" s="93">
        <v>3</v>
      </c>
      <c r="T204" s="93">
        <v>0</v>
      </c>
      <c r="U204" s="93">
        <v>0</v>
      </c>
      <c r="V204" s="93">
        <v>0</v>
      </c>
      <c r="W204" s="93">
        <v>0</v>
      </c>
      <c r="X204" s="93">
        <v>4</v>
      </c>
      <c r="Y204" s="93">
        <v>0</v>
      </c>
      <c r="Z204" s="93">
        <v>2</v>
      </c>
      <c r="AA204" s="93">
        <v>1</v>
      </c>
      <c r="AB204" s="93">
        <f t="shared" si="38"/>
        <v>15</v>
      </c>
      <c r="AC204" s="211">
        <f t="shared" si="32"/>
        <v>3</v>
      </c>
      <c r="AD204" s="211">
        <f t="shared" si="33"/>
        <v>5</v>
      </c>
      <c r="AE204" s="211">
        <f t="shared" si="34"/>
        <v>5</v>
      </c>
      <c r="AF204" s="211">
        <f t="shared" si="35"/>
        <v>0</v>
      </c>
    </row>
    <row r="205" spans="1:32" x14ac:dyDescent="0.2">
      <c r="A205" s="93" t="s">
        <v>1907</v>
      </c>
      <c r="B205" s="93" t="s">
        <v>594</v>
      </c>
      <c r="C205" s="93">
        <v>10</v>
      </c>
      <c r="D205" s="93">
        <v>36</v>
      </c>
      <c r="E205" s="93">
        <v>8</v>
      </c>
      <c r="F205" s="93">
        <v>7</v>
      </c>
      <c r="G205" s="93">
        <f t="shared" si="36"/>
        <v>15.860000000000001</v>
      </c>
      <c r="H205" s="93">
        <f t="shared" si="37"/>
        <v>84.14</v>
      </c>
      <c r="I205" s="93" t="s">
        <v>617</v>
      </c>
      <c r="J205" s="93" t="s">
        <v>618</v>
      </c>
      <c r="K205" s="93"/>
      <c r="L205" s="93">
        <v>2</v>
      </c>
      <c r="M205" s="93">
        <v>1</v>
      </c>
      <c r="N205" s="93">
        <v>1</v>
      </c>
      <c r="O205" s="93">
        <v>4</v>
      </c>
      <c r="P205" s="93">
        <v>4</v>
      </c>
      <c r="Q205" s="93">
        <v>0</v>
      </c>
      <c r="R205" s="93">
        <v>0</v>
      </c>
      <c r="S205" s="93">
        <v>3</v>
      </c>
      <c r="T205" s="93">
        <v>0</v>
      </c>
      <c r="U205" s="93">
        <v>0</v>
      </c>
      <c r="V205" s="93">
        <v>0</v>
      </c>
      <c r="W205" s="93">
        <v>1</v>
      </c>
      <c r="X205" s="93">
        <v>2</v>
      </c>
      <c r="Y205" s="93">
        <v>1</v>
      </c>
      <c r="Z205" s="93">
        <v>0</v>
      </c>
      <c r="AA205" s="93">
        <v>2</v>
      </c>
      <c r="AB205" s="93">
        <f t="shared" si="38"/>
        <v>19</v>
      </c>
      <c r="AC205" s="211">
        <f t="shared" si="32"/>
        <v>4</v>
      </c>
      <c r="AD205" s="211">
        <f t="shared" si="33"/>
        <v>6</v>
      </c>
      <c r="AE205" s="211">
        <f t="shared" si="34"/>
        <v>8</v>
      </c>
      <c r="AF205" s="211">
        <f t="shared" si="35"/>
        <v>1</v>
      </c>
    </row>
    <row r="206" spans="1:32" x14ac:dyDescent="0.2">
      <c r="A206" s="131" t="s">
        <v>1908</v>
      </c>
      <c r="B206" s="115"/>
      <c r="C206" s="45">
        <v>25</v>
      </c>
      <c r="D206" s="45">
        <v>5</v>
      </c>
      <c r="E206" s="45">
        <v>25</v>
      </c>
      <c r="F206" s="45">
        <v>24</v>
      </c>
      <c r="G206" s="93">
        <f t="shared" ref="G206:G211" si="39">((AVERAGE(C206:F206))*(1.04))</f>
        <v>20.54</v>
      </c>
      <c r="H206" s="93">
        <f t="shared" ref="H206:H262" si="40">100-G206</f>
        <v>79.460000000000008</v>
      </c>
      <c r="I206" s="115" t="s">
        <v>622</v>
      </c>
      <c r="J206" s="115"/>
      <c r="K206" s="115" t="s">
        <v>623</v>
      </c>
      <c r="L206" s="93">
        <v>1</v>
      </c>
      <c r="M206" s="93">
        <v>2</v>
      </c>
      <c r="N206" s="93">
        <v>0</v>
      </c>
      <c r="O206" s="93">
        <v>0</v>
      </c>
      <c r="P206" s="93">
        <v>0</v>
      </c>
      <c r="Q206" s="93">
        <v>0</v>
      </c>
      <c r="R206" s="93">
        <v>0</v>
      </c>
      <c r="S206" s="108">
        <v>2</v>
      </c>
      <c r="T206" s="93">
        <v>0</v>
      </c>
      <c r="U206" s="93">
        <v>0</v>
      </c>
      <c r="V206" s="93">
        <v>0</v>
      </c>
      <c r="W206" s="93">
        <v>0</v>
      </c>
      <c r="X206" s="93">
        <v>1</v>
      </c>
      <c r="Y206" s="93">
        <v>0</v>
      </c>
      <c r="Z206" s="93">
        <v>0</v>
      </c>
      <c r="AA206" s="93"/>
      <c r="AB206" s="93">
        <f>SUM(L206:Z206)</f>
        <v>6</v>
      </c>
      <c r="AC206" s="211">
        <f t="shared" si="32"/>
        <v>2</v>
      </c>
      <c r="AD206" s="211">
        <f t="shared" si="33"/>
        <v>1</v>
      </c>
      <c r="AE206" s="211">
        <f t="shared" si="34"/>
        <v>1</v>
      </c>
      <c r="AF206" s="211">
        <f t="shared" si="35"/>
        <v>2</v>
      </c>
    </row>
    <row r="207" spans="1:32" x14ac:dyDescent="0.2">
      <c r="A207" s="131" t="s">
        <v>1909</v>
      </c>
      <c r="B207" s="115" t="s">
        <v>624</v>
      </c>
      <c r="C207" s="45">
        <v>19</v>
      </c>
      <c r="D207" s="45">
        <v>16</v>
      </c>
      <c r="E207" s="45">
        <v>12</v>
      </c>
      <c r="F207" s="45">
        <v>20</v>
      </c>
      <c r="G207" s="93">
        <f t="shared" si="39"/>
        <v>17.420000000000002</v>
      </c>
      <c r="H207" s="93">
        <f t="shared" si="40"/>
        <v>82.58</v>
      </c>
      <c r="I207" s="115" t="s">
        <v>625</v>
      </c>
      <c r="J207" s="115"/>
      <c r="K207" s="115" t="s">
        <v>626</v>
      </c>
      <c r="L207" s="93">
        <v>1</v>
      </c>
      <c r="M207" s="108">
        <v>2</v>
      </c>
      <c r="N207" s="93">
        <v>0</v>
      </c>
      <c r="O207" s="93">
        <v>0</v>
      </c>
      <c r="P207" s="93">
        <v>0</v>
      </c>
      <c r="Q207" s="93">
        <v>0</v>
      </c>
      <c r="R207" s="93">
        <v>0</v>
      </c>
      <c r="S207" s="108">
        <v>1</v>
      </c>
      <c r="T207" s="93">
        <v>0</v>
      </c>
      <c r="U207" s="93">
        <v>0</v>
      </c>
      <c r="V207" s="93">
        <v>0</v>
      </c>
      <c r="W207" s="93">
        <v>1</v>
      </c>
      <c r="X207" s="93">
        <v>2</v>
      </c>
      <c r="Y207" s="93">
        <v>0</v>
      </c>
      <c r="Z207" s="93">
        <v>0</v>
      </c>
      <c r="AA207" s="93"/>
      <c r="AB207" s="93">
        <f t="shared" ref="AB207:AB265" si="41">SUM(L207:Z207)</f>
        <v>7</v>
      </c>
      <c r="AC207" s="211">
        <f t="shared" si="32"/>
        <v>2</v>
      </c>
      <c r="AD207" s="211">
        <f t="shared" si="33"/>
        <v>1</v>
      </c>
      <c r="AE207" s="211">
        <f t="shared" si="34"/>
        <v>2</v>
      </c>
      <c r="AF207" s="211">
        <f t="shared" si="35"/>
        <v>2</v>
      </c>
    </row>
    <row r="208" spans="1:32" x14ac:dyDescent="0.2">
      <c r="A208" s="131" t="s">
        <v>1910</v>
      </c>
      <c r="B208" s="115" t="s">
        <v>627</v>
      </c>
      <c r="C208" s="45">
        <v>15</v>
      </c>
      <c r="D208" s="45">
        <v>16</v>
      </c>
      <c r="E208" s="45">
        <v>13</v>
      </c>
      <c r="F208" s="45">
        <v>14</v>
      </c>
      <c r="G208" s="93">
        <f t="shared" si="39"/>
        <v>15.08</v>
      </c>
      <c r="H208" s="93">
        <f t="shared" si="40"/>
        <v>84.92</v>
      </c>
      <c r="I208" s="115" t="s">
        <v>628</v>
      </c>
      <c r="J208" s="115"/>
      <c r="K208" s="115" t="s">
        <v>629</v>
      </c>
      <c r="L208" s="108">
        <v>1</v>
      </c>
      <c r="M208" s="93">
        <v>1</v>
      </c>
      <c r="N208" s="93">
        <v>1</v>
      </c>
      <c r="O208" s="108">
        <v>0</v>
      </c>
      <c r="P208" s="93">
        <v>0</v>
      </c>
      <c r="Q208" s="93">
        <v>0</v>
      </c>
      <c r="R208" s="93">
        <v>0</v>
      </c>
      <c r="S208" s="108">
        <v>1</v>
      </c>
      <c r="T208" s="93">
        <v>0</v>
      </c>
      <c r="U208" s="93">
        <v>0</v>
      </c>
      <c r="V208" s="93">
        <v>1</v>
      </c>
      <c r="W208" s="93">
        <v>0</v>
      </c>
      <c r="X208" s="93">
        <v>2</v>
      </c>
      <c r="Y208" s="93">
        <v>1</v>
      </c>
      <c r="Z208" s="93">
        <v>0</v>
      </c>
      <c r="AA208" s="93"/>
      <c r="AB208" s="93">
        <f t="shared" si="41"/>
        <v>8</v>
      </c>
      <c r="AC208" s="211">
        <f t="shared" si="32"/>
        <v>1</v>
      </c>
      <c r="AD208" s="211">
        <f t="shared" si="33"/>
        <v>1</v>
      </c>
      <c r="AE208" s="211">
        <f t="shared" si="34"/>
        <v>4</v>
      </c>
      <c r="AF208" s="211">
        <f t="shared" si="35"/>
        <v>2</v>
      </c>
    </row>
    <row r="209" spans="1:32" x14ac:dyDescent="0.2">
      <c r="A209" s="131" t="s">
        <v>1911</v>
      </c>
      <c r="B209" s="115" t="s">
        <v>630</v>
      </c>
      <c r="C209" s="45">
        <v>9</v>
      </c>
      <c r="D209" s="45">
        <v>9</v>
      </c>
      <c r="E209" s="45">
        <v>12</v>
      </c>
      <c r="F209" s="45">
        <v>17</v>
      </c>
      <c r="G209" s="93">
        <f t="shared" si="39"/>
        <v>12.22</v>
      </c>
      <c r="H209" s="93">
        <f t="shared" si="40"/>
        <v>87.78</v>
      </c>
      <c r="I209" s="115" t="s">
        <v>631</v>
      </c>
      <c r="J209" s="115"/>
      <c r="K209" s="115" t="s">
        <v>632</v>
      </c>
      <c r="L209" s="108">
        <v>0</v>
      </c>
      <c r="M209" s="93">
        <v>1</v>
      </c>
      <c r="N209" s="93">
        <v>0</v>
      </c>
      <c r="O209" s="108">
        <v>0</v>
      </c>
      <c r="P209" s="93">
        <v>0</v>
      </c>
      <c r="Q209" s="93">
        <v>0</v>
      </c>
      <c r="R209" s="93">
        <v>0</v>
      </c>
      <c r="S209" s="108">
        <v>1</v>
      </c>
      <c r="T209" s="93">
        <v>0</v>
      </c>
      <c r="U209" s="93">
        <v>0</v>
      </c>
      <c r="V209" s="93">
        <v>0</v>
      </c>
      <c r="W209" s="93">
        <v>0</v>
      </c>
      <c r="X209" s="93">
        <v>1</v>
      </c>
      <c r="Y209" s="93">
        <v>1</v>
      </c>
      <c r="Z209" s="93">
        <v>0</v>
      </c>
      <c r="AA209" s="93"/>
      <c r="AB209" s="93">
        <f t="shared" si="41"/>
        <v>4</v>
      </c>
      <c r="AC209" s="211">
        <f t="shared" si="32"/>
        <v>1</v>
      </c>
      <c r="AD209" s="211">
        <f t="shared" si="33"/>
        <v>0</v>
      </c>
      <c r="AE209" s="211">
        <f t="shared" si="34"/>
        <v>2</v>
      </c>
      <c r="AF209" s="211">
        <f t="shared" si="35"/>
        <v>1</v>
      </c>
    </row>
    <row r="210" spans="1:32" x14ac:dyDescent="0.2">
      <c r="A210" s="131" t="s">
        <v>1912</v>
      </c>
      <c r="B210" s="115" t="s">
        <v>633</v>
      </c>
      <c r="C210" s="45">
        <v>7</v>
      </c>
      <c r="D210" s="45">
        <v>8</v>
      </c>
      <c r="E210" s="45">
        <v>36</v>
      </c>
      <c r="F210" s="45">
        <v>5</v>
      </c>
      <c r="G210" s="93">
        <f t="shared" si="39"/>
        <v>14.56</v>
      </c>
      <c r="H210" s="93">
        <f t="shared" si="40"/>
        <v>85.44</v>
      </c>
      <c r="I210" s="115" t="s">
        <v>634</v>
      </c>
      <c r="J210" s="115"/>
      <c r="K210" s="115" t="s">
        <v>635</v>
      </c>
      <c r="L210" s="108">
        <v>0</v>
      </c>
      <c r="M210" s="93">
        <v>1</v>
      </c>
      <c r="N210" s="93">
        <v>1</v>
      </c>
      <c r="O210" s="108">
        <v>0</v>
      </c>
      <c r="P210" s="93">
        <v>0</v>
      </c>
      <c r="Q210" s="93">
        <v>0</v>
      </c>
      <c r="R210" s="93">
        <v>0</v>
      </c>
      <c r="S210" s="108">
        <v>1</v>
      </c>
      <c r="T210" s="93">
        <v>0</v>
      </c>
      <c r="U210" s="93">
        <v>0</v>
      </c>
      <c r="V210" s="93">
        <v>0</v>
      </c>
      <c r="W210" s="93">
        <v>0</v>
      </c>
      <c r="X210" s="93">
        <v>1</v>
      </c>
      <c r="Y210" s="93">
        <v>1</v>
      </c>
      <c r="Z210" s="93">
        <v>1</v>
      </c>
      <c r="AA210" s="93"/>
      <c r="AB210" s="93">
        <f t="shared" si="41"/>
        <v>6</v>
      </c>
      <c r="AC210" s="211">
        <f t="shared" si="32"/>
        <v>1</v>
      </c>
      <c r="AD210" s="211">
        <f t="shared" si="33"/>
        <v>0</v>
      </c>
      <c r="AE210" s="211">
        <f t="shared" si="34"/>
        <v>3</v>
      </c>
      <c r="AF210" s="211">
        <f t="shared" si="35"/>
        <v>1</v>
      </c>
    </row>
    <row r="211" spans="1:32" x14ac:dyDescent="0.2">
      <c r="A211" s="131" t="s">
        <v>1913</v>
      </c>
      <c r="B211" s="115"/>
      <c r="C211" s="45">
        <v>11</v>
      </c>
      <c r="D211" s="45">
        <v>8</v>
      </c>
      <c r="E211" s="45">
        <v>9</v>
      </c>
      <c r="F211" s="45">
        <v>22</v>
      </c>
      <c r="G211" s="93">
        <f t="shared" si="39"/>
        <v>13</v>
      </c>
      <c r="H211" s="93">
        <f t="shared" si="40"/>
        <v>87</v>
      </c>
      <c r="I211" s="115" t="s">
        <v>636</v>
      </c>
      <c r="J211" s="115"/>
      <c r="K211" s="115" t="s">
        <v>637</v>
      </c>
      <c r="L211" s="108">
        <v>0</v>
      </c>
      <c r="M211" s="93">
        <v>0</v>
      </c>
      <c r="N211" s="93">
        <v>2</v>
      </c>
      <c r="O211" s="108">
        <v>0</v>
      </c>
      <c r="P211" s="93">
        <v>0</v>
      </c>
      <c r="Q211" s="93">
        <v>0</v>
      </c>
      <c r="R211" s="93">
        <v>0</v>
      </c>
      <c r="S211" s="108">
        <v>0</v>
      </c>
      <c r="T211" s="93">
        <v>0</v>
      </c>
      <c r="U211" s="93">
        <v>0</v>
      </c>
      <c r="V211" s="93">
        <v>0</v>
      </c>
      <c r="W211" s="93">
        <v>0</v>
      </c>
      <c r="X211" s="93">
        <v>1</v>
      </c>
      <c r="Y211" s="93">
        <v>1</v>
      </c>
      <c r="Z211" s="93">
        <v>1</v>
      </c>
      <c r="AA211" s="93"/>
      <c r="AB211" s="93">
        <f t="shared" si="41"/>
        <v>5</v>
      </c>
      <c r="AC211" s="211">
        <f t="shared" si="32"/>
        <v>0</v>
      </c>
      <c r="AD211" s="211">
        <f t="shared" si="33"/>
        <v>0</v>
      </c>
      <c r="AE211" s="211">
        <f t="shared" si="34"/>
        <v>4</v>
      </c>
      <c r="AF211" s="211">
        <f t="shared" si="35"/>
        <v>0</v>
      </c>
    </row>
    <row r="212" spans="1:32" x14ac:dyDescent="0.2">
      <c r="A212" s="131" t="s">
        <v>1914</v>
      </c>
      <c r="B212" s="115"/>
      <c r="C212" s="45">
        <v>8</v>
      </c>
      <c r="D212" s="45">
        <v>7</v>
      </c>
      <c r="E212" s="45">
        <v>6</v>
      </c>
      <c r="F212" s="45">
        <v>8</v>
      </c>
      <c r="G212" s="93"/>
      <c r="H212" s="93">
        <f t="shared" si="40"/>
        <v>100</v>
      </c>
      <c r="I212" s="115" t="s">
        <v>638</v>
      </c>
      <c r="J212" s="115"/>
      <c r="K212" s="115" t="s">
        <v>639</v>
      </c>
      <c r="L212" s="108">
        <v>1</v>
      </c>
      <c r="M212" s="93">
        <v>0</v>
      </c>
      <c r="N212" s="93">
        <v>0</v>
      </c>
      <c r="O212" s="108">
        <v>0</v>
      </c>
      <c r="P212" s="93">
        <v>0</v>
      </c>
      <c r="Q212" s="93">
        <v>0</v>
      </c>
      <c r="R212" s="93">
        <v>0</v>
      </c>
      <c r="S212" s="108">
        <v>1</v>
      </c>
      <c r="T212" s="93">
        <v>0</v>
      </c>
      <c r="U212" s="93">
        <v>0</v>
      </c>
      <c r="V212" s="93">
        <v>0</v>
      </c>
      <c r="W212" s="93">
        <v>0</v>
      </c>
      <c r="X212" s="93">
        <v>1</v>
      </c>
      <c r="Y212" s="93">
        <v>1</v>
      </c>
      <c r="Z212" s="93">
        <v>0</v>
      </c>
      <c r="AA212" s="93"/>
      <c r="AB212" s="93">
        <f t="shared" si="41"/>
        <v>4</v>
      </c>
      <c r="AC212" s="211">
        <f t="shared" si="32"/>
        <v>1</v>
      </c>
      <c r="AD212" s="211">
        <f t="shared" si="33"/>
        <v>1</v>
      </c>
      <c r="AE212" s="211">
        <f t="shared" si="34"/>
        <v>2</v>
      </c>
      <c r="AF212" s="211">
        <f t="shared" si="35"/>
        <v>0</v>
      </c>
    </row>
    <row r="213" spans="1:32" x14ac:dyDescent="0.2">
      <c r="A213" s="131" t="s">
        <v>1915</v>
      </c>
      <c r="B213" s="240" t="s">
        <v>640</v>
      </c>
      <c r="C213" s="241">
        <v>5</v>
      </c>
      <c r="D213" s="241">
        <v>7</v>
      </c>
      <c r="E213" s="241">
        <v>8</v>
      </c>
      <c r="F213" s="241">
        <v>4</v>
      </c>
      <c r="G213" s="242">
        <f t="shared" ref="G213:G271" si="42">((AVERAGE(C213:F213))*(1.04))</f>
        <v>6.24</v>
      </c>
      <c r="H213" s="242">
        <f t="shared" si="40"/>
        <v>93.76</v>
      </c>
      <c r="I213" s="240" t="s">
        <v>641</v>
      </c>
      <c r="J213" s="240"/>
      <c r="K213" s="240" t="s">
        <v>642</v>
      </c>
      <c r="L213" s="243">
        <v>1</v>
      </c>
      <c r="M213" s="242">
        <v>3</v>
      </c>
      <c r="N213" s="242">
        <v>0</v>
      </c>
      <c r="O213" s="243">
        <v>0</v>
      </c>
      <c r="P213" s="242">
        <v>0</v>
      </c>
      <c r="Q213" s="242">
        <v>0</v>
      </c>
      <c r="R213" s="242">
        <v>0</v>
      </c>
      <c r="S213" s="243">
        <v>0</v>
      </c>
      <c r="T213" s="242">
        <v>0</v>
      </c>
      <c r="U213" s="242">
        <v>0</v>
      </c>
      <c r="V213" s="242">
        <v>0</v>
      </c>
      <c r="W213" s="242">
        <v>0</v>
      </c>
      <c r="X213" s="242">
        <v>0</v>
      </c>
      <c r="Y213" s="242">
        <v>1</v>
      </c>
      <c r="Z213" s="242">
        <v>2</v>
      </c>
      <c r="AA213" s="242"/>
      <c r="AB213" s="242">
        <f t="shared" si="41"/>
        <v>7</v>
      </c>
      <c r="AC213" s="211">
        <f t="shared" si="32"/>
        <v>0</v>
      </c>
      <c r="AD213" s="211">
        <f t="shared" si="33"/>
        <v>1</v>
      </c>
      <c r="AE213" s="211">
        <f t="shared" si="34"/>
        <v>1</v>
      </c>
      <c r="AF213" s="211">
        <f t="shared" si="35"/>
        <v>3</v>
      </c>
    </row>
    <row r="214" spans="1:32" x14ac:dyDescent="0.2">
      <c r="A214" s="131" t="s">
        <v>1916</v>
      </c>
      <c r="B214" s="115" t="s">
        <v>643</v>
      </c>
      <c r="C214" s="45">
        <v>10</v>
      </c>
      <c r="D214" s="45">
        <v>15</v>
      </c>
      <c r="E214" s="45">
        <v>10</v>
      </c>
      <c r="F214" s="45">
        <v>15</v>
      </c>
      <c r="G214" s="93">
        <f t="shared" si="42"/>
        <v>13</v>
      </c>
      <c r="H214" s="93">
        <f t="shared" si="40"/>
        <v>87</v>
      </c>
      <c r="I214" s="115" t="s">
        <v>644</v>
      </c>
      <c r="J214" s="115"/>
      <c r="K214" s="115" t="s">
        <v>645</v>
      </c>
      <c r="L214" s="108">
        <v>1</v>
      </c>
      <c r="M214" s="93">
        <v>1</v>
      </c>
      <c r="N214" s="93">
        <v>0</v>
      </c>
      <c r="O214" s="108">
        <v>0</v>
      </c>
      <c r="P214" s="93">
        <v>0</v>
      </c>
      <c r="Q214" s="93">
        <v>0</v>
      </c>
      <c r="R214" s="93">
        <v>0</v>
      </c>
      <c r="S214" s="108">
        <v>0</v>
      </c>
      <c r="T214" s="93">
        <v>0</v>
      </c>
      <c r="U214" s="93">
        <v>0</v>
      </c>
      <c r="V214" s="93">
        <v>0</v>
      </c>
      <c r="W214" s="93">
        <v>0</v>
      </c>
      <c r="X214" s="93">
        <v>0</v>
      </c>
      <c r="Y214" s="93">
        <v>1</v>
      </c>
      <c r="Z214" s="93">
        <v>0</v>
      </c>
      <c r="AA214" s="93"/>
      <c r="AB214" s="93">
        <f t="shared" si="41"/>
        <v>3</v>
      </c>
      <c r="AC214" s="211">
        <f t="shared" si="32"/>
        <v>0</v>
      </c>
      <c r="AD214" s="211">
        <f t="shared" si="33"/>
        <v>1</v>
      </c>
      <c r="AE214" s="211">
        <f t="shared" si="34"/>
        <v>1</v>
      </c>
      <c r="AF214" s="211">
        <f t="shared" si="35"/>
        <v>1</v>
      </c>
    </row>
    <row r="215" spans="1:32" x14ac:dyDescent="0.2">
      <c r="A215" s="131" t="s">
        <v>1917</v>
      </c>
      <c r="B215" s="115" t="s">
        <v>646</v>
      </c>
      <c r="C215" s="93">
        <v>8</v>
      </c>
      <c r="D215" s="93">
        <v>7</v>
      </c>
      <c r="E215" s="93">
        <v>3</v>
      </c>
      <c r="F215" s="93">
        <v>5</v>
      </c>
      <c r="G215" s="93">
        <f t="shared" si="42"/>
        <v>5.98</v>
      </c>
      <c r="H215" s="93">
        <f t="shared" si="40"/>
        <v>94.02</v>
      </c>
      <c r="I215" s="93" t="s">
        <v>647</v>
      </c>
      <c r="J215" s="93"/>
      <c r="K215" s="93" t="s">
        <v>648</v>
      </c>
      <c r="L215" s="93">
        <v>3</v>
      </c>
      <c r="M215" s="93">
        <v>1</v>
      </c>
      <c r="N215" s="93">
        <v>1</v>
      </c>
      <c r="O215" s="45">
        <v>0</v>
      </c>
      <c r="P215" s="45">
        <v>0</v>
      </c>
      <c r="Q215" s="45">
        <v>0</v>
      </c>
      <c r="R215" s="45">
        <v>0</v>
      </c>
      <c r="S215" s="115">
        <v>1</v>
      </c>
      <c r="T215" s="115">
        <v>0</v>
      </c>
      <c r="U215" s="108">
        <v>0</v>
      </c>
      <c r="V215" s="108">
        <v>0</v>
      </c>
      <c r="W215" s="108">
        <v>0</v>
      </c>
      <c r="X215" s="108">
        <v>1</v>
      </c>
      <c r="Y215" s="108">
        <v>1</v>
      </c>
      <c r="Z215" s="108">
        <v>0</v>
      </c>
      <c r="AA215" s="108"/>
      <c r="AB215" s="93">
        <f t="shared" si="41"/>
        <v>8</v>
      </c>
      <c r="AC215" s="211">
        <f t="shared" si="32"/>
        <v>1</v>
      </c>
      <c r="AD215" s="211">
        <f t="shared" si="33"/>
        <v>3</v>
      </c>
      <c r="AE215" s="211">
        <f t="shared" si="34"/>
        <v>3</v>
      </c>
      <c r="AF215" s="211">
        <f t="shared" si="35"/>
        <v>1</v>
      </c>
    </row>
    <row r="216" spans="1:32" x14ac:dyDescent="0.2">
      <c r="A216" s="131" t="s">
        <v>1918</v>
      </c>
      <c r="B216" s="115" t="s">
        <v>649</v>
      </c>
      <c r="C216" s="45">
        <v>12</v>
      </c>
      <c r="D216" s="45">
        <v>15</v>
      </c>
      <c r="E216" s="45">
        <v>28</v>
      </c>
      <c r="F216" s="45">
        <v>11</v>
      </c>
      <c r="G216" s="93">
        <f t="shared" si="42"/>
        <v>17.16</v>
      </c>
      <c r="H216" s="93">
        <f t="shared" si="40"/>
        <v>82.84</v>
      </c>
      <c r="I216" s="115" t="s">
        <v>650</v>
      </c>
      <c r="J216" s="115"/>
      <c r="K216" s="115" t="s">
        <v>651</v>
      </c>
      <c r="L216" s="108">
        <v>1</v>
      </c>
      <c r="M216" s="93">
        <v>1</v>
      </c>
      <c r="N216" s="93">
        <v>0</v>
      </c>
      <c r="O216" s="108">
        <v>0</v>
      </c>
      <c r="P216" s="93">
        <v>0</v>
      </c>
      <c r="Q216" s="93">
        <v>0</v>
      </c>
      <c r="R216" s="93">
        <v>0</v>
      </c>
      <c r="S216" s="108">
        <v>0</v>
      </c>
      <c r="T216" s="93">
        <v>0</v>
      </c>
      <c r="U216" s="93">
        <v>0</v>
      </c>
      <c r="V216" s="93">
        <v>0</v>
      </c>
      <c r="W216" s="93">
        <v>0</v>
      </c>
      <c r="X216" s="93">
        <v>0</v>
      </c>
      <c r="Y216" s="93">
        <v>1</v>
      </c>
      <c r="Z216" s="93">
        <v>0</v>
      </c>
      <c r="AA216" s="93"/>
      <c r="AB216" s="93">
        <f t="shared" si="41"/>
        <v>3</v>
      </c>
      <c r="AC216" s="211">
        <f t="shared" si="32"/>
        <v>0</v>
      </c>
      <c r="AD216" s="211">
        <f t="shared" si="33"/>
        <v>1</v>
      </c>
      <c r="AE216" s="211">
        <f t="shared" si="34"/>
        <v>1</v>
      </c>
      <c r="AF216" s="211">
        <f t="shared" si="35"/>
        <v>1</v>
      </c>
    </row>
    <row r="217" spans="1:32" x14ac:dyDescent="0.2">
      <c r="A217" s="131" t="s">
        <v>1919</v>
      </c>
      <c r="B217" s="115" t="s">
        <v>652</v>
      </c>
      <c r="C217" s="45">
        <v>15</v>
      </c>
      <c r="D217" s="45">
        <v>7</v>
      </c>
      <c r="E217" s="45">
        <v>16</v>
      </c>
      <c r="F217" s="45">
        <v>22</v>
      </c>
      <c r="G217" s="93">
        <f t="shared" si="42"/>
        <v>15.600000000000001</v>
      </c>
      <c r="H217" s="93">
        <f t="shared" si="40"/>
        <v>84.4</v>
      </c>
      <c r="I217" s="115" t="s">
        <v>653</v>
      </c>
      <c r="J217" s="115"/>
      <c r="K217" s="115" t="s">
        <v>654</v>
      </c>
      <c r="L217" s="108">
        <v>1</v>
      </c>
      <c r="M217" s="93">
        <v>1</v>
      </c>
      <c r="N217" s="93">
        <v>0</v>
      </c>
      <c r="O217" s="108">
        <v>0</v>
      </c>
      <c r="P217" s="93">
        <v>0</v>
      </c>
      <c r="Q217" s="93">
        <v>0</v>
      </c>
      <c r="R217" s="93">
        <v>0</v>
      </c>
      <c r="S217" s="108">
        <v>0</v>
      </c>
      <c r="T217" s="93">
        <v>0</v>
      </c>
      <c r="U217" s="93">
        <v>0</v>
      </c>
      <c r="V217" s="93">
        <v>0</v>
      </c>
      <c r="W217" s="93">
        <v>0</v>
      </c>
      <c r="X217" s="93">
        <v>0</v>
      </c>
      <c r="Y217" s="93">
        <v>0</v>
      </c>
      <c r="Z217" s="93">
        <v>0</v>
      </c>
      <c r="AA217" s="93"/>
      <c r="AB217" s="93">
        <f t="shared" si="41"/>
        <v>2</v>
      </c>
      <c r="AC217" s="211">
        <f t="shared" si="32"/>
        <v>0</v>
      </c>
      <c r="AD217" s="211">
        <f t="shared" si="33"/>
        <v>1</v>
      </c>
      <c r="AE217" s="211">
        <f t="shared" si="34"/>
        <v>0</v>
      </c>
      <c r="AF217" s="211">
        <f t="shared" si="35"/>
        <v>1</v>
      </c>
    </row>
    <row r="218" spans="1:32" x14ac:dyDescent="0.2">
      <c r="A218" s="131" t="s">
        <v>1920</v>
      </c>
      <c r="B218" s="115" t="s">
        <v>655</v>
      </c>
      <c r="C218" s="45">
        <v>15</v>
      </c>
      <c r="D218" s="45">
        <v>6</v>
      </c>
      <c r="E218" s="45">
        <v>13</v>
      </c>
      <c r="F218" s="45">
        <v>5</v>
      </c>
      <c r="G218" s="93">
        <f t="shared" si="42"/>
        <v>10.14</v>
      </c>
      <c r="H218" s="93">
        <f t="shared" si="40"/>
        <v>89.86</v>
      </c>
      <c r="I218" s="115" t="s">
        <v>656</v>
      </c>
      <c r="J218" s="115"/>
      <c r="K218" s="115" t="s">
        <v>657</v>
      </c>
      <c r="L218" s="108">
        <v>0</v>
      </c>
      <c r="M218" s="93">
        <v>1</v>
      </c>
      <c r="N218" s="93">
        <v>0</v>
      </c>
      <c r="O218" s="108">
        <v>0</v>
      </c>
      <c r="P218" s="93">
        <v>0</v>
      </c>
      <c r="Q218" s="93">
        <v>0</v>
      </c>
      <c r="R218" s="93">
        <v>0</v>
      </c>
      <c r="S218" s="108">
        <v>0</v>
      </c>
      <c r="T218" s="93">
        <v>0</v>
      </c>
      <c r="U218" s="93">
        <v>0</v>
      </c>
      <c r="V218" s="93">
        <v>0</v>
      </c>
      <c r="W218" s="93">
        <v>0</v>
      </c>
      <c r="X218" s="93">
        <v>0</v>
      </c>
      <c r="Y218" s="93">
        <v>1</v>
      </c>
      <c r="Z218" s="93">
        <v>0</v>
      </c>
      <c r="AA218" s="93"/>
      <c r="AB218" s="93">
        <f t="shared" si="41"/>
        <v>2</v>
      </c>
      <c r="AC218" s="211">
        <f t="shared" si="32"/>
        <v>0</v>
      </c>
      <c r="AD218" s="211">
        <f t="shared" si="33"/>
        <v>0</v>
      </c>
      <c r="AE218" s="211">
        <f t="shared" si="34"/>
        <v>1</v>
      </c>
      <c r="AF218" s="211">
        <f t="shared" si="35"/>
        <v>1</v>
      </c>
    </row>
    <row r="219" spans="1:32" x14ac:dyDescent="0.2">
      <c r="A219" s="131" t="s">
        <v>1921</v>
      </c>
      <c r="B219" s="115" t="s">
        <v>658</v>
      </c>
      <c r="C219" s="45">
        <v>15</v>
      </c>
      <c r="D219" s="45">
        <v>9</v>
      </c>
      <c r="E219" s="45">
        <v>23</v>
      </c>
      <c r="F219" s="45">
        <v>5</v>
      </c>
      <c r="G219" s="93">
        <f t="shared" si="42"/>
        <v>13.52</v>
      </c>
      <c r="H219" s="93">
        <f t="shared" si="40"/>
        <v>86.48</v>
      </c>
      <c r="I219" s="115" t="s">
        <v>659</v>
      </c>
      <c r="J219" s="115"/>
      <c r="K219" s="115" t="s">
        <v>660</v>
      </c>
      <c r="L219" s="108">
        <v>2</v>
      </c>
      <c r="M219" s="93">
        <v>2</v>
      </c>
      <c r="N219" s="93">
        <v>0</v>
      </c>
      <c r="O219" s="108">
        <v>0</v>
      </c>
      <c r="P219" s="93">
        <v>0</v>
      </c>
      <c r="Q219" s="93">
        <v>0</v>
      </c>
      <c r="R219" s="93">
        <v>0</v>
      </c>
      <c r="S219" s="108">
        <v>0</v>
      </c>
      <c r="T219" s="93">
        <v>0</v>
      </c>
      <c r="U219" s="93">
        <v>0</v>
      </c>
      <c r="V219" s="93">
        <v>0</v>
      </c>
      <c r="W219" s="93">
        <v>0</v>
      </c>
      <c r="X219" s="93">
        <v>2</v>
      </c>
      <c r="Y219" s="93">
        <v>2</v>
      </c>
      <c r="Z219" s="93">
        <v>0</v>
      </c>
      <c r="AA219" s="93"/>
      <c r="AB219" s="93">
        <f t="shared" si="41"/>
        <v>8</v>
      </c>
      <c r="AC219" s="211">
        <f t="shared" si="32"/>
        <v>0</v>
      </c>
      <c r="AD219" s="211">
        <f t="shared" si="33"/>
        <v>2</v>
      </c>
      <c r="AE219" s="211">
        <f t="shared" si="34"/>
        <v>4</v>
      </c>
      <c r="AF219" s="211">
        <f t="shared" si="35"/>
        <v>2</v>
      </c>
    </row>
    <row r="220" spans="1:32" x14ac:dyDescent="0.2">
      <c r="A220" s="131" t="s">
        <v>1922</v>
      </c>
      <c r="B220" s="93" t="s">
        <v>661</v>
      </c>
      <c r="C220" s="45">
        <v>0</v>
      </c>
      <c r="D220" s="45">
        <v>3</v>
      </c>
      <c r="E220" s="45">
        <v>0</v>
      </c>
      <c r="F220" s="45">
        <v>2</v>
      </c>
      <c r="G220" s="93">
        <f t="shared" si="42"/>
        <v>1.3</v>
      </c>
      <c r="H220" s="93">
        <f t="shared" si="40"/>
        <v>98.7</v>
      </c>
      <c r="I220" s="115" t="s">
        <v>662</v>
      </c>
      <c r="J220" s="115"/>
      <c r="K220" s="115" t="s">
        <v>663</v>
      </c>
      <c r="L220" s="108">
        <v>0</v>
      </c>
      <c r="M220" s="93">
        <v>1</v>
      </c>
      <c r="N220" s="93">
        <v>1</v>
      </c>
      <c r="O220" s="108">
        <v>0</v>
      </c>
      <c r="P220" s="93">
        <v>0</v>
      </c>
      <c r="Q220" s="93">
        <v>0</v>
      </c>
      <c r="R220" s="93">
        <v>0</v>
      </c>
      <c r="S220" s="108">
        <v>1</v>
      </c>
      <c r="T220" s="93">
        <v>0</v>
      </c>
      <c r="U220" s="93">
        <v>0</v>
      </c>
      <c r="V220" s="93">
        <v>0</v>
      </c>
      <c r="W220" s="93">
        <v>0</v>
      </c>
      <c r="X220" s="93">
        <v>1</v>
      </c>
      <c r="Y220" s="93">
        <v>0</v>
      </c>
      <c r="Z220" s="93">
        <v>1</v>
      </c>
      <c r="AA220" s="93"/>
      <c r="AB220" s="93">
        <f t="shared" si="41"/>
        <v>5</v>
      </c>
      <c r="AC220" s="211">
        <f t="shared" si="32"/>
        <v>1</v>
      </c>
      <c r="AD220" s="211">
        <f t="shared" si="33"/>
        <v>0</v>
      </c>
      <c r="AE220" s="211">
        <f t="shared" si="34"/>
        <v>2</v>
      </c>
      <c r="AF220" s="211">
        <f t="shared" si="35"/>
        <v>1</v>
      </c>
    </row>
    <row r="221" spans="1:32" x14ac:dyDescent="0.2">
      <c r="A221" s="131" t="s">
        <v>1923</v>
      </c>
      <c r="B221" s="115" t="s">
        <v>664</v>
      </c>
      <c r="C221" s="45">
        <v>1</v>
      </c>
      <c r="D221" s="45">
        <v>1</v>
      </c>
      <c r="E221" s="45">
        <v>0</v>
      </c>
      <c r="F221" s="45">
        <v>0</v>
      </c>
      <c r="G221" s="93">
        <f t="shared" si="42"/>
        <v>0.52</v>
      </c>
      <c r="H221" s="93">
        <f t="shared" si="40"/>
        <v>99.48</v>
      </c>
      <c r="I221" s="115" t="s">
        <v>665</v>
      </c>
      <c r="J221" s="115"/>
      <c r="K221" s="115" t="s">
        <v>666</v>
      </c>
      <c r="L221" s="108">
        <v>1</v>
      </c>
      <c r="M221" s="93">
        <v>1</v>
      </c>
      <c r="N221" s="93">
        <v>1</v>
      </c>
      <c r="O221" s="108">
        <v>0</v>
      </c>
      <c r="P221" s="93">
        <v>0</v>
      </c>
      <c r="Q221" s="93">
        <v>0</v>
      </c>
      <c r="R221" s="93">
        <v>0</v>
      </c>
      <c r="S221" s="108">
        <v>1</v>
      </c>
      <c r="T221" s="93">
        <v>0</v>
      </c>
      <c r="U221" s="93">
        <v>0</v>
      </c>
      <c r="V221" s="93">
        <v>0</v>
      </c>
      <c r="W221" s="93">
        <v>0</v>
      </c>
      <c r="X221" s="93">
        <v>2</v>
      </c>
      <c r="Y221" s="93">
        <v>1</v>
      </c>
      <c r="Z221" s="93">
        <v>0</v>
      </c>
      <c r="AA221" s="93"/>
      <c r="AB221" s="93">
        <f t="shared" si="41"/>
        <v>7</v>
      </c>
      <c r="AC221" s="211">
        <f t="shared" si="32"/>
        <v>1</v>
      </c>
      <c r="AD221" s="211">
        <f t="shared" si="33"/>
        <v>1</v>
      </c>
      <c r="AE221" s="211">
        <f t="shared" si="34"/>
        <v>4</v>
      </c>
      <c r="AF221" s="211">
        <f t="shared" si="35"/>
        <v>1</v>
      </c>
    </row>
    <row r="222" spans="1:32" x14ac:dyDescent="0.2">
      <c r="A222" s="131" t="s">
        <v>1924</v>
      </c>
      <c r="B222" s="115"/>
      <c r="C222" s="45">
        <v>0</v>
      </c>
      <c r="D222" s="45">
        <v>1</v>
      </c>
      <c r="E222" s="45">
        <v>0</v>
      </c>
      <c r="F222" s="45">
        <v>0</v>
      </c>
      <c r="G222" s="93">
        <f t="shared" si="42"/>
        <v>0.26</v>
      </c>
      <c r="H222" s="93">
        <f t="shared" si="40"/>
        <v>99.74</v>
      </c>
      <c r="I222" s="115" t="s">
        <v>667</v>
      </c>
      <c r="J222" s="115"/>
      <c r="K222" s="115" t="s">
        <v>668</v>
      </c>
      <c r="L222" s="108">
        <v>1</v>
      </c>
      <c r="M222" s="93">
        <v>0</v>
      </c>
      <c r="N222" s="93">
        <v>1</v>
      </c>
      <c r="O222" s="108">
        <v>0</v>
      </c>
      <c r="P222" s="93">
        <v>0</v>
      </c>
      <c r="Q222" s="93">
        <v>0</v>
      </c>
      <c r="R222" s="93">
        <v>0</v>
      </c>
      <c r="S222" s="108">
        <v>0</v>
      </c>
      <c r="T222" s="93">
        <v>2</v>
      </c>
      <c r="U222" s="93">
        <v>0</v>
      </c>
      <c r="V222" s="93">
        <v>0</v>
      </c>
      <c r="W222" s="93">
        <v>0</v>
      </c>
      <c r="X222" s="93">
        <v>1</v>
      </c>
      <c r="Y222" s="93">
        <v>0</v>
      </c>
      <c r="Z222" s="93">
        <v>0</v>
      </c>
      <c r="AA222" s="93"/>
      <c r="AB222" s="93">
        <f t="shared" si="41"/>
        <v>5</v>
      </c>
      <c r="AC222" s="211">
        <f t="shared" si="32"/>
        <v>0</v>
      </c>
      <c r="AD222" s="211">
        <f t="shared" si="33"/>
        <v>3</v>
      </c>
      <c r="AE222" s="211">
        <f t="shared" si="34"/>
        <v>2</v>
      </c>
      <c r="AF222" s="211">
        <f t="shared" si="35"/>
        <v>0</v>
      </c>
    </row>
    <row r="223" spans="1:32" x14ac:dyDescent="0.2">
      <c r="A223" s="131" t="s">
        <v>1925</v>
      </c>
      <c r="B223" s="115" t="s">
        <v>669</v>
      </c>
      <c r="C223" s="45">
        <v>3</v>
      </c>
      <c r="D223" s="45">
        <v>1</v>
      </c>
      <c r="E223" s="45">
        <v>0</v>
      </c>
      <c r="F223" s="45">
        <v>0</v>
      </c>
      <c r="G223" s="93">
        <f t="shared" si="42"/>
        <v>1.04</v>
      </c>
      <c r="H223" s="93">
        <f t="shared" si="40"/>
        <v>98.96</v>
      </c>
      <c r="I223" s="115" t="s">
        <v>670</v>
      </c>
      <c r="J223" s="115"/>
      <c r="K223" s="115" t="s">
        <v>671</v>
      </c>
      <c r="L223" s="108">
        <v>3</v>
      </c>
      <c r="M223" s="93">
        <v>2</v>
      </c>
      <c r="N223" s="93">
        <v>0</v>
      </c>
      <c r="O223" s="108">
        <v>0</v>
      </c>
      <c r="P223" s="93">
        <v>0</v>
      </c>
      <c r="Q223" s="93">
        <v>0</v>
      </c>
      <c r="R223" s="93">
        <v>0</v>
      </c>
      <c r="S223" s="108">
        <v>0</v>
      </c>
      <c r="T223" s="93">
        <v>0</v>
      </c>
      <c r="U223" s="93">
        <v>0</v>
      </c>
      <c r="V223" s="93">
        <v>0</v>
      </c>
      <c r="W223" s="93">
        <v>0</v>
      </c>
      <c r="X223" s="93">
        <v>1</v>
      </c>
      <c r="Y223" s="93">
        <v>1</v>
      </c>
      <c r="Z223" s="93">
        <v>0</v>
      </c>
      <c r="AA223" s="93"/>
      <c r="AB223" s="93">
        <f t="shared" si="41"/>
        <v>7</v>
      </c>
      <c r="AC223" s="211">
        <f t="shared" si="32"/>
        <v>0</v>
      </c>
      <c r="AD223" s="211">
        <f t="shared" si="33"/>
        <v>3</v>
      </c>
      <c r="AE223" s="211">
        <f t="shared" si="34"/>
        <v>2</v>
      </c>
      <c r="AF223" s="211">
        <f t="shared" si="35"/>
        <v>2</v>
      </c>
    </row>
    <row r="224" spans="1:32" x14ac:dyDescent="0.2">
      <c r="A224" s="131" t="s">
        <v>1926</v>
      </c>
      <c r="B224" s="245" t="s">
        <v>672</v>
      </c>
      <c r="C224" s="246">
        <v>24</v>
      </c>
      <c r="D224" s="246">
        <v>42</v>
      </c>
      <c r="E224" s="246">
        <v>16</v>
      </c>
      <c r="F224" s="246">
        <v>34</v>
      </c>
      <c r="G224" s="247">
        <f t="shared" si="42"/>
        <v>30.16</v>
      </c>
      <c r="H224" s="247">
        <f t="shared" si="40"/>
        <v>69.84</v>
      </c>
      <c r="I224" s="245" t="s">
        <v>673</v>
      </c>
      <c r="J224" s="245" t="s">
        <v>674</v>
      </c>
      <c r="K224" s="245" t="s">
        <v>675</v>
      </c>
      <c r="L224" s="248">
        <v>1</v>
      </c>
      <c r="M224" s="247">
        <v>2</v>
      </c>
      <c r="N224" s="247">
        <v>0</v>
      </c>
      <c r="O224" s="248">
        <v>0</v>
      </c>
      <c r="P224" s="247">
        <v>0</v>
      </c>
      <c r="Q224" s="247">
        <v>0</v>
      </c>
      <c r="R224" s="247">
        <v>0</v>
      </c>
      <c r="S224" s="248">
        <v>0</v>
      </c>
      <c r="T224" s="247">
        <v>4</v>
      </c>
      <c r="U224" s="247">
        <v>0</v>
      </c>
      <c r="V224" s="247">
        <v>0</v>
      </c>
      <c r="W224" s="247">
        <v>0</v>
      </c>
      <c r="X224" s="247">
        <v>1</v>
      </c>
      <c r="Y224" s="247">
        <v>0</v>
      </c>
      <c r="Z224" s="247">
        <v>0</v>
      </c>
      <c r="AA224" s="247"/>
      <c r="AB224" s="247">
        <f t="shared" si="41"/>
        <v>8</v>
      </c>
      <c r="AC224" s="211">
        <f t="shared" si="32"/>
        <v>0</v>
      </c>
      <c r="AD224" s="211">
        <f t="shared" si="33"/>
        <v>5</v>
      </c>
      <c r="AE224" s="211">
        <f t="shared" si="34"/>
        <v>1</v>
      </c>
      <c r="AF224" s="211">
        <f t="shared" si="35"/>
        <v>2</v>
      </c>
    </row>
    <row r="225" spans="1:32" x14ac:dyDescent="0.2">
      <c r="A225" s="131" t="s">
        <v>1927</v>
      </c>
      <c r="B225" s="115"/>
      <c r="C225" s="45">
        <v>8</v>
      </c>
      <c r="D225" s="45">
        <v>9</v>
      </c>
      <c r="E225" s="45">
        <v>7</v>
      </c>
      <c r="F225" s="45">
        <v>11</v>
      </c>
      <c r="G225" s="93">
        <f t="shared" si="42"/>
        <v>9.1</v>
      </c>
      <c r="H225" s="93">
        <f t="shared" si="40"/>
        <v>90.9</v>
      </c>
      <c r="I225" s="115" t="s">
        <v>676</v>
      </c>
      <c r="J225" s="115"/>
      <c r="K225" s="115" t="s">
        <v>677</v>
      </c>
      <c r="L225" s="108">
        <v>1</v>
      </c>
      <c r="M225" s="93">
        <v>2</v>
      </c>
      <c r="N225" s="93">
        <v>1</v>
      </c>
      <c r="O225" s="108">
        <v>0</v>
      </c>
      <c r="P225" s="93">
        <v>0</v>
      </c>
      <c r="Q225" s="93">
        <v>0</v>
      </c>
      <c r="R225" s="93">
        <v>0</v>
      </c>
      <c r="S225" s="108">
        <v>0</v>
      </c>
      <c r="T225" s="93">
        <v>0</v>
      </c>
      <c r="U225" s="93">
        <v>0</v>
      </c>
      <c r="V225" s="93">
        <v>0</v>
      </c>
      <c r="W225" s="93">
        <v>0</v>
      </c>
      <c r="X225" s="93">
        <v>0</v>
      </c>
      <c r="Y225" s="93">
        <v>1</v>
      </c>
      <c r="Z225" s="93">
        <v>0</v>
      </c>
      <c r="AA225" s="93"/>
      <c r="AB225" s="93">
        <f t="shared" si="41"/>
        <v>5</v>
      </c>
      <c r="AC225" s="211">
        <f t="shared" si="32"/>
        <v>0</v>
      </c>
      <c r="AD225" s="211">
        <f t="shared" si="33"/>
        <v>1</v>
      </c>
      <c r="AE225" s="211">
        <f t="shared" si="34"/>
        <v>2</v>
      </c>
      <c r="AF225" s="211">
        <f t="shared" si="35"/>
        <v>2</v>
      </c>
    </row>
    <row r="226" spans="1:32" x14ac:dyDescent="0.2">
      <c r="A226" s="131" t="s">
        <v>1928</v>
      </c>
      <c r="B226" s="115" t="s">
        <v>678</v>
      </c>
      <c r="C226" s="45">
        <v>14</v>
      </c>
      <c r="D226" s="45">
        <v>9</v>
      </c>
      <c r="E226" s="45">
        <v>2</v>
      </c>
      <c r="F226" s="45">
        <v>4</v>
      </c>
      <c r="G226" s="93">
        <f t="shared" si="42"/>
        <v>7.54</v>
      </c>
      <c r="H226" s="93">
        <f t="shared" si="40"/>
        <v>92.46</v>
      </c>
      <c r="I226" s="115" t="s">
        <v>679</v>
      </c>
      <c r="J226" s="115"/>
      <c r="K226" s="115" t="s">
        <v>680</v>
      </c>
      <c r="L226" s="108">
        <v>0</v>
      </c>
      <c r="M226" s="93">
        <v>1</v>
      </c>
      <c r="N226" s="93">
        <v>1</v>
      </c>
      <c r="O226" s="108">
        <v>0</v>
      </c>
      <c r="P226" s="93">
        <v>0</v>
      </c>
      <c r="Q226" s="93">
        <v>0</v>
      </c>
      <c r="R226" s="93">
        <v>0</v>
      </c>
      <c r="S226" s="108">
        <v>1</v>
      </c>
      <c r="T226" s="93">
        <v>0</v>
      </c>
      <c r="U226" s="93">
        <v>0</v>
      </c>
      <c r="V226" s="93">
        <v>0</v>
      </c>
      <c r="W226" s="93">
        <v>0</v>
      </c>
      <c r="X226" s="93">
        <v>0</v>
      </c>
      <c r="Y226" s="93">
        <v>1</v>
      </c>
      <c r="Z226" s="93">
        <v>1</v>
      </c>
      <c r="AA226" s="93"/>
      <c r="AB226" s="93">
        <f t="shared" si="41"/>
        <v>5</v>
      </c>
      <c r="AC226" s="211">
        <f t="shared" si="32"/>
        <v>1</v>
      </c>
      <c r="AD226" s="211">
        <f t="shared" si="33"/>
        <v>0</v>
      </c>
      <c r="AE226" s="211">
        <f t="shared" si="34"/>
        <v>2</v>
      </c>
      <c r="AF226" s="211">
        <f t="shared" si="35"/>
        <v>1</v>
      </c>
    </row>
    <row r="227" spans="1:32" x14ac:dyDescent="0.2">
      <c r="A227" s="131" t="s">
        <v>1929</v>
      </c>
      <c r="B227" s="115" t="s">
        <v>681</v>
      </c>
      <c r="C227" s="45">
        <v>15</v>
      </c>
      <c r="D227" s="45">
        <v>25</v>
      </c>
      <c r="E227" s="45">
        <v>16</v>
      </c>
      <c r="F227" s="45">
        <v>11</v>
      </c>
      <c r="G227" s="93">
        <f t="shared" si="42"/>
        <v>17.420000000000002</v>
      </c>
      <c r="H227" s="93">
        <f t="shared" si="40"/>
        <v>82.58</v>
      </c>
      <c r="I227" s="115" t="s">
        <v>682</v>
      </c>
      <c r="J227" s="115"/>
      <c r="K227" s="115" t="s">
        <v>683</v>
      </c>
      <c r="L227" s="108">
        <v>0</v>
      </c>
      <c r="M227" s="93">
        <v>1</v>
      </c>
      <c r="N227" s="93">
        <v>0</v>
      </c>
      <c r="O227" s="108">
        <v>0</v>
      </c>
      <c r="P227" s="93">
        <v>0</v>
      </c>
      <c r="Q227" s="93">
        <v>0</v>
      </c>
      <c r="R227" s="93">
        <v>0</v>
      </c>
      <c r="S227" s="108">
        <v>0</v>
      </c>
      <c r="T227" s="93">
        <v>0</v>
      </c>
      <c r="U227" s="93">
        <v>0</v>
      </c>
      <c r="V227" s="93">
        <v>0</v>
      </c>
      <c r="W227" s="93">
        <v>0</v>
      </c>
      <c r="X227" s="93">
        <v>2</v>
      </c>
      <c r="Y227" s="93">
        <v>1</v>
      </c>
      <c r="Z227" s="93">
        <v>0</v>
      </c>
      <c r="AA227" s="93"/>
      <c r="AB227" s="93">
        <f t="shared" si="41"/>
        <v>4</v>
      </c>
      <c r="AC227" s="211">
        <f t="shared" si="32"/>
        <v>0</v>
      </c>
      <c r="AD227" s="211">
        <f t="shared" si="33"/>
        <v>0</v>
      </c>
      <c r="AE227" s="211">
        <f t="shared" si="34"/>
        <v>3</v>
      </c>
      <c r="AF227" s="211">
        <f t="shared" si="35"/>
        <v>1</v>
      </c>
    </row>
    <row r="228" spans="1:32" x14ac:dyDescent="0.2">
      <c r="A228" s="131" t="s">
        <v>1930</v>
      </c>
      <c r="B228" s="115" t="s">
        <v>684</v>
      </c>
      <c r="C228" s="45">
        <v>19</v>
      </c>
      <c r="D228" s="45">
        <v>6</v>
      </c>
      <c r="E228" s="45">
        <v>26</v>
      </c>
      <c r="F228" s="45">
        <v>16</v>
      </c>
      <c r="G228" s="93">
        <f t="shared" si="42"/>
        <v>17.420000000000002</v>
      </c>
      <c r="H228" s="93">
        <f t="shared" si="40"/>
        <v>82.58</v>
      </c>
      <c r="I228" s="115" t="s">
        <v>685</v>
      </c>
      <c r="J228" s="115" t="s">
        <v>686</v>
      </c>
      <c r="K228" s="115" t="s">
        <v>687</v>
      </c>
      <c r="L228" s="108">
        <v>4</v>
      </c>
      <c r="M228" s="93">
        <v>0</v>
      </c>
      <c r="N228" s="93">
        <v>0</v>
      </c>
      <c r="O228" s="108">
        <v>1</v>
      </c>
      <c r="P228" s="93">
        <v>0</v>
      </c>
      <c r="Q228" s="93">
        <v>0</v>
      </c>
      <c r="R228" s="93">
        <v>0</v>
      </c>
      <c r="S228" s="108">
        <v>0</v>
      </c>
      <c r="T228" s="93">
        <v>0</v>
      </c>
      <c r="U228" s="93">
        <v>0</v>
      </c>
      <c r="V228" s="93">
        <v>0</v>
      </c>
      <c r="W228" s="93">
        <v>0</v>
      </c>
      <c r="X228" s="93">
        <v>0</v>
      </c>
      <c r="Y228" s="93">
        <v>2</v>
      </c>
      <c r="Z228" s="93">
        <v>0</v>
      </c>
      <c r="AA228" s="93"/>
      <c r="AB228" s="93">
        <f t="shared" si="41"/>
        <v>7</v>
      </c>
      <c r="AC228" s="211">
        <f t="shared" si="32"/>
        <v>0</v>
      </c>
      <c r="AD228" s="211">
        <f t="shared" si="33"/>
        <v>5</v>
      </c>
      <c r="AE228" s="211">
        <f t="shared" si="34"/>
        <v>2</v>
      </c>
      <c r="AF228" s="211">
        <f t="shared" si="35"/>
        <v>0</v>
      </c>
    </row>
    <row r="229" spans="1:32" x14ac:dyDescent="0.2">
      <c r="A229" s="131" t="s">
        <v>1931</v>
      </c>
      <c r="B229" s="115" t="s">
        <v>688</v>
      </c>
      <c r="C229" s="45">
        <v>9</v>
      </c>
      <c r="D229" s="45">
        <v>19</v>
      </c>
      <c r="E229" s="45">
        <v>18</v>
      </c>
      <c r="F229" s="45">
        <v>6</v>
      </c>
      <c r="G229" s="93">
        <f t="shared" si="42"/>
        <v>13.52</v>
      </c>
      <c r="H229" s="93">
        <f t="shared" si="40"/>
        <v>86.48</v>
      </c>
      <c r="I229" s="115" t="s">
        <v>689</v>
      </c>
      <c r="J229" s="115" t="s">
        <v>690</v>
      </c>
      <c r="K229" s="115" t="s">
        <v>691</v>
      </c>
      <c r="L229" s="108">
        <v>3</v>
      </c>
      <c r="M229" s="93">
        <v>0</v>
      </c>
      <c r="N229" s="93">
        <v>0</v>
      </c>
      <c r="O229" s="108">
        <v>1</v>
      </c>
      <c r="P229" s="93">
        <v>0</v>
      </c>
      <c r="Q229" s="93">
        <v>0</v>
      </c>
      <c r="R229" s="93">
        <v>0</v>
      </c>
      <c r="S229" s="108">
        <v>0</v>
      </c>
      <c r="T229" s="93">
        <v>0</v>
      </c>
      <c r="U229" s="93">
        <v>0</v>
      </c>
      <c r="V229" s="93">
        <v>0</v>
      </c>
      <c r="W229" s="93">
        <v>0</v>
      </c>
      <c r="X229" s="93">
        <v>1</v>
      </c>
      <c r="Y229" s="93">
        <v>1</v>
      </c>
      <c r="Z229" s="93">
        <v>0</v>
      </c>
      <c r="AA229" s="93"/>
      <c r="AB229" s="93">
        <f t="shared" si="41"/>
        <v>6</v>
      </c>
      <c r="AC229" s="211">
        <f t="shared" si="32"/>
        <v>0</v>
      </c>
      <c r="AD229" s="211">
        <f t="shared" si="33"/>
        <v>4</v>
      </c>
      <c r="AE229" s="211">
        <f t="shared" si="34"/>
        <v>2</v>
      </c>
      <c r="AF229" s="211">
        <f t="shared" si="35"/>
        <v>0</v>
      </c>
    </row>
    <row r="230" spans="1:32" x14ac:dyDescent="0.2">
      <c r="A230" s="131" t="s">
        <v>1932</v>
      </c>
      <c r="B230" s="115"/>
      <c r="C230" s="45">
        <v>11</v>
      </c>
      <c r="D230" s="45">
        <v>9</v>
      </c>
      <c r="E230" s="45">
        <v>4</v>
      </c>
      <c r="F230" s="45">
        <v>14</v>
      </c>
      <c r="G230" s="93">
        <f t="shared" si="42"/>
        <v>9.8800000000000008</v>
      </c>
      <c r="H230" s="93">
        <f t="shared" si="40"/>
        <v>90.12</v>
      </c>
      <c r="I230" s="115" t="s">
        <v>692</v>
      </c>
      <c r="J230" s="115" t="s">
        <v>693</v>
      </c>
      <c r="K230" s="115" t="s">
        <v>694</v>
      </c>
      <c r="L230" s="108">
        <v>3</v>
      </c>
      <c r="M230" s="93">
        <v>0</v>
      </c>
      <c r="N230" s="93">
        <v>1</v>
      </c>
      <c r="O230" s="108">
        <v>0</v>
      </c>
      <c r="P230" s="93">
        <v>0</v>
      </c>
      <c r="Q230" s="93">
        <v>0</v>
      </c>
      <c r="R230" s="93">
        <v>0</v>
      </c>
      <c r="S230" s="108">
        <v>1</v>
      </c>
      <c r="T230" s="93">
        <v>0</v>
      </c>
      <c r="U230" s="93">
        <v>0</v>
      </c>
      <c r="V230" s="93">
        <v>0</v>
      </c>
      <c r="W230" s="93">
        <v>0</v>
      </c>
      <c r="X230" s="93">
        <v>2</v>
      </c>
      <c r="Y230" s="93">
        <v>0</v>
      </c>
      <c r="Z230" s="93"/>
      <c r="AA230" s="93"/>
      <c r="AB230" s="93">
        <f t="shared" si="41"/>
        <v>7</v>
      </c>
      <c r="AC230" s="211">
        <f t="shared" si="32"/>
        <v>1</v>
      </c>
      <c r="AD230" s="211">
        <f t="shared" si="33"/>
        <v>3</v>
      </c>
      <c r="AE230" s="211">
        <f t="shared" si="34"/>
        <v>3</v>
      </c>
      <c r="AF230" s="211">
        <f t="shared" si="35"/>
        <v>0</v>
      </c>
    </row>
    <row r="231" spans="1:32" x14ac:dyDescent="0.2">
      <c r="A231" s="131" t="s">
        <v>1933</v>
      </c>
      <c r="B231" s="209" t="s">
        <v>695</v>
      </c>
      <c r="C231" s="210">
        <v>7</v>
      </c>
      <c r="D231" s="210">
        <v>6</v>
      </c>
      <c r="E231" s="210">
        <v>3</v>
      </c>
      <c r="F231" s="210">
        <v>4</v>
      </c>
      <c r="G231" s="211">
        <f t="shared" si="42"/>
        <v>5.2</v>
      </c>
      <c r="H231" s="211">
        <f t="shared" si="40"/>
        <v>94.8</v>
      </c>
      <c r="I231" s="209" t="s">
        <v>696</v>
      </c>
      <c r="J231" s="209" t="s">
        <v>697</v>
      </c>
      <c r="K231" s="209" t="s">
        <v>698</v>
      </c>
      <c r="L231" s="212">
        <v>2</v>
      </c>
      <c r="M231" s="211">
        <v>1</v>
      </c>
      <c r="N231" s="211">
        <v>0</v>
      </c>
      <c r="O231" s="212">
        <v>1</v>
      </c>
      <c r="P231" s="211">
        <v>0</v>
      </c>
      <c r="Q231" s="211">
        <v>3</v>
      </c>
      <c r="R231" s="211">
        <v>0</v>
      </c>
      <c r="S231" s="212">
        <v>2</v>
      </c>
      <c r="T231" s="211">
        <v>0</v>
      </c>
      <c r="U231" s="211">
        <v>0</v>
      </c>
      <c r="V231" s="211"/>
      <c r="W231" s="211">
        <v>0</v>
      </c>
      <c r="X231" s="211">
        <v>1</v>
      </c>
      <c r="Y231" s="211">
        <v>3</v>
      </c>
      <c r="Z231" s="211">
        <v>0</v>
      </c>
      <c r="AA231" s="211"/>
      <c r="AB231" s="211">
        <f t="shared" si="41"/>
        <v>13</v>
      </c>
      <c r="AC231" s="211">
        <f t="shared" si="32"/>
        <v>2</v>
      </c>
      <c r="AD231" s="211">
        <f t="shared" si="33"/>
        <v>6</v>
      </c>
      <c r="AE231" s="211">
        <f t="shared" si="34"/>
        <v>4</v>
      </c>
      <c r="AF231" s="211">
        <f t="shared" si="35"/>
        <v>1</v>
      </c>
    </row>
    <row r="232" spans="1:32" x14ac:dyDescent="0.2">
      <c r="A232" s="131" t="s">
        <v>1934</v>
      </c>
      <c r="B232" s="209" t="s">
        <v>699</v>
      </c>
      <c r="C232" s="210">
        <v>13</v>
      </c>
      <c r="D232" s="210">
        <v>10</v>
      </c>
      <c r="E232" s="210">
        <v>9</v>
      </c>
      <c r="F232" s="210">
        <v>11</v>
      </c>
      <c r="G232" s="211">
        <f t="shared" si="42"/>
        <v>11.18</v>
      </c>
      <c r="H232" s="211">
        <f t="shared" si="40"/>
        <v>88.82</v>
      </c>
      <c r="I232" s="209" t="s">
        <v>700</v>
      </c>
      <c r="J232" s="209"/>
      <c r="K232" s="209" t="s">
        <v>701</v>
      </c>
      <c r="L232" s="212">
        <v>3</v>
      </c>
      <c r="M232" s="211">
        <v>3</v>
      </c>
      <c r="N232" s="211">
        <v>0</v>
      </c>
      <c r="O232" s="212">
        <v>0</v>
      </c>
      <c r="P232" s="211">
        <v>0</v>
      </c>
      <c r="Q232" s="211">
        <v>0</v>
      </c>
      <c r="R232" s="211">
        <v>0</v>
      </c>
      <c r="S232" s="212">
        <v>1</v>
      </c>
      <c r="T232" s="211">
        <v>0</v>
      </c>
      <c r="U232" s="211">
        <v>0</v>
      </c>
      <c r="V232" s="211">
        <v>0</v>
      </c>
      <c r="W232" s="211">
        <v>0</v>
      </c>
      <c r="X232" s="211">
        <v>2</v>
      </c>
      <c r="Y232" s="211">
        <v>1</v>
      </c>
      <c r="Z232" s="211">
        <v>0</v>
      </c>
      <c r="AA232" s="211"/>
      <c r="AB232" s="211">
        <f t="shared" si="41"/>
        <v>10</v>
      </c>
      <c r="AC232" s="211">
        <f t="shared" si="32"/>
        <v>1</v>
      </c>
      <c r="AD232" s="211">
        <f t="shared" si="33"/>
        <v>3</v>
      </c>
      <c r="AE232" s="211">
        <f t="shared" si="34"/>
        <v>3</v>
      </c>
      <c r="AF232" s="211">
        <f t="shared" si="35"/>
        <v>3</v>
      </c>
    </row>
    <row r="233" spans="1:32" x14ac:dyDescent="0.2">
      <c r="A233" s="131" t="s">
        <v>1935</v>
      </c>
      <c r="B233" s="115"/>
      <c r="C233" s="45">
        <v>4</v>
      </c>
      <c r="D233" s="45">
        <v>20</v>
      </c>
      <c r="E233" s="45">
        <v>13</v>
      </c>
      <c r="F233" s="45">
        <v>8</v>
      </c>
      <c r="G233" s="93">
        <f t="shared" si="42"/>
        <v>11.700000000000001</v>
      </c>
      <c r="H233" s="93">
        <f t="shared" si="40"/>
        <v>88.3</v>
      </c>
      <c r="I233" s="115" t="s">
        <v>702</v>
      </c>
      <c r="J233" s="115" t="s">
        <v>703</v>
      </c>
      <c r="K233" s="115" t="s">
        <v>704</v>
      </c>
      <c r="L233" s="108">
        <v>3</v>
      </c>
      <c r="M233" s="93">
        <v>1</v>
      </c>
      <c r="N233" s="93">
        <v>1</v>
      </c>
      <c r="O233" s="108">
        <v>0</v>
      </c>
      <c r="P233" s="93">
        <v>0</v>
      </c>
      <c r="Q233" s="93">
        <v>0</v>
      </c>
      <c r="R233" s="93">
        <v>0</v>
      </c>
      <c r="S233" s="108">
        <v>0</v>
      </c>
      <c r="T233" s="93">
        <v>0</v>
      </c>
      <c r="U233" s="93">
        <v>0</v>
      </c>
      <c r="V233" s="93">
        <v>0</v>
      </c>
      <c r="W233" s="93">
        <v>0</v>
      </c>
      <c r="X233" s="93">
        <v>1</v>
      </c>
      <c r="Y233" s="93">
        <v>1</v>
      </c>
      <c r="Z233" s="93">
        <v>0</v>
      </c>
      <c r="AA233" s="93"/>
      <c r="AB233" s="93">
        <f t="shared" si="41"/>
        <v>7</v>
      </c>
      <c r="AC233" s="211">
        <f t="shared" si="32"/>
        <v>0</v>
      </c>
      <c r="AD233" s="211">
        <f t="shared" si="33"/>
        <v>3</v>
      </c>
      <c r="AE233" s="211">
        <f t="shared" si="34"/>
        <v>3</v>
      </c>
      <c r="AF233" s="211">
        <f t="shared" si="35"/>
        <v>1</v>
      </c>
    </row>
    <row r="234" spans="1:32" x14ac:dyDescent="0.2">
      <c r="A234" s="131" t="s">
        <v>1936</v>
      </c>
      <c r="B234" s="115"/>
      <c r="C234" s="45">
        <v>12</v>
      </c>
      <c r="D234" s="45">
        <v>8</v>
      </c>
      <c r="E234" s="45">
        <v>6</v>
      </c>
      <c r="F234" s="45">
        <v>11</v>
      </c>
      <c r="G234" s="93">
        <f t="shared" si="42"/>
        <v>9.620000000000001</v>
      </c>
      <c r="H234" s="93">
        <f t="shared" si="40"/>
        <v>90.38</v>
      </c>
      <c r="I234" s="115" t="s">
        <v>705</v>
      </c>
      <c r="J234" s="115"/>
      <c r="K234" s="115" t="s">
        <v>706</v>
      </c>
      <c r="L234" s="108">
        <v>2</v>
      </c>
      <c r="M234" s="93">
        <v>1</v>
      </c>
      <c r="N234" s="93">
        <v>1</v>
      </c>
      <c r="O234" s="108">
        <v>0</v>
      </c>
      <c r="P234" s="93">
        <v>0</v>
      </c>
      <c r="Q234" s="93">
        <v>0</v>
      </c>
      <c r="R234" s="93">
        <v>0</v>
      </c>
      <c r="S234" s="108">
        <v>1</v>
      </c>
      <c r="T234" s="93">
        <v>0</v>
      </c>
      <c r="U234" s="93">
        <v>0</v>
      </c>
      <c r="V234" s="93">
        <v>0</v>
      </c>
      <c r="W234" s="93">
        <v>0</v>
      </c>
      <c r="X234" s="93">
        <v>1</v>
      </c>
      <c r="Y234" s="93">
        <v>0</v>
      </c>
      <c r="Z234" s="93">
        <v>0</v>
      </c>
      <c r="AA234" s="93"/>
      <c r="AB234" s="93">
        <f t="shared" si="41"/>
        <v>6</v>
      </c>
      <c r="AC234" s="211">
        <f t="shared" si="32"/>
        <v>1</v>
      </c>
      <c r="AD234" s="211">
        <f t="shared" si="33"/>
        <v>2</v>
      </c>
      <c r="AE234" s="211">
        <f t="shared" si="34"/>
        <v>2</v>
      </c>
      <c r="AF234" s="211">
        <f t="shared" si="35"/>
        <v>1</v>
      </c>
    </row>
    <row r="235" spans="1:32" x14ac:dyDescent="0.2">
      <c r="A235" s="131" t="s">
        <v>1937</v>
      </c>
      <c r="B235" s="115" t="s">
        <v>707</v>
      </c>
      <c r="C235" s="45">
        <v>34</v>
      </c>
      <c r="D235" s="45">
        <v>14</v>
      </c>
      <c r="E235" s="45">
        <v>17</v>
      </c>
      <c r="F235" s="45">
        <v>41</v>
      </c>
      <c r="G235" s="93">
        <f t="shared" si="42"/>
        <v>27.560000000000002</v>
      </c>
      <c r="H235" s="93">
        <f t="shared" si="40"/>
        <v>72.44</v>
      </c>
      <c r="I235" s="115" t="s">
        <v>708</v>
      </c>
      <c r="J235" s="115" t="s">
        <v>709</v>
      </c>
      <c r="K235" s="115" t="s">
        <v>710</v>
      </c>
      <c r="L235" s="108">
        <v>0</v>
      </c>
      <c r="M235" s="93">
        <v>1</v>
      </c>
      <c r="N235" s="93">
        <v>0</v>
      </c>
      <c r="O235" s="108">
        <v>0</v>
      </c>
      <c r="P235" s="93">
        <v>0</v>
      </c>
      <c r="Q235" s="93">
        <v>0</v>
      </c>
      <c r="R235" s="93">
        <v>1</v>
      </c>
      <c r="S235" s="108">
        <v>1</v>
      </c>
      <c r="T235" s="93">
        <v>0</v>
      </c>
      <c r="U235" s="93">
        <v>0</v>
      </c>
      <c r="V235" s="93">
        <v>0</v>
      </c>
      <c r="W235" s="93">
        <v>0</v>
      </c>
      <c r="X235" s="93">
        <v>0</v>
      </c>
      <c r="Y235" s="93">
        <v>0</v>
      </c>
      <c r="Z235" s="93">
        <v>0</v>
      </c>
      <c r="AA235" s="93"/>
      <c r="AB235" s="93">
        <f t="shared" si="41"/>
        <v>3</v>
      </c>
      <c r="AC235" s="211">
        <f t="shared" si="32"/>
        <v>2</v>
      </c>
      <c r="AD235" s="211">
        <f t="shared" si="33"/>
        <v>0</v>
      </c>
      <c r="AE235" s="211">
        <f t="shared" si="34"/>
        <v>0</v>
      </c>
      <c r="AF235" s="211">
        <f t="shared" si="35"/>
        <v>1</v>
      </c>
    </row>
    <row r="236" spans="1:32" x14ac:dyDescent="0.2">
      <c r="A236" s="131" t="s">
        <v>1938</v>
      </c>
      <c r="B236" s="115" t="s">
        <v>711</v>
      </c>
      <c r="C236" s="45">
        <v>2</v>
      </c>
      <c r="D236" s="45">
        <v>1</v>
      </c>
      <c r="E236" s="45">
        <v>3</v>
      </c>
      <c r="F236" s="45">
        <v>4</v>
      </c>
      <c r="G236" s="93">
        <f t="shared" si="42"/>
        <v>2.6</v>
      </c>
      <c r="H236" s="93">
        <f t="shared" si="40"/>
        <v>97.4</v>
      </c>
      <c r="I236" s="115" t="s">
        <v>712</v>
      </c>
      <c r="J236" s="115" t="s">
        <v>713</v>
      </c>
      <c r="K236" s="115" t="s">
        <v>714</v>
      </c>
      <c r="L236" s="108">
        <v>3</v>
      </c>
      <c r="M236" s="93">
        <v>2</v>
      </c>
      <c r="N236" s="93">
        <v>0</v>
      </c>
      <c r="O236" s="108">
        <v>0</v>
      </c>
      <c r="P236" s="93">
        <v>0</v>
      </c>
      <c r="Q236" s="93">
        <v>0</v>
      </c>
      <c r="R236" s="93">
        <v>0</v>
      </c>
      <c r="S236" s="108">
        <v>0</v>
      </c>
      <c r="T236" s="93">
        <v>0</v>
      </c>
      <c r="U236" s="93">
        <v>0</v>
      </c>
      <c r="V236" s="93">
        <v>0</v>
      </c>
      <c r="W236" s="93">
        <v>0</v>
      </c>
      <c r="X236" s="93">
        <v>0</v>
      </c>
      <c r="Y236" s="93">
        <v>1</v>
      </c>
      <c r="Z236" s="93">
        <v>1</v>
      </c>
      <c r="AA236" s="93"/>
      <c r="AB236" s="93">
        <f t="shared" si="41"/>
        <v>7</v>
      </c>
      <c r="AC236" s="211">
        <f t="shared" si="32"/>
        <v>0</v>
      </c>
      <c r="AD236" s="211">
        <f t="shared" si="33"/>
        <v>3</v>
      </c>
      <c r="AE236" s="211">
        <f t="shared" si="34"/>
        <v>1</v>
      </c>
      <c r="AF236" s="211">
        <f t="shared" si="35"/>
        <v>2</v>
      </c>
    </row>
    <row r="237" spans="1:32" x14ac:dyDescent="0.2">
      <c r="A237" s="131" t="s">
        <v>1939</v>
      </c>
      <c r="B237" s="209"/>
      <c r="C237" s="210">
        <v>16</v>
      </c>
      <c r="D237" s="210">
        <v>7</v>
      </c>
      <c r="E237" s="210">
        <v>23</v>
      </c>
      <c r="F237" s="210">
        <v>12</v>
      </c>
      <c r="G237" s="211">
        <f t="shared" si="42"/>
        <v>15.08</v>
      </c>
      <c r="H237" s="211">
        <f t="shared" si="40"/>
        <v>84.92</v>
      </c>
      <c r="I237" s="209" t="s">
        <v>715</v>
      </c>
      <c r="J237" s="209" t="s">
        <v>716</v>
      </c>
      <c r="K237" s="209" t="s">
        <v>717</v>
      </c>
      <c r="L237" s="212">
        <v>3</v>
      </c>
      <c r="M237" s="211">
        <v>3</v>
      </c>
      <c r="N237" s="211">
        <v>0</v>
      </c>
      <c r="O237" s="212">
        <v>1</v>
      </c>
      <c r="P237" s="211">
        <v>1</v>
      </c>
      <c r="Q237" s="211">
        <v>0</v>
      </c>
      <c r="R237" s="211">
        <v>3</v>
      </c>
      <c r="S237" s="212">
        <v>1</v>
      </c>
      <c r="T237" s="211">
        <v>0</v>
      </c>
      <c r="U237" s="211">
        <v>0</v>
      </c>
      <c r="V237" s="211">
        <v>0</v>
      </c>
      <c r="W237" s="211">
        <v>0</v>
      </c>
      <c r="X237" s="211">
        <v>3</v>
      </c>
      <c r="Y237" s="211">
        <v>1</v>
      </c>
      <c r="Z237" s="211">
        <v>0</v>
      </c>
      <c r="AA237" s="211"/>
      <c r="AB237" s="211">
        <f t="shared" si="41"/>
        <v>16</v>
      </c>
      <c r="AC237" s="211">
        <f t="shared" si="32"/>
        <v>4</v>
      </c>
      <c r="AD237" s="211">
        <f t="shared" si="33"/>
        <v>4</v>
      </c>
      <c r="AE237" s="211">
        <f t="shared" si="34"/>
        <v>5</v>
      </c>
      <c r="AF237" s="211">
        <f t="shared" si="35"/>
        <v>3</v>
      </c>
    </row>
    <row r="238" spans="1:32" x14ac:dyDescent="0.2">
      <c r="A238" s="131" t="s">
        <v>1940</v>
      </c>
      <c r="B238" s="209" t="s">
        <v>718</v>
      </c>
      <c r="C238" s="210">
        <v>23</v>
      </c>
      <c r="D238" s="210">
        <v>26</v>
      </c>
      <c r="E238" s="210">
        <v>24</v>
      </c>
      <c r="F238" s="210">
        <v>21</v>
      </c>
      <c r="G238" s="211">
        <f t="shared" si="42"/>
        <v>24.44</v>
      </c>
      <c r="H238" s="211">
        <f t="shared" si="40"/>
        <v>75.56</v>
      </c>
      <c r="I238" s="209" t="s">
        <v>719</v>
      </c>
      <c r="J238" s="209" t="s">
        <v>720</v>
      </c>
      <c r="K238" s="209" t="s">
        <v>721</v>
      </c>
      <c r="L238" s="212">
        <v>1</v>
      </c>
      <c r="M238" s="211">
        <v>4</v>
      </c>
      <c r="N238" s="211">
        <v>0</v>
      </c>
      <c r="O238" s="212">
        <v>0</v>
      </c>
      <c r="P238" s="211">
        <v>0</v>
      </c>
      <c r="Q238" s="211">
        <v>0</v>
      </c>
      <c r="R238" s="211">
        <v>4</v>
      </c>
      <c r="S238" s="212">
        <v>0</v>
      </c>
      <c r="T238" s="211">
        <v>0</v>
      </c>
      <c r="U238" s="211">
        <v>0</v>
      </c>
      <c r="V238" s="211">
        <v>0</v>
      </c>
      <c r="W238" s="211">
        <v>0</v>
      </c>
      <c r="X238" s="211">
        <v>1</v>
      </c>
      <c r="Y238" s="211">
        <v>1</v>
      </c>
      <c r="Z238" s="211">
        <v>1</v>
      </c>
      <c r="AA238" s="211"/>
      <c r="AB238" s="211">
        <f t="shared" si="41"/>
        <v>12</v>
      </c>
      <c r="AC238" s="211">
        <f t="shared" si="32"/>
        <v>4</v>
      </c>
      <c r="AD238" s="211">
        <f t="shared" si="33"/>
        <v>1</v>
      </c>
      <c r="AE238" s="211">
        <f t="shared" si="34"/>
        <v>2</v>
      </c>
      <c r="AF238" s="211">
        <f t="shared" si="35"/>
        <v>4</v>
      </c>
    </row>
    <row r="239" spans="1:32" x14ac:dyDescent="0.2">
      <c r="A239" s="131" t="s">
        <v>1943</v>
      </c>
      <c r="B239" s="115" t="s">
        <v>722</v>
      </c>
      <c r="C239" s="45">
        <v>15</v>
      </c>
      <c r="D239" s="45">
        <v>11</v>
      </c>
      <c r="E239" s="45">
        <v>4</v>
      </c>
      <c r="F239" s="45">
        <v>3</v>
      </c>
      <c r="G239" s="93">
        <f t="shared" si="42"/>
        <v>8.58</v>
      </c>
      <c r="H239" s="93">
        <f t="shared" si="40"/>
        <v>91.42</v>
      </c>
      <c r="I239" s="115" t="s">
        <v>723</v>
      </c>
      <c r="J239" s="115" t="s">
        <v>724</v>
      </c>
      <c r="K239" s="115" t="s">
        <v>725</v>
      </c>
      <c r="L239" s="108">
        <v>0</v>
      </c>
      <c r="M239" s="93">
        <v>0</v>
      </c>
      <c r="N239" s="93">
        <v>1</v>
      </c>
      <c r="O239" s="108">
        <v>0</v>
      </c>
      <c r="P239" s="93">
        <v>0</v>
      </c>
      <c r="Q239" s="93">
        <v>0</v>
      </c>
      <c r="R239" s="93">
        <v>1</v>
      </c>
      <c r="S239" s="108">
        <v>1</v>
      </c>
      <c r="T239" s="93">
        <v>0</v>
      </c>
      <c r="U239" s="93">
        <v>0</v>
      </c>
      <c r="V239" s="93">
        <v>0</v>
      </c>
      <c r="W239" s="93">
        <v>0</v>
      </c>
      <c r="X239" s="93">
        <v>0</v>
      </c>
      <c r="Y239" s="93">
        <v>1</v>
      </c>
      <c r="Z239" s="93">
        <v>0</v>
      </c>
      <c r="AA239" s="93"/>
      <c r="AB239" s="93">
        <f t="shared" si="41"/>
        <v>4</v>
      </c>
      <c r="AC239" s="211">
        <f t="shared" si="32"/>
        <v>2</v>
      </c>
      <c r="AD239" s="211">
        <f t="shared" si="33"/>
        <v>0</v>
      </c>
      <c r="AE239" s="211">
        <f t="shared" si="34"/>
        <v>2</v>
      </c>
      <c r="AF239" s="211">
        <f t="shared" si="35"/>
        <v>0</v>
      </c>
    </row>
    <row r="240" spans="1:32" x14ac:dyDescent="0.2">
      <c r="A240" s="131" t="s">
        <v>1941</v>
      </c>
      <c r="B240" s="115" t="s">
        <v>726</v>
      </c>
      <c r="C240" s="45">
        <v>8</v>
      </c>
      <c r="D240" s="45">
        <v>11</v>
      </c>
      <c r="E240" s="45">
        <v>7</v>
      </c>
      <c r="F240" s="45">
        <v>5</v>
      </c>
      <c r="G240" s="93">
        <f t="shared" si="42"/>
        <v>8.06</v>
      </c>
      <c r="H240" s="93">
        <f t="shared" si="40"/>
        <v>91.94</v>
      </c>
      <c r="I240" s="115" t="s">
        <v>727</v>
      </c>
      <c r="J240" s="115" t="s">
        <v>728</v>
      </c>
      <c r="K240" s="115" t="s">
        <v>729</v>
      </c>
      <c r="L240" s="108">
        <v>0</v>
      </c>
      <c r="M240" s="93">
        <v>1</v>
      </c>
      <c r="N240" s="93">
        <v>0</v>
      </c>
      <c r="O240" s="108">
        <v>0</v>
      </c>
      <c r="P240" s="93">
        <v>0</v>
      </c>
      <c r="Q240" s="93">
        <v>0</v>
      </c>
      <c r="R240" s="93">
        <v>0</v>
      </c>
      <c r="S240" s="108">
        <v>1</v>
      </c>
      <c r="T240" s="93">
        <v>0</v>
      </c>
      <c r="U240" s="93">
        <v>0</v>
      </c>
      <c r="V240" s="93">
        <v>0</v>
      </c>
      <c r="W240" s="93">
        <v>0</v>
      </c>
      <c r="X240" s="93">
        <v>1</v>
      </c>
      <c r="Y240" s="93">
        <v>1</v>
      </c>
      <c r="Z240" s="93">
        <v>1</v>
      </c>
      <c r="AA240" s="93"/>
      <c r="AB240" s="93">
        <f t="shared" si="41"/>
        <v>5</v>
      </c>
      <c r="AC240" s="211">
        <f t="shared" si="32"/>
        <v>1</v>
      </c>
      <c r="AD240" s="211">
        <f t="shared" si="33"/>
        <v>0</v>
      </c>
      <c r="AE240" s="211">
        <f t="shared" si="34"/>
        <v>2</v>
      </c>
      <c r="AF240" s="211">
        <f t="shared" si="35"/>
        <v>1</v>
      </c>
    </row>
    <row r="241" spans="1:32" x14ac:dyDescent="0.2">
      <c r="A241" s="131" t="s">
        <v>1942</v>
      </c>
      <c r="B241" s="240" t="s">
        <v>730</v>
      </c>
      <c r="C241" s="241">
        <v>19</v>
      </c>
      <c r="D241" s="241">
        <v>23</v>
      </c>
      <c r="E241" s="241">
        <v>22</v>
      </c>
      <c r="F241" s="241">
        <v>20</v>
      </c>
      <c r="G241" s="242">
        <f t="shared" si="42"/>
        <v>21.84</v>
      </c>
      <c r="H241" s="242">
        <f t="shared" si="40"/>
        <v>78.16</v>
      </c>
      <c r="I241" s="240" t="s">
        <v>731</v>
      </c>
      <c r="J241" s="240"/>
      <c r="K241" s="240" t="s">
        <v>732</v>
      </c>
      <c r="L241" s="243">
        <v>0</v>
      </c>
      <c r="M241" s="242">
        <v>4</v>
      </c>
      <c r="N241" s="242">
        <v>1</v>
      </c>
      <c r="O241" s="243">
        <v>0</v>
      </c>
      <c r="P241" s="242">
        <v>0</v>
      </c>
      <c r="Q241" s="242">
        <v>0</v>
      </c>
      <c r="R241" s="242">
        <v>0</v>
      </c>
      <c r="S241" s="243">
        <v>4</v>
      </c>
      <c r="T241" s="242">
        <v>0</v>
      </c>
      <c r="U241" s="242">
        <v>0</v>
      </c>
      <c r="V241" s="242">
        <v>0</v>
      </c>
      <c r="W241" s="242">
        <v>0</v>
      </c>
      <c r="X241" s="242">
        <v>0</v>
      </c>
      <c r="Y241" s="242">
        <v>0</v>
      </c>
      <c r="Z241" s="242">
        <v>0</v>
      </c>
      <c r="AA241" s="242">
        <v>2</v>
      </c>
      <c r="AB241" s="242">
        <f t="shared" si="41"/>
        <v>9</v>
      </c>
      <c r="AC241" s="211">
        <f t="shared" si="32"/>
        <v>4</v>
      </c>
      <c r="AD241" s="211">
        <f t="shared" si="33"/>
        <v>0</v>
      </c>
      <c r="AE241" s="211">
        <f t="shared" si="34"/>
        <v>1</v>
      </c>
      <c r="AF241" s="211">
        <f t="shared" si="35"/>
        <v>4</v>
      </c>
    </row>
    <row r="242" spans="1:32" x14ac:dyDescent="0.2">
      <c r="A242" s="131" t="s">
        <v>1944</v>
      </c>
      <c r="B242" s="115" t="s">
        <v>733</v>
      </c>
      <c r="C242" s="45">
        <v>6</v>
      </c>
      <c r="D242" s="45">
        <v>4</v>
      </c>
      <c r="E242" s="45">
        <v>3</v>
      </c>
      <c r="F242" s="45">
        <v>5</v>
      </c>
      <c r="G242" s="93">
        <f t="shared" si="42"/>
        <v>4.68</v>
      </c>
      <c r="H242" s="93">
        <f t="shared" si="40"/>
        <v>95.32</v>
      </c>
      <c r="I242" s="115" t="s">
        <v>734</v>
      </c>
      <c r="J242" s="115"/>
      <c r="K242" s="115" t="s">
        <v>735</v>
      </c>
      <c r="L242" s="108">
        <v>0</v>
      </c>
      <c r="M242" s="93">
        <v>1</v>
      </c>
      <c r="N242" s="93">
        <v>0</v>
      </c>
      <c r="O242" s="108">
        <v>0</v>
      </c>
      <c r="P242" s="93">
        <v>0</v>
      </c>
      <c r="Q242" s="93">
        <v>0</v>
      </c>
      <c r="R242" s="93">
        <v>0</v>
      </c>
      <c r="S242" s="108">
        <v>0</v>
      </c>
      <c r="T242" s="93">
        <v>0</v>
      </c>
      <c r="U242" s="93">
        <v>0</v>
      </c>
      <c r="V242" s="93">
        <v>0</v>
      </c>
      <c r="W242" s="93">
        <v>0</v>
      </c>
      <c r="X242" s="93">
        <v>1</v>
      </c>
      <c r="Y242" s="93">
        <v>1</v>
      </c>
      <c r="Z242" s="93">
        <v>0</v>
      </c>
      <c r="AA242" s="93">
        <v>0</v>
      </c>
      <c r="AB242" s="93">
        <f t="shared" si="41"/>
        <v>3</v>
      </c>
      <c r="AC242" s="211">
        <f t="shared" si="32"/>
        <v>0</v>
      </c>
      <c r="AD242" s="211">
        <f t="shared" si="33"/>
        <v>0</v>
      </c>
      <c r="AE242" s="211">
        <f t="shared" si="34"/>
        <v>2</v>
      </c>
      <c r="AF242" s="211">
        <f t="shared" si="35"/>
        <v>1</v>
      </c>
    </row>
    <row r="243" spans="1:32" x14ac:dyDescent="0.2">
      <c r="A243" s="131" t="s">
        <v>1945</v>
      </c>
      <c r="B243" s="115" t="s">
        <v>736</v>
      </c>
      <c r="C243" s="45">
        <v>7</v>
      </c>
      <c r="D243" s="45">
        <v>13</v>
      </c>
      <c r="E243" s="45">
        <v>8</v>
      </c>
      <c r="F243" s="45">
        <v>3</v>
      </c>
      <c r="G243" s="93">
        <f t="shared" si="42"/>
        <v>8.06</v>
      </c>
      <c r="H243" s="93">
        <f t="shared" si="40"/>
        <v>91.94</v>
      </c>
      <c r="I243" s="115" t="s">
        <v>737</v>
      </c>
      <c r="J243" s="115" t="s">
        <v>738</v>
      </c>
      <c r="K243" s="115" t="s">
        <v>739</v>
      </c>
      <c r="L243" s="108">
        <v>0</v>
      </c>
      <c r="M243" s="93">
        <v>1</v>
      </c>
      <c r="N243" s="93">
        <v>1</v>
      </c>
      <c r="O243" s="108">
        <v>0</v>
      </c>
      <c r="P243" s="93">
        <v>0</v>
      </c>
      <c r="Q243" s="93">
        <v>0</v>
      </c>
      <c r="R243" s="93">
        <v>0</v>
      </c>
      <c r="S243" s="108">
        <v>0</v>
      </c>
      <c r="T243" s="93">
        <v>0</v>
      </c>
      <c r="U243" s="93">
        <v>0</v>
      </c>
      <c r="V243" s="93">
        <v>0</v>
      </c>
      <c r="W243" s="93">
        <v>0</v>
      </c>
      <c r="X243" s="93">
        <v>1</v>
      </c>
      <c r="Y243" s="93">
        <v>1</v>
      </c>
      <c r="Z243" s="93">
        <v>0</v>
      </c>
      <c r="AA243" s="93">
        <v>0</v>
      </c>
      <c r="AB243" s="93">
        <f t="shared" si="41"/>
        <v>4</v>
      </c>
      <c r="AC243" s="211">
        <f t="shared" si="32"/>
        <v>0</v>
      </c>
      <c r="AD243" s="211">
        <f t="shared" si="33"/>
        <v>0</v>
      </c>
      <c r="AE243" s="211">
        <f t="shared" si="34"/>
        <v>3</v>
      </c>
      <c r="AF243" s="211">
        <f t="shared" si="35"/>
        <v>1</v>
      </c>
    </row>
    <row r="244" spans="1:32" x14ac:dyDescent="0.2">
      <c r="A244" s="131" t="s">
        <v>1946</v>
      </c>
      <c r="B244" s="245" t="s">
        <v>740</v>
      </c>
      <c r="C244" s="246">
        <v>7</v>
      </c>
      <c r="D244" s="246">
        <v>16</v>
      </c>
      <c r="E244" s="246">
        <v>11</v>
      </c>
      <c r="F244" s="246">
        <v>12</v>
      </c>
      <c r="G244" s="247">
        <f t="shared" si="42"/>
        <v>11.96</v>
      </c>
      <c r="H244" s="247">
        <f t="shared" si="40"/>
        <v>88.039999999999992</v>
      </c>
      <c r="I244" s="245" t="s">
        <v>741</v>
      </c>
      <c r="J244" s="245"/>
      <c r="K244" s="245" t="s">
        <v>742</v>
      </c>
      <c r="L244" s="248">
        <v>0</v>
      </c>
      <c r="M244" s="247">
        <v>1</v>
      </c>
      <c r="N244" s="247">
        <v>0</v>
      </c>
      <c r="O244" s="248">
        <v>0</v>
      </c>
      <c r="P244" s="247">
        <v>0</v>
      </c>
      <c r="Q244" s="247">
        <v>0</v>
      </c>
      <c r="R244" s="247">
        <v>0</v>
      </c>
      <c r="S244" s="248">
        <v>0</v>
      </c>
      <c r="T244" s="247">
        <v>0</v>
      </c>
      <c r="U244" s="247">
        <v>0</v>
      </c>
      <c r="V244" s="247">
        <v>0</v>
      </c>
      <c r="W244" s="247">
        <v>0</v>
      </c>
      <c r="X244" s="247">
        <v>2</v>
      </c>
      <c r="Y244" s="247">
        <v>3</v>
      </c>
      <c r="Z244" s="247">
        <v>0</v>
      </c>
      <c r="AA244" s="247"/>
      <c r="AB244" s="247">
        <f t="shared" si="41"/>
        <v>6</v>
      </c>
      <c r="AC244" s="211">
        <f t="shared" ref="AC244:AC301" si="43">SUM(W244+S244+R244)</f>
        <v>0</v>
      </c>
      <c r="AD244" s="211">
        <f t="shared" ref="AD244:AD301" si="44">T244+Q244+O244+L244</f>
        <v>0</v>
      </c>
      <c r="AE244" s="211">
        <f t="shared" ref="AE244:AE301" si="45">Y244+X244+P244+N244</f>
        <v>5</v>
      </c>
      <c r="AF244" s="211">
        <f t="shared" ref="AF244:AF301" si="46">M244+U244+V244</f>
        <v>1</v>
      </c>
    </row>
    <row r="245" spans="1:32" x14ac:dyDescent="0.2">
      <c r="A245" s="131" t="s">
        <v>1947</v>
      </c>
      <c r="B245" s="115" t="s">
        <v>743</v>
      </c>
      <c r="C245" s="45">
        <v>6</v>
      </c>
      <c r="D245" s="45">
        <v>4</v>
      </c>
      <c r="E245" s="45">
        <v>15</v>
      </c>
      <c r="F245" s="45">
        <v>9</v>
      </c>
      <c r="G245" s="93">
        <f t="shared" si="42"/>
        <v>8.84</v>
      </c>
      <c r="H245" s="93">
        <f t="shared" si="40"/>
        <v>91.16</v>
      </c>
      <c r="I245" s="115" t="s">
        <v>744</v>
      </c>
      <c r="J245" s="115"/>
      <c r="K245" s="115" t="s">
        <v>745</v>
      </c>
      <c r="L245" s="108">
        <v>0</v>
      </c>
      <c r="M245" s="93">
        <v>4</v>
      </c>
      <c r="N245" s="93">
        <v>0</v>
      </c>
      <c r="O245" s="108">
        <v>0</v>
      </c>
      <c r="P245" s="93">
        <v>0</v>
      </c>
      <c r="Q245" s="93">
        <v>0</v>
      </c>
      <c r="R245" s="93">
        <v>0</v>
      </c>
      <c r="S245" s="108">
        <v>0</v>
      </c>
      <c r="T245" s="93">
        <v>0</v>
      </c>
      <c r="U245" s="93">
        <v>0</v>
      </c>
      <c r="V245" s="93">
        <v>0</v>
      </c>
      <c r="W245" s="93">
        <v>0</v>
      </c>
      <c r="X245" s="93">
        <v>0</v>
      </c>
      <c r="Y245" s="93">
        <v>1</v>
      </c>
      <c r="Z245" s="93">
        <v>0</v>
      </c>
      <c r="AA245" s="93"/>
      <c r="AB245" s="93">
        <f t="shared" si="41"/>
        <v>5</v>
      </c>
      <c r="AC245" s="211">
        <f t="shared" si="43"/>
        <v>0</v>
      </c>
      <c r="AD245" s="211">
        <f t="shared" si="44"/>
        <v>0</v>
      </c>
      <c r="AE245" s="211">
        <f t="shared" si="45"/>
        <v>1</v>
      </c>
      <c r="AF245" s="211">
        <f t="shared" si="46"/>
        <v>4</v>
      </c>
    </row>
    <row r="246" spans="1:32" x14ac:dyDescent="0.2">
      <c r="A246" s="131" t="s">
        <v>1948</v>
      </c>
      <c r="B246" s="214" t="s">
        <v>746</v>
      </c>
      <c r="C246" s="215">
        <v>8</v>
      </c>
      <c r="D246" s="215">
        <v>12</v>
      </c>
      <c r="E246" s="215">
        <v>16</v>
      </c>
      <c r="F246" s="215">
        <v>14</v>
      </c>
      <c r="G246" s="201">
        <f t="shared" si="42"/>
        <v>13</v>
      </c>
      <c r="H246" s="201">
        <f t="shared" si="40"/>
        <v>87</v>
      </c>
      <c r="I246" s="214" t="s">
        <v>747</v>
      </c>
      <c r="J246" s="214"/>
      <c r="K246" s="214" t="s">
        <v>748</v>
      </c>
      <c r="L246" s="216">
        <v>0</v>
      </c>
      <c r="M246" s="201">
        <v>0</v>
      </c>
      <c r="N246" s="201">
        <v>0</v>
      </c>
      <c r="O246" s="216">
        <v>0</v>
      </c>
      <c r="P246" s="201">
        <v>0</v>
      </c>
      <c r="Q246" s="201">
        <v>0</v>
      </c>
      <c r="R246" s="201">
        <v>0</v>
      </c>
      <c r="S246" s="216">
        <v>0</v>
      </c>
      <c r="T246" s="201">
        <v>0</v>
      </c>
      <c r="U246" s="201">
        <v>0</v>
      </c>
      <c r="V246" s="201">
        <v>0</v>
      </c>
      <c r="W246" s="201">
        <v>0</v>
      </c>
      <c r="X246" s="201">
        <v>0</v>
      </c>
      <c r="Y246" s="201">
        <v>0</v>
      </c>
      <c r="Z246" s="201">
        <v>0</v>
      </c>
      <c r="AA246" s="201"/>
      <c r="AB246" s="201">
        <f t="shared" si="41"/>
        <v>0</v>
      </c>
      <c r="AC246" s="211">
        <f t="shared" si="43"/>
        <v>0</v>
      </c>
      <c r="AD246" s="211">
        <f t="shared" si="44"/>
        <v>0</v>
      </c>
      <c r="AE246" s="211">
        <f t="shared" si="45"/>
        <v>0</v>
      </c>
      <c r="AF246" s="211">
        <f t="shared" si="46"/>
        <v>0</v>
      </c>
    </row>
    <row r="247" spans="1:32" x14ac:dyDescent="0.2">
      <c r="A247" s="131" t="s">
        <v>1949</v>
      </c>
      <c r="B247" s="115" t="s">
        <v>749</v>
      </c>
      <c r="C247" s="45">
        <v>8</v>
      </c>
      <c r="D247" s="45">
        <v>22</v>
      </c>
      <c r="E247" s="45">
        <v>26</v>
      </c>
      <c r="F247" s="45">
        <v>20</v>
      </c>
      <c r="G247" s="93">
        <f t="shared" si="42"/>
        <v>19.760000000000002</v>
      </c>
      <c r="H247" s="93">
        <f t="shared" si="40"/>
        <v>80.239999999999995</v>
      </c>
      <c r="I247" s="115" t="s">
        <v>750</v>
      </c>
      <c r="J247" s="115"/>
      <c r="K247" s="115" t="s">
        <v>751</v>
      </c>
      <c r="L247" s="108">
        <v>1</v>
      </c>
      <c r="M247" s="93">
        <v>0</v>
      </c>
      <c r="N247" s="93">
        <v>0</v>
      </c>
      <c r="O247" s="108">
        <v>0</v>
      </c>
      <c r="P247" s="93">
        <v>0</v>
      </c>
      <c r="Q247" s="93">
        <v>0</v>
      </c>
      <c r="R247" s="93">
        <v>0</v>
      </c>
      <c r="S247" s="108">
        <v>1</v>
      </c>
      <c r="T247" s="93">
        <v>0</v>
      </c>
      <c r="U247" s="93">
        <v>0</v>
      </c>
      <c r="V247" s="93">
        <v>0</v>
      </c>
      <c r="W247" s="93">
        <v>0</v>
      </c>
      <c r="X247" s="93">
        <v>0</v>
      </c>
      <c r="Y247" s="93">
        <v>0</v>
      </c>
      <c r="Z247" s="93">
        <v>0</v>
      </c>
      <c r="AA247" s="93"/>
      <c r="AB247" s="93">
        <f t="shared" si="41"/>
        <v>2</v>
      </c>
      <c r="AC247" s="211">
        <f t="shared" si="43"/>
        <v>1</v>
      </c>
      <c r="AD247" s="211">
        <f t="shared" si="44"/>
        <v>1</v>
      </c>
      <c r="AE247" s="211">
        <f t="shared" si="45"/>
        <v>0</v>
      </c>
      <c r="AF247" s="211">
        <f t="shared" si="46"/>
        <v>0</v>
      </c>
    </row>
    <row r="248" spans="1:32" x14ac:dyDescent="0.2">
      <c r="A248" s="131" t="s">
        <v>1950</v>
      </c>
      <c r="B248" s="115" t="s">
        <v>752</v>
      </c>
      <c r="C248" s="45">
        <v>11</v>
      </c>
      <c r="D248" s="45">
        <v>15</v>
      </c>
      <c r="E248" s="45">
        <v>14</v>
      </c>
      <c r="F248" s="45">
        <v>7</v>
      </c>
      <c r="G248" s="93">
        <f t="shared" si="42"/>
        <v>12.22</v>
      </c>
      <c r="H248" s="93">
        <f t="shared" si="40"/>
        <v>87.78</v>
      </c>
      <c r="I248" s="115" t="s">
        <v>753</v>
      </c>
      <c r="J248" s="115"/>
      <c r="K248" s="115" t="s">
        <v>754</v>
      </c>
      <c r="L248" s="108">
        <v>0</v>
      </c>
      <c r="M248" s="93">
        <v>2</v>
      </c>
      <c r="N248" s="93">
        <v>0</v>
      </c>
      <c r="O248" s="108">
        <v>0</v>
      </c>
      <c r="P248" s="93">
        <v>0</v>
      </c>
      <c r="Q248" s="93">
        <v>0</v>
      </c>
      <c r="R248" s="93">
        <v>0</v>
      </c>
      <c r="S248" s="108">
        <v>0</v>
      </c>
      <c r="T248" s="93">
        <v>0</v>
      </c>
      <c r="U248" s="93">
        <v>0</v>
      </c>
      <c r="V248" s="93">
        <v>0</v>
      </c>
      <c r="W248" s="93">
        <v>0</v>
      </c>
      <c r="X248" s="93">
        <v>0</v>
      </c>
      <c r="Y248" s="93">
        <v>3</v>
      </c>
      <c r="Z248" s="93">
        <v>0</v>
      </c>
      <c r="AA248" s="93"/>
      <c r="AB248" s="93">
        <f t="shared" si="41"/>
        <v>5</v>
      </c>
      <c r="AC248" s="211">
        <f t="shared" si="43"/>
        <v>0</v>
      </c>
      <c r="AD248" s="211">
        <f t="shared" si="44"/>
        <v>0</v>
      </c>
      <c r="AE248" s="211">
        <f t="shared" si="45"/>
        <v>3</v>
      </c>
      <c r="AF248" s="211">
        <f t="shared" si="46"/>
        <v>2</v>
      </c>
    </row>
    <row r="249" spans="1:32" x14ac:dyDescent="0.2">
      <c r="A249" s="131" t="s">
        <v>1951</v>
      </c>
      <c r="B249" s="115"/>
      <c r="C249" s="45">
        <v>15</v>
      </c>
      <c r="D249" s="45">
        <v>4</v>
      </c>
      <c r="E249" s="45">
        <v>8</v>
      </c>
      <c r="F249" s="45">
        <v>13</v>
      </c>
      <c r="G249" s="93">
        <f t="shared" si="42"/>
        <v>10.4</v>
      </c>
      <c r="H249" s="93">
        <f t="shared" si="40"/>
        <v>89.6</v>
      </c>
      <c r="I249" s="115" t="s">
        <v>755</v>
      </c>
      <c r="J249" s="115" t="s">
        <v>756</v>
      </c>
      <c r="K249" s="115" t="s">
        <v>757</v>
      </c>
      <c r="L249" s="108">
        <v>2</v>
      </c>
      <c r="M249" s="93">
        <v>0</v>
      </c>
      <c r="N249" s="93">
        <v>0</v>
      </c>
      <c r="O249" s="108">
        <v>0</v>
      </c>
      <c r="P249" s="93">
        <v>0</v>
      </c>
      <c r="Q249" s="93">
        <v>0</v>
      </c>
      <c r="R249" s="93">
        <v>0</v>
      </c>
      <c r="S249" s="108">
        <v>1</v>
      </c>
      <c r="T249" s="93">
        <v>0</v>
      </c>
      <c r="U249" s="93">
        <v>0</v>
      </c>
      <c r="V249" s="93">
        <v>0</v>
      </c>
      <c r="W249" s="93">
        <v>0</v>
      </c>
      <c r="X249" s="93">
        <v>1</v>
      </c>
      <c r="Y249" s="93">
        <v>1</v>
      </c>
      <c r="Z249" s="93">
        <v>0</v>
      </c>
      <c r="AA249" s="93"/>
      <c r="AB249" s="93">
        <f t="shared" si="41"/>
        <v>5</v>
      </c>
      <c r="AC249" s="211">
        <f t="shared" si="43"/>
        <v>1</v>
      </c>
      <c r="AD249" s="211">
        <f t="shared" si="44"/>
        <v>2</v>
      </c>
      <c r="AE249" s="211">
        <f t="shared" si="45"/>
        <v>2</v>
      </c>
      <c r="AF249" s="211">
        <f t="shared" si="46"/>
        <v>0</v>
      </c>
    </row>
    <row r="250" spans="1:32" x14ac:dyDescent="0.2">
      <c r="A250" s="131" t="s">
        <v>1952</v>
      </c>
      <c r="B250" s="209"/>
      <c r="C250" s="210">
        <v>0</v>
      </c>
      <c r="D250" s="210">
        <v>2</v>
      </c>
      <c r="E250" s="210">
        <v>6</v>
      </c>
      <c r="F250" s="210">
        <v>0</v>
      </c>
      <c r="G250" s="211">
        <f t="shared" si="42"/>
        <v>2.08</v>
      </c>
      <c r="H250" s="211">
        <f t="shared" si="40"/>
        <v>97.92</v>
      </c>
      <c r="I250" s="209" t="s">
        <v>758</v>
      </c>
      <c r="J250" s="209"/>
      <c r="K250" s="209" t="s">
        <v>759</v>
      </c>
      <c r="L250" s="212">
        <v>0</v>
      </c>
      <c r="M250" s="211">
        <v>4</v>
      </c>
      <c r="N250" s="211">
        <v>1</v>
      </c>
      <c r="O250" s="212">
        <v>0</v>
      </c>
      <c r="P250" s="211">
        <v>0</v>
      </c>
      <c r="Q250" s="211">
        <v>3</v>
      </c>
      <c r="R250" s="211">
        <v>0</v>
      </c>
      <c r="S250" s="212">
        <v>1</v>
      </c>
      <c r="T250" s="211">
        <v>0</v>
      </c>
      <c r="U250" s="211">
        <v>0</v>
      </c>
      <c r="V250" s="211">
        <v>0</v>
      </c>
      <c r="W250" s="211">
        <v>0</v>
      </c>
      <c r="X250" s="211">
        <v>3</v>
      </c>
      <c r="Y250" s="211">
        <v>3</v>
      </c>
      <c r="Z250" s="211">
        <v>0</v>
      </c>
      <c r="AA250" s="211"/>
      <c r="AB250" s="211">
        <f t="shared" si="41"/>
        <v>15</v>
      </c>
      <c r="AC250" s="211">
        <f t="shared" si="43"/>
        <v>1</v>
      </c>
      <c r="AD250" s="211">
        <f t="shared" si="44"/>
        <v>3</v>
      </c>
      <c r="AE250" s="211">
        <f t="shared" si="45"/>
        <v>7</v>
      </c>
      <c r="AF250" s="211">
        <f t="shared" si="46"/>
        <v>4</v>
      </c>
    </row>
    <row r="251" spans="1:32" x14ac:dyDescent="0.2">
      <c r="A251" s="131" t="s">
        <v>1953</v>
      </c>
      <c r="B251" s="240" t="s">
        <v>760</v>
      </c>
      <c r="C251" s="241">
        <v>0</v>
      </c>
      <c r="D251" s="241">
        <v>0</v>
      </c>
      <c r="E251" s="241">
        <v>0</v>
      </c>
      <c r="F251" s="241">
        <v>0</v>
      </c>
      <c r="G251" s="242">
        <f t="shared" si="42"/>
        <v>0</v>
      </c>
      <c r="H251" s="242">
        <f t="shared" si="40"/>
        <v>100</v>
      </c>
      <c r="I251" s="240" t="s">
        <v>761</v>
      </c>
      <c r="J251" s="240"/>
      <c r="K251" s="240" t="s">
        <v>762</v>
      </c>
      <c r="L251" s="243">
        <v>0</v>
      </c>
      <c r="M251" s="242">
        <v>4</v>
      </c>
      <c r="N251" s="242">
        <v>0</v>
      </c>
      <c r="O251" s="243">
        <v>0</v>
      </c>
      <c r="P251" s="242">
        <v>0</v>
      </c>
      <c r="Q251" s="242">
        <v>0</v>
      </c>
      <c r="R251" s="242">
        <v>1</v>
      </c>
      <c r="S251" s="243">
        <v>1</v>
      </c>
      <c r="T251" s="242">
        <v>0</v>
      </c>
      <c r="U251" s="242">
        <v>0</v>
      </c>
      <c r="V251" s="242">
        <v>0</v>
      </c>
      <c r="W251" s="242">
        <v>0</v>
      </c>
      <c r="X251" s="242">
        <v>1</v>
      </c>
      <c r="Y251" s="242">
        <v>1</v>
      </c>
      <c r="Z251" s="242">
        <v>0</v>
      </c>
      <c r="AA251" s="242"/>
      <c r="AB251" s="242">
        <f t="shared" si="41"/>
        <v>8</v>
      </c>
      <c r="AC251" s="211">
        <f t="shared" si="43"/>
        <v>2</v>
      </c>
      <c r="AD251" s="211">
        <f t="shared" si="44"/>
        <v>0</v>
      </c>
      <c r="AE251" s="211">
        <f t="shared" si="45"/>
        <v>2</v>
      </c>
      <c r="AF251" s="211">
        <f t="shared" si="46"/>
        <v>4</v>
      </c>
    </row>
    <row r="252" spans="1:32" x14ac:dyDescent="0.2">
      <c r="A252" s="131" t="s">
        <v>1954</v>
      </c>
      <c r="B252" s="115" t="s">
        <v>763</v>
      </c>
      <c r="C252" s="45">
        <v>0</v>
      </c>
      <c r="D252" s="45">
        <v>0</v>
      </c>
      <c r="E252" s="45">
        <v>0</v>
      </c>
      <c r="F252" s="45">
        <v>0</v>
      </c>
      <c r="G252" s="93">
        <f t="shared" si="42"/>
        <v>0</v>
      </c>
      <c r="H252" s="93">
        <f t="shared" si="40"/>
        <v>100</v>
      </c>
      <c r="I252" s="115" t="s">
        <v>764</v>
      </c>
      <c r="J252" s="115"/>
      <c r="K252" s="115" t="s">
        <v>765</v>
      </c>
      <c r="L252" s="108">
        <v>0</v>
      </c>
      <c r="M252" s="93">
        <v>1</v>
      </c>
      <c r="N252" s="93">
        <v>0</v>
      </c>
      <c r="O252" s="108">
        <v>0</v>
      </c>
      <c r="P252" s="93">
        <v>0</v>
      </c>
      <c r="Q252" s="93">
        <v>0</v>
      </c>
      <c r="R252" s="93">
        <v>0</v>
      </c>
      <c r="S252" s="108">
        <v>1</v>
      </c>
      <c r="T252" s="93">
        <v>0</v>
      </c>
      <c r="U252" s="93">
        <v>0</v>
      </c>
      <c r="V252" s="93">
        <v>0</v>
      </c>
      <c r="W252" s="93">
        <v>0</v>
      </c>
      <c r="X252" s="93">
        <v>0</v>
      </c>
      <c r="Y252" s="93">
        <v>0</v>
      </c>
      <c r="Z252" s="93">
        <v>0</v>
      </c>
      <c r="AA252" s="93"/>
      <c r="AB252" s="93">
        <f t="shared" si="41"/>
        <v>2</v>
      </c>
      <c r="AC252" s="211">
        <f t="shared" si="43"/>
        <v>1</v>
      </c>
      <c r="AD252" s="211">
        <f t="shared" si="44"/>
        <v>0</v>
      </c>
      <c r="AE252" s="211">
        <f t="shared" si="45"/>
        <v>0</v>
      </c>
      <c r="AF252" s="211">
        <f t="shared" si="46"/>
        <v>1</v>
      </c>
    </row>
    <row r="253" spans="1:32" x14ac:dyDescent="0.2">
      <c r="A253" s="131" t="s">
        <v>1955</v>
      </c>
      <c r="B253" s="115"/>
      <c r="C253" s="45">
        <v>0</v>
      </c>
      <c r="D253" s="45">
        <v>0</v>
      </c>
      <c r="E253" s="45">
        <v>0</v>
      </c>
      <c r="F253" s="45">
        <v>0</v>
      </c>
      <c r="G253" s="93">
        <f t="shared" si="42"/>
        <v>0</v>
      </c>
      <c r="H253" s="93">
        <f t="shared" si="40"/>
        <v>100</v>
      </c>
      <c r="I253" s="115" t="s">
        <v>766</v>
      </c>
      <c r="J253" s="115" t="s">
        <v>767</v>
      </c>
      <c r="K253" s="115" t="s">
        <v>768</v>
      </c>
      <c r="L253" s="108">
        <v>0</v>
      </c>
      <c r="M253" s="93">
        <v>1</v>
      </c>
      <c r="N253" s="93">
        <v>0</v>
      </c>
      <c r="O253" s="108">
        <v>0</v>
      </c>
      <c r="P253" s="93">
        <v>0</v>
      </c>
      <c r="Q253" s="93">
        <v>0</v>
      </c>
      <c r="R253" s="93">
        <v>0</v>
      </c>
      <c r="S253" s="108">
        <v>0</v>
      </c>
      <c r="T253" s="93">
        <v>0</v>
      </c>
      <c r="U253" s="93">
        <v>0</v>
      </c>
      <c r="V253" s="93">
        <v>0</v>
      </c>
      <c r="W253" s="93">
        <v>0</v>
      </c>
      <c r="X253" s="93">
        <v>1</v>
      </c>
      <c r="Y253" s="93">
        <v>0</v>
      </c>
      <c r="Z253" s="93">
        <v>0</v>
      </c>
      <c r="AA253" s="93"/>
      <c r="AB253" s="93">
        <f t="shared" si="41"/>
        <v>2</v>
      </c>
      <c r="AC253" s="211">
        <f t="shared" si="43"/>
        <v>0</v>
      </c>
      <c r="AD253" s="211">
        <f t="shared" si="44"/>
        <v>0</v>
      </c>
      <c r="AE253" s="211">
        <f t="shared" si="45"/>
        <v>1</v>
      </c>
      <c r="AF253" s="211">
        <f t="shared" si="46"/>
        <v>1</v>
      </c>
    </row>
    <row r="254" spans="1:32" x14ac:dyDescent="0.2">
      <c r="A254" s="131" t="s">
        <v>1956</v>
      </c>
      <c r="B254" s="209"/>
      <c r="C254" s="210">
        <v>1</v>
      </c>
      <c r="D254" s="210">
        <v>0</v>
      </c>
      <c r="E254" s="210">
        <v>0</v>
      </c>
      <c r="F254" s="210">
        <v>0</v>
      </c>
      <c r="G254" s="211">
        <f t="shared" si="42"/>
        <v>0.26</v>
      </c>
      <c r="H254" s="211">
        <f t="shared" si="40"/>
        <v>99.74</v>
      </c>
      <c r="I254" s="209" t="s">
        <v>769</v>
      </c>
      <c r="J254" s="209" t="s">
        <v>167</v>
      </c>
      <c r="K254" s="209" t="s">
        <v>770</v>
      </c>
      <c r="L254" s="212">
        <v>2</v>
      </c>
      <c r="M254" s="211">
        <v>3</v>
      </c>
      <c r="N254" s="211">
        <v>1</v>
      </c>
      <c r="O254" s="212">
        <v>0</v>
      </c>
      <c r="P254" s="211">
        <v>1</v>
      </c>
      <c r="Q254" s="211">
        <v>0</v>
      </c>
      <c r="R254" s="211">
        <v>3</v>
      </c>
      <c r="S254" s="212">
        <v>1</v>
      </c>
      <c r="T254" s="211">
        <v>0</v>
      </c>
      <c r="U254" s="211">
        <v>0</v>
      </c>
      <c r="V254" s="211">
        <v>1</v>
      </c>
      <c r="W254" s="211">
        <v>0</v>
      </c>
      <c r="X254" s="211">
        <v>2</v>
      </c>
      <c r="Y254" s="211">
        <v>1</v>
      </c>
      <c r="Z254" s="211">
        <v>0</v>
      </c>
      <c r="AA254" s="211"/>
      <c r="AB254" s="211">
        <f t="shared" si="41"/>
        <v>15</v>
      </c>
      <c r="AC254" s="211">
        <f t="shared" si="43"/>
        <v>4</v>
      </c>
      <c r="AD254" s="211">
        <f t="shared" si="44"/>
        <v>2</v>
      </c>
      <c r="AE254" s="211">
        <f t="shared" si="45"/>
        <v>5</v>
      </c>
      <c r="AF254" s="211">
        <f t="shared" si="46"/>
        <v>4</v>
      </c>
    </row>
    <row r="255" spans="1:32" x14ac:dyDescent="0.2">
      <c r="A255" s="131" t="s">
        <v>1957</v>
      </c>
      <c r="B255" s="115"/>
      <c r="C255" s="45">
        <v>0</v>
      </c>
      <c r="D255" s="45">
        <v>0</v>
      </c>
      <c r="E255" s="45">
        <v>0</v>
      </c>
      <c r="F255" s="45">
        <v>0</v>
      </c>
      <c r="G255" s="93">
        <f t="shared" si="42"/>
        <v>0</v>
      </c>
      <c r="H255" s="93">
        <f t="shared" si="40"/>
        <v>100</v>
      </c>
      <c r="I255" s="115" t="s">
        <v>771</v>
      </c>
      <c r="J255" s="115" t="s">
        <v>772</v>
      </c>
      <c r="K255" s="115" t="s">
        <v>773</v>
      </c>
      <c r="L255" s="108">
        <v>1</v>
      </c>
      <c r="M255" s="93">
        <v>4</v>
      </c>
      <c r="N255" s="93">
        <v>0</v>
      </c>
      <c r="O255" s="108">
        <v>0</v>
      </c>
      <c r="P255" s="93">
        <v>0</v>
      </c>
      <c r="Q255" s="93">
        <v>0</v>
      </c>
      <c r="R255" s="93">
        <v>0</v>
      </c>
      <c r="S255" s="108">
        <v>2</v>
      </c>
      <c r="T255" s="93">
        <v>0</v>
      </c>
      <c r="U255" s="93">
        <v>0</v>
      </c>
      <c r="V255" s="93">
        <v>0</v>
      </c>
      <c r="W255" s="93">
        <v>0</v>
      </c>
      <c r="X255" s="93">
        <v>1</v>
      </c>
      <c r="Y255" s="93">
        <v>1</v>
      </c>
      <c r="Z255" s="93">
        <v>0</v>
      </c>
      <c r="AA255" s="93"/>
      <c r="AB255" s="93">
        <f t="shared" si="41"/>
        <v>9</v>
      </c>
      <c r="AC255" s="211">
        <f t="shared" si="43"/>
        <v>2</v>
      </c>
      <c r="AD255" s="211">
        <f t="shared" si="44"/>
        <v>1</v>
      </c>
      <c r="AE255" s="211">
        <f t="shared" si="45"/>
        <v>2</v>
      </c>
      <c r="AF255" s="211">
        <f t="shared" si="46"/>
        <v>4</v>
      </c>
    </row>
    <row r="256" spans="1:32" x14ac:dyDescent="0.2">
      <c r="A256" s="131" t="s">
        <v>1958</v>
      </c>
      <c r="B256" s="115" t="s">
        <v>774</v>
      </c>
      <c r="C256" s="45">
        <v>1</v>
      </c>
      <c r="D256" s="45">
        <v>4</v>
      </c>
      <c r="E256" s="45">
        <v>3</v>
      </c>
      <c r="F256" s="45">
        <v>3</v>
      </c>
      <c r="G256" s="93">
        <f t="shared" si="42"/>
        <v>2.8600000000000003</v>
      </c>
      <c r="H256" s="93">
        <f t="shared" si="40"/>
        <v>97.14</v>
      </c>
      <c r="I256" s="115" t="s">
        <v>775</v>
      </c>
      <c r="J256" s="115" t="s">
        <v>776</v>
      </c>
      <c r="K256" s="115" t="s">
        <v>777</v>
      </c>
      <c r="L256" s="108">
        <v>2</v>
      </c>
      <c r="M256" s="93">
        <v>2</v>
      </c>
      <c r="N256" s="93">
        <v>1</v>
      </c>
      <c r="O256" s="108">
        <v>0</v>
      </c>
      <c r="P256" s="93">
        <v>2</v>
      </c>
      <c r="Q256" s="93">
        <v>1</v>
      </c>
      <c r="R256" s="93">
        <v>0</v>
      </c>
      <c r="S256" s="108">
        <v>0</v>
      </c>
      <c r="T256" s="93">
        <v>0</v>
      </c>
      <c r="U256" s="93">
        <v>0</v>
      </c>
      <c r="V256" s="93">
        <v>0</v>
      </c>
      <c r="W256" s="93">
        <v>0</v>
      </c>
      <c r="X256" s="93">
        <v>1</v>
      </c>
      <c r="Y256" s="93">
        <v>0</v>
      </c>
      <c r="Z256" s="93">
        <v>0</v>
      </c>
      <c r="AA256" s="93"/>
      <c r="AB256" s="93">
        <f t="shared" si="41"/>
        <v>9</v>
      </c>
      <c r="AC256" s="211">
        <f t="shared" si="43"/>
        <v>0</v>
      </c>
      <c r="AD256" s="211">
        <f t="shared" si="44"/>
        <v>3</v>
      </c>
      <c r="AE256" s="211">
        <f t="shared" si="45"/>
        <v>4</v>
      </c>
      <c r="AF256" s="211">
        <f t="shared" si="46"/>
        <v>2</v>
      </c>
    </row>
    <row r="257" spans="1:32" x14ac:dyDescent="0.2">
      <c r="A257" s="131" t="s">
        <v>1959</v>
      </c>
      <c r="B257" s="115"/>
      <c r="C257" s="45">
        <v>1</v>
      </c>
      <c r="D257" s="45">
        <v>0</v>
      </c>
      <c r="E257" s="45">
        <v>0</v>
      </c>
      <c r="F257" s="45">
        <v>0</v>
      </c>
      <c r="G257" s="93">
        <f t="shared" si="42"/>
        <v>0.26</v>
      </c>
      <c r="H257" s="93">
        <f t="shared" si="40"/>
        <v>99.74</v>
      </c>
      <c r="I257" s="115" t="s">
        <v>778</v>
      </c>
      <c r="J257" s="115"/>
      <c r="K257" s="115" t="s">
        <v>779</v>
      </c>
      <c r="L257" s="108">
        <v>0</v>
      </c>
      <c r="M257" s="93">
        <v>1</v>
      </c>
      <c r="N257" s="93">
        <v>0</v>
      </c>
      <c r="O257" s="108">
        <v>0</v>
      </c>
      <c r="P257" s="93">
        <v>0</v>
      </c>
      <c r="Q257" s="93">
        <v>0</v>
      </c>
      <c r="R257" s="93">
        <v>0</v>
      </c>
      <c r="S257" s="108">
        <v>0</v>
      </c>
      <c r="T257" s="93">
        <v>0</v>
      </c>
      <c r="U257" s="93">
        <v>0</v>
      </c>
      <c r="V257" s="93">
        <v>0</v>
      </c>
      <c r="W257" s="93">
        <v>0</v>
      </c>
      <c r="X257" s="93">
        <v>1</v>
      </c>
      <c r="Y257" s="93">
        <v>0</v>
      </c>
      <c r="Z257" s="93">
        <v>0</v>
      </c>
      <c r="AA257" s="93"/>
      <c r="AB257" s="93">
        <f t="shared" si="41"/>
        <v>2</v>
      </c>
      <c r="AC257" s="211">
        <f t="shared" si="43"/>
        <v>0</v>
      </c>
      <c r="AD257" s="211">
        <f t="shared" si="44"/>
        <v>0</v>
      </c>
      <c r="AE257" s="211">
        <f t="shared" si="45"/>
        <v>1</v>
      </c>
      <c r="AF257" s="211">
        <f t="shared" si="46"/>
        <v>1</v>
      </c>
    </row>
    <row r="258" spans="1:32" x14ac:dyDescent="0.2">
      <c r="A258" s="131" t="s">
        <v>1960</v>
      </c>
      <c r="B258" s="115"/>
      <c r="C258" s="45">
        <v>1</v>
      </c>
      <c r="D258" s="45">
        <v>1</v>
      </c>
      <c r="E258" s="45">
        <v>0</v>
      </c>
      <c r="F258" s="45">
        <v>0</v>
      </c>
      <c r="G258" s="93">
        <f t="shared" si="42"/>
        <v>0.52</v>
      </c>
      <c r="H258" s="93">
        <f t="shared" si="40"/>
        <v>99.48</v>
      </c>
      <c r="I258" s="115" t="s">
        <v>780</v>
      </c>
      <c r="J258" s="115"/>
      <c r="K258" s="115" t="s">
        <v>666</v>
      </c>
      <c r="L258" s="108">
        <v>1</v>
      </c>
      <c r="M258" s="93">
        <v>1</v>
      </c>
      <c r="N258" s="93">
        <v>0</v>
      </c>
      <c r="O258" s="108">
        <v>0</v>
      </c>
      <c r="P258" s="93">
        <v>0</v>
      </c>
      <c r="Q258" s="93">
        <v>0</v>
      </c>
      <c r="R258" s="93">
        <v>1</v>
      </c>
      <c r="S258" s="108">
        <v>0</v>
      </c>
      <c r="T258" s="93">
        <v>0</v>
      </c>
      <c r="U258" s="93">
        <v>0</v>
      </c>
      <c r="V258" s="93">
        <v>0</v>
      </c>
      <c r="W258" s="93">
        <v>0</v>
      </c>
      <c r="X258" s="93">
        <v>1</v>
      </c>
      <c r="Y258" s="93">
        <v>2</v>
      </c>
      <c r="Z258" s="93">
        <v>0</v>
      </c>
      <c r="AA258" s="93"/>
      <c r="AB258" s="93">
        <f t="shared" si="41"/>
        <v>6</v>
      </c>
      <c r="AC258" s="211">
        <f t="shared" si="43"/>
        <v>1</v>
      </c>
      <c r="AD258" s="211">
        <f t="shared" si="44"/>
        <v>1</v>
      </c>
      <c r="AE258" s="211">
        <f t="shared" si="45"/>
        <v>3</v>
      </c>
      <c r="AF258" s="211">
        <f t="shared" si="46"/>
        <v>1</v>
      </c>
    </row>
    <row r="259" spans="1:32" x14ac:dyDescent="0.2">
      <c r="A259" s="131" t="s">
        <v>1961</v>
      </c>
      <c r="B259" s="115"/>
      <c r="C259" s="45">
        <v>19</v>
      </c>
      <c r="D259" s="45">
        <v>29</v>
      </c>
      <c r="E259" s="45">
        <v>8</v>
      </c>
      <c r="F259" s="45">
        <v>14</v>
      </c>
      <c r="G259" s="93">
        <f t="shared" si="42"/>
        <v>18.2</v>
      </c>
      <c r="H259" s="93">
        <f t="shared" si="40"/>
        <v>81.8</v>
      </c>
      <c r="I259" s="115" t="s">
        <v>781</v>
      </c>
      <c r="J259" s="115" t="s">
        <v>782</v>
      </c>
      <c r="K259" s="115" t="s">
        <v>783</v>
      </c>
      <c r="L259" s="108">
        <v>1</v>
      </c>
      <c r="M259" s="93">
        <v>2</v>
      </c>
      <c r="N259" s="93">
        <v>0</v>
      </c>
      <c r="O259" s="108">
        <v>0</v>
      </c>
      <c r="P259" s="93">
        <v>0</v>
      </c>
      <c r="Q259" s="93">
        <v>0</v>
      </c>
      <c r="R259" s="93">
        <v>0</v>
      </c>
      <c r="S259" s="108">
        <v>0</v>
      </c>
      <c r="T259" s="93">
        <v>0</v>
      </c>
      <c r="U259" s="93">
        <v>0</v>
      </c>
      <c r="V259" s="93">
        <v>0</v>
      </c>
      <c r="W259" s="93">
        <v>0</v>
      </c>
      <c r="X259" s="93">
        <v>1</v>
      </c>
      <c r="Y259" s="93">
        <v>0</v>
      </c>
      <c r="Z259" s="93">
        <v>0</v>
      </c>
      <c r="AA259" s="93"/>
      <c r="AB259" s="93">
        <f t="shared" si="41"/>
        <v>4</v>
      </c>
      <c r="AC259" s="211">
        <f t="shared" si="43"/>
        <v>0</v>
      </c>
      <c r="AD259" s="211">
        <f t="shared" si="44"/>
        <v>1</v>
      </c>
      <c r="AE259" s="211">
        <f t="shared" si="45"/>
        <v>1</v>
      </c>
      <c r="AF259" s="211">
        <f t="shared" si="46"/>
        <v>2</v>
      </c>
    </row>
    <row r="260" spans="1:32" x14ac:dyDescent="0.2">
      <c r="A260" s="131" t="s">
        <v>1962</v>
      </c>
      <c r="B260" s="115"/>
      <c r="C260" s="45">
        <v>5</v>
      </c>
      <c r="D260" s="45">
        <v>7</v>
      </c>
      <c r="E260" s="45">
        <v>2</v>
      </c>
      <c r="F260" s="45">
        <v>4</v>
      </c>
      <c r="G260" s="93">
        <f t="shared" si="42"/>
        <v>4.68</v>
      </c>
      <c r="H260" s="93">
        <f t="shared" si="40"/>
        <v>95.32</v>
      </c>
      <c r="I260" s="115" t="s">
        <v>784</v>
      </c>
      <c r="J260" s="115" t="s">
        <v>782</v>
      </c>
      <c r="K260" s="115" t="s">
        <v>785</v>
      </c>
      <c r="L260" s="108">
        <v>0</v>
      </c>
      <c r="M260" s="93">
        <v>0</v>
      </c>
      <c r="N260" s="93">
        <v>0</v>
      </c>
      <c r="O260" s="108">
        <v>0</v>
      </c>
      <c r="P260" s="93">
        <v>0</v>
      </c>
      <c r="Q260" s="93">
        <v>0</v>
      </c>
      <c r="R260" s="93">
        <v>0</v>
      </c>
      <c r="S260" s="108">
        <v>0</v>
      </c>
      <c r="T260" s="93">
        <v>0</v>
      </c>
      <c r="U260" s="93">
        <v>0</v>
      </c>
      <c r="V260" s="93">
        <v>0</v>
      </c>
      <c r="W260" s="93">
        <v>0</v>
      </c>
      <c r="X260" s="93">
        <v>2</v>
      </c>
      <c r="Y260" s="93">
        <v>1</v>
      </c>
      <c r="Z260" s="93">
        <v>0</v>
      </c>
      <c r="AA260" s="93"/>
      <c r="AB260" s="93">
        <f t="shared" si="41"/>
        <v>3</v>
      </c>
      <c r="AC260" s="211">
        <f t="shared" si="43"/>
        <v>0</v>
      </c>
      <c r="AD260" s="211">
        <f t="shared" si="44"/>
        <v>0</v>
      </c>
      <c r="AE260" s="211">
        <f t="shared" si="45"/>
        <v>3</v>
      </c>
      <c r="AF260" s="211">
        <f t="shared" si="46"/>
        <v>0</v>
      </c>
    </row>
    <row r="261" spans="1:32" x14ac:dyDescent="0.2">
      <c r="A261" s="131" t="s">
        <v>1963</v>
      </c>
      <c r="B261" s="115"/>
      <c r="C261" s="45">
        <v>18</v>
      </c>
      <c r="D261" s="45">
        <v>8</v>
      </c>
      <c r="E261" s="45">
        <v>22</v>
      </c>
      <c r="F261" s="45">
        <v>14</v>
      </c>
      <c r="G261" s="93">
        <f t="shared" si="42"/>
        <v>16.12</v>
      </c>
      <c r="H261" s="93">
        <f t="shared" si="40"/>
        <v>83.88</v>
      </c>
      <c r="I261" s="115" t="s">
        <v>786</v>
      </c>
      <c r="J261" s="115" t="s">
        <v>787</v>
      </c>
      <c r="K261" s="115" t="s">
        <v>788</v>
      </c>
      <c r="L261" s="108">
        <v>3</v>
      </c>
      <c r="M261" s="93">
        <v>1</v>
      </c>
      <c r="N261" s="93">
        <v>0</v>
      </c>
      <c r="O261" s="108">
        <v>1</v>
      </c>
      <c r="P261" s="93">
        <v>0</v>
      </c>
      <c r="Q261" s="93">
        <v>0</v>
      </c>
      <c r="R261" s="93">
        <v>1</v>
      </c>
      <c r="S261" s="108">
        <v>0</v>
      </c>
      <c r="T261" s="93">
        <v>0</v>
      </c>
      <c r="U261" s="93">
        <v>0</v>
      </c>
      <c r="V261" s="93">
        <v>0</v>
      </c>
      <c r="W261" s="93">
        <v>0</v>
      </c>
      <c r="X261" s="93">
        <v>1</v>
      </c>
      <c r="Y261" s="93">
        <v>1</v>
      </c>
      <c r="Z261" s="93">
        <v>0</v>
      </c>
      <c r="AA261" s="93"/>
      <c r="AB261" s="93">
        <f t="shared" si="41"/>
        <v>8</v>
      </c>
      <c r="AC261" s="211">
        <f t="shared" si="43"/>
        <v>1</v>
      </c>
      <c r="AD261" s="211">
        <f t="shared" si="44"/>
        <v>4</v>
      </c>
      <c r="AE261" s="211">
        <f t="shared" si="45"/>
        <v>2</v>
      </c>
      <c r="AF261" s="211">
        <f t="shared" si="46"/>
        <v>1</v>
      </c>
    </row>
    <row r="262" spans="1:32" x14ac:dyDescent="0.2">
      <c r="A262" s="131" t="s">
        <v>1964</v>
      </c>
      <c r="B262" s="115" t="s">
        <v>789</v>
      </c>
      <c r="C262" s="45">
        <v>5</v>
      </c>
      <c r="D262" s="45">
        <v>48</v>
      </c>
      <c r="E262" s="45">
        <v>91</v>
      </c>
      <c r="F262" s="45">
        <v>92</v>
      </c>
      <c r="G262" s="93">
        <f t="shared" si="42"/>
        <v>61.36</v>
      </c>
      <c r="H262" s="93">
        <f t="shared" si="40"/>
        <v>38.64</v>
      </c>
      <c r="I262" s="115" t="s">
        <v>790</v>
      </c>
      <c r="J262" s="115" t="s">
        <v>791</v>
      </c>
      <c r="K262" s="115" t="s">
        <v>792</v>
      </c>
      <c r="L262" s="108">
        <v>0</v>
      </c>
      <c r="M262" s="93">
        <v>0</v>
      </c>
      <c r="N262" s="93">
        <v>0</v>
      </c>
      <c r="O262" s="108">
        <v>0</v>
      </c>
      <c r="P262" s="93">
        <v>0</v>
      </c>
      <c r="Q262" s="93">
        <v>0</v>
      </c>
      <c r="R262" s="93">
        <v>0</v>
      </c>
      <c r="S262" s="108">
        <v>0</v>
      </c>
      <c r="T262" s="93">
        <v>0</v>
      </c>
      <c r="U262" s="93">
        <v>0</v>
      </c>
      <c r="V262" s="93">
        <v>0</v>
      </c>
      <c r="W262" s="93">
        <v>0</v>
      </c>
      <c r="X262" s="93">
        <v>0</v>
      </c>
      <c r="Y262" s="93">
        <v>1</v>
      </c>
      <c r="Z262" s="93">
        <v>0</v>
      </c>
      <c r="AA262" s="93"/>
      <c r="AB262" s="93">
        <f t="shared" si="41"/>
        <v>1</v>
      </c>
      <c r="AC262" s="211">
        <f t="shared" si="43"/>
        <v>0</v>
      </c>
      <c r="AD262" s="211">
        <f t="shared" si="44"/>
        <v>0</v>
      </c>
      <c r="AE262" s="211">
        <f t="shared" si="45"/>
        <v>1</v>
      </c>
      <c r="AF262" s="211">
        <f t="shared" si="46"/>
        <v>0</v>
      </c>
    </row>
    <row r="263" spans="1:32" x14ac:dyDescent="0.2">
      <c r="A263" s="131" t="s">
        <v>1965</v>
      </c>
      <c r="B263" s="115" t="s">
        <v>793</v>
      </c>
      <c r="C263" s="45">
        <v>8</v>
      </c>
      <c r="D263" s="45">
        <v>4</v>
      </c>
      <c r="E263" s="45">
        <v>11</v>
      </c>
      <c r="F263" s="45">
        <v>5</v>
      </c>
      <c r="G263" s="93">
        <f t="shared" si="42"/>
        <v>7.28</v>
      </c>
      <c r="H263" s="93">
        <f t="shared" ref="H263:H300" si="47">100-G263</f>
        <v>92.72</v>
      </c>
      <c r="I263" s="115" t="s">
        <v>794</v>
      </c>
      <c r="J263" s="115" t="s">
        <v>795</v>
      </c>
      <c r="K263" s="115" t="s">
        <v>796</v>
      </c>
      <c r="L263" s="108">
        <v>2</v>
      </c>
      <c r="M263" s="93">
        <v>0</v>
      </c>
      <c r="N263" s="93">
        <v>0</v>
      </c>
      <c r="O263" s="108">
        <v>1</v>
      </c>
      <c r="P263" s="93">
        <v>0</v>
      </c>
      <c r="Q263" s="93">
        <v>0</v>
      </c>
      <c r="R263" s="93">
        <v>0</v>
      </c>
      <c r="S263" s="108">
        <v>0</v>
      </c>
      <c r="T263" s="93">
        <v>0</v>
      </c>
      <c r="U263" s="93">
        <v>0</v>
      </c>
      <c r="V263" s="93">
        <v>0</v>
      </c>
      <c r="W263" s="93">
        <v>0</v>
      </c>
      <c r="X263" s="93">
        <v>0</v>
      </c>
      <c r="Y263" s="93">
        <v>1</v>
      </c>
      <c r="Z263" s="93">
        <v>0</v>
      </c>
      <c r="AA263" s="93"/>
      <c r="AB263" s="93">
        <f t="shared" si="41"/>
        <v>4</v>
      </c>
      <c r="AC263" s="211">
        <f t="shared" si="43"/>
        <v>0</v>
      </c>
      <c r="AD263" s="211">
        <f t="shared" si="44"/>
        <v>3</v>
      </c>
      <c r="AE263" s="211">
        <f t="shared" si="45"/>
        <v>1</v>
      </c>
      <c r="AF263" s="211">
        <f t="shared" si="46"/>
        <v>0</v>
      </c>
    </row>
    <row r="264" spans="1:32" x14ac:dyDescent="0.2">
      <c r="A264" s="131" t="s">
        <v>1966</v>
      </c>
      <c r="B264" s="115" t="s">
        <v>797</v>
      </c>
      <c r="C264" s="45">
        <v>6</v>
      </c>
      <c r="D264" s="45">
        <v>6</v>
      </c>
      <c r="E264" s="45">
        <v>9</v>
      </c>
      <c r="F264" s="45">
        <v>8</v>
      </c>
      <c r="G264" s="93">
        <f t="shared" si="42"/>
        <v>7.54</v>
      </c>
      <c r="H264" s="93">
        <f t="shared" si="47"/>
        <v>92.46</v>
      </c>
      <c r="I264" s="115" t="s">
        <v>798</v>
      </c>
      <c r="J264" s="115" t="s">
        <v>799</v>
      </c>
      <c r="K264" s="115" t="s">
        <v>800</v>
      </c>
      <c r="L264" s="108">
        <v>3</v>
      </c>
      <c r="M264" s="93">
        <v>1</v>
      </c>
      <c r="N264" s="93">
        <v>0</v>
      </c>
      <c r="O264" s="108">
        <v>0</v>
      </c>
      <c r="P264" s="93">
        <v>0</v>
      </c>
      <c r="Q264" s="93">
        <v>0</v>
      </c>
      <c r="R264" s="93">
        <v>0</v>
      </c>
      <c r="S264" s="108">
        <v>0</v>
      </c>
      <c r="T264" s="93">
        <v>0</v>
      </c>
      <c r="U264" s="93">
        <v>0</v>
      </c>
      <c r="V264" s="93">
        <v>0</v>
      </c>
      <c r="W264" s="93">
        <v>0</v>
      </c>
      <c r="X264" s="93">
        <v>2</v>
      </c>
      <c r="Y264" s="93">
        <v>1</v>
      </c>
      <c r="Z264" s="93">
        <v>0</v>
      </c>
      <c r="AA264" s="93"/>
      <c r="AB264" s="93">
        <f t="shared" si="41"/>
        <v>7</v>
      </c>
      <c r="AC264" s="211">
        <f t="shared" si="43"/>
        <v>0</v>
      </c>
      <c r="AD264" s="211">
        <f t="shared" si="44"/>
        <v>3</v>
      </c>
      <c r="AE264" s="211">
        <f t="shared" si="45"/>
        <v>3</v>
      </c>
      <c r="AF264" s="211">
        <f t="shared" si="46"/>
        <v>1</v>
      </c>
    </row>
    <row r="265" spans="1:32" x14ac:dyDescent="0.2">
      <c r="A265" s="131" t="s">
        <v>1967</v>
      </c>
      <c r="B265" s="115" t="s">
        <v>801</v>
      </c>
      <c r="C265" s="45">
        <v>7</v>
      </c>
      <c r="D265" s="45">
        <v>5</v>
      </c>
      <c r="E265" s="45">
        <v>6</v>
      </c>
      <c r="F265" s="45">
        <v>13</v>
      </c>
      <c r="G265" s="93">
        <f t="shared" si="42"/>
        <v>8.06</v>
      </c>
      <c r="H265" s="93">
        <f t="shared" si="47"/>
        <v>91.94</v>
      </c>
      <c r="I265" s="115" t="s">
        <v>802</v>
      </c>
      <c r="J265" s="115" t="s">
        <v>803</v>
      </c>
      <c r="K265" s="115" t="s">
        <v>804</v>
      </c>
      <c r="L265" s="108">
        <v>0</v>
      </c>
      <c r="M265" s="93">
        <v>1</v>
      </c>
      <c r="N265" s="93">
        <v>0</v>
      </c>
      <c r="O265" s="108">
        <v>0</v>
      </c>
      <c r="P265" s="93">
        <v>0</v>
      </c>
      <c r="Q265" s="93">
        <v>0</v>
      </c>
      <c r="R265" s="93">
        <v>0</v>
      </c>
      <c r="S265" s="108">
        <v>0</v>
      </c>
      <c r="T265" s="93">
        <v>0</v>
      </c>
      <c r="U265" s="93">
        <v>0</v>
      </c>
      <c r="V265" s="93">
        <v>0</v>
      </c>
      <c r="W265" s="93">
        <v>0</v>
      </c>
      <c r="X265" s="93">
        <v>0</v>
      </c>
      <c r="Y265" s="93">
        <v>0</v>
      </c>
      <c r="Z265" s="93">
        <v>0</v>
      </c>
      <c r="AA265" s="93"/>
      <c r="AB265" s="93">
        <f t="shared" si="41"/>
        <v>1</v>
      </c>
      <c r="AC265" s="211">
        <f t="shared" si="43"/>
        <v>0</v>
      </c>
      <c r="AD265" s="211">
        <f t="shared" si="44"/>
        <v>0</v>
      </c>
      <c r="AE265" s="211">
        <f t="shared" si="45"/>
        <v>0</v>
      </c>
      <c r="AF265" s="211">
        <f t="shared" si="46"/>
        <v>1</v>
      </c>
    </row>
    <row r="266" spans="1:32" x14ac:dyDescent="0.2">
      <c r="A266" s="131" t="s">
        <v>1968</v>
      </c>
      <c r="B266" s="115" t="s">
        <v>805</v>
      </c>
      <c r="C266" s="45">
        <v>12</v>
      </c>
      <c r="D266" s="45">
        <v>5</v>
      </c>
      <c r="E266" s="45">
        <v>10</v>
      </c>
      <c r="F266" s="45">
        <v>8</v>
      </c>
      <c r="G266" s="93">
        <f t="shared" si="42"/>
        <v>9.1</v>
      </c>
      <c r="H266" s="93">
        <f t="shared" si="47"/>
        <v>90.9</v>
      </c>
      <c r="I266" s="115" t="s">
        <v>806</v>
      </c>
      <c r="J266" s="115" t="s">
        <v>807</v>
      </c>
      <c r="K266" s="115" t="s">
        <v>808</v>
      </c>
      <c r="L266" s="108">
        <v>2</v>
      </c>
      <c r="M266" s="93">
        <v>2</v>
      </c>
      <c r="N266" s="93">
        <v>0</v>
      </c>
      <c r="O266" s="108">
        <v>0</v>
      </c>
      <c r="P266" s="93">
        <v>0</v>
      </c>
      <c r="Q266" s="93">
        <v>0</v>
      </c>
      <c r="R266" s="93">
        <v>0</v>
      </c>
      <c r="S266" s="108">
        <v>0</v>
      </c>
      <c r="T266" s="93">
        <v>0</v>
      </c>
      <c r="U266" s="93">
        <v>0</v>
      </c>
      <c r="V266" s="93">
        <v>0</v>
      </c>
      <c r="W266" s="93">
        <v>0</v>
      </c>
      <c r="X266" s="93">
        <v>0</v>
      </c>
      <c r="Y266" s="93">
        <v>2</v>
      </c>
      <c r="Z266" s="93">
        <v>0</v>
      </c>
      <c r="AA266" s="93"/>
      <c r="AB266" s="93">
        <f t="shared" ref="AB266:AB325" si="48">SUM(L266:Z266)</f>
        <v>6</v>
      </c>
      <c r="AC266" s="211">
        <f t="shared" si="43"/>
        <v>0</v>
      </c>
      <c r="AD266" s="211">
        <f t="shared" si="44"/>
        <v>2</v>
      </c>
      <c r="AE266" s="211">
        <f t="shared" si="45"/>
        <v>2</v>
      </c>
      <c r="AF266" s="211">
        <f t="shared" si="46"/>
        <v>2</v>
      </c>
    </row>
    <row r="267" spans="1:32" x14ac:dyDescent="0.2">
      <c r="A267" s="131" t="s">
        <v>1969</v>
      </c>
      <c r="B267" s="115" t="s">
        <v>809</v>
      </c>
      <c r="C267" s="45">
        <v>30</v>
      </c>
      <c r="D267" s="45">
        <v>16</v>
      </c>
      <c r="E267" s="45">
        <v>18</v>
      </c>
      <c r="F267" s="45">
        <v>29</v>
      </c>
      <c r="G267" s="93">
        <f t="shared" si="42"/>
        <v>24.18</v>
      </c>
      <c r="H267" s="93">
        <f t="shared" si="47"/>
        <v>75.819999999999993</v>
      </c>
      <c r="I267" s="115" t="s">
        <v>810</v>
      </c>
      <c r="J267" s="115" t="s">
        <v>811</v>
      </c>
      <c r="K267" s="115" t="s">
        <v>812</v>
      </c>
      <c r="L267" s="108">
        <v>3</v>
      </c>
      <c r="M267" s="93">
        <v>1</v>
      </c>
      <c r="N267" s="93">
        <v>0</v>
      </c>
      <c r="O267" s="108">
        <v>0</v>
      </c>
      <c r="P267" s="93">
        <v>0</v>
      </c>
      <c r="Q267" s="93">
        <v>0</v>
      </c>
      <c r="R267" s="93">
        <v>0</v>
      </c>
      <c r="S267" s="108">
        <v>0</v>
      </c>
      <c r="T267" s="93">
        <v>0</v>
      </c>
      <c r="U267" s="93">
        <v>0</v>
      </c>
      <c r="V267" s="93">
        <v>0</v>
      </c>
      <c r="W267" s="93">
        <v>0</v>
      </c>
      <c r="X267" s="93">
        <v>3</v>
      </c>
      <c r="Y267" s="93">
        <v>2</v>
      </c>
      <c r="Z267" s="93">
        <v>0</v>
      </c>
      <c r="AA267" s="93"/>
      <c r="AB267" s="93">
        <f t="shared" si="48"/>
        <v>9</v>
      </c>
      <c r="AC267" s="211">
        <f t="shared" si="43"/>
        <v>0</v>
      </c>
      <c r="AD267" s="211">
        <f t="shared" si="44"/>
        <v>3</v>
      </c>
      <c r="AE267" s="211">
        <f t="shared" si="45"/>
        <v>5</v>
      </c>
      <c r="AF267" s="211">
        <f t="shared" si="46"/>
        <v>1</v>
      </c>
    </row>
    <row r="268" spans="1:32" x14ac:dyDescent="0.2">
      <c r="A268" s="131" t="s">
        <v>1970</v>
      </c>
      <c r="B268" s="209" t="s">
        <v>813</v>
      </c>
      <c r="C268" s="210">
        <v>89</v>
      </c>
      <c r="D268" s="210">
        <v>15</v>
      </c>
      <c r="E268" s="210">
        <v>18</v>
      </c>
      <c r="F268" s="210">
        <v>40</v>
      </c>
      <c r="G268" s="211">
        <f t="shared" si="42"/>
        <v>42.120000000000005</v>
      </c>
      <c r="H268" s="211">
        <f t="shared" si="47"/>
        <v>57.879999999999995</v>
      </c>
      <c r="I268" s="209" t="s">
        <v>814</v>
      </c>
      <c r="J268" s="209" t="s">
        <v>815</v>
      </c>
      <c r="K268" s="209" t="s">
        <v>816</v>
      </c>
      <c r="L268" s="212">
        <v>4</v>
      </c>
      <c r="M268" s="211">
        <v>1</v>
      </c>
      <c r="N268" s="211">
        <v>0</v>
      </c>
      <c r="O268" s="212">
        <v>0</v>
      </c>
      <c r="P268" s="211">
        <v>0</v>
      </c>
      <c r="Q268" s="211">
        <v>1</v>
      </c>
      <c r="R268" s="211">
        <v>0</v>
      </c>
      <c r="S268" s="212">
        <v>0</v>
      </c>
      <c r="T268" s="211">
        <v>0</v>
      </c>
      <c r="U268" s="211">
        <v>0</v>
      </c>
      <c r="V268" s="211">
        <v>0</v>
      </c>
      <c r="W268" s="211">
        <v>0</v>
      </c>
      <c r="X268" s="211">
        <v>4</v>
      </c>
      <c r="Y268" s="211">
        <v>1</v>
      </c>
      <c r="Z268" s="211">
        <v>0</v>
      </c>
      <c r="AA268" s="211"/>
      <c r="AB268" s="211">
        <f t="shared" si="48"/>
        <v>11</v>
      </c>
      <c r="AC268" s="211">
        <f t="shared" si="43"/>
        <v>0</v>
      </c>
      <c r="AD268" s="211">
        <f t="shared" si="44"/>
        <v>5</v>
      </c>
      <c r="AE268" s="211">
        <f t="shared" si="45"/>
        <v>5</v>
      </c>
      <c r="AF268" s="211">
        <f t="shared" si="46"/>
        <v>1</v>
      </c>
    </row>
    <row r="269" spans="1:32" x14ac:dyDescent="0.2">
      <c r="A269" s="131" t="s">
        <v>1971</v>
      </c>
      <c r="B269" s="115" t="s">
        <v>817</v>
      </c>
      <c r="C269" s="45">
        <v>52</v>
      </c>
      <c r="D269" s="45">
        <v>28</v>
      </c>
      <c r="E269" s="45">
        <v>3</v>
      </c>
      <c r="F269" s="45">
        <v>12</v>
      </c>
      <c r="G269" s="93">
        <f t="shared" si="42"/>
        <v>24.7</v>
      </c>
      <c r="H269" s="93">
        <f t="shared" si="47"/>
        <v>75.3</v>
      </c>
      <c r="I269" s="115" t="s">
        <v>818</v>
      </c>
      <c r="J269" s="115" t="s">
        <v>819</v>
      </c>
      <c r="K269" s="115" t="s">
        <v>820</v>
      </c>
      <c r="L269" s="108">
        <v>0</v>
      </c>
      <c r="M269" s="93">
        <v>0</v>
      </c>
      <c r="N269" s="93">
        <v>0</v>
      </c>
      <c r="O269" s="108">
        <v>1</v>
      </c>
      <c r="P269" s="93">
        <v>0</v>
      </c>
      <c r="Q269" s="93">
        <v>2</v>
      </c>
      <c r="R269" s="93">
        <v>0</v>
      </c>
      <c r="S269" s="108">
        <v>0</v>
      </c>
      <c r="T269" s="93">
        <v>0</v>
      </c>
      <c r="U269" s="93">
        <v>0</v>
      </c>
      <c r="V269" s="93">
        <v>0</v>
      </c>
      <c r="W269" s="93">
        <v>0</v>
      </c>
      <c r="X269" s="93">
        <v>1</v>
      </c>
      <c r="Y269" s="93">
        <v>0</v>
      </c>
      <c r="Z269" s="93">
        <v>0</v>
      </c>
      <c r="AA269" s="93"/>
      <c r="AB269" s="93">
        <f t="shared" si="48"/>
        <v>4</v>
      </c>
      <c r="AC269" s="211">
        <f t="shared" si="43"/>
        <v>0</v>
      </c>
      <c r="AD269" s="211">
        <f t="shared" si="44"/>
        <v>3</v>
      </c>
      <c r="AE269" s="211">
        <f t="shared" si="45"/>
        <v>1</v>
      </c>
      <c r="AF269" s="211">
        <f t="shared" si="46"/>
        <v>0</v>
      </c>
    </row>
    <row r="270" spans="1:32" x14ac:dyDescent="0.2">
      <c r="A270" s="131" t="s">
        <v>1972</v>
      </c>
      <c r="B270" s="115" t="s">
        <v>821</v>
      </c>
      <c r="C270" s="45">
        <v>0</v>
      </c>
      <c r="D270" s="45">
        <v>1</v>
      </c>
      <c r="E270" s="45">
        <v>0</v>
      </c>
      <c r="F270" s="45">
        <v>1</v>
      </c>
      <c r="G270" s="93">
        <f t="shared" si="42"/>
        <v>0.52</v>
      </c>
      <c r="H270" s="93">
        <f t="shared" si="47"/>
        <v>99.48</v>
      </c>
      <c r="I270" s="115" t="s">
        <v>822</v>
      </c>
      <c r="J270" s="115" t="s">
        <v>823</v>
      </c>
      <c r="K270" s="115" t="s">
        <v>824</v>
      </c>
      <c r="L270" s="108">
        <v>3</v>
      </c>
      <c r="M270" s="93">
        <v>1</v>
      </c>
      <c r="N270" s="93">
        <v>0</v>
      </c>
      <c r="O270" s="108">
        <v>0</v>
      </c>
      <c r="P270" s="93">
        <v>0</v>
      </c>
      <c r="Q270" s="93">
        <v>2</v>
      </c>
      <c r="R270" s="93">
        <v>0</v>
      </c>
      <c r="S270" s="108">
        <v>0</v>
      </c>
      <c r="T270" s="93">
        <v>0</v>
      </c>
      <c r="U270" s="93">
        <v>0</v>
      </c>
      <c r="V270" s="93">
        <v>0</v>
      </c>
      <c r="W270" s="93">
        <v>0</v>
      </c>
      <c r="X270" s="93">
        <v>2</v>
      </c>
      <c r="Y270" s="93">
        <v>0</v>
      </c>
      <c r="Z270" s="93">
        <v>0</v>
      </c>
      <c r="AA270" s="93"/>
      <c r="AB270" s="93">
        <f t="shared" si="48"/>
        <v>8</v>
      </c>
      <c r="AC270" s="211">
        <f t="shared" si="43"/>
        <v>0</v>
      </c>
      <c r="AD270" s="211">
        <f t="shared" si="44"/>
        <v>5</v>
      </c>
      <c r="AE270" s="211">
        <f t="shared" si="45"/>
        <v>2</v>
      </c>
      <c r="AF270" s="211">
        <f t="shared" si="46"/>
        <v>1</v>
      </c>
    </row>
    <row r="271" spans="1:32" x14ac:dyDescent="0.2">
      <c r="A271" s="131" t="s">
        <v>1973</v>
      </c>
      <c r="B271" s="115"/>
      <c r="C271" s="45">
        <v>1</v>
      </c>
      <c r="D271" s="45">
        <v>0</v>
      </c>
      <c r="E271" s="45">
        <v>2</v>
      </c>
      <c r="F271" s="45">
        <v>2</v>
      </c>
      <c r="G271" s="93">
        <f t="shared" si="42"/>
        <v>1.3</v>
      </c>
      <c r="H271" s="93">
        <f t="shared" si="47"/>
        <v>98.7</v>
      </c>
      <c r="I271" s="115" t="s">
        <v>825</v>
      </c>
      <c r="J271" s="115" t="s">
        <v>826</v>
      </c>
      <c r="K271" s="115" t="s">
        <v>827</v>
      </c>
      <c r="L271" s="108">
        <v>1</v>
      </c>
      <c r="M271" s="93">
        <v>1</v>
      </c>
      <c r="N271" s="93">
        <v>0</v>
      </c>
      <c r="O271" s="108">
        <v>0</v>
      </c>
      <c r="P271" s="93">
        <v>0</v>
      </c>
      <c r="Q271" s="93">
        <v>0</v>
      </c>
      <c r="R271" s="93">
        <v>0</v>
      </c>
      <c r="S271" s="108">
        <v>0</v>
      </c>
      <c r="T271" s="93">
        <v>0</v>
      </c>
      <c r="U271" s="93">
        <v>0</v>
      </c>
      <c r="V271" s="93">
        <v>0</v>
      </c>
      <c r="W271" s="93">
        <v>0</v>
      </c>
      <c r="X271" s="93">
        <v>0</v>
      </c>
      <c r="Y271" s="93">
        <v>0</v>
      </c>
      <c r="Z271" s="93">
        <v>0</v>
      </c>
      <c r="AA271" s="93"/>
      <c r="AB271" s="93">
        <f t="shared" si="48"/>
        <v>2</v>
      </c>
      <c r="AC271" s="211">
        <f t="shared" si="43"/>
        <v>0</v>
      </c>
      <c r="AD271" s="211">
        <f t="shared" si="44"/>
        <v>1</v>
      </c>
      <c r="AE271" s="211">
        <f t="shared" si="45"/>
        <v>0</v>
      </c>
      <c r="AF271" s="211">
        <f t="shared" si="46"/>
        <v>1</v>
      </c>
    </row>
    <row r="272" spans="1:32" x14ac:dyDescent="0.2">
      <c r="A272" s="131" t="s">
        <v>1974</v>
      </c>
      <c r="B272" s="115" t="s">
        <v>828</v>
      </c>
      <c r="C272" s="45">
        <v>0</v>
      </c>
      <c r="D272" s="45">
        <v>0</v>
      </c>
      <c r="E272" s="45">
        <v>0</v>
      </c>
      <c r="F272" s="45">
        <v>0</v>
      </c>
      <c r="G272" s="93">
        <f t="shared" ref="G272:G300" si="49">((AVERAGE(C272:F272))*(1.04))</f>
        <v>0</v>
      </c>
      <c r="H272" s="93">
        <f t="shared" si="47"/>
        <v>100</v>
      </c>
      <c r="I272" s="115" t="s">
        <v>829</v>
      </c>
      <c r="J272" s="115" t="s">
        <v>830</v>
      </c>
      <c r="K272" s="115" t="s">
        <v>831</v>
      </c>
      <c r="L272" s="108">
        <v>1</v>
      </c>
      <c r="M272" s="108">
        <v>1</v>
      </c>
      <c r="N272" s="93">
        <v>0</v>
      </c>
      <c r="O272" s="108">
        <v>1</v>
      </c>
      <c r="P272" s="93">
        <v>0</v>
      </c>
      <c r="Q272" s="93">
        <v>0</v>
      </c>
      <c r="R272" s="93">
        <v>0</v>
      </c>
      <c r="S272" s="108">
        <v>0</v>
      </c>
      <c r="T272" s="93">
        <v>0</v>
      </c>
      <c r="U272" s="93">
        <v>0</v>
      </c>
      <c r="V272" s="93">
        <v>0</v>
      </c>
      <c r="W272" s="93">
        <v>0</v>
      </c>
      <c r="X272" s="93">
        <v>1</v>
      </c>
      <c r="Y272" s="93">
        <v>1</v>
      </c>
      <c r="Z272" s="93">
        <v>0</v>
      </c>
      <c r="AA272" s="93"/>
      <c r="AB272" s="93">
        <f t="shared" si="48"/>
        <v>5</v>
      </c>
      <c r="AC272" s="211">
        <f t="shared" si="43"/>
        <v>0</v>
      </c>
      <c r="AD272" s="211">
        <f t="shared" si="44"/>
        <v>2</v>
      </c>
      <c r="AE272" s="211">
        <f t="shared" si="45"/>
        <v>2</v>
      </c>
      <c r="AF272" s="211">
        <f t="shared" si="46"/>
        <v>1</v>
      </c>
    </row>
    <row r="273" spans="1:32" x14ac:dyDescent="0.2">
      <c r="A273" s="131" t="s">
        <v>1975</v>
      </c>
      <c r="B273" s="209" t="s">
        <v>832</v>
      </c>
      <c r="C273" s="212">
        <v>13</v>
      </c>
      <c r="D273" s="212">
        <v>6</v>
      </c>
      <c r="E273" s="212">
        <v>14</v>
      </c>
      <c r="F273" s="212">
        <v>11</v>
      </c>
      <c r="G273" s="211">
        <f t="shared" si="49"/>
        <v>11.440000000000001</v>
      </c>
      <c r="H273" s="211">
        <f t="shared" si="47"/>
        <v>88.56</v>
      </c>
      <c r="I273" s="217" t="s">
        <v>833</v>
      </c>
      <c r="J273" s="217" t="s">
        <v>834</v>
      </c>
      <c r="K273" s="217" t="s">
        <v>835</v>
      </c>
      <c r="L273" s="212">
        <v>4</v>
      </c>
      <c r="M273" s="212">
        <v>4</v>
      </c>
      <c r="N273" s="212">
        <v>0</v>
      </c>
      <c r="O273" s="212">
        <v>1</v>
      </c>
      <c r="P273" s="212">
        <v>0</v>
      </c>
      <c r="Q273" s="212">
        <v>4</v>
      </c>
      <c r="R273" s="212">
        <v>0</v>
      </c>
      <c r="S273" s="212">
        <v>0</v>
      </c>
      <c r="T273" s="212">
        <v>0</v>
      </c>
      <c r="U273" s="212">
        <v>0</v>
      </c>
      <c r="V273" s="212">
        <v>0</v>
      </c>
      <c r="W273" s="212">
        <v>0</v>
      </c>
      <c r="X273" s="212">
        <v>0</v>
      </c>
      <c r="Y273" s="212">
        <v>1</v>
      </c>
      <c r="Z273" s="212">
        <v>0</v>
      </c>
      <c r="AA273" s="212"/>
      <c r="AB273" s="211">
        <f t="shared" si="48"/>
        <v>14</v>
      </c>
      <c r="AC273" s="211">
        <f t="shared" si="43"/>
        <v>0</v>
      </c>
      <c r="AD273" s="211">
        <f t="shared" si="44"/>
        <v>9</v>
      </c>
      <c r="AE273" s="211">
        <f t="shared" si="45"/>
        <v>1</v>
      </c>
      <c r="AF273" s="211">
        <f t="shared" si="46"/>
        <v>4</v>
      </c>
    </row>
    <row r="274" spans="1:32" x14ac:dyDescent="0.2">
      <c r="A274" s="131" t="s">
        <v>1976</v>
      </c>
      <c r="B274" s="115"/>
      <c r="C274" s="93">
        <v>11</v>
      </c>
      <c r="D274" s="93">
        <v>6</v>
      </c>
      <c r="E274" s="93">
        <v>4</v>
      </c>
      <c r="F274" s="93">
        <v>6</v>
      </c>
      <c r="G274" s="93">
        <f t="shared" si="49"/>
        <v>7.0200000000000005</v>
      </c>
      <c r="H274" s="93">
        <f t="shared" si="47"/>
        <v>92.98</v>
      </c>
      <c r="I274" s="141" t="s">
        <v>836</v>
      </c>
      <c r="J274" s="141" t="s">
        <v>837</v>
      </c>
      <c r="K274" s="141" t="s">
        <v>838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1</v>
      </c>
      <c r="T274" s="141">
        <v>0</v>
      </c>
      <c r="U274" s="141">
        <v>0</v>
      </c>
      <c r="V274" s="141">
        <v>0</v>
      </c>
      <c r="W274" s="141">
        <v>0</v>
      </c>
      <c r="X274" s="141">
        <v>1</v>
      </c>
      <c r="Y274" s="141">
        <v>0</v>
      </c>
      <c r="Z274" s="141">
        <v>0</v>
      </c>
      <c r="AA274" s="110"/>
      <c r="AB274" s="93">
        <f t="shared" si="48"/>
        <v>2</v>
      </c>
      <c r="AC274" s="211">
        <f t="shared" si="43"/>
        <v>1</v>
      </c>
      <c r="AD274" s="211">
        <f t="shared" si="44"/>
        <v>0</v>
      </c>
      <c r="AE274" s="211">
        <f t="shared" si="45"/>
        <v>1</v>
      </c>
      <c r="AF274" s="211">
        <f t="shared" si="46"/>
        <v>0</v>
      </c>
    </row>
    <row r="275" spans="1:32" x14ac:dyDescent="0.2">
      <c r="A275" s="131" t="s">
        <v>1977</v>
      </c>
      <c r="B275" s="115" t="s">
        <v>839</v>
      </c>
      <c r="C275" s="93">
        <v>24</v>
      </c>
      <c r="D275" s="93">
        <v>31</v>
      </c>
      <c r="E275" s="93">
        <v>18</v>
      </c>
      <c r="F275" s="93">
        <v>9</v>
      </c>
      <c r="G275" s="93">
        <f t="shared" si="49"/>
        <v>21.32</v>
      </c>
      <c r="H275" s="93">
        <f t="shared" si="47"/>
        <v>78.680000000000007</v>
      </c>
      <c r="I275" s="93" t="s">
        <v>840</v>
      </c>
      <c r="J275" s="93"/>
      <c r="K275" s="93" t="s">
        <v>841</v>
      </c>
      <c r="L275" s="93">
        <v>4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3">
        <v>0</v>
      </c>
      <c r="S275" s="93">
        <v>1</v>
      </c>
      <c r="T275" s="93">
        <v>0</v>
      </c>
      <c r="U275" s="93">
        <v>0</v>
      </c>
      <c r="V275" s="93">
        <v>0</v>
      </c>
      <c r="W275" s="93">
        <v>0</v>
      </c>
      <c r="X275" s="93">
        <v>4</v>
      </c>
      <c r="Y275" s="93">
        <v>0</v>
      </c>
      <c r="Z275" s="93">
        <v>0</v>
      </c>
      <c r="AA275" s="93"/>
      <c r="AB275" s="93">
        <f t="shared" si="48"/>
        <v>9</v>
      </c>
      <c r="AC275" s="211">
        <f t="shared" si="43"/>
        <v>1</v>
      </c>
      <c r="AD275" s="211">
        <f t="shared" si="44"/>
        <v>4</v>
      </c>
      <c r="AE275" s="211">
        <f t="shared" si="45"/>
        <v>4</v>
      </c>
      <c r="AF275" s="211">
        <f t="shared" si="46"/>
        <v>0</v>
      </c>
    </row>
    <row r="276" spans="1:32" x14ac:dyDescent="0.2">
      <c r="A276" s="131" t="s">
        <v>1978</v>
      </c>
      <c r="B276" s="209" t="s">
        <v>842</v>
      </c>
      <c r="C276" s="211">
        <v>6</v>
      </c>
      <c r="D276" s="211">
        <v>7</v>
      </c>
      <c r="E276" s="211">
        <v>8</v>
      </c>
      <c r="F276" s="211">
        <v>5</v>
      </c>
      <c r="G276" s="211">
        <f t="shared" si="49"/>
        <v>6.76</v>
      </c>
      <c r="H276" s="211">
        <f t="shared" si="47"/>
        <v>93.24</v>
      </c>
      <c r="I276" s="211" t="s">
        <v>843</v>
      </c>
      <c r="J276" s="211"/>
      <c r="K276" s="211" t="s">
        <v>844</v>
      </c>
      <c r="L276" s="211">
        <v>3</v>
      </c>
      <c r="M276" s="211">
        <v>3</v>
      </c>
      <c r="N276" s="211">
        <v>0</v>
      </c>
      <c r="O276" s="211">
        <v>0</v>
      </c>
      <c r="P276" s="211">
        <v>0</v>
      </c>
      <c r="Q276" s="211">
        <v>0</v>
      </c>
      <c r="R276" s="211">
        <v>0</v>
      </c>
      <c r="S276" s="211">
        <v>1</v>
      </c>
      <c r="T276" s="211">
        <v>0</v>
      </c>
      <c r="U276" s="211">
        <v>0</v>
      </c>
      <c r="V276" s="211">
        <v>1</v>
      </c>
      <c r="W276" s="211">
        <v>0</v>
      </c>
      <c r="X276" s="211">
        <v>1</v>
      </c>
      <c r="Y276" s="211">
        <v>1</v>
      </c>
      <c r="Z276" s="211">
        <v>0</v>
      </c>
      <c r="AA276" s="211"/>
      <c r="AB276" s="211">
        <f t="shared" si="48"/>
        <v>10</v>
      </c>
      <c r="AC276" s="211">
        <f t="shared" si="43"/>
        <v>1</v>
      </c>
      <c r="AD276" s="211">
        <f t="shared" si="44"/>
        <v>3</v>
      </c>
      <c r="AE276" s="211">
        <f t="shared" si="45"/>
        <v>2</v>
      </c>
      <c r="AF276" s="211">
        <f t="shared" si="46"/>
        <v>4</v>
      </c>
    </row>
    <row r="277" spans="1:32" x14ac:dyDescent="0.2">
      <c r="A277" s="131" t="s">
        <v>1979</v>
      </c>
      <c r="B277" s="115" t="s">
        <v>845</v>
      </c>
      <c r="C277" s="93">
        <v>16</v>
      </c>
      <c r="D277" s="93">
        <v>12</v>
      </c>
      <c r="E277" s="93">
        <v>15</v>
      </c>
      <c r="F277" s="93">
        <v>20</v>
      </c>
      <c r="G277" s="93">
        <f t="shared" si="49"/>
        <v>16.38</v>
      </c>
      <c r="H277" s="93">
        <f t="shared" si="47"/>
        <v>83.62</v>
      </c>
      <c r="I277" s="93" t="s">
        <v>693</v>
      </c>
      <c r="J277" s="93" t="s">
        <v>846</v>
      </c>
      <c r="K277" s="93" t="s">
        <v>847</v>
      </c>
      <c r="L277" s="93">
        <v>3</v>
      </c>
      <c r="M277" s="93">
        <v>1</v>
      </c>
      <c r="N277" s="93">
        <v>0</v>
      </c>
      <c r="O277" s="93">
        <v>1</v>
      </c>
      <c r="P277" s="93">
        <v>0</v>
      </c>
      <c r="Q277" s="93">
        <v>0</v>
      </c>
      <c r="R277" s="93">
        <v>0</v>
      </c>
      <c r="S277" s="93">
        <v>0</v>
      </c>
      <c r="T277" s="93">
        <v>0</v>
      </c>
      <c r="U277" s="93">
        <v>0</v>
      </c>
      <c r="V277" s="93">
        <v>0</v>
      </c>
      <c r="W277" s="93">
        <v>0</v>
      </c>
      <c r="X277" s="93">
        <v>3</v>
      </c>
      <c r="Y277" s="93">
        <v>1</v>
      </c>
      <c r="Z277" s="93">
        <v>0</v>
      </c>
      <c r="AA277" s="93"/>
      <c r="AB277" s="93">
        <f t="shared" si="48"/>
        <v>9</v>
      </c>
      <c r="AC277" s="211">
        <f t="shared" si="43"/>
        <v>0</v>
      </c>
      <c r="AD277" s="211">
        <f t="shared" si="44"/>
        <v>4</v>
      </c>
      <c r="AE277" s="211">
        <f t="shared" si="45"/>
        <v>4</v>
      </c>
      <c r="AF277" s="211">
        <f t="shared" si="46"/>
        <v>1</v>
      </c>
    </row>
    <row r="278" spans="1:32" x14ac:dyDescent="0.2">
      <c r="A278" s="131" t="s">
        <v>1980</v>
      </c>
      <c r="B278" s="115"/>
      <c r="C278" s="93">
        <v>14</v>
      </c>
      <c r="D278" s="93">
        <v>10</v>
      </c>
      <c r="E278" s="93">
        <v>6</v>
      </c>
      <c r="F278" s="93"/>
      <c r="G278" s="93">
        <f t="shared" si="49"/>
        <v>10.4</v>
      </c>
      <c r="H278" s="93">
        <f t="shared" si="47"/>
        <v>89.6</v>
      </c>
      <c r="I278" s="93" t="s">
        <v>848</v>
      </c>
      <c r="J278" s="93" t="s">
        <v>849</v>
      </c>
      <c r="K278" s="93" t="s">
        <v>850</v>
      </c>
      <c r="L278" s="93">
        <v>3</v>
      </c>
      <c r="M278" s="93">
        <v>1</v>
      </c>
      <c r="N278" s="93">
        <v>0</v>
      </c>
      <c r="O278" s="93">
        <v>0</v>
      </c>
      <c r="P278" s="93">
        <v>0</v>
      </c>
      <c r="Q278" s="93">
        <v>0</v>
      </c>
      <c r="R278" s="93">
        <v>0</v>
      </c>
      <c r="S278" s="93">
        <v>0</v>
      </c>
      <c r="T278" s="93">
        <v>0</v>
      </c>
      <c r="U278" s="93">
        <v>0</v>
      </c>
      <c r="V278" s="93">
        <v>0</v>
      </c>
      <c r="W278" s="93">
        <v>0</v>
      </c>
      <c r="X278" s="93">
        <v>2</v>
      </c>
      <c r="Y278" s="93">
        <v>1</v>
      </c>
      <c r="Z278" s="93">
        <v>0</v>
      </c>
      <c r="AA278" s="93"/>
      <c r="AB278" s="93">
        <f t="shared" si="48"/>
        <v>7</v>
      </c>
      <c r="AC278" s="211">
        <f t="shared" si="43"/>
        <v>0</v>
      </c>
      <c r="AD278" s="211">
        <f t="shared" si="44"/>
        <v>3</v>
      </c>
      <c r="AE278" s="211">
        <f t="shared" si="45"/>
        <v>3</v>
      </c>
      <c r="AF278" s="211">
        <f t="shared" si="46"/>
        <v>1</v>
      </c>
    </row>
    <row r="279" spans="1:32" x14ac:dyDescent="0.2">
      <c r="A279" s="131" t="s">
        <v>1981</v>
      </c>
      <c r="B279" s="115" t="s">
        <v>851</v>
      </c>
      <c r="C279" s="93">
        <v>20</v>
      </c>
      <c r="D279" s="93">
        <v>16</v>
      </c>
      <c r="E279" s="93">
        <v>16</v>
      </c>
      <c r="F279" s="93">
        <v>8</v>
      </c>
      <c r="G279" s="93">
        <f t="shared" si="49"/>
        <v>15.600000000000001</v>
      </c>
      <c r="H279" s="93">
        <f t="shared" si="47"/>
        <v>84.4</v>
      </c>
      <c r="I279" s="93" t="s">
        <v>852</v>
      </c>
      <c r="J279" s="93" t="s">
        <v>853</v>
      </c>
      <c r="K279" s="93" t="s">
        <v>854</v>
      </c>
      <c r="L279" s="93">
        <v>0</v>
      </c>
      <c r="M279" s="93">
        <v>1</v>
      </c>
      <c r="N279" s="93">
        <v>0</v>
      </c>
      <c r="O279" s="93">
        <v>0</v>
      </c>
      <c r="P279" s="93">
        <v>0</v>
      </c>
      <c r="Q279" s="93">
        <v>0</v>
      </c>
      <c r="R279" s="93">
        <v>0</v>
      </c>
      <c r="S279" s="93">
        <v>0</v>
      </c>
      <c r="T279" s="93">
        <v>0</v>
      </c>
      <c r="U279" s="93">
        <v>0</v>
      </c>
      <c r="V279" s="93">
        <v>0</v>
      </c>
      <c r="W279" s="93">
        <v>0</v>
      </c>
      <c r="X279" s="93">
        <v>0</v>
      </c>
      <c r="Y279" s="93">
        <v>0</v>
      </c>
      <c r="Z279" s="93">
        <v>0</v>
      </c>
      <c r="AA279" s="93"/>
      <c r="AB279" s="93">
        <f t="shared" si="48"/>
        <v>1</v>
      </c>
      <c r="AC279" s="211">
        <f t="shared" si="43"/>
        <v>0</v>
      </c>
      <c r="AD279" s="211">
        <f t="shared" si="44"/>
        <v>0</v>
      </c>
      <c r="AE279" s="211">
        <f t="shared" si="45"/>
        <v>0</v>
      </c>
      <c r="AF279" s="211">
        <f t="shared" si="46"/>
        <v>1</v>
      </c>
    </row>
    <row r="280" spans="1:32" x14ac:dyDescent="0.2">
      <c r="A280" s="131" t="s">
        <v>1982</v>
      </c>
      <c r="B280" s="115" t="s">
        <v>855</v>
      </c>
      <c r="C280" s="93">
        <v>11</v>
      </c>
      <c r="D280" s="93">
        <v>8</v>
      </c>
      <c r="E280" s="93">
        <v>4</v>
      </c>
      <c r="F280" s="93">
        <v>17</v>
      </c>
      <c r="G280" s="93">
        <f t="shared" si="49"/>
        <v>10.4</v>
      </c>
      <c r="H280" s="93">
        <f t="shared" si="47"/>
        <v>89.6</v>
      </c>
      <c r="I280" s="93" t="s">
        <v>856</v>
      </c>
      <c r="J280" s="93" t="s">
        <v>857</v>
      </c>
      <c r="K280" s="93" t="s">
        <v>858</v>
      </c>
      <c r="L280" s="93">
        <v>3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3">
        <v>0</v>
      </c>
      <c r="S280" s="93">
        <v>0</v>
      </c>
      <c r="T280" s="93">
        <v>0</v>
      </c>
      <c r="U280" s="93">
        <v>0</v>
      </c>
      <c r="V280" s="93">
        <v>0</v>
      </c>
      <c r="W280" s="93">
        <v>0</v>
      </c>
      <c r="X280" s="93">
        <v>0</v>
      </c>
      <c r="Y280" s="93">
        <v>2</v>
      </c>
      <c r="Z280" s="93">
        <v>0</v>
      </c>
      <c r="AA280" s="93"/>
      <c r="AB280" s="93">
        <f t="shared" si="48"/>
        <v>5</v>
      </c>
      <c r="AC280" s="211">
        <f t="shared" si="43"/>
        <v>0</v>
      </c>
      <c r="AD280" s="211">
        <f t="shared" si="44"/>
        <v>3</v>
      </c>
      <c r="AE280" s="211">
        <f t="shared" si="45"/>
        <v>2</v>
      </c>
      <c r="AF280" s="211">
        <f t="shared" si="46"/>
        <v>0</v>
      </c>
    </row>
    <row r="281" spans="1:32" x14ac:dyDescent="0.2">
      <c r="A281" s="131" t="s">
        <v>1983</v>
      </c>
      <c r="B281" s="115" t="s">
        <v>859</v>
      </c>
      <c r="C281" s="93">
        <v>5</v>
      </c>
      <c r="D281" s="93">
        <v>5</v>
      </c>
      <c r="E281" s="93">
        <v>7</v>
      </c>
      <c r="F281" s="93">
        <v>7</v>
      </c>
      <c r="G281" s="93">
        <f t="shared" si="49"/>
        <v>6.24</v>
      </c>
      <c r="H281" s="93">
        <f t="shared" si="47"/>
        <v>93.76</v>
      </c>
      <c r="I281" s="93" t="s">
        <v>860</v>
      </c>
      <c r="J281" s="93" t="s">
        <v>861</v>
      </c>
      <c r="K281" s="93" t="s">
        <v>862</v>
      </c>
      <c r="L281" s="93">
        <v>1</v>
      </c>
      <c r="M281" s="93">
        <v>1</v>
      </c>
      <c r="N281" s="93">
        <v>1</v>
      </c>
      <c r="O281" s="93">
        <v>0</v>
      </c>
      <c r="P281" s="93">
        <v>0</v>
      </c>
      <c r="Q281" s="93">
        <v>0</v>
      </c>
      <c r="R281" s="93">
        <v>0</v>
      </c>
      <c r="S281" s="93">
        <v>1</v>
      </c>
      <c r="T281" s="93">
        <v>0</v>
      </c>
      <c r="U281" s="93">
        <v>0</v>
      </c>
      <c r="V281" s="93">
        <v>0</v>
      </c>
      <c r="W281" s="93">
        <v>0</v>
      </c>
      <c r="X281" s="93">
        <v>1</v>
      </c>
      <c r="Y281" s="93">
        <v>3</v>
      </c>
      <c r="Z281" s="93">
        <v>0</v>
      </c>
      <c r="AA281" s="93"/>
      <c r="AB281" s="93">
        <f t="shared" si="48"/>
        <v>8</v>
      </c>
      <c r="AC281" s="211">
        <f t="shared" si="43"/>
        <v>1</v>
      </c>
      <c r="AD281" s="211">
        <f t="shared" si="44"/>
        <v>1</v>
      </c>
      <c r="AE281" s="211">
        <f t="shared" si="45"/>
        <v>5</v>
      </c>
      <c r="AF281" s="211">
        <f t="shared" si="46"/>
        <v>1</v>
      </c>
    </row>
    <row r="282" spans="1:32" x14ac:dyDescent="0.2">
      <c r="A282" s="131" t="s">
        <v>1984</v>
      </c>
      <c r="B282" s="245" t="s">
        <v>863</v>
      </c>
      <c r="C282" s="247">
        <v>0</v>
      </c>
      <c r="D282" s="247">
        <v>0</v>
      </c>
      <c r="E282" s="247">
        <v>1</v>
      </c>
      <c r="F282" s="247">
        <v>0</v>
      </c>
      <c r="G282" s="247">
        <f t="shared" si="49"/>
        <v>0.26</v>
      </c>
      <c r="H282" s="247">
        <f t="shared" si="47"/>
        <v>99.74</v>
      </c>
      <c r="I282" s="247" t="s">
        <v>864</v>
      </c>
      <c r="J282" s="247"/>
      <c r="K282" s="247" t="s">
        <v>668</v>
      </c>
      <c r="L282" s="247">
        <v>1</v>
      </c>
      <c r="M282" s="247">
        <v>1</v>
      </c>
      <c r="N282" s="247">
        <v>0</v>
      </c>
      <c r="O282" s="247">
        <v>0</v>
      </c>
      <c r="P282" s="247">
        <v>0</v>
      </c>
      <c r="Q282" s="247">
        <v>0</v>
      </c>
      <c r="R282" s="247">
        <v>4</v>
      </c>
      <c r="S282" s="247">
        <v>0</v>
      </c>
      <c r="T282" s="247">
        <v>0</v>
      </c>
      <c r="U282" s="247">
        <v>0</v>
      </c>
      <c r="V282" s="247">
        <v>0</v>
      </c>
      <c r="W282" s="247">
        <v>0</v>
      </c>
      <c r="X282" s="247">
        <v>1</v>
      </c>
      <c r="Y282" s="247">
        <v>1</v>
      </c>
      <c r="Z282" s="247">
        <v>1</v>
      </c>
      <c r="AA282" s="247"/>
      <c r="AB282" s="247">
        <f t="shared" si="48"/>
        <v>9</v>
      </c>
      <c r="AC282" s="211">
        <f t="shared" si="43"/>
        <v>4</v>
      </c>
      <c r="AD282" s="211">
        <f t="shared" si="44"/>
        <v>1</v>
      </c>
      <c r="AE282" s="211">
        <f t="shared" si="45"/>
        <v>2</v>
      </c>
      <c r="AF282" s="211">
        <f t="shared" si="46"/>
        <v>1</v>
      </c>
    </row>
    <row r="283" spans="1:32" x14ac:dyDescent="0.2">
      <c r="A283" s="131" t="s">
        <v>1985</v>
      </c>
      <c r="B283" s="115"/>
      <c r="C283" s="93">
        <v>3</v>
      </c>
      <c r="D283" s="93">
        <v>4</v>
      </c>
      <c r="E283" s="93">
        <v>7</v>
      </c>
      <c r="F283" s="93">
        <v>9</v>
      </c>
      <c r="G283" s="93">
        <f t="shared" si="49"/>
        <v>5.98</v>
      </c>
      <c r="H283" s="93">
        <f t="shared" si="47"/>
        <v>94.02</v>
      </c>
      <c r="I283" s="93" t="s">
        <v>865</v>
      </c>
      <c r="J283" s="93" t="s">
        <v>866</v>
      </c>
      <c r="K283" s="93" t="s">
        <v>867</v>
      </c>
      <c r="L283" s="93">
        <v>1</v>
      </c>
      <c r="M283" s="93">
        <v>1</v>
      </c>
      <c r="N283" s="93">
        <v>0</v>
      </c>
      <c r="O283" s="93">
        <v>0</v>
      </c>
      <c r="P283" s="93">
        <v>0</v>
      </c>
      <c r="Q283" s="93">
        <v>0</v>
      </c>
      <c r="R283" s="93">
        <v>0</v>
      </c>
      <c r="S283" s="93">
        <v>0</v>
      </c>
      <c r="T283" s="93">
        <v>1</v>
      </c>
      <c r="U283" s="93">
        <v>0</v>
      </c>
      <c r="V283" s="93">
        <v>0</v>
      </c>
      <c r="W283" s="93">
        <v>0</v>
      </c>
      <c r="X283" s="93">
        <v>0</v>
      </c>
      <c r="Y283" s="93">
        <v>0</v>
      </c>
      <c r="Z283" s="93">
        <v>0</v>
      </c>
      <c r="AA283" s="93"/>
      <c r="AB283" s="93">
        <f t="shared" si="48"/>
        <v>3</v>
      </c>
      <c r="AC283" s="211">
        <f t="shared" si="43"/>
        <v>0</v>
      </c>
      <c r="AD283" s="211">
        <f t="shared" si="44"/>
        <v>2</v>
      </c>
      <c r="AE283" s="211">
        <f t="shared" si="45"/>
        <v>0</v>
      </c>
      <c r="AF283" s="211">
        <f t="shared" si="46"/>
        <v>1</v>
      </c>
    </row>
    <row r="284" spans="1:32" x14ac:dyDescent="0.2">
      <c r="A284" s="131" t="s">
        <v>1986</v>
      </c>
      <c r="B284" s="115" t="s">
        <v>868</v>
      </c>
      <c r="C284" s="93">
        <v>1</v>
      </c>
      <c r="D284" s="93">
        <v>1</v>
      </c>
      <c r="E284" s="93">
        <v>0</v>
      </c>
      <c r="F284" s="93">
        <v>0</v>
      </c>
      <c r="G284" s="93">
        <f t="shared" si="49"/>
        <v>0.52</v>
      </c>
      <c r="H284" s="93">
        <f t="shared" si="47"/>
        <v>99.48</v>
      </c>
      <c r="I284" s="93" t="s">
        <v>869</v>
      </c>
      <c r="J284" s="93" t="s">
        <v>870</v>
      </c>
      <c r="K284" s="93" t="s">
        <v>871</v>
      </c>
      <c r="L284" s="93">
        <v>2</v>
      </c>
      <c r="M284" s="93">
        <v>1</v>
      </c>
      <c r="N284" s="93">
        <v>0</v>
      </c>
      <c r="O284" s="93">
        <v>0</v>
      </c>
      <c r="P284" s="93">
        <v>0</v>
      </c>
      <c r="Q284" s="93">
        <v>0</v>
      </c>
      <c r="R284" s="93">
        <v>0</v>
      </c>
      <c r="S284" s="93">
        <v>0</v>
      </c>
      <c r="T284" s="93">
        <v>0</v>
      </c>
      <c r="U284" s="93">
        <v>0</v>
      </c>
      <c r="V284" s="93">
        <v>0</v>
      </c>
      <c r="W284" s="93">
        <v>0</v>
      </c>
      <c r="X284" s="93">
        <v>1</v>
      </c>
      <c r="Y284" s="93">
        <v>1</v>
      </c>
      <c r="Z284" s="93">
        <v>0</v>
      </c>
      <c r="AA284" s="93"/>
      <c r="AB284" s="93">
        <f t="shared" si="48"/>
        <v>5</v>
      </c>
      <c r="AC284" s="211">
        <f t="shared" si="43"/>
        <v>0</v>
      </c>
      <c r="AD284" s="211">
        <f t="shared" si="44"/>
        <v>2</v>
      </c>
      <c r="AE284" s="211">
        <f t="shared" si="45"/>
        <v>2</v>
      </c>
      <c r="AF284" s="211">
        <f t="shared" si="46"/>
        <v>1</v>
      </c>
    </row>
    <row r="285" spans="1:32" x14ac:dyDescent="0.2">
      <c r="A285" s="131" t="s">
        <v>1987</v>
      </c>
      <c r="B285" s="115" t="s">
        <v>872</v>
      </c>
      <c r="C285" s="93">
        <v>1</v>
      </c>
      <c r="D285" s="93">
        <v>0</v>
      </c>
      <c r="E285" s="93">
        <v>0</v>
      </c>
      <c r="F285" s="93">
        <v>0</v>
      </c>
      <c r="G285" s="93">
        <f t="shared" si="49"/>
        <v>0.26</v>
      </c>
      <c r="H285" s="93">
        <f t="shared" si="47"/>
        <v>99.74</v>
      </c>
      <c r="I285" s="93" t="s">
        <v>873</v>
      </c>
      <c r="J285" s="93" t="s">
        <v>874</v>
      </c>
      <c r="K285" s="93" t="s">
        <v>824</v>
      </c>
      <c r="L285" s="93">
        <v>3</v>
      </c>
      <c r="M285" s="93">
        <v>0</v>
      </c>
      <c r="N285" s="93">
        <v>0</v>
      </c>
      <c r="O285" s="93">
        <v>0</v>
      </c>
      <c r="P285" s="93">
        <v>0</v>
      </c>
      <c r="Q285" s="93">
        <v>0</v>
      </c>
      <c r="R285" s="93">
        <v>0</v>
      </c>
      <c r="S285" s="93">
        <v>0</v>
      </c>
      <c r="T285" s="93">
        <v>0</v>
      </c>
      <c r="U285" s="93">
        <v>0</v>
      </c>
      <c r="V285" s="93">
        <v>0</v>
      </c>
      <c r="W285" s="93">
        <v>0</v>
      </c>
      <c r="X285" s="93">
        <v>0</v>
      </c>
      <c r="Y285" s="93">
        <v>0</v>
      </c>
      <c r="Z285" s="93">
        <v>0</v>
      </c>
      <c r="AA285" s="93"/>
      <c r="AB285" s="93">
        <f t="shared" si="48"/>
        <v>3</v>
      </c>
      <c r="AC285" s="211">
        <f t="shared" si="43"/>
        <v>0</v>
      </c>
      <c r="AD285" s="211">
        <f t="shared" si="44"/>
        <v>3</v>
      </c>
      <c r="AE285" s="211">
        <f t="shared" si="45"/>
        <v>0</v>
      </c>
      <c r="AF285" s="211">
        <f t="shared" si="46"/>
        <v>0</v>
      </c>
    </row>
    <row r="286" spans="1:32" x14ac:dyDescent="0.2">
      <c r="A286" s="131" t="s">
        <v>1988</v>
      </c>
      <c r="B286" s="115" t="s">
        <v>875</v>
      </c>
      <c r="C286" s="93">
        <v>10</v>
      </c>
      <c r="D286" s="93">
        <v>4</v>
      </c>
      <c r="E286" s="93">
        <v>10</v>
      </c>
      <c r="F286" s="93">
        <v>6</v>
      </c>
      <c r="G286" s="93">
        <f t="shared" si="49"/>
        <v>7.8000000000000007</v>
      </c>
      <c r="H286" s="93">
        <f t="shared" si="47"/>
        <v>92.2</v>
      </c>
      <c r="I286" s="93" t="s">
        <v>876</v>
      </c>
      <c r="J286" s="93" t="s">
        <v>877</v>
      </c>
      <c r="K286" s="93" t="s">
        <v>878</v>
      </c>
      <c r="L286" s="93">
        <v>0</v>
      </c>
      <c r="M286" s="93">
        <v>0</v>
      </c>
      <c r="N286" s="93">
        <v>0</v>
      </c>
      <c r="O286" s="93">
        <v>0</v>
      </c>
      <c r="P286" s="93">
        <v>0</v>
      </c>
      <c r="Q286" s="93">
        <v>0</v>
      </c>
      <c r="R286" s="93">
        <v>1</v>
      </c>
      <c r="S286" s="93">
        <v>0</v>
      </c>
      <c r="T286" s="93">
        <v>0</v>
      </c>
      <c r="U286" s="93">
        <v>0</v>
      </c>
      <c r="V286" s="93">
        <v>0</v>
      </c>
      <c r="W286" s="93">
        <v>0</v>
      </c>
      <c r="X286" s="93">
        <v>0</v>
      </c>
      <c r="Y286" s="93">
        <v>0</v>
      </c>
      <c r="Z286" s="93">
        <v>0</v>
      </c>
      <c r="AA286" s="93"/>
      <c r="AB286" s="93">
        <f t="shared" si="48"/>
        <v>1</v>
      </c>
      <c r="AC286" s="211">
        <f t="shared" si="43"/>
        <v>1</v>
      </c>
      <c r="AD286" s="211">
        <f t="shared" si="44"/>
        <v>0</v>
      </c>
      <c r="AE286" s="211">
        <f t="shared" si="45"/>
        <v>0</v>
      </c>
      <c r="AF286" s="211">
        <f t="shared" si="46"/>
        <v>0</v>
      </c>
    </row>
    <row r="287" spans="1:32" x14ac:dyDescent="0.2">
      <c r="A287" s="131" t="s">
        <v>1989</v>
      </c>
      <c r="B287" s="220"/>
      <c r="C287" s="199">
        <v>11</v>
      </c>
      <c r="D287" s="199">
        <v>9</v>
      </c>
      <c r="E287" s="199">
        <v>11</v>
      </c>
      <c r="F287" s="199">
        <v>4</v>
      </c>
      <c r="G287" s="199">
        <f t="shared" si="49"/>
        <v>9.1</v>
      </c>
      <c r="H287" s="199">
        <f t="shared" si="47"/>
        <v>90.9</v>
      </c>
      <c r="I287" s="199" t="s">
        <v>879</v>
      </c>
      <c r="J287" s="199" t="s">
        <v>880</v>
      </c>
      <c r="K287" s="199" t="s">
        <v>881</v>
      </c>
      <c r="L287" s="199">
        <v>0</v>
      </c>
      <c r="M287" s="199">
        <v>0</v>
      </c>
      <c r="N287" s="199">
        <v>0</v>
      </c>
      <c r="O287" s="199">
        <v>0</v>
      </c>
      <c r="P287" s="199">
        <v>0</v>
      </c>
      <c r="Q287" s="199">
        <v>0</v>
      </c>
      <c r="R287" s="199">
        <v>0</v>
      </c>
      <c r="S287" s="199">
        <v>0</v>
      </c>
      <c r="T287" s="199">
        <v>0</v>
      </c>
      <c r="U287" s="199">
        <v>0</v>
      </c>
      <c r="V287" s="199">
        <v>0</v>
      </c>
      <c r="W287" s="199">
        <v>0</v>
      </c>
      <c r="X287" s="199">
        <v>0</v>
      </c>
      <c r="Y287" s="199">
        <v>0</v>
      </c>
      <c r="Z287" s="199">
        <v>0</v>
      </c>
      <c r="AA287" s="199"/>
      <c r="AB287" s="199">
        <f t="shared" si="48"/>
        <v>0</v>
      </c>
      <c r="AC287" s="211">
        <f t="shared" si="43"/>
        <v>0</v>
      </c>
      <c r="AD287" s="211">
        <f t="shared" si="44"/>
        <v>0</v>
      </c>
      <c r="AE287" s="211">
        <f t="shared" si="45"/>
        <v>0</v>
      </c>
      <c r="AF287" s="211">
        <f t="shared" si="46"/>
        <v>0</v>
      </c>
    </row>
    <row r="288" spans="1:32" x14ac:dyDescent="0.2">
      <c r="A288" s="131" t="s">
        <v>1990</v>
      </c>
      <c r="B288" s="115" t="s">
        <v>882</v>
      </c>
      <c r="C288" s="93">
        <v>3</v>
      </c>
      <c r="D288" s="93">
        <v>14</v>
      </c>
      <c r="E288" s="93">
        <v>15</v>
      </c>
      <c r="F288" s="93">
        <v>12</v>
      </c>
      <c r="G288" s="93">
        <f t="shared" si="49"/>
        <v>11.440000000000001</v>
      </c>
      <c r="H288" s="93">
        <f t="shared" si="47"/>
        <v>88.56</v>
      </c>
      <c r="I288" s="93" t="s">
        <v>883</v>
      </c>
      <c r="J288" s="93" t="s">
        <v>884</v>
      </c>
      <c r="K288" s="93" t="s">
        <v>831</v>
      </c>
      <c r="L288" s="93">
        <v>0</v>
      </c>
      <c r="M288" s="93">
        <v>2</v>
      </c>
      <c r="N288" s="93">
        <v>0</v>
      </c>
      <c r="O288" s="93">
        <v>0</v>
      </c>
      <c r="P288" s="93">
        <v>0</v>
      </c>
      <c r="Q288" s="93">
        <v>0</v>
      </c>
      <c r="R288" s="93">
        <v>0</v>
      </c>
      <c r="S288" s="93">
        <v>0</v>
      </c>
      <c r="T288" s="93">
        <v>0</v>
      </c>
      <c r="U288" s="93">
        <v>0</v>
      </c>
      <c r="V288" s="93">
        <v>0</v>
      </c>
      <c r="W288" s="93">
        <v>0</v>
      </c>
      <c r="X288" s="93">
        <v>0</v>
      </c>
      <c r="Y288" s="93">
        <v>1</v>
      </c>
      <c r="Z288" s="93">
        <v>0</v>
      </c>
      <c r="AA288" s="93"/>
      <c r="AB288" s="93">
        <f t="shared" si="48"/>
        <v>3</v>
      </c>
      <c r="AC288" s="211">
        <f t="shared" si="43"/>
        <v>0</v>
      </c>
      <c r="AD288" s="211">
        <f t="shared" si="44"/>
        <v>0</v>
      </c>
      <c r="AE288" s="211">
        <f t="shared" si="45"/>
        <v>1</v>
      </c>
      <c r="AF288" s="211">
        <f t="shared" si="46"/>
        <v>2</v>
      </c>
    </row>
    <row r="289" spans="1:38" x14ac:dyDescent="0.2">
      <c r="A289" s="131" t="s">
        <v>1991</v>
      </c>
      <c r="B289" s="115" t="s">
        <v>885</v>
      </c>
      <c r="C289" s="93">
        <v>1</v>
      </c>
      <c r="D289" s="93">
        <v>6</v>
      </c>
      <c r="E289" s="93">
        <v>6</v>
      </c>
      <c r="F289" s="93">
        <v>6</v>
      </c>
      <c r="G289" s="93">
        <f t="shared" si="49"/>
        <v>4.9400000000000004</v>
      </c>
      <c r="H289" s="93">
        <f t="shared" si="47"/>
        <v>95.06</v>
      </c>
      <c r="I289" s="93" t="s">
        <v>886</v>
      </c>
      <c r="J289" s="93" t="s">
        <v>887</v>
      </c>
      <c r="K289" s="93" t="s">
        <v>824</v>
      </c>
      <c r="L289" s="93">
        <v>0</v>
      </c>
      <c r="M289" s="93">
        <v>2</v>
      </c>
      <c r="N289" s="93">
        <v>0</v>
      </c>
      <c r="O289" s="93">
        <v>0</v>
      </c>
      <c r="P289" s="93">
        <v>0</v>
      </c>
      <c r="Q289" s="93">
        <v>0</v>
      </c>
      <c r="R289" s="93">
        <v>0</v>
      </c>
      <c r="S289" s="93">
        <v>0</v>
      </c>
      <c r="T289" s="93">
        <v>0</v>
      </c>
      <c r="U289" s="93">
        <v>0</v>
      </c>
      <c r="V289" s="93">
        <v>0</v>
      </c>
      <c r="W289" s="93">
        <v>0</v>
      </c>
      <c r="X289" s="93">
        <v>0</v>
      </c>
      <c r="Y289" s="93">
        <v>0</v>
      </c>
      <c r="Z289" s="93">
        <v>0</v>
      </c>
      <c r="AA289" s="93"/>
      <c r="AB289" s="93">
        <f t="shared" si="48"/>
        <v>2</v>
      </c>
      <c r="AC289" s="211">
        <f t="shared" si="43"/>
        <v>0</v>
      </c>
      <c r="AD289" s="211">
        <f t="shared" si="44"/>
        <v>0</v>
      </c>
      <c r="AE289" s="211">
        <f t="shared" si="45"/>
        <v>0</v>
      </c>
      <c r="AF289" s="211">
        <f t="shared" si="46"/>
        <v>2</v>
      </c>
    </row>
    <row r="290" spans="1:38" x14ac:dyDescent="0.2">
      <c r="A290" s="131" t="s">
        <v>1992</v>
      </c>
      <c r="B290" s="115" t="s">
        <v>888</v>
      </c>
      <c r="C290" s="93">
        <v>13</v>
      </c>
      <c r="D290" s="93">
        <v>18</v>
      </c>
      <c r="E290" s="93">
        <v>21</v>
      </c>
      <c r="F290" s="93">
        <v>10</v>
      </c>
      <c r="G290" s="93">
        <f t="shared" si="49"/>
        <v>16.12</v>
      </c>
      <c r="H290" s="93">
        <f t="shared" si="47"/>
        <v>83.88</v>
      </c>
      <c r="I290" s="93" t="s">
        <v>889</v>
      </c>
      <c r="J290" s="93" t="s">
        <v>890</v>
      </c>
      <c r="K290" s="93" t="s">
        <v>891</v>
      </c>
      <c r="L290" s="93">
        <v>0</v>
      </c>
      <c r="M290" s="93">
        <v>0</v>
      </c>
      <c r="N290" s="93">
        <v>0</v>
      </c>
      <c r="O290" s="93">
        <v>0</v>
      </c>
      <c r="P290" s="93">
        <v>0</v>
      </c>
      <c r="Q290" s="93">
        <v>0</v>
      </c>
      <c r="R290" s="93">
        <v>0</v>
      </c>
      <c r="S290" s="93">
        <v>0</v>
      </c>
      <c r="T290" s="93">
        <v>0</v>
      </c>
      <c r="U290" s="93">
        <v>0</v>
      </c>
      <c r="V290" s="93">
        <v>0</v>
      </c>
      <c r="W290" s="93">
        <v>0</v>
      </c>
      <c r="X290" s="93">
        <v>1</v>
      </c>
      <c r="Y290" s="93">
        <v>0</v>
      </c>
      <c r="Z290" s="93">
        <v>0</v>
      </c>
      <c r="AA290" s="93"/>
      <c r="AB290" s="93">
        <f t="shared" si="48"/>
        <v>1</v>
      </c>
      <c r="AC290" s="211">
        <f t="shared" si="43"/>
        <v>0</v>
      </c>
      <c r="AD290" s="211">
        <f t="shared" si="44"/>
        <v>0</v>
      </c>
      <c r="AE290" s="211">
        <f t="shared" si="45"/>
        <v>1</v>
      </c>
      <c r="AF290" s="211">
        <f t="shared" si="46"/>
        <v>0</v>
      </c>
    </row>
    <row r="291" spans="1:38" x14ac:dyDescent="0.2">
      <c r="A291" s="131" t="s">
        <v>1993</v>
      </c>
      <c r="B291" s="220"/>
      <c r="C291" s="199">
        <v>7</v>
      </c>
      <c r="D291" s="199">
        <v>3</v>
      </c>
      <c r="E291" s="199">
        <v>6</v>
      </c>
      <c r="F291" s="199">
        <v>4</v>
      </c>
      <c r="G291" s="199">
        <f t="shared" si="49"/>
        <v>5.2</v>
      </c>
      <c r="H291" s="199">
        <f t="shared" si="47"/>
        <v>94.8</v>
      </c>
      <c r="I291" s="199" t="s">
        <v>892</v>
      </c>
      <c r="J291" s="199" t="s">
        <v>893</v>
      </c>
      <c r="K291" s="199" t="s">
        <v>894</v>
      </c>
      <c r="L291" s="199">
        <v>0</v>
      </c>
      <c r="M291" s="199">
        <v>0</v>
      </c>
      <c r="N291" s="199">
        <v>0</v>
      </c>
      <c r="O291" s="199">
        <v>0</v>
      </c>
      <c r="P291" s="199">
        <v>0</v>
      </c>
      <c r="Q291" s="199">
        <v>0</v>
      </c>
      <c r="R291" s="199">
        <v>0</v>
      </c>
      <c r="S291" s="199">
        <v>0</v>
      </c>
      <c r="T291" s="199">
        <v>0</v>
      </c>
      <c r="U291" s="199">
        <v>0</v>
      </c>
      <c r="V291" s="199">
        <v>0</v>
      </c>
      <c r="W291" s="199">
        <v>0</v>
      </c>
      <c r="X291" s="199">
        <v>0</v>
      </c>
      <c r="Y291" s="199">
        <v>0</v>
      </c>
      <c r="Z291" s="199">
        <v>0</v>
      </c>
      <c r="AA291" s="199"/>
      <c r="AB291" s="199">
        <f t="shared" si="48"/>
        <v>0</v>
      </c>
      <c r="AC291" s="211">
        <f t="shared" si="43"/>
        <v>0</v>
      </c>
      <c r="AD291" s="211">
        <f t="shared" si="44"/>
        <v>0</v>
      </c>
      <c r="AE291" s="211">
        <f t="shared" si="45"/>
        <v>0</v>
      </c>
      <c r="AF291" s="211">
        <f t="shared" si="46"/>
        <v>0</v>
      </c>
    </row>
    <row r="292" spans="1:38" x14ac:dyDescent="0.2">
      <c r="A292" s="131" t="s">
        <v>1994</v>
      </c>
      <c r="B292" s="115" t="s">
        <v>895</v>
      </c>
      <c r="C292" s="93">
        <v>1</v>
      </c>
      <c r="D292" s="93">
        <v>1</v>
      </c>
      <c r="E292" s="93">
        <v>0</v>
      </c>
      <c r="F292" s="93">
        <v>0</v>
      </c>
      <c r="G292" s="93">
        <f t="shared" si="49"/>
        <v>0.52</v>
      </c>
      <c r="H292" s="93">
        <f t="shared" si="47"/>
        <v>99.48</v>
      </c>
      <c r="I292" s="93" t="s">
        <v>896</v>
      </c>
      <c r="J292" s="93" t="s">
        <v>897</v>
      </c>
      <c r="K292" s="93" t="s">
        <v>898</v>
      </c>
      <c r="L292" s="93">
        <v>0</v>
      </c>
      <c r="M292" s="93">
        <v>0</v>
      </c>
      <c r="N292" s="93">
        <v>0</v>
      </c>
      <c r="O292" s="93">
        <v>0</v>
      </c>
      <c r="P292" s="93">
        <v>0</v>
      </c>
      <c r="Q292" s="93">
        <v>0</v>
      </c>
      <c r="R292" s="93">
        <v>0</v>
      </c>
      <c r="S292" s="93">
        <v>0</v>
      </c>
      <c r="T292" s="93">
        <v>0</v>
      </c>
      <c r="U292" s="93">
        <v>0</v>
      </c>
      <c r="V292" s="93">
        <v>0</v>
      </c>
      <c r="W292" s="93">
        <v>0</v>
      </c>
      <c r="X292" s="93">
        <v>0</v>
      </c>
      <c r="Y292" s="93">
        <v>1</v>
      </c>
      <c r="Z292" s="93">
        <v>0</v>
      </c>
      <c r="AA292" s="93"/>
      <c r="AB292" s="93">
        <f t="shared" si="48"/>
        <v>1</v>
      </c>
      <c r="AC292" s="211">
        <f t="shared" si="43"/>
        <v>0</v>
      </c>
      <c r="AD292" s="211">
        <f t="shared" si="44"/>
        <v>0</v>
      </c>
      <c r="AE292" s="211">
        <f t="shared" si="45"/>
        <v>1</v>
      </c>
      <c r="AF292" s="211">
        <f t="shared" si="46"/>
        <v>0</v>
      </c>
    </row>
    <row r="293" spans="1:38" x14ac:dyDescent="0.2">
      <c r="A293" s="131" t="s">
        <v>1995</v>
      </c>
      <c r="B293" s="115" t="s">
        <v>899</v>
      </c>
      <c r="C293" s="93">
        <v>1</v>
      </c>
      <c r="D293" s="93">
        <v>0</v>
      </c>
      <c r="E293" s="93">
        <v>0</v>
      </c>
      <c r="F293" s="93">
        <v>2</v>
      </c>
      <c r="G293" s="93">
        <f t="shared" si="49"/>
        <v>0.78</v>
      </c>
      <c r="H293" s="93">
        <f t="shared" si="47"/>
        <v>99.22</v>
      </c>
      <c r="I293" s="93" t="s">
        <v>900</v>
      </c>
      <c r="J293" s="93" t="s">
        <v>901</v>
      </c>
      <c r="K293" s="93" t="s">
        <v>902</v>
      </c>
      <c r="L293" s="93">
        <v>0</v>
      </c>
      <c r="M293" s="93">
        <v>1</v>
      </c>
      <c r="N293" s="93">
        <v>0</v>
      </c>
      <c r="O293" s="93">
        <v>0</v>
      </c>
      <c r="P293" s="93">
        <v>1</v>
      </c>
      <c r="Q293" s="93">
        <v>0</v>
      </c>
      <c r="R293" s="93">
        <v>0</v>
      </c>
      <c r="S293" s="93">
        <v>0</v>
      </c>
      <c r="T293" s="93">
        <v>0</v>
      </c>
      <c r="U293" s="93">
        <v>0</v>
      </c>
      <c r="V293" s="93">
        <v>0</v>
      </c>
      <c r="W293" s="93">
        <v>0</v>
      </c>
      <c r="X293" s="93">
        <v>1</v>
      </c>
      <c r="Y293" s="93">
        <v>0</v>
      </c>
      <c r="Z293" s="93"/>
      <c r="AA293" s="93"/>
      <c r="AB293" s="93">
        <f t="shared" si="48"/>
        <v>3</v>
      </c>
      <c r="AC293" s="211">
        <f t="shared" si="43"/>
        <v>0</v>
      </c>
      <c r="AD293" s="211">
        <f t="shared" si="44"/>
        <v>0</v>
      </c>
      <c r="AE293" s="211">
        <f t="shared" si="45"/>
        <v>2</v>
      </c>
      <c r="AF293" s="211">
        <f t="shared" si="46"/>
        <v>1</v>
      </c>
    </row>
    <row r="294" spans="1:38" x14ac:dyDescent="0.2">
      <c r="A294" s="131" t="s">
        <v>1996</v>
      </c>
      <c r="B294" s="220" t="s">
        <v>903</v>
      </c>
      <c r="C294" s="199">
        <v>1</v>
      </c>
      <c r="D294" s="199">
        <v>0</v>
      </c>
      <c r="E294" s="199">
        <v>1</v>
      </c>
      <c r="F294" s="199">
        <v>1</v>
      </c>
      <c r="G294" s="199">
        <f t="shared" si="49"/>
        <v>0.78</v>
      </c>
      <c r="H294" s="199">
        <f t="shared" si="47"/>
        <v>99.22</v>
      </c>
      <c r="I294" s="199" t="s">
        <v>904</v>
      </c>
      <c r="J294" s="199" t="s">
        <v>905</v>
      </c>
      <c r="K294" s="199" t="s">
        <v>906</v>
      </c>
      <c r="L294" s="199">
        <v>0</v>
      </c>
      <c r="M294" s="199">
        <v>0</v>
      </c>
      <c r="N294" s="199">
        <v>0</v>
      </c>
      <c r="O294" s="199">
        <v>0</v>
      </c>
      <c r="P294" s="199">
        <v>0</v>
      </c>
      <c r="Q294" s="199">
        <v>0</v>
      </c>
      <c r="R294" s="199">
        <v>0</v>
      </c>
      <c r="S294" s="199">
        <v>0</v>
      </c>
      <c r="T294" s="199">
        <v>0</v>
      </c>
      <c r="U294" s="199">
        <v>0</v>
      </c>
      <c r="V294" s="199">
        <v>0</v>
      </c>
      <c r="W294" s="199">
        <v>0</v>
      </c>
      <c r="X294" s="199">
        <v>0</v>
      </c>
      <c r="Y294" s="199">
        <v>0</v>
      </c>
      <c r="Z294" s="199">
        <v>0</v>
      </c>
      <c r="AA294" s="199"/>
      <c r="AB294" s="199">
        <f t="shared" si="48"/>
        <v>0</v>
      </c>
      <c r="AC294" s="211">
        <f t="shared" si="43"/>
        <v>0</v>
      </c>
      <c r="AD294" s="211">
        <f t="shared" si="44"/>
        <v>0</v>
      </c>
      <c r="AE294" s="211">
        <f t="shared" si="45"/>
        <v>0</v>
      </c>
      <c r="AF294" s="211">
        <f t="shared" si="46"/>
        <v>0</v>
      </c>
    </row>
    <row r="295" spans="1:38" x14ac:dyDescent="0.2">
      <c r="A295" s="131" t="s">
        <v>1997</v>
      </c>
      <c r="B295" s="245" t="s">
        <v>907</v>
      </c>
      <c r="C295" s="211">
        <v>0</v>
      </c>
      <c r="D295" s="211">
        <v>0</v>
      </c>
      <c r="E295" s="211">
        <v>0</v>
      </c>
      <c r="F295" s="211">
        <v>0</v>
      </c>
      <c r="G295" s="211">
        <f t="shared" si="49"/>
        <v>0</v>
      </c>
      <c r="H295" s="211">
        <f t="shared" si="47"/>
        <v>100</v>
      </c>
      <c r="I295" s="211" t="s">
        <v>908</v>
      </c>
      <c r="J295" s="211" t="s">
        <v>909</v>
      </c>
      <c r="K295" s="211" t="s">
        <v>910</v>
      </c>
      <c r="L295" s="211">
        <v>1</v>
      </c>
      <c r="M295" s="211">
        <v>3</v>
      </c>
      <c r="N295" s="211">
        <v>0</v>
      </c>
      <c r="O295" s="211">
        <v>0</v>
      </c>
      <c r="P295" s="211">
        <v>0</v>
      </c>
      <c r="Q295" s="211">
        <v>0</v>
      </c>
      <c r="R295" s="211">
        <v>0</v>
      </c>
      <c r="S295" s="211">
        <v>0</v>
      </c>
      <c r="T295" s="211">
        <v>0</v>
      </c>
      <c r="U295" s="211">
        <v>0</v>
      </c>
      <c r="V295" s="211">
        <v>0</v>
      </c>
      <c r="W295" s="211">
        <v>4</v>
      </c>
      <c r="X295" s="211">
        <v>2</v>
      </c>
      <c r="Y295" s="211">
        <v>1</v>
      </c>
      <c r="Z295" s="211">
        <v>0</v>
      </c>
      <c r="AA295" s="211"/>
      <c r="AB295" s="211">
        <f t="shared" si="48"/>
        <v>11</v>
      </c>
      <c r="AC295" s="211">
        <f t="shared" si="43"/>
        <v>4</v>
      </c>
      <c r="AD295" s="211">
        <f t="shared" si="44"/>
        <v>1</v>
      </c>
      <c r="AE295" s="211">
        <f t="shared" si="45"/>
        <v>3</v>
      </c>
      <c r="AF295" s="211">
        <f t="shared" si="46"/>
        <v>3</v>
      </c>
    </row>
    <row r="296" spans="1:38" x14ac:dyDescent="0.2">
      <c r="A296" s="131" t="s">
        <v>1998</v>
      </c>
      <c r="B296" s="115" t="s">
        <v>911</v>
      </c>
      <c r="C296" s="93">
        <v>0</v>
      </c>
      <c r="D296" s="93">
        <v>2</v>
      </c>
      <c r="E296" s="93">
        <v>1</v>
      </c>
      <c r="F296" s="93">
        <v>1</v>
      </c>
      <c r="G296" s="93">
        <f t="shared" si="49"/>
        <v>1.04</v>
      </c>
      <c r="H296" s="93">
        <f t="shared" si="47"/>
        <v>98.96</v>
      </c>
      <c r="I296" s="93" t="s">
        <v>912</v>
      </c>
      <c r="J296" s="93" t="s">
        <v>913</v>
      </c>
      <c r="K296" s="93" t="s">
        <v>914</v>
      </c>
      <c r="L296" s="93">
        <v>2</v>
      </c>
      <c r="M296" s="93">
        <v>0</v>
      </c>
      <c r="N296" s="93">
        <v>0</v>
      </c>
      <c r="O296" s="93">
        <v>0</v>
      </c>
      <c r="P296" s="93">
        <v>0</v>
      </c>
      <c r="Q296" s="93">
        <v>0</v>
      </c>
      <c r="R296" s="93">
        <v>0</v>
      </c>
      <c r="S296" s="93">
        <v>0</v>
      </c>
      <c r="T296" s="93">
        <v>0</v>
      </c>
      <c r="U296" s="93">
        <v>0</v>
      </c>
      <c r="V296" s="93">
        <v>0</v>
      </c>
      <c r="W296" s="93">
        <v>0</v>
      </c>
      <c r="X296" s="93">
        <v>1</v>
      </c>
      <c r="Y296" s="93">
        <v>0</v>
      </c>
      <c r="Z296" s="93">
        <v>0</v>
      </c>
      <c r="AA296" s="93"/>
      <c r="AB296" s="93">
        <f t="shared" si="48"/>
        <v>3</v>
      </c>
      <c r="AC296" s="211">
        <f t="shared" si="43"/>
        <v>0</v>
      </c>
      <c r="AD296" s="211">
        <f t="shared" si="44"/>
        <v>2</v>
      </c>
      <c r="AE296" s="211">
        <f t="shared" si="45"/>
        <v>1</v>
      </c>
      <c r="AF296" s="211">
        <f t="shared" si="46"/>
        <v>0</v>
      </c>
    </row>
    <row r="297" spans="1:38" x14ac:dyDescent="0.2">
      <c r="A297" s="131" t="s">
        <v>2175</v>
      </c>
      <c r="B297" s="115" t="s">
        <v>915</v>
      </c>
      <c r="C297" s="93">
        <v>1</v>
      </c>
      <c r="D297" s="93">
        <v>2</v>
      </c>
      <c r="E297" s="93">
        <v>5</v>
      </c>
      <c r="F297" s="93">
        <v>3</v>
      </c>
      <c r="G297" s="93">
        <f t="shared" si="49"/>
        <v>2.8600000000000003</v>
      </c>
      <c r="H297" s="93">
        <f t="shared" si="47"/>
        <v>97.14</v>
      </c>
      <c r="I297" s="93" t="s">
        <v>916</v>
      </c>
      <c r="J297" s="93" t="s">
        <v>917</v>
      </c>
      <c r="K297" s="93" t="s">
        <v>918</v>
      </c>
      <c r="L297" s="93">
        <v>2</v>
      </c>
      <c r="M297" s="93">
        <v>1</v>
      </c>
      <c r="N297" s="93">
        <v>0</v>
      </c>
      <c r="O297" s="93">
        <v>0</v>
      </c>
      <c r="P297" s="93">
        <v>0</v>
      </c>
      <c r="Q297" s="93">
        <v>0</v>
      </c>
      <c r="R297" s="93">
        <v>0</v>
      </c>
      <c r="S297" s="93">
        <v>0</v>
      </c>
      <c r="T297" s="93">
        <v>0</v>
      </c>
      <c r="U297" s="93">
        <v>0</v>
      </c>
      <c r="V297" s="93">
        <v>0</v>
      </c>
      <c r="W297" s="93">
        <v>0</v>
      </c>
      <c r="X297" s="93">
        <v>1</v>
      </c>
      <c r="Y297" s="93">
        <v>0</v>
      </c>
      <c r="Z297" s="93">
        <v>0</v>
      </c>
      <c r="AA297" s="93"/>
      <c r="AB297" s="93">
        <f t="shared" si="48"/>
        <v>4</v>
      </c>
      <c r="AC297" s="211">
        <f t="shared" si="43"/>
        <v>0</v>
      </c>
      <c r="AD297" s="211">
        <f t="shared" si="44"/>
        <v>2</v>
      </c>
      <c r="AE297" s="211">
        <f t="shared" si="45"/>
        <v>1</v>
      </c>
      <c r="AF297" s="211">
        <f t="shared" si="46"/>
        <v>1</v>
      </c>
    </row>
    <row r="298" spans="1:38" x14ac:dyDescent="0.2">
      <c r="A298" s="131" t="s">
        <v>2176</v>
      </c>
      <c r="B298" s="220" t="s">
        <v>919</v>
      </c>
      <c r="C298" s="199">
        <v>2</v>
      </c>
      <c r="D298" s="199">
        <v>2</v>
      </c>
      <c r="E298" s="199">
        <v>3</v>
      </c>
      <c r="F298" s="199">
        <v>0</v>
      </c>
      <c r="G298" s="199">
        <f t="shared" si="49"/>
        <v>1.82</v>
      </c>
      <c r="H298" s="199">
        <f t="shared" si="47"/>
        <v>98.18</v>
      </c>
      <c r="I298" s="199" t="s">
        <v>920</v>
      </c>
      <c r="J298" s="199" t="s">
        <v>921</v>
      </c>
      <c r="K298" s="199" t="s">
        <v>922</v>
      </c>
      <c r="L298" s="199">
        <v>0</v>
      </c>
      <c r="M298" s="199">
        <v>0</v>
      </c>
      <c r="N298" s="199">
        <v>0</v>
      </c>
      <c r="O298" s="199">
        <v>0</v>
      </c>
      <c r="P298" s="199">
        <v>0</v>
      </c>
      <c r="Q298" s="199">
        <v>0</v>
      </c>
      <c r="R298" s="199">
        <v>0</v>
      </c>
      <c r="S298" s="199">
        <v>0</v>
      </c>
      <c r="T298" s="199">
        <v>0</v>
      </c>
      <c r="U298" s="199">
        <v>0</v>
      </c>
      <c r="V298" s="199">
        <v>0</v>
      </c>
      <c r="W298" s="199">
        <v>0</v>
      </c>
      <c r="X298" s="199">
        <v>0</v>
      </c>
      <c r="Y298" s="199">
        <v>0</v>
      </c>
      <c r="Z298" s="199">
        <v>0</v>
      </c>
      <c r="AA298" s="199">
        <v>0</v>
      </c>
      <c r="AB298" s="199">
        <f t="shared" si="48"/>
        <v>0</v>
      </c>
      <c r="AC298" s="211">
        <f t="shared" si="43"/>
        <v>0</v>
      </c>
      <c r="AD298" s="211">
        <f t="shared" si="44"/>
        <v>0</v>
      </c>
      <c r="AE298" s="211">
        <f t="shared" si="45"/>
        <v>0</v>
      </c>
      <c r="AF298" s="211">
        <f t="shared" si="46"/>
        <v>0</v>
      </c>
    </row>
    <row r="299" spans="1:38" x14ac:dyDescent="0.2">
      <c r="A299" s="131" t="s">
        <v>2177</v>
      </c>
      <c r="B299" s="115" t="s">
        <v>923</v>
      </c>
      <c r="C299" s="93">
        <v>5</v>
      </c>
      <c r="D299" s="93">
        <v>6</v>
      </c>
      <c r="E299" s="93">
        <v>4</v>
      </c>
      <c r="F299" s="93">
        <v>8</v>
      </c>
      <c r="G299" s="93">
        <f t="shared" si="49"/>
        <v>5.98</v>
      </c>
      <c r="H299" s="93">
        <f t="shared" si="47"/>
        <v>94.02</v>
      </c>
      <c r="I299" s="93" t="s">
        <v>924</v>
      </c>
      <c r="J299" s="93" t="s">
        <v>925</v>
      </c>
      <c r="K299" s="93" t="s">
        <v>926</v>
      </c>
      <c r="L299" s="93">
        <v>1</v>
      </c>
      <c r="M299" s="93">
        <v>4</v>
      </c>
      <c r="N299" s="93">
        <v>0</v>
      </c>
      <c r="O299" s="93">
        <v>0</v>
      </c>
      <c r="P299" s="93">
        <v>0</v>
      </c>
      <c r="Q299" s="93">
        <v>0</v>
      </c>
      <c r="R299" s="93">
        <v>0</v>
      </c>
      <c r="S299" s="93">
        <v>0</v>
      </c>
      <c r="T299" s="93">
        <v>0</v>
      </c>
      <c r="U299" s="93">
        <v>0</v>
      </c>
      <c r="V299" s="93">
        <v>0</v>
      </c>
      <c r="W299" s="93">
        <v>0</v>
      </c>
      <c r="X299" s="93">
        <v>0</v>
      </c>
      <c r="Y299" s="93">
        <v>0</v>
      </c>
      <c r="Z299" s="93">
        <v>0</v>
      </c>
      <c r="AA299" s="93">
        <v>2</v>
      </c>
      <c r="AB299" s="93">
        <f t="shared" si="48"/>
        <v>5</v>
      </c>
      <c r="AC299" s="211">
        <f t="shared" si="43"/>
        <v>0</v>
      </c>
      <c r="AD299" s="211">
        <f t="shared" si="44"/>
        <v>1</v>
      </c>
      <c r="AE299" s="211">
        <f t="shared" si="45"/>
        <v>0</v>
      </c>
      <c r="AF299" s="211">
        <f t="shared" si="46"/>
        <v>4</v>
      </c>
    </row>
    <row r="300" spans="1:38" x14ac:dyDescent="0.2">
      <c r="A300" s="131" t="s">
        <v>2178</v>
      </c>
      <c r="B300" s="222"/>
      <c r="C300" s="223">
        <v>3</v>
      </c>
      <c r="D300" s="223">
        <v>4</v>
      </c>
      <c r="E300" s="223">
        <v>7</v>
      </c>
      <c r="F300" s="223">
        <v>8</v>
      </c>
      <c r="G300" s="223">
        <f t="shared" si="49"/>
        <v>5.7200000000000006</v>
      </c>
      <c r="H300" s="223">
        <f t="shared" si="47"/>
        <v>94.28</v>
      </c>
      <c r="I300" s="223" t="s">
        <v>927</v>
      </c>
      <c r="J300" s="223" t="s">
        <v>928</v>
      </c>
      <c r="K300" s="223" t="s">
        <v>929</v>
      </c>
      <c r="L300" s="223">
        <v>0</v>
      </c>
      <c r="M300" s="223">
        <v>0</v>
      </c>
      <c r="N300" s="223">
        <v>0</v>
      </c>
      <c r="O300" s="223">
        <v>0</v>
      </c>
      <c r="P300" s="223">
        <v>0</v>
      </c>
      <c r="Q300" s="223">
        <v>0</v>
      </c>
      <c r="R300" s="223">
        <v>0</v>
      </c>
      <c r="S300" s="223">
        <v>0</v>
      </c>
      <c r="T300" s="223">
        <v>0</v>
      </c>
      <c r="U300" s="223">
        <v>0</v>
      </c>
      <c r="V300" s="223">
        <v>0</v>
      </c>
      <c r="W300" s="223">
        <v>0</v>
      </c>
      <c r="X300" s="223">
        <v>0</v>
      </c>
      <c r="Y300" s="223">
        <v>0</v>
      </c>
      <c r="Z300" s="223">
        <v>1</v>
      </c>
      <c r="AA300" s="223"/>
      <c r="AB300" s="223">
        <f t="shared" si="48"/>
        <v>1</v>
      </c>
      <c r="AC300" s="211">
        <f t="shared" si="43"/>
        <v>0</v>
      </c>
      <c r="AD300" s="211">
        <f t="shared" si="44"/>
        <v>0</v>
      </c>
      <c r="AE300" s="211">
        <f t="shared" si="45"/>
        <v>0</v>
      </c>
      <c r="AF300" s="211">
        <f t="shared" si="46"/>
        <v>0</v>
      </c>
    </row>
    <row r="301" spans="1:38" x14ac:dyDescent="0.2">
      <c r="A301" s="93" t="s">
        <v>1999</v>
      </c>
      <c r="B301" s="115" t="s">
        <v>936</v>
      </c>
      <c r="C301" s="93">
        <v>7</v>
      </c>
      <c r="D301" s="93">
        <v>7</v>
      </c>
      <c r="E301" s="93">
        <v>7</v>
      </c>
      <c r="F301" s="93">
        <v>12</v>
      </c>
      <c r="G301" s="93">
        <f t="shared" ref="G301:G345" si="50">((AVERAGE(C301:F301))*(1.04))</f>
        <v>8.58</v>
      </c>
      <c r="H301" s="93">
        <f t="shared" ref="H301:H345" si="51">100-G301</f>
        <v>91.42</v>
      </c>
      <c r="I301" s="93" t="s">
        <v>937</v>
      </c>
      <c r="J301" s="93" t="s">
        <v>938</v>
      </c>
      <c r="K301" s="93"/>
      <c r="L301" s="93">
        <v>0</v>
      </c>
      <c r="M301" s="93">
        <v>0</v>
      </c>
      <c r="N301" s="93">
        <v>0</v>
      </c>
      <c r="O301" s="93">
        <v>1</v>
      </c>
      <c r="P301" s="93">
        <v>0</v>
      </c>
      <c r="Q301" s="93">
        <v>0</v>
      </c>
      <c r="R301" s="93">
        <v>0</v>
      </c>
      <c r="S301" s="93">
        <v>4</v>
      </c>
      <c r="T301" s="93">
        <v>0</v>
      </c>
      <c r="U301" s="93">
        <v>0</v>
      </c>
      <c r="V301" s="93">
        <v>0</v>
      </c>
      <c r="W301" s="93">
        <v>0</v>
      </c>
      <c r="X301" s="93">
        <v>4</v>
      </c>
      <c r="Y301" s="93">
        <v>0</v>
      </c>
      <c r="Z301" s="93">
        <v>0</v>
      </c>
      <c r="AA301" s="93">
        <v>0</v>
      </c>
      <c r="AB301" s="223">
        <f t="shared" si="48"/>
        <v>9</v>
      </c>
      <c r="AC301" s="211">
        <f t="shared" si="43"/>
        <v>4</v>
      </c>
      <c r="AD301" s="211">
        <f t="shared" si="44"/>
        <v>1</v>
      </c>
      <c r="AE301" s="211">
        <f t="shared" si="45"/>
        <v>4</v>
      </c>
      <c r="AF301" s="211">
        <f t="shared" si="46"/>
        <v>0</v>
      </c>
      <c r="AL301" s="5"/>
    </row>
    <row r="302" spans="1:38" x14ac:dyDescent="0.2">
      <c r="A302" s="93" t="s">
        <v>2000</v>
      </c>
      <c r="B302" s="115" t="s">
        <v>939</v>
      </c>
      <c r="C302" s="93">
        <v>4</v>
      </c>
      <c r="D302" s="93">
        <v>0</v>
      </c>
      <c r="E302" s="93">
        <v>0</v>
      </c>
      <c r="F302" s="93">
        <v>0</v>
      </c>
      <c r="G302" s="93">
        <f t="shared" si="50"/>
        <v>1.04</v>
      </c>
      <c r="H302" s="93">
        <f t="shared" si="51"/>
        <v>98.96</v>
      </c>
      <c r="I302" s="93" t="s">
        <v>940</v>
      </c>
      <c r="J302" s="93" t="s">
        <v>941</v>
      </c>
      <c r="K302" s="93"/>
      <c r="L302" s="93">
        <v>0</v>
      </c>
      <c r="M302" s="93">
        <v>0</v>
      </c>
      <c r="N302" s="93">
        <v>0</v>
      </c>
      <c r="O302" s="93">
        <v>0</v>
      </c>
      <c r="P302" s="93">
        <v>3</v>
      </c>
      <c r="Q302" s="93">
        <v>0</v>
      </c>
      <c r="R302" s="93">
        <v>0</v>
      </c>
      <c r="S302" s="93">
        <v>4</v>
      </c>
      <c r="T302" s="93">
        <v>0</v>
      </c>
      <c r="U302" s="93">
        <v>0</v>
      </c>
      <c r="V302" s="93">
        <v>0</v>
      </c>
      <c r="W302" s="93">
        <v>4</v>
      </c>
      <c r="X302" s="93">
        <v>4</v>
      </c>
      <c r="Y302" s="93">
        <v>0</v>
      </c>
      <c r="Z302" s="93">
        <v>0</v>
      </c>
      <c r="AA302" s="93">
        <v>0</v>
      </c>
      <c r="AB302" s="223">
        <f t="shared" si="48"/>
        <v>15</v>
      </c>
      <c r="AC302" s="211">
        <f t="shared" ref="AC302:AC361" si="52">SUM(W302+S302+R302)</f>
        <v>8</v>
      </c>
      <c r="AD302" s="211">
        <f t="shared" ref="AD302:AD361" si="53">T302+Q302+O302+L302</f>
        <v>0</v>
      </c>
      <c r="AE302" s="211">
        <f t="shared" ref="AE302:AE361" si="54">Y302+X302+P302+N302</f>
        <v>7</v>
      </c>
      <c r="AF302" s="211">
        <f t="shared" ref="AF302:AF361" si="55">M302+U302+V302</f>
        <v>0</v>
      </c>
      <c r="AL302" s="5"/>
    </row>
    <row r="303" spans="1:38" x14ac:dyDescent="0.2">
      <c r="A303" s="93" t="s">
        <v>2001</v>
      </c>
      <c r="B303" s="115" t="s">
        <v>942</v>
      </c>
      <c r="C303" s="45">
        <v>5</v>
      </c>
      <c r="D303" s="45">
        <v>12</v>
      </c>
      <c r="E303" s="45">
        <v>9</v>
      </c>
      <c r="F303" s="45">
        <v>8</v>
      </c>
      <c r="G303" s="93">
        <f t="shared" si="50"/>
        <v>8.84</v>
      </c>
      <c r="H303" s="93">
        <f t="shared" si="51"/>
        <v>91.16</v>
      </c>
      <c r="I303" s="115" t="s">
        <v>943</v>
      </c>
      <c r="J303" s="115" t="s">
        <v>944</v>
      </c>
      <c r="K303" s="115"/>
      <c r="L303" s="93">
        <v>2</v>
      </c>
      <c r="M303" s="93">
        <v>0</v>
      </c>
      <c r="N303" s="93">
        <v>0</v>
      </c>
      <c r="O303" s="93">
        <v>2</v>
      </c>
      <c r="P303" s="93">
        <v>0</v>
      </c>
      <c r="Q303" s="93">
        <v>0</v>
      </c>
      <c r="R303" s="93">
        <v>0</v>
      </c>
      <c r="S303" s="108">
        <v>4</v>
      </c>
      <c r="T303" s="93">
        <v>0</v>
      </c>
      <c r="U303" s="93">
        <v>0</v>
      </c>
      <c r="V303" s="93">
        <v>0</v>
      </c>
      <c r="W303" s="93">
        <v>0</v>
      </c>
      <c r="X303" s="93">
        <v>3</v>
      </c>
      <c r="Y303" s="93">
        <v>0</v>
      </c>
      <c r="Z303" s="93">
        <v>0</v>
      </c>
      <c r="AA303" s="93">
        <v>0</v>
      </c>
      <c r="AB303" s="223">
        <f t="shared" si="48"/>
        <v>11</v>
      </c>
      <c r="AC303" s="211">
        <f t="shared" si="52"/>
        <v>4</v>
      </c>
      <c r="AD303" s="211">
        <f t="shared" si="53"/>
        <v>4</v>
      </c>
      <c r="AE303" s="211">
        <f t="shared" si="54"/>
        <v>3</v>
      </c>
      <c r="AF303" s="211">
        <f t="shared" si="55"/>
        <v>0</v>
      </c>
      <c r="AL303" s="5"/>
    </row>
    <row r="304" spans="1:38" x14ac:dyDescent="0.2">
      <c r="A304" s="93" t="s">
        <v>2002</v>
      </c>
      <c r="B304" s="115"/>
      <c r="C304" s="45">
        <v>2</v>
      </c>
      <c r="D304" s="45">
        <v>2</v>
      </c>
      <c r="E304" s="45">
        <v>4</v>
      </c>
      <c r="F304" s="45">
        <v>4</v>
      </c>
      <c r="G304" s="93">
        <f t="shared" si="50"/>
        <v>3.12</v>
      </c>
      <c r="H304" s="93">
        <f t="shared" si="51"/>
        <v>96.88</v>
      </c>
      <c r="I304" s="115" t="s">
        <v>945</v>
      </c>
      <c r="J304" s="115" t="s">
        <v>946</v>
      </c>
      <c r="K304" s="115"/>
      <c r="L304" s="93">
        <v>2</v>
      </c>
      <c r="M304" s="108">
        <v>0</v>
      </c>
      <c r="N304" s="93">
        <v>0</v>
      </c>
      <c r="O304" s="93">
        <v>2</v>
      </c>
      <c r="P304" s="93">
        <v>0</v>
      </c>
      <c r="Q304" s="93">
        <v>0</v>
      </c>
      <c r="R304" s="93">
        <v>0</v>
      </c>
      <c r="S304" s="108">
        <v>4</v>
      </c>
      <c r="T304" s="93">
        <v>0</v>
      </c>
      <c r="U304" s="93">
        <v>0</v>
      </c>
      <c r="V304" s="93">
        <v>0</v>
      </c>
      <c r="W304" s="93">
        <v>0</v>
      </c>
      <c r="X304" s="93">
        <v>2</v>
      </c>
      <c r="Y304" s="93">
        <v>0</v>
      </c>
      <c r="Z304" s="93">
        <v>0</v>
      </c>
      <c r="AA304" s="93">
        <v>0</v>
      </c>
      <c r="AB304" s="223">
        <f t="shared" si="48"/>
        <v>10</v>
      </c>
      <c r="AC304" s="211">
        <f t="shared" si="52"/>
        <v>4</v>
      </c>
      <c r="AD304" s="211">
        <f t="shared" si="53"/>
        <v>4</v>
      </c>
      <c r="AE304" s="211">
        <f t="shared" si="54"/>
        <v>2</v>
      </c>
      <c r="AF304" s="211">
        <f t="shared" si="55"/>
        <v>0</v>
      </c>
      <c r="AL304" s="5"/>
    </row>
    <row r="305" spans="1:38" x14ac:dyDescent="0.2">
      <c r="A305" s="93" t="s">
        <v>2003</v>
      </c>
      <c r="B305" s="115" t="s">
        <v>947</v>
      </c>
      <c r="C305" s="45">
        <v>7</v>
      </c>
      <c r="D305" s="45">
        <v>7</v>
      </c>
      <c r="E305" s="45">
        <v>10</v>
      </c>
      <c r="F305" s="45">
        <v>2</v>
      </c>
      <c r="G305" s="93">
        <f t="shared" si="50"/>
        <v>6.76</v>
      </c>
      <c r="H305" s="93">
        <f t="shared" si="51"/>
        <v>93.24</v>
      </c>
      <c r="I305" s="115" t="s">
        <v>948</v>
      </c>
      <c r="J305" s="115" t="s">
        <v>949</v>
      </c>
      <c r="K305" s="115"/>
      <c r="L305" s="108">
        <v>3</v>
      </c>
      <c r="M305" s="93">
        <v>0</v>
      </c>
      <c r="N305" s="93">
        <v>0</v>
      </c>
      <c r="O305" s="108">
        <v>4</v>
      </c>
      <c r="P305" s="93">
        <v>0</v>
      </c>
      <c r="Q305" s="93">
        <v>0</v>
      </c>
      <c r="R305" s="93">
        <v>0</v>
      </c>
      <c r="S305" s="108">
        <v>4</v>
      </c>
      <c r="T305" s="93">
        <v>0</v>
      </c>
      <c r="U305" s="93">
        <v>0</v>
      </c>
      <c r="V305" s="93">
        <v>0</v>
      </c>
      <c r="W305" s="93">
        <v>0</v>
      </c>
      <c r="X305" s="93">
        <v>3</v>
      </c>
      <c r="Y305" s="93">
        <v>1</v>
      </c>
      <c r="Z305" s="93">
        <v>0</v>
      </c>
      <c r="AA305" s="93">
        <v>0</v>
      </c>
      <c r="AB305" s="223">
        <f t="shared" si="48"/>
        <v>15</v>
      </c>
      <c r="AC305" s="211">
        <f t="shared" si="52"/>
        <v>4</v>
      </c>
      <c r="AD305" s="211">
        <f t="shared" si="53"/>
        <v>7</v>
      </c>
      <c r="AE305" s="211">
        <f t="shared" si="54"/>
        <v>4</v>
      </c>
      <c r="AF305" s="211">
        <f t="shared" si="55"/>
        <v>0</v>
      </c>
      <c r="AL305" s="5"/>
    </row>
    <row r="306" spans="1:38" x14ac:dyDescent="0.2">
      <c r="A306" s="93" t="s">
        <v>2004</v>
      </c>
      <c r="B306" s="115" t="s">
        <v>950</v>
      </c>
      <c r="C306" s="45">
        <v>68</v>
      </c>
      <c r="D306" s="45">
        <v>48</v>
      </c>
      <c r="E306" s="45">
        <v>48</v>
      </c>
      <c r="F306" s="45">
        <v>56</v>
      </c>
      <c r="G306" s="93">
        <f t="shared" si="50"/>
        <v>57.2</v>
      </c>
      <c r="H306" s="93">
        <f t="shared" si="51"/>
        <v>42.8</v>
      </c>
      <c r="I306" s="115" t="s">
        <v>421</v>
      </c>
      <c r="J306" s="115" t="s">
        <v>951</v>
      </c>
      <c r="K306" s="115"/>
      <c r="L306" s="108">
        <v>4</v>
      </c>
      <c r="M306" s="93">
        <v>0</v>
      </c>
      <c r="N306" s="93">
        <v>0</v>
      </c>
      <c r="O306" s="108">
        <v>4</v>
      </c>
      <c r="P306" s="93">
        <v>0</v>
      </c>
      <c r="Q306" s="93">
        <v>0</v>
      </c>
      <c r="R306" s="93">
        <v>0</v>
      </c>
      <c r="S306" s="108">
        <v>0</v>
      </c>
      <c r="T306" s="93">
        <v>0</v>
      </c>
      <c r="U306" s="93">
        <v>0</v>
      </c>
      <c r="V306" s="93">
        <v>0</v>
      </c>
      <c r="W306" s="93">
        <v>0</v>
      </c>
      <c r="X306" s="93">
        <v>0</v>
      </c>
      <c r="Y306" s="93">
        <v>0</v>
      </c>
      <c r="Z306" s="93">
        <v>0</v>
      </c>
      <c r="AA306" s="93">
        <v>4</v>
      </c>
      <c r="AB306" s="223">
        <f t="shared" si="48"/>
        <v>8</v>
      </c>
      <c r="AC306" s="211">
        <f t="shared" si="52"/>
        <v>0</v>
      </c>
      <c r="AD306" s="211">
        <f t="shared" si="53"/>
        <v>8</v>
      </c>
      <c r="AE306" s="211">
        <f t="shared" si="54"/>
        <v>0</v>
      </c>
      <c r="AF306" s="211">
        <f t="shared" si="55"/>
        <v>0</v>
      </c>
      <c r="AL306" s="5"/>
    </row>
    <row r="307" spans="1:38" x14ac:dyDescent="0.2">
      <c r="A307" s="93" t="s">
        <v>2005</v>
      </c>
      <c r="B307" s="115" t="s">
        <v>952</v>
      </c>
      <c r="C307" s="45">
        <v>0</v>
      </c>
      <c r="D307" s="45">
        <v>0</v>
      </c>
      <c r="E307" s="45">
        <v>4</v>
      </c>
      <c r="F307" s="45">
        <v>10</v>
      </c>
      <c r="G307" s="93">
        <f t="shared" si="50"/>
        <v>3.64</v>
      </c>
      <c r="H307" s="93">
        <f t="shared" si="51"/>
        <v>96.36</v>
      </c>
      <c r="I307" s="115" t="s">
        <v>953</v>
      </c>
      <c r="J307" s="115" t="s">
        <v>954</v>
      </c>
      <c r="K307" s="115"/>
      <c r="L307" s="108">
        <v>0</v>
      </c>
      <c r="M307" s="93">
        <v>0</v>
      </c>
      <c r="N307" s="93">
        <v>0</v>
      </c>
      <c r="O307" s="108">
        <v>4</v>
      </c>
      <c r="P307" s="93">
        <v>0</v>
      </c>
      <c r="Q307" s="93">
        <v>0</v>
      </c>
      <c r="R307" s="93">
        <v>0</v>
      </c>
      <c r="S307" s="108">
        <v>4</v>
      </c>
      <c r="T307" s="93">
        <v>0</v>
      </c>
      <c r="U307" s="93">
        <v>0</v>
      </c>
      <c r="V307" s="93">
        <v>0</v>
      </c>
      <c r="W307" s="93">
        <v>4</v>
      </c>
      <c r="X307" s="93">
        <v>4</v>
      </c>
      <c r="Y307" s="93">
        <v>0</v>
      </c>
      <c r="Z307" s="93">
        <v>0</v>
      </c>
      <c r="AA307" s="93">
        <v>0</v>
      </c>
      <c r="AB307" s="223">
        <f t="shared" si="48"/>
        <v>16</v>
      </c>
      <c r="AC307" s="211">
        <f t="shared" si="52"/>
        <v>8</v>
      </c>
      <c r="AD307" s="211">
        <f t="shared" si="53"/>
        <v>4</v>
      </c>
      <c r="AE307" s="211">
        <f t="shared" si="54"/>
        <v>4</v>
      </c>
      <c r="AF307" s="211">
        <f t="shared" si="55"/>
        <v>0</v>
      </c>
      <c r="AL307" s="5"/>
    </row>
    <row r="308" spans="1:38" x14ac:dyDescent="0.2">
      <c r="A308" s="93" t="s">
        <v>2006</v>
      </c>
      <c r="B308" s="115" t="s">
        <v>955</v>
      </c>
      <c r="C308" s="45">
        <v>18</v>
      </c>
      <c r="D308" s="45">
        <v>48</v>
      </c>
      <c r="E308" s="45">
        <v>96</v>
      </c>
      <c r="F308" s="45">
        <v>48</v>
      </c>
      <c r="G308" s="93">
        <f t="shared" si="50"/>
        <v>54.6</v>
      </c>
      <c r="H308" s="93">
        <f t="shared" si="51"/>
        <v>45.4</v>
      </c>
      <c r="I308" s="115" t="s">
        <v>956</v>
      </c>
      <c r="J308" s="115" t="s">
        <v>951</v>
      </c>
      <c r="K308" s="115"/>
      <c r="L308" s="108">
        <v>4</v>
      </c>
      <c r="M308" s="93">
        <v>0</v>
      </c>
      <c r="N308" s="93">
        <v>0</v>
      </c>
      <c r="O308" s="108">
        <v>4</v>
      </c>
      <c r="P308" s="93">
        <v>3</v>
      </c>
      <c r="Q308" s="93">
        <v>0</v>
      </c>
      <c r="R308" s="93">
        <v>0</v>
      </c>
      <c r="S308" s="108">
        <v>4</v>
      </c>
      <c r="T308" s="93">
        <v>0</v>
      </c>
      <c r="U308" s="93">
        <v>0</v>
      </c>
      <c r="V308" s="93">
        <v>0</v>
      </c>
      <c r="W308" s="93">
        <v>0</v>
      </c>
      <c r="X308" s="93">
        <v>3</v>
      </c>
      <c r="Y308" s="93">
        <v>0</v>
      </c>
      <c r="Z308" s="93">
        <v>0</v>
      </c>
      <c r="AA308" s="93">
        <v>3</v>
      </c>
      <c r="AB308" s="223">
        <f t="shared" si="48"/>
        <v>18</v>
      </c>
      <c r="AC308" s="211">
        <f t="shared" si="52"/>
        <v>4</v>
      </c>
      <c r="AD308" s="211">
        <f t="shared" si="53"/>
        <v>8</v>
      </c>
      <c r="AE308" s="211">
        <f t="shared" si="54"/>
        <v>6</v>
      </c>
      <c r="AF308" s="211">
        <f t="shared" si="55"/>
        <v>0</v>
      </c>
      <c r="AL308" s="5"/>
    </row>
    <row r="309" spans="1:38" x14ac:dyDescent="0.2">
      <c r="A309" s="93" t="s">
        <v>2007</v>
      </c>
      <c r="B309" s="115" t="s">
        <v>957</v>
      </c>
      <c r="C309" s="45">
        <v>2</v>
      </c>
      <c r="D309" s="45">
        <v>2</v>
      </c>
      <c r="E309" s="45">
        <v>48</v>
      </c>
      <c r="F309" s="45">
        <v>48</v>
      </c>
      <c r="G309" s="93">
        <f t="shared" si="50"/>
        <v>26</v>
      </c>
      <c r="H309" s="93">
        <f t="shared" si="51"/>
        <v>74</v>
      </c>
      <c r="I309" s="115" t="s">
        <v>958</v>
      </c>
      <c r="J309" s="115" t="s">
        <v>959</v>
      </c>
      <c r="K309" s="115"/>
      <c r="L309" s="108">
        <v>4</v>
      </c>
      <c r="M309" s="93">
        <v>0</v>
      </c>
      <c r="N309" s="93">
        <v>0</v>
      </c>
      <c r="O309" s="108">
        <v>4</v>
      </c>
      <c r="P309" s="93">
        <v>0</v>
      </c>
      <c r="Q309" s="93">
        <v>0</v>
      </c>
      <c r="R309" s="93">
        <v>0</v>
      </c>
      <c r="S309" s="108">
        <v>4</v>
      </c>
      <c r="T309" s="93">
        <v>0</v>
      </c>
      <c r="U309" s="93">
        <v>0</v>
      </c>
      <c r="V309" s="93">
        <v>0</v>
      </c>
      <c r="W309" s="93">
        <v>0</v>
      </c>
      <c r="X309" s="93">
        <v>4</v>
      </c>
      <c r="Y309" s="93">
        <v>0</v>
      </c>
      <c r="Z309" s="93">
        <v>0</v>
      </c>
      <c r="AA309" s="93">
        <v>1</v>
      </c>
      <c r="AB309" s="223">
        <f t="shared" si="48"/>
        <v>16</v>
      </c>
      <c r="AC309" s="211">
        <f t="shared" si="52"/>
        <v>4</v>
      </c>
      <c r="AD309" s="211">
        <f t="shared" si="53"/>
        <v>8</v>
      </c>
      <c r="AE309" s="211">
        <f t="shared" si="54"/>
        <v>4</v>
      </c>
      <c r="AF309" s="211">
        <f t="shared" si="55"/>
        <v>0</v>
      </c>
      <c r="AL309" s="5"/>
    </row>
    <row r="310" spans="1:38" x14ac:dyDescent="0.2">
      <c r="A310" s="93" t="s">
        <v>2008</v>
      </c>
      <c r="B310" s="115" t="s">
        <v>960</v>
      </c>
      <c r="C310" s="45">
        <v>0</v>
      </c>
      <c r="D310" s="45">
        <v>0</v>
      </c>
      <c r="E310" s="45">
        <v>24</v>
      </c>
      <c r="F310" s="45">
        <v>48</v>
      </c>
      <c r="G310" s="93">
        <f t="shared" si="50"/>
        <v>18.72</v>
      </c>
      <c r="H310" s="93">
        <f t="shared" si="51"/>
        <v>81.28</v>
      </c>
      <c r="I310" s="115" t="s">
        <v>961</v>
      </c>
      <c r="J310" s="115" t="s">
        <v>962</v>
      </c>
      <c r="K310" s="115"/>
      <c r="L310" s="108">
        <v>0</v>
      </c>
      <c r="M310" s="93">
        <v>0</v>
      </c>
      <c r="N310" s="93">
        <v>0</v>
      </c>
      <c r="O310" s="108">
        <v>0</v>
      </c>
      <c r="P310" s="93">
        <v>4</v>
      </c>
      <c r="Q310" s="93">
        <v>0</v>
      </c>
      <c r="R310" s="93">
        <v>0</v>
      </c>
      <c r="S310" s="108">
        <v>4</v>
      </c>
      <c r="T310" s="93">
        <v>0</v>
      </c>
      <c r="U310" s="93">
        <v>0</v>
      </c>
      <c r="V310" s="93">
        <v>0</v>
      </c>
      <c r="W310" s="93">
        <v>0</v>
      </c>
      <c r="X310" s="93">
        <v>4</v>
      </c>
      <c r="Y310" s="93">
        <v>0</v>
      </c>
      <c r="Z310" s="93">
        <v>0</v>
      </c>
      <c r="AA310" s="93">
        <v>1</v>
      </c>
      <c r="AB310" s="223">
        <f t="shared" si="48"/>
        <v>12</v>
      </c>
      <c r="AC310" s="211">
        <f t="shared" si="52"/>
        <v>4</v>
      </c>
      <c r="AD310" s="211">
        <f t="shared" si="53"/>
        <v>0</v>
      </c>
      <c r="AE310" s="211">
        <f t="shared" si="54"/>
        <v>8</v>
      </c>
      <c r="AF310" s="211">
        <f t="shared" si="55"/>
        <v>0</v>
      </c>
      <c r="AL310" s="5"/>
    </row>
    <row r="311" spans="1:38" x14ac:dyDescent="0.2">
      <c r="A311" s="93" t="s">
        <v>2009</v>
      </c>
      <c r="B311" s="115" t="s">
        <v>963</v>
      </c>
      <c r="C311" s="45">
        <v>0</v>
      </c>
      <c r="D311" s="45">
        <v>0</v>
      </c>
      <c r="E311" s="45">
        <v>0</v>
      </c>
      <c r="F311" s="45">
        <v>8</v>
      </c>
      <c r="G311" s="93">
        <f t="shared" si="50"/>
        <v>2.08</v>
      </c>
      <c r="H311" s="93">
        <f t="shared" si="51"/>
        <v>97.92</v>
      </c>
      <c r="I311" s="115" t="s">
        <v>964</v>
      </c>
      <c r="J311" s="115" t="s">
        <v>965</v>
      </c>
      <c r="K311" s="115"/>
      <c r="L311" s="108">
        <v>0</v>
      </c>
      <c r="M311" s="93">
        <v>0</v>
      </c>
      <c r="N311" s="93">
        <v>0</v>
      </c>
      <c r="O311" s="108">
        <v>2</v>
      </c>
      <c r="P311" s="93">
        <v>4</v>
      </c>
      <c r="Q311" s="93">
        <v>0</v>
      </c>
      <c r="R311" s="93">
        <v>0</v>
      </c>
      <c r="S311" s="108">
        <v>4</v>
      </c>
      <c r="T311" s="93">
        <v>0</v>
      </c>
      <c r="U311" s="93">
        <v>0</v>
      </c>
      <c r="V311" s="93">
        <v>0</v>
      </c>
      <c r="W311" s="93">
        <v>0</v>
      </c>
      <c r="X311" s="93">
        <v>4</v>
      </c>
      <c r="Y311" s="93">
        <v>0</v>
      </c>
      <c r="Z311" s="93">
        <v>0</v>
      </c>
      <c r="AA311" s="93">
        <v>0</v>
      </c>
      <c r="AB311" s="223">
        <f t="shared" si="48"/>
        <v>14</v>
      </c>
      <c r="AC311" s="211">
        <f t="shared" si="52"/>
        <v>4</v>
      </c>
      <c r="AD311" s="211">
        <f t="shared" si="53"/>
        <v>2</v>
      </c>
      <c r="AE311" s="211">
        <f t="shared" si="54"/>
        <v>8</v>
      </c>
      <c r="AF311" s="211">
        <f t="shared" si="55"/>
        <v>0</v>
      </c>
      <c r="AL311" s="5"/>
    </row>
    <row r="312" spans="1:38" x14ac:dyDescent="0.2">
      <c r="A312" s="93" t="s">
        <v>2010</v>
      </c>
      <c r="B312" s="115" t="s">
        <v>963</v>
      </c>
      <c r="C312" s="93">
        <v>0</v>
      </c>
      <c r="D312" s="93">
        <v>6</v>
      </c>
      <c r="E312" s="93">
        <v>12</v>
      </c>
      <c r="F312" s="93">
        <v>40</v>
      </c>
      <c r="G312" s="93">
        <f t="shared" si="50"/>
        <v>15.08</v>
      </c>
      <c r="H312" s="93">
        <f t="shared" si="51"/>
        <v>84.92</v>
      </c>
      <c r="I312" s="93" t="s">
        <v>966</v>
      </c>
      <c r="J312" s="93" t="s">
        <v>967</v>
      </c>
      <c r="K312" s="93"/>
      <c r="L312" s="93">
        <v>0</v>
      </c>
      <c r="M312" s="93">
        <v>0</v>
      </c>
      <c r="N312" s="93">
        <v>0</v>
      </c>
      <c r="O312" s="45">
        <v>4</v>
      </c>
      <c r="P312" s="45">
        <v>0</v>
      </c>
      <c r="Q312" s="45">
        <v>0</v>
      </c>
      <c r="R312" s="45">
        <v>0</v>
      </c>
      <c r="S312" s="115">
        <v>4</v>
      </c>
      <c r="T312" s="115">
        <v>0</v>
      </c>
      <c r="U312" s="108">
        <v>0</v>
      </c>
      <c r="V312" s="108">
        <v>0</v>
      </c>
      <c r="W312" s="108">
        <v>0</v>
      </c>
      <c r="X312" s="108">
        <v>4</v>
      </c>
      <c r="Y312" s="108">
        <v>0</v>
      </c>
      <c r="Z312" s="108">
        <v>0</v>
      </c>
      <c r="AA312" s="108">
        <v>1</v>
      </c>
      <c r="AB312" s="223">
        <f t="shared" si="48"/>
        <v>12</v>
      </c>
      <c r="AC312" s="211">
        <f t="shared" si="52"/>
        <v>4</v>
      </c>
      <c r="AD312" s="211">
        <f t="shared" si="53"/>
        <v>4</v>
      </c>
      <c r="AE312" s="211">
        <f t="shared" si="54"/>
        <v>4</v>
      </c>
      <c r="AF312" s="211">
        <f t="shared" si="55"/>
        <v>0</v>
      </c>
      <c r="AL312" s="5"/>
    </row>
    <row r="313" spans="1:38" x14ac:dyDescent="0.2">
      <c r="A313" s="93" t="s">
        <v>2011</v>
      </c>
      <c r="B313" s="115" t="s">
        <v>968</v>
      </c>
      <c r="C313" s="45">
        <v>96</v>
      </c>
      <c r="D313" s="45">
        <v>96</v>
      </c>
      <c r="E313" s="45">
        <v>96</v>
      </c>
      <c r="F313" s="45">
        <v>96</v>
      </c>
      <c r="G313" s="93">
        <f>((AVERAGE(C313:F313))*(1.04))</f>
        <v>99.84</v>
      </c>
      <c r="H313" s="93">
        <f>100-G313</f>
        <v>0.15999999999999659</v>
      </c>
      <c r="I313" s="115"/>
      <c r="J313" s="115"/>
      <c r="K313" s="115"/>
      <c r="L313" s="108">
        <v>4</v>
      </c>
      <c r="M313" s="93">
        <v>0</v>
      </c>
      <c r="N313" s="93">
        <v>0</v>
      </c>
      <c r="O313" s="108">
        <v>4</v>
      </c>
      <c r="P313" s="93">
        <v>0</v>
      </c>
      <c r="Q313" s="93">
        <v>0</v>
      </c>
      <c r="R313" s="93">
        <v>0</v>
      </c>
      <c r="S313" s="108">
        <v>4</v>
      </c>
      <c r="T313" s="93">
        <v>0</v>
      </c>
      <c r="U313" s="93">
        <v>0</v>
      </c>
      <c r="V313" s="93">
        <v>0</v>
      </c>
      <c r="W313" s="93">
        <v>0</v>
      </c>
      <c r="X313" s="93">
        <v>0</v>
      </c>
      <c r="Y313" s="93">
        <v>0</v>
      </c>
      <c r="Z313" s="93">
        <v>0</v>
      </c>
      <c r="AA313" s="93">
        <v>4</v>
      </c>
      <c r="AB313" s="223">
        <f t="shared" si="48"/>
        <v>12</v>
      </c>
      <c r="AC313" s="211">
        <f t="shared" si="52"/>
        <v>4</v>
      </c>
      <c r="AD313" s="211">
        <f t="shared" si="53"/>
        <v>8</v>
      </c>
      <c r="AE313" s="211">
        <f t="shared" si="54"/>
        <v>0</v>
      </c>
      <c r="AF313" s="211">
        <f t="shared" si="55"/>
        <v>0</v>
      </c>
      <c r="AL313" s="5"/>
    </row>
    <row r="314" spans="1:38" x14ac:dyDescent="0.2">
      <c r="A314" s="93" t="s">
        <v>2012</v>
      </c>
      <c r="B314" s="115" t="s">
        <v>968</v>
      </c>
      <c r="C314" s="45">
        <v>96</v>
      </c>
      <c r="D314" s="45">
        <v>96</v>
      </c>
      <c r="E314" s="45">
        <v>96</v>
      </c>
      <c r="F314" s="45">
        <v>96</v>
      </c>
      <c r="G314" s="93">
        <f t="shared" si="50"/>
        <v>99.84</v>
      </c>
      <c r="H314" s="93">
        <f t="shared" si="51"/>
        <v>0.15999999999999659</v>
      </c>
      <c r="I314" s="115"/>
      <c r="J314" s="115"/>
      <c r="K314" s="115"/>
      <c r="L314" s="108">
        <v>0</v>
      </c>
      <c r="M314" s="93">
        <v>0</v>
      </c>
      <c r="N314" s="93">
        <v>0</v>
      </c>
      <c r="O314" s="108">
        <v>4</v>
      </c>
      <c r="P314" s="93">
        <v>0</v>
      </c>
      <c r="Q314" s="93">
        <v>0</v>
      </c>
      <c r="R314" s="93">
        <v>0</v>
      </c>
      <c r="S314" s="108">
        <v>4</v>
      </c>
      <c r="T314" s="93">
        <v>0</v>
      </c>
      <c r="U314" s="93">
        <v>0</v>
      </c>
      <c r="V314" s="93">
        <v>0</v>
      </c>
      <c r="W314" s="93">
        <v>0</v>
      </c>
      <c r="X314" s="93">
        <v>0</v>
      </c>
      <c r="Y314" s="93">
        <v>0</v>
      </c>
      <c r="Z314" s="93">
        <v>0</v>
      </c>
      <c r="AA314" s="93">
        <v>4</v>
      </c>
      <c r="AB314" s="223">
        <f t="shared" si="48"/>
        <v>8</v>
      </c>
      <c r="AC314" s="211">
        <f t="shared" si="52"/>
        <v>4</v>
      </c>
      <c r="AD314" s="211">
        <f t="shared" si="53"/>
        <v>4</v>
      </c>
      <c r="AE314" s="211">
        <f t="shared" si="54"/>
        <v>0</v>
      </c>
      <c r="AF314" s="211">
        <f t="shared" si="55"/>
        <v>0</v>
      </c>
      <c r="AL314" s="5"/>
    </row>
    <row r="315" spans="1:38" x14ac:dyDescent="0.2">
      <c r="A315" s="93" t="s">
        <v>2013</v>
      </c>
      <c r="B315" s="115" t="s">
        <v>963</v>
      </c>
      <c r="C315" s="45">
        <v>96</v>
      </c>
      <c r="D315" s="45">
        <v>96</v>
      </c>
      <c r="E315" s="45">
        <v>8</v>
      </c>
      <c r="F315" s="45">
        <v>16</v>
      </c>
      <c r="G315" s="93">
        <f t="shared" si="50"/>
        <v>56.160000000000004</v>
      </c>
      <c r="H315" s="93">
        <f t="shared" si="51"/>
        <v>43.839999999999996</v>
      </c>
      <c r="I315" s="115" t="s">
        <v>969</v>
      </c>
      <c r="J315" s="115" t="s">
        <v>970</v>
      </c>
      <c r="K315" s="115"/>
      <c r="L315" s="108">
        <v>0</v>
      </c>
      <c r="M315" s="93">
        <v>0</v>
      </c>
      <c r="N315" s="93">
        <v>0</v>
      </c>
      <c r="O315" s="108">
        <v>4</v>
      </c>
      <c r="P315" s="93">
        <v>0</v>
      </c>
      <c r="Q315" s="93">
        <v>4</v>
      </c>
      <c r="R315" s="93">
        <v>0</v>
      </c>
      <c r="S315" s="108">
        <v>4</v>
      </c>
      <c r="T315" s="93">
        <v>0</v>
      </c>
      <c r="U315" s="93">
        <v>0</v>
      </c>
      <c r="V315" s="93">
        <v>0</v>
      </c>
      <c r="W315" s="93">
        <v>0</v>
      </c>
      <c r="X315" s="93">
        <v>4</v>
      </c>
      <c r="Y315" s="93">
        <v>0</v>
      </c>
      <c r="Z315" s="93">
        <v>0</v>
      </c>
      <c r="AA315" s="93">
        <v>4</v>
      </c>
      <c r="AB315" s="223">
        <f t="shared" si="48"/>
        <v>16</v>
      </c>
      <c r="AC315" s="211">
        <f t="shared" si="52"/>
        <v>4</v>
      </c>
      <c r="AD315" s="211">
        <f t="shared" si="53"/>
        <v>8</v>
      </c>
      <c r="AE315" s="211">
        <f t="shared" si="54"/>
        <v>4</v>
      </c>
      <c r="AF315" s="211">
        <f t="shared" si="55"/>
        <v>0</v>
      </c>
      <c r="AL315" s="5"/>
    </row>
    <row r="316" spans="1:38" x14ac:dyDescent="0.2">
      <c r="A316" s="93" t="s">
        <v>2014</v>
      </c>
      <c r="B316" s="115" t="s">
        <v>971</v>
      </c>
      <c r="C316" s="45">
        <v>0</v>
      </c>
      <c r="D316" s="45">
        <v>0</v>
      </c>
      <c r="E316" s="45">
        <v>0</v>
      </c>
      <c r="F316" s="45">
        <v>0</v>
      </c>
      <c r="G316" s="93">
        <f t="shared" si="50"/>
        <v>0</v>
      </c>
      <c r="H316" s="93">
        <f t="shared" si="51"/>
        <v>100</v>
      </c>
      <c r="I316" s="115" t="s">
        <v>74</v>
      </c>
      <c r="J316" s="115" t="s">
        <v>972</v>
      </c>
      <c r="K316" s="115"/>
      <c r="L316" s="108">
        <v>0</v>
      </c>
      <c r="M316" s="93">
        <v>0</v>
      </c>
      <c r="N316" s="93">
        <v>0</v>
      </c>
      <c r="O316" s="108">
        <v>4</v>
      </c>
      <c r="P316" s="93">
        <v>2</v>
      </c>
      <c r="Q316" s="93">
        <v>0</v>
      </c>
      <c r="R316" s="93">
        <v>0</v>
      </c>
      <c r="S316" s="108">
        <v>4</v>
      </c>
      <c r="T316" s="93">
        <v>0</v>
      </c>
      <c r="U316" s="93">
        <v>0</v>
      </c>
      <c r="V316" s="93">
        <v>0</v>
      </c>
      <c r="W316" s="93">
        <v>0</v>
      </c>
      <c r="X316" s="93">
        <v>4</v>
      </c>
      <c r="Y316" s="93">
        <v>0</v>
      </c>
      <c r="Z316" s="93">
        <v>3</v>
      </c>
      <c r="AA316" s="93">
        <v>0</v>
      </c>
      <c r="AB316" s="223">
        <f t="shared" si="48"/>
        <v>17</v>
      </c>
      <c r="AC316" s="211">
        <f t="shared" si="52"/>
        <v>4</v>
      </c>
      <c r="AD316" s="211">
        <f t="shared" si="53"/>
        <v>4</v>
      </c>
      <c r="AE316" s="211">
        <f t="shared" si="54"/>
        <v>6</v>
      </c>
      <c r="AF316" s="211">
        <f t="shared" si="55"/>
        <v>0</v>
      </c>
      <c r="AL316" s="5"/>
    </row>
    <row r="317" spans="1:38" x14ac:dyDescent="0.2">
      <c r="A317" s="93" t="s">
        <v>2015</v>
      </c>
      <c r="B317" s="115" t="s">
        <v>971</v>
      </c>
      <c r="C317" s="45">
        <v>0</v>
      </c>
      <c r="D317" s="45">
        <v>0</v>
      </c>
      <c r="E317" s="45">
        <v>0</v>
      </c>
      <c r="F317" s="45">
        <v>0</v>
      </c>
      <c r="G317" s="93">
        <f t="shared" si="50"/>
        <v>0</v>
      </c>
      <c r="H317" s="93">
        <f t="shared" si="51"/>
        <v>100</v>
      </c>
      <c r="I317" s="115" t="s">
        <v>973</v>
      </c>
      <c r="J317" s="115" t="s">
        <v>974</v>
      </c>
      <c r="K317" s="115"/>
      <c r="L317" s="108">
        <v>0</v>
      </c>
      <c r="M317" s="93">
        <v>0</v>
      </c>
      <c r="N317" s="93">
        <v>0</v>
      </c>
      <c r="O317" s="108">
        <v>4</v>
      </c>
      <c r="P317" s="93">
        <v>1</v>
      </c>
      <c r="Q317" s="93">
        <v>4</v>
      </c>
      <c r="R317" s="93">
        <v>0</v>
      </c>
      <c r="S317" s="108">
        <v>4</v>
      </c>
      <c r="T317" s="93">
        <v>0</v>
      </c>
      <c r="U317" s="93">
        <v>0</v>
      </c>
      <c r="V317" s="93">
        <v>0</v>
      </c>
      <c r="W317" s="93">
        <v>0</v>
      </c>
      <c r="X317" s="93">
        <v>4</v>
      </c>
      <c r="Y317" s="93">
        <v>0</v>
      </c>
      <c r="Z317" s="93">
        <v>0</v>
      </c>
      <c r="AA317" s="93">
        <v>0</v>
      </c>
      <c r="AB317" s="223">
        <f t="shared" si="48"/>
        <v>17</v>
      </c>
      <c r="AC317" s="211">
        <f t="shared" si="52"/>
        <v>4</v>
      </c>
      <c r="AD317" s="211">
        <f t="shared" si="53"/>
        <v>8</v>
      </c>
      <c r="AE317" s="211">
        <f t="shared" si="54"/>
        <v>5</v>
      </c>
      <c r="AF317" s="211">
        <f t="shared" si="55"/>
        <v>0</v>
      </c>
      <c r="AL317" s="5"/>
    </row>
    <row r="318" spans="1:38" x14ac:dyDescent="0.2">
      <c r="A318" s="93" t="s">
        <v>2016</v>
      </c>
      <c r="B318" s="115" t="s">
        <v>976</v>
      </c>
      <c r="C318" s="45">
        <v>24</v>
      </c>
      <c r="D318" s="45">
        <v>4</v>
      </c>
      <c r="E318" s="45">
        <v>8</v>
      </c>
      <c r="F318" s="45">
        <v>0</v>
      </c>
      <c r="G318" s="93">
        <f t="shared" si="50"/>
        <v>9.36</v>
      </c>
      <c r="H318" s="93">
        <f t="shared" si="51"/>
        <v>90.64</v>
      </c>
      <c r="I318" s="115" t="s">
        <v>977</v>
      </c>
      <c r="J318" s="115" t="s">
        <v>978</v>
      </c>
      <c r="K318" s="115"/>
      <c r="L318" s="108">
        <v>0</v>
      </c>
      <c r="M318" s="93">
        <v>0</v>
      </c>
      <c r="N318" s="93">
        <v>1</v>
      </c>
      <c r="O318" s="108">
        <v>4</v>
      </c>
      <c r="P318" s="93">
        <v>0</v>
      </c>
      <c r="Q318" s="93">
        <v>0</v>
      </c>
      <c r="R318" s="93">
        <v>0</v>
      </c>
      <c r="S318" s="108">
        <v>4</v>
      </c>
      <c r="T318" s="93">
        <v>0</v>
      </c>
      <c r="U318" s="93">
        <v>0</v>
      </c>
      <c r="V318" s="93">
        <v>0</v>
      </c>
      <c r="W318" s="93">
        <v>0</v>
      </c>
      <c r="X318" s="93">
        <v>4</v>
      </c>
      <c r="Y318" s="93">
        <v>0</v>
      </c>
      <c r="Z318" s="93">
        <v>0</v>
      </c>
      <c r="AA318" s="93">
        <v>0</v>
      </c>
      <c r="AB318" s="223">
        <f t="shared" si="48"/>
        <v>13</v>
      </c>
      <c r="AC318" s="211">
        <f t="shared" si="52"/>
        <v>4</v>
      </c>
      <c r="AD318" s="211">
        <f t="shared" si="53"/>
        <v>4</v>
      </c>
      <c r="AE318" s="211">
        <f t="shared" si="54"/>
        <v>5</v>
      </c>
      <c r="AF318" s="211">
        <f t="shared" si="55"/>
        <v>0</v>
      </c>
      <c r="AL318" s="5"/>
    </row>
    <row r="319" spans="1:38" x14ac:dyDescent="0.2">
      <c r="A319" s="93" t="s">
        <v>2017</v>
      </c>
      <c r="B319" s="115" t="s">
        <v>979</v>
      </c>
      <c r="C319" s="45">
        <v>40</v>
      </c>
      <c r="D319" s="45">
        <v>68</v>
      </c>
      <c r="E319" s="45">
        <v>20</v>
      </c>
      <c r="F319" s="45">
        <v>48</v>
      </c>
      <c r="G319" s="93">
        <f t="shared" si="50"/>
        <v>45.760000000000005</v>
      </c>
      <c r="H319" s="93">
        <f t="shared" si="51"/>
        <v>54.239999999999995</v>
      </c>
      <c r="I319" s="115" t="s">
        <v>421</v>
      </c>
      <c r="J319" s="115" t="s">
        <v>980</v>
      </c>
      <c r="K319" s="115"/>
      <c r="L319" s="108">
        <v>0</v>
      </c>
      <c r="M319" s="93">
        <v>0</v>
      </c>
      <c r="N319" s="93">
        <v>0</v>
      </c>
      <c r="O319" s="108">
        <v>4</v>
      </c>
      <c r="P319" s="93">
        <v>1</v>
      </c>
      <c r="Q319" s="93">
        <v>4</v>
      </c>
      <c r="R319" s="93">
        <v>0</v>
      </c>
      <c r="S319" s="108">
        <v>1</v>
      </c>
      <c r="T319" s="93">
        <v>0</v>
      </c>
      <c r="U319" s="93">
        <v>0</v>
      </c>
      <c r="V319" s="93">
        <v>0</v>
      </c>
      <c r="W319" s="93">
        <v>1</v>
      </c>
      <c r="X319" s="93">
        <v>4</v>
      </c>
      <c r="Y319" s="93">
        <v>0</v>
      </c>
      <c r="Z319" s="93">
        <v>0</v>
      </c>
      <c r="AA319" s="93">
        <v>3</v>
      </c>
      <c r="AB319" s="223">
        <f t="shared" si="48"/>
        <v>15</v>
      </c>
      <c r="AC319" s="211">
        <f t="shared" si="52"/>
        <v>2</v>
      </c>
      <c r="AD319" s="211">
        <f t="shared" si="53"/>
        <v>8</v>
      </c>
      <c r="AE319" s="211">
        <f t="shared" si="54"/>
        <v>5</v>
      </c>
      <c r="AF319" s="211">
        <f t="shared" si="55"/>
        <v>0</v>
      </c>
      <c r="AL319" s="5"/>
    </row>
    <row r="320" spans="1:38" x14ac:dyDescent="0.2">
      <c r="A320" s="93" t="s">
        <v>2018</v>
      </c>
      <c r="B320" s="115" t="s">
        <v>981</v>
      </c>
      <c r="C320" s="45">
        <v>8</v>
      </c>
      <c r="D320" s="45">
        <v>8</v>
      </c>
      <c r="E320" s="45">
        <v>8</v>
      </c>
      <c r="F320" s="45">
        <v>24</v>
      </c>
      <c r="G320" s="93">
        <f t="shared" si="50"/>
        <v>12.48</v>
      </c>
      <c r="H320" s="93">
        <f t="shared" si="51"/>
        <v>87.52</v>
      </c>
      <c r="I320" s="115" t="s">
        <v>982</v>
      </c>
      <c r="J320" s="115" t="s">
        <v>983</v>
      </c>
      <c r="K320" s="115"/>
      <c r="L320" s="108">
        <v>0</v>
      </c>
      <c r="M320" s="93">
        <v>0</v>
      </c>
      <c r="N320" s="93">
        <v>0</v>
      </c>
      <c r="O320" s="108">
        <v>0</v>
      </c>
      <c r="P320" s="93">
        <v>0</v>
      </c>
      <c r="Q320" s="93">
        <v>0</v>
      </c>
      <c r="R320" s="93">
        <v>0</v>
      </c>
      <c r="S320" s="108">
        <v>4</v>
      </c>
      <c r="T320" s="93">
        <v>0</v>
      </c>
      <c r="U320" s="93">
        <v>0</v>
      </c>
      <c r="V320" s="93">
        <v>0</v>
      </c>
      <c r="W320" s="93">
        <v>0</v>
      </c>
      <c r="X320" s="93">
        <v>4</v>
      </c>
      <c r="Y320" s="93">
        <v>0</v>
      </c>
      <c r="Z320" s="93">
        <v>0</v>
      </c>
      <c r="AA320" s="93">
        <v>0</v>
      </c>
      <c r="AB320" s="223">
        <f t="shared" si="48"/>
        <v>8</v>
      </c>
      <c r="AC320" s="211">
        <f t="shared" si="52"/>
        <v>4</v>
      </c>
      <c r="AD320" s="211">
        <f t="shared" si="53"/>
        <v>0</v>
      </c>
      <c r="AE320" s="211">
        <f t="shared" si="54"/>
        <v>4</v>
      </c>
      <c r="AF320" s="211">
        <f t="shared" si="55"/>
        <v>0</v>
      </c>
      <c r="AL320" s="5"/>
    </row>
    <row r="321" spans="1:38" x14ac:dyDescent="0.2">
      <c r="A321" s="93" t="s">
        <v>2019</v>
      </c>
      <c r="B321" s="115" t="s">
        <v>963</v>
      </c>
      <c r="C321" s="45">
        <v>8</v>
      </c>
      <c r="D321" s="45">
        <v>6</v>
      </c>
      <c r="E321" s="45">
        <v>0</v>
      </c>
      <c r="F321" s="45">
        <v>8</v>
      </c>
      <c r="G321" s="93">
        <f t="shared" si="50"/>
        <v>5.7200000000000006</v>
      </c>
      <c r="H321" s="93">
        <f t="shared" si="51"/>
        <v>94.28</v>
      </c>
      <c r="I321" s="115" t="s">
        <v>984</v>
      </c>
      <c r="J321" s="115" t="s">
        <v>985</v>
      </c>
      <c r="K321" s="115"/>
      <c r="L321" s="108">
        <v>0</v>
      </c>
      <c r="M321" s="93">
        <v>0</v>
      </c>
      <c r="N321" s="93">
        <v>0</v>
      </c>
      <c r="O321" s="108">
        <v>0</v>
      </c>
      <c r="P321" s="93">
        <v>0</v>
      </c>
      <c r="Q321" s="93">
        <v>0</v>
      </c>
      <c r="R321" s="93">
        <v>0</v>
      </c>
      <c r="S321" s="108">
        <v>4</v>
      </c>
      <c r="T321" s="93">
        <v>0</v>
      </c>
      <c r="U321" s="93">
        <v>0</v>
      </c>
      <c r="V321" s="93">
        <v>0</v>
      </c>
      <c r="W321" s="93">
        <v>0</v>
      </c>
      <c r="X321" s="93">
        <v>4</v>
      </c>
      <c r="Y321" s="93">
        <v>0</v>
      </c>
      <c r="Z321" s="93">
        <v>0</v>
      </c>
      <c r="AA321" s="93">
        <v>0</v>
      </c>
      <c r="AB321" s="223">
        <f t="shared" si="48"/>
        <v>8</v>
      </c>
      <c r="AC321" s="211">
        <f t="shared" si="52"/>
        <v>4</v>
      </c>
      <c r="AD321" s="211">
        <f t="shared" si="53"/>
        <v>0</v>
      </c>
      <c r="AE321" s="211">
        <f t="shared" si="54"/>
        <v>4</v>
      </c>
      <c r="AF321" s="211">
        <f t="shared" si="55"/>
        <v>0</v>
      </c>
      <c r="AL321" s="5"/>
    </row>
    <row r="322" spans="1:38" x14ac:dyDescent="0.2">
      <c r="A322" s="93" t="s">
        <v>2020</v>
      </c>
      <c r="B322" s="115" t="s">
        <v>986</v>
      </c>
      <c r="C322" s="45">
        <v>8</v>
      </c>
      <c r="D322" s="45">
        <v>0</v>
      </c>
      <c r="E322" s="45">
        <v>0</v>
      </c>
      <c r="F322" s="45">
        <v>2</v>
      </c>
      <c r="G322" s="93">
        <f t="shared" si="50"/>
        <v>2.6</v>
      </c>
      <c r="H322" s="93">
        <f t="shared" si="51"/>
        <v>97.4</v>
      </c>
      <c r="I322" s="115" t="s">
        <v>987</v>
      </c>
      <c r="J322" s="115" t="s">
        <v>988</v>
      </c>
      <c r="K322" s="115"/>
      <c r="L322" s="108">
        <v>0</v>
      </c>
      <c r="M322" s="93">
        <v>0</v>
      </c>
      <c r="N322" s="93">
        <v>0</v>
      </c>
      <c r="O322" s="108">
        <v>0</v>
      </c>
      <c r="P322" s="93">
        <v>0</v>
      </c>
      <c r="Q322" s="93">
        <v>0</v>
      </c>
      <c r="R322" s="93">
        <v>0</v>
      </c>
      <c r="S322" s="108">
        <v>4</v>
      </c>
      <c r="T322" s="93">
        <v>0</v>
      </c>
      <c r="U322" s="93">
        <v>0</v>
      </c>
      <c r="V322" s="93">
        <v>0</v>
      </c>
      <c r="W322" s="93">
        <v>4</v>
      </c>
      <c r="X322" s="93">
        <v>4</v>
      </c>
      <c r="Y322" s="93">
        <v>0</v>
      </c>
      <c r="Z322" s="93">
        <v>0</v>
      </c>
      <c r="AA322" s="93">
        <v>0</v>
      </c>
      <c r="AB322" s="223">
        <f t="shared" si="48"/>
        <v>12</v>
      </c>
      <c r="AC322" s="211">
        <f t="shared" si="52"/>
        <v>8</v>
      </c>
      <c r="AD322" s="211">
        <f t="shared" si="53"/>
        <v>0</v>
      </c>
      <c r="AE322" s="211">
        <f t="shared" si="54"/>
        <v>4</v>
      </c>
      <c r="AF322" s="211">
        <f t="shared" si="55"/>
        <v>0</v>
      </c>
      <c r="AL322" s="5"/>
    </row>
    <row r="323" spans="1:38" x14ac:dyDescent="0.2">
      <c r="A323" s="93" t="s">
        <v>2021</v>
      </c>
      <c r="B323" s="115" t="s">
        <v>989</v>
      </c>
      <c r="C323" s="45">
        <v>8</v>
      </c>
      <c r="D323" s="45">
        <v>32</v>
      </c>
      <c r="E323" s="45">
        <v>12</v>
      </c>
      <c r="F323" s="45">
        <v>8</v>
      </c>
      <c r="G323" s="93">
        <f t="shared" si="50"/>
        <v>15.600000000000001</v>
      </c>
      <c r="H323" s="93">
        <f t="shared" si="51"/>
        <v>84.4</v>
      </c>
      <c r="I323" s="115" t="s">
        <v>990</v>
      </c>
      <c r="J323" s="115" t="s">
        <v>167</v>
      </c>
      <c r="K323" s="115"/>
      <c r="L323" s="108">
        <v>2</v>
      </c>
      <c r="M323" s="93">
        <v>0</v>
      </c>
      <c r="N323" s="93">
        <v>0</v>
      </c>
      <c r="O323" s="108">
        <v>0</v>
      </c>
      <c r="P323" s="93">
        <v>0</v>
      </c>
      <c r="Q323" s="93">
        <v>0</v>
      </c>
      <c r="R323" s="93">
        <v>0</v>
      </c>
      <c r="S323" s="108">
        <v>4</v>
      </c>
      <c r="T323" s="93">
        <v>0</v>
      </c>
      <c r="U323" s="93">
        <v>0</v>
      </c>
      <c r="V323" s="93">
        <v>0</v>
      </c>
      <c r="W323" s="93">
        <v>0</v>
      </c>
      <c r="X323" s="93">
        <v>4</v>
      </c>
      <c r="Y323" s="93">
        <v>0</v>
      </c>
      <c r="Z323" s="93">
        <v>0</v>
      </c>
      <c r="AA323" s="93">
        <v>0</v>
      </c>
      <c r="AB323" s="223">
        <f t="shared" si="48"/>
        <v>10</v>
      </c>
      <c r="AC323" s="211">
        <f t="shared" si="52"/>
        <v>4</v>
      </c>
      <c r="AD323" s="211">
        <f t="shared" si="53"/>
        <v>2</v>
      </c>
      <c r="AE323" s="211">
        <f t="shared" si="54"/>
        <v>4</v>
      </c>
      <c r="AF323" s="211">
        <f t="shared" si="55"/>
        <v>0</v>
      </c>
      <c r="AL323" s="5"/>
    </row>
    <row r="324" spans="1:38" x14ac:dyDescent="0.2">
      <c r="A324" s="93" t="s">
        <v>2022</v>
      </c>
      <c r="B324" s="115" t="s">
        <v>991</v>
      </c>
      <c r="C324" s="45">
        <v>0</v>
      </c>
      <c r="D324" s="45">
        <v>7</v>
      </c>
      <c r="E324" s="45">
        <v>0</v>
      </c>
      <c r="F324" s="45">
        <v>6</v>
      </c>
      <c r="G324" s="93">
        <f t="shared" si="50"/>
        <v>3.38</v>
      </c>
      <c r="H324" s="93">
        <f t="shared" si="51"/>
        <v>96.62</v>
      </c>
      <c r="I324" s="115" t="s">
        <v>992</v>
      </c>
      <c r="J324" s="115" t="s">
        <v>993</v>
      </c>
      <c r="K324" s="115"/>
      <c r="L324" s="108">
        <v>0</v>
      </c>
      <c r="M324" s="93">
        <v>0</v>
      </c>
      <c r="N324" s="93">
        <v>0</v>
      </c>
      <c r="O324" s="108">
        <v>0</v>
      </c>
      <c r="P324" s="93">
        <v>0</v>
      </c>
      <c r="Q324" s="93">
        <v>0</v>
      </c>
      <c r="R324" s="93">
        <v>0</v>
      </c>
      <c r="S324" s="108">
        <v>4</v>
      </c>
      <c r="T324" s="93">
        <v>0</v>
      </c>
      <c r="U324" s="93">
        <v>0</v>
      </c>
      <c r="V324" s="93">
        <v>0</v>
      </c>
      <c r="W324" s="93">
        <v>0</v>
      </c>
      <c r="X324" s="93">
        <v>4</v>
      </c>
      <c r="Y324" s="93">
        <v>0</v>
      </c>
      <c r="Z324" s="93">
        <v>0</v>
      </c>
      <c r="AA324" s="93">
        <v>0</v>
      </c>
      <c r="AB324" s="223">
        <f t="shared" si="48"/>
        <v>8</v>
      </c>
      <c r="AC324" s="211">
        <f t="shared" si="52"/>
        <v>4</v>
      </c>
      <c r="AD324" s="211">
        <f t="shared" si="53"/>
        <v>0</v>
      </c>
      <c r="AE324" s="211">
        <f t="shared" si="54"/>
        <v>4</v>
      </c>
      <c r="AF324" s="211">
        <f t="shared" si="55"/>
        <v>0</v>
      </c>
      <c r="AL324" s="5"/>
    </row>
    <row r="325" spans="1:38" x14ac:dyDescent="0.2">
      <c r="A325" s="93" t="s">
        <v>2023</v>
      </c>
      <c r="B325" s="115"/>
      <c r="C325" s="45">
        <v>82</v>
      </c>
      <c r="D325" s="45">
        <v>92</v>
      </c>
      <c r="E325" s="45">
        <v>47</v>
      </c>
      <c r="F325" s="45">
        <v>38</v>
      </c>
      <c r="G325" s="93">
        <f t="shared" si="50"/>
        <v>67.34</v>
      </c>
      <c r="H325" s="93">
        <f t="shared" si="51"/>
        <v>32.659999999999997</v>
      </c>
      <c r="I325" s="115" t="s">
        <v>994</v>
      </c>
      <c r="J325" s="115" t="s">
        <v>995</v>
      </c>
      <c r="K325" s="115"/>
      <c r="L325" s="108">
        <v>0</v>
      </c>
      <c r="M325" s="93">
        <v>0</v>
      </c>
      <c r="N325" s="93">
        <v>0</v>
      </c>
      <c r="O325" s="108">
        <v>4</v>
      </c>
      <c r="P325" s="93">
        <v>2</v>
      </c>
      <c r="Q325" s="93">
        <v>0</v>
      </c>
      <c r="R325" s="93">
        <v>0</v>
      </c>
      <c r="S325" s="108">
        <v>4</v>
      </c>
      <c r="T325" s="93">
        <v>0</v>
      </c>
      <c r="U325" s="93">
        <v>0</v>
      </c>
      <c r="V325" s="93">
        <v>0</v>
      </c>
      <c r="W325" s="93">
        <v>4</v>
      </c>
      <c r="X325" s="93">
        <v>3</v>
      </c>
      <c r="Y325" s="93">
        <v>0</v>
      </c>
      <c r="Z325" s="93">
        <v>0</v>
      </c>
      <c r="AA325" s="93">
        <v>1</v>
      </c>
      <c r="AB325" s="223">
        <f t="shared" si="48"/>
        <v>17</v>
      </c>
      <c r="AC325" s="211">
        <f t="shared" si="52"/>
        <v>8</v>
      </c>
      <c r="AD325" s="211">
        <f t="shared" si="53"/>
        <v>4</v>
      </c>
      <c r="AE325" s="211">
        <f t="shared" si="54"/>
        <v>5</v>
      </c>
      <c r="AF325" s="211">
        <f t="shared" si="55"/>
        <v>0</v>
      </c>
      <c r="AL325" s="5"/>
    </row>
    <row r="326" spans="1:38" x14ac:dyDescent="0.2">
      <c r="A326" s="93" t="s">
        <v>2024</v>
      </c>
      <c r="B326" s="115"/>
      <c r="C326" s="45">
        <v>17</v>
      </c>
      <c r="D326" s="45">
        <v>19</v>
      </c>
      <c r="E326" s="45">
        <v>31</v>
      </c>
      <c r="F326" s="45">
        <v>94</v>
      </c>
      <c r="G326" s="93">
        <f t="shared" si="50"/>
        <v>41.86</v>
      </c>
      <c r="H326" s="93">
        <f t="shared" si="51"/>
        <v>58.14</v>
      </c>
      <c r="I326" s="115" t="s">
        <v>74</v>
      </c>
      <c r="J326" s="115" t="s">
        <v>996</v>
      </c>
      <c r="K326" s="115"/>
      <c r="L326" s="108">
        <v>3</v>
      </c>
      <c r="M326" s="93">
        <v>0</v>
      </c>
      <c r="N326" s="93">
        <v>0</v>
      </c>
      <c r="O326" s="108">
        <v>2</v>
      </c>
      <c r="P326" s="93">
        <v>2</v>
      </c>
      <c r="Q326" s="93">
        <v>0</v>
      </c>
      <c r="R326" s="93">
        <v>0</v>
      </c>
      <c r="S326" s="108">
        <v>3</v>
      </c>
      <c r="T326" s="93">
        <v>0</v>
      </c>
      <c r="U326" s="93">
        <v>0</v>
      </c>
      <c r="V326" s="93">
        <v>0</v>
      </c>
      <c r="W326" s="93">
        <v>0</v>
      </c>
      <c r="X326" s="93">
        <v>2</v>
      </c>
      <c r="Y326" s="93">
        <v>0</v>
      </c>
      <c r="Z326" s="93">
        <v>0</v>
      </c>
      <c r="AA326" s="93">
        <v>1</v>
      </c>
      <c r="AB326" s="223">
        <f t="shared" ref="AB326:AB386" si="56">SUM(L326:Z326)</f>
        <v>12</v>
      </c>
      <c r="AC326" s="211">
        <f t="shared" si="52"/>
        <v>3</v>
      </c>
      <c r="AD326" s="211">
        <f t="shared" si="53"/>
        <v>5</v>
      </c>
      <c r="AE326" s="211">
        <f t="shared" si="54"/>
        <v>4</v>
      </c>
      <c r="AF326" s="211">
        <f t="shared" si="55"/>
        <v>0</v>
      </c>
      <c r="AL326" s="5"/>
    </row>
    <row r="327" spans="1:38" x14ac:dyDescent="0.2">
      <c r="A327" s="93" t="s">
        <v>2025</v>
      </c>
      <c r="B327" s="115" t="s">
        <v>997</v>
      </c>
      <c r="C327" s="45">
        <v>21</v>
      </c>
      <c r="D327" s="45">
        <v>56</v>
      </c>
      <c r="E327" s="45">
        <v>47</v>
      </c>
      <c r="F327" s="45">
        <v>54</v>
      </c>
      <c r="G327" s="93">
        <f t="shared" si="50"/>
        <v>46.28</v>
      </c>
      <c r="H327" s="93">
        <f t="shared" si="51"/>
        <v>53.72</v>
      </c>
      <c r="I327" s="115" t="s">
        <v>74</v>
      </c>
      <c r="J327" s="115" t="s">
        <v>998</v>
      </c>
      <c r="K327" s="115"/>
      <c r="L327" s="108">
        <v>4</v>
      </c>
      <c r="M327" s="93">
        <v>0</v>
      </c>
      <c r="N327" s="93">
        <v>0</v>
      </c>
      <c r="O327" s="108">
        <v>3</v>
      </c>
      <c r="P327" s="93">
        <v>0</v>
      </c>
      <c r="Q327" s="93">
        <v>0</v>
      </c>
      <c r="R327" s="93">
        <v>0</v>
      </c>
      <c r="S327" s="108">
        <v>4</v>
      </c>
      <c r="T327" s="93">
        <v>0</v>
      </c>
      <c r="U327" s="93">
        <v>0</v>
      </c>
      <c r="V327" s="93">
        <v>0</v>
      </c>
      <c r="W327" s="93">
        <v>0</v>
      </c>
      <c r="X327" s="93">
        <v>4</v>
      </c>
      <c r="Y327" s="93">
        <v>0</v>
      </c>
      <c r="Z327" s="93">
        <v>0</v>
      </c>
      <c r="AA327" s="93">
        <v>0</v>
      </c>
      <c r="AB327" s="223">
        <f t="shared" si="56"/>
        <v>15</v>
      </c>
      <c r="AC327" s="211">
        <f t="shared" si="52"/>
        <v>4</v>
      </c>
      <c r="AD327" s="211">
        <f t="shared" si="53"/>
        <v>7</v>
      </c>
      <c r="AE327" s="211">
        <f t="shared" si="54"/>
        <v>4</v>
      </c>
      <c r="AF327" s="211">
        <f t="shared" si="55"/>
        <v>0</v>
      </c>
      <c r="AL327" s="5"/>
    </row>
    <row r="328" spans="1:38" x14ac:dyDescent="0.2">
      <c r="A328" s="93" t="s">
        <v>2026</v>
      </c>
      <c r="B328" s="115"/>
      <c r="C328" s="45">
        <v>34</v>
      </c>
      <c r="D328" s="45">
        <v>47</v>
      </c>
      <c r="E328" s="45">
        <v>68</v>
      </c>
      <c r="F328" s="45">
        <v>46</v>
      </c>
      <c r="G328" s="93">
        <f t="shared" si="50"/>
        <v>50.7</v>
      </c>
      <c r="H328" s="93">
        <f t="shared" si="51"/>
        <v>49.3</v>
      </c>
      <c r="I328" s="115" t="s">
        <v>994</v>
      </c>
      <c r="J328" s="115" t="s">
        <v>999</v>
      </c>
      <c r="K328" s="115"/>
      <c r="L328" s="108">
        <v>2</v>
      </c>
      <c r="M328" s="93">
        <v>0</v>
      </c>
      <c r="N328" s="93">
        <v>0</v>
      </c>
      <c r="O328" s="108">
        <v>3</v>
      </c>
      <c r="P328" s="93">
        <v>0</v>
      </c>
      <c r="Q328" s="93">
        <v>0</v>
      </c>
      <c r="R328" s="93">
        <v>0</v>
      </c>
      <c r="S328" s="108">
        <v>4</v>
      </c>
      <c r="T328" s="93">
        <v>0</v>
      </c>
      <c r="U328" s="93">
        <v>0</v>
      </c>
      <c r="V328" s="93">
        <v>0</v>
      </c>
      <c r="W328" s="93">
        <v>0</v>
      </c>
      <c r="X328" s="93">
        <v>4</v>
      </c>
      <c r="Y328" s="93">
        <v>0</v>
      </c>
      <c r="Z328" s="93">
        <v>2</v>
      </c>
      <c r="AA328" s="93">
        <v>1</v>
      </c>
      <c r="AB328" s="223">
        <f t="shared" si="56"/>
        <v>15</v>
      </c>
      <c r="AC328" s="211">
        <f t="shared" si="52"/>
        <v>4</v>
      </c>
      <c r="AD328" s="211">
        <f t="shared" si="53"/>
        <v>5</v>
      </c>
      <c r="AE328" s="211">
        <f t="shared" si="54"/>
        <v>4</v>
      </c>
      <c r="AF328" s="211">
        <f t="shared" si="55"/>
        <v>0</v>
      </c>
      <c r="AL328" s="5"/>
    </row>
    <row r="329" spans="1:38" x14ac:dyDescent="0.2">
      <c r="A329" s="93" t="s">
        <v>2027</v>
      </c>
      <c r="B329" s="115"/>
      <c r="C329" s="45">
        <v>22</v>
      </c>
      <c r="D329" s="45">
        <v>94</v>
      </c>
      <c r="E329" s="45">
        <v>6</v>
      </c>
      <c r="F329" s="45">
        <v>22</v>
      </c>
      <c r="G329" s="93">
        <f t="shared" si="50"/>
        <v>37.44</v>
      </c>
      <c r="H329" s="93">
        <f t="shared" si="51"/>
        <v>62.56</v>
      </c>
      <c r="I329" s="115" t="s">
        <v>1000</v>
      </c>
      <c r="J329" s="115" t="s">
        <v>1001</v>
      </c>
      <c r="K329" s="115"/>
      <c r="L329" s="108">
        <v>4</v>
      </c>
      <c r="M329" s="93">
        <v>0</v>
      </c>
      <c r="N329" s="93">
        <v>0</v>
      </c>
      <c r="O329" s="108">
        <v>4</v>
      </c>
      <c r="P329" s="93">
        <v>0</v>
      </c>
      <c r="Q329" s="93">
        <v>0</v>
      </c>
      <c r="R329" s="93">
        <v>0</v>
      </c>
      <c r="S329" s="108">
        <v>4</v>
      </c>
      <c r="T329" s="93">
        <v>0</v>
      </c>
      <c r="U329" s="93">
        <v>0</v>
      </c>
      <c r="V329" s="93">
        <v>0</v>
      </c>
      <c r="W329" s="93">
        <v>0</v>
      </c>
      <c r="X329" s="93">
        <v>3</v>
      </c>
      <c r="Y329" s="93">
        <v>0</v>
      </c>
      <c r="Z329" s="93">
        <v>0</v>
      </c>
      <c r="AA329" s="93">
        <v>2</v>
      </c>
      <c r="AB329" s="223">
        <f t="shared" si="56"/>
        <v>15</v>
      </c>
      <c r="AC329" s="211">
        <f t="shared" si="52"/>
        <v>4</v>
      </c>
      <c r="AD329" s="211">
        <f t="shared" si="53"/>
        <v>8</v>
      </c>
      <c r="AE329" s="211">
        <f t="shared" si="54"/>
        <v>3</v>
      </c>
      <c r="AF329" s="211">
        <f t="shared" si="55"/>
        <v>0</v>
      </c>
      <c r="AL329" s="5"/>
    </row>
    <row r="330" spans="1:38" x14ac:dyDescent="0.2">
      <c r="A330" s="93" t="s">
        <v>2028</v>
      </c>
      <c r="B330" s="115"/>
      <c r="C330" s="45">
        <v>47</v>
      </c>
      <c r="D330" s="45">
        <v>89</v>
      </c>
      <c r="E330" s="45">
        <v>91</v>
      </c>
      <c r="F330" s="45">
        <v>84</v>
      </c>
      <c r="G330" s="93">
        <f t="shared" si="50"/>
        <v>80.86</v>
      </c>
      <c r="H330" s="93">
        <f t="shared" si="51"/>
        <v>19.14</v>
      </c>
      <c r="I330" s="115" t="s">
        <v>1002</v>
      </c>
      <c r="J330" s="115" t="s">
        <v>1003</v>
      </c>
      <c r="K330" s="115"/>
      <c r="L330" s="108">
        <v>4</v>
      </c>
      <c r="M330" s="93">
        <v>0</v>
      </c>
      <c r="N330" s="93">
        <v>0</v>
      </c>
      <c r="O330" s="108">
        <v>3</v>
      </c>
      <c r="P330" s="93">
        <v>3</v>
      </c>
      <c r="Q330" s="93">
        <v>0</v>
      </c>
      <c r="R330" s="93">
        <v>0</v>
      </c>
      <c r="S330" s="108">
        <v>3</v>
      </c>
      <c r="T330" s="93">
        <v>0</v>
      </c>
      <c r="U330" s="93">
        <v>0</v>
      </c>
      <c r="V330" s="93">
        <v>0</v>
      </c>
      <c r="W330" s="93">
        <v>0</v>
      </c>
      <c r="X330" s="93">
        <v>3</v>
      </c>
      <c r="Y330" s="93"/>
      <c r="Z330" s="93"/>
      <c r="AA330" s="93">
        <v>0</v>
      </c>
      <c r="AB330" s="223">
        <f t="shared" si="56"/>
        <v>16</v>
      </c>
      <c r="AC330" s="211">
        <f t="shared" si="52"/>
        <v>3</v>
      </c>
      <c r="AD330" s="211">
        <f t="shared" si="53"/>
        <v>7</v>
      </c>
      <c r="AE330" s="211">
        <f t="shared" si="54"/>
        <v>6</v>
      </c>
      <c r="AF330" s="211">
        <f t="shared" si="55"/>
        <v>0</v>
      </c>
      <c r="AL330" s="5"/>
    </row>
    <row r="331" spans="1:38" x14ac:dyDescent="0.2">
      <c r="A331" s="93" t="s">
        <v>2029</v>
      </c>
      <c r="B331" s="115" t="s">
        <v>1004</v>
      </c>
      <c r="C331" s="45">
        <v>16</v>
      </c>
      <c r="D331" s="45">
        <v>27</v>
      </c>
      <c r="E331" s="45">
        <v>34</v>
      </c>
      <c r="F331" s="45">
        <v>29</v>
      </c>
      <c r="G331" s="93">
        <f t="shared" si="50"/>
        <v>27.560000000000002</v>
      </c>
      <c r="H331" s="93">
        <f t="shared" si="51"/>
        <v>72.44</v>
      </c>
      <c r="I331" s="115" t="s">
        <v>1005</v>
      </c>
      <c r="J331" s="115" t="s">
        <v>1006</v>
      </c>
      <c r="K331" s="115"/>
      <c r="L331" s="108">
        <v>0</v>
      </c>
      <c r="M331" s="93">
        <v>0</v>
      </c>
      <c r="N331" s="93">
        <v>0</v>
      </c>
      <c r="O331" s="108">
        <v>0</v>
      </c>
      <c r="P331" s="93">
        <v>3</v>
      </c>
      <c r="Q331" s="93">
        <v>0</v>
      </c>
      <c r="R331" s="93">
        <v>0</v>
      </c>
      <c r="S331" s="108">
        <v>4</v>
      </c>
      <c r="T331" s="93">
        <v>0</v>
      </c>
      <c r="U331" s="93">
        <v>0</v>
      </c>
      <c r="V331" s="93">
        <v>0</v>
      </c>
      <c r="W331" s="93">
        <v>0</v>
      </c>
      <c r="X331" s="93">
        <v>4</v>
      </c>
      <c r="Y331" s="93">
        <v>4</v>
      </c>
      <c r="Z331" s="93">
        <v>0</v>
      </c>
      <c r="AA331" s="93">
        <v>0</v>
      </c>
      <c r="AB331" s="223">
        <f t="shared" si="56"/>
        <v>15</v>
      </c>
      <c r="AC331" s="211">
        <f t="shared" si="52"/>
        <v>4</v>
      </c>
      <c r="AD331" s="211">
        <f t="shared" si="53"/>
        <v>0</v>
      </c>
      <c r="AE331" s="211">
        <f t="shared" si="54"/>
        <v>11</v>
      </c>
      <c r="AF331" s="211">
        <f t="shared" si="55"/>
        <v>0</v>
      </c>
      <c r="AL331" s="5"/>
    </row>
    <row r="332" spans="1:38" x14ac:dyDescent="0.2">
      <c r="A332" s="93" t="s">
        <v>2030</v>
      </c>
      <c r="B332" s="115"/>
      <c r="C332" s="45">
        <v>13</v>
      </c>
      <c r="D332" s="45">
        <v>84</v>
      </c>
      <c r="E332" s="45">
        <v>68</v>
      </c>
      <c r="F332" s="45">
        <v>36</v>
      </c>
      <c r="G332" s="93">
        <f t="shared" si="50"/>
        <v>52.260000000000005</v>
      </c>
      <c r="H332" s="93">
        <f t="shared" si="51"/>
        <v>47.739999999999995</v>
      </c>
      <c r="I332" s="115" t="s">
        <v>421</v>
      </c>
      <c r="J332" s="115" t="s">
        <v>1007</v>
      </c>
      <c r="K332" s="115"/>
      <c r="L332" s="108">
        <v>2</v>
      </c>
      <c r="M332" s="93">
        <v>0</v>
      </c>
      <c r="N332" s="93">
        <v>0</v>
      </c>
      <c r="O332" s="108">
        <v>2</v>
      </c>
      <c r="P332" s="93">
        <v>1</v>
      </c>
      <c r="Q332" s="93">
        <v>0</v>
      </c>
      <c r="R332" s="93">
        <v>0</v>
      </c>
      <c r="S332" s="108">
        <v>4</v>
      </c>
      <c r="T332" s="93">
        <v>0</v>
      </c>
      <c r="U332" s="93">
        <v>0</v>
      </c>
      <c r="V332" s="93">
        <v>0</v>
      </c>
      <c r="W332" s="93">
        <v>0</v>
      </c>
      <c r="X332" s="93">
        <v>2</v>
      </c>
      <c r="Y332" s="93">
        <v>0</v>
      </c>
      <c r="Z332" s="93">
        <v>0</v>
      </c>
      <c r="AA332" s="93">
        <v>0</v>
      </c>
      <c r="AB332" s="223">
        <f t="shared" si="56"/>
        <v>11</v>
      </c>
      <c r="AC332" s="211">
        <f t="shared" si="52"/>
        <v>4</v>
      </c>
      <c r="AD332" s="211">
        <f t="shared" si="53"/>
        <v>4</v>
      </c>
      <c r="AE332" s="211">
        <f t="shared" si="54"/>
        <v>3</v>
      </c>
      <c r="AF332" s="211">
        <f t="shared" si="55"/>
        <v>0</v>
      </c>
      <c r="AL332" s="5"/>
    </row>
    <row r="333" spans="1:38" x14ac:dyDescent="0.2">
      <c r="A333" s="93" t="s">
        <v>2031</v>
      </c>
      <c r="B333" s="93" t="s">
        <v>1008</v>
      </c>
      <c r="C333" s="45">
        <v>22</v>
      </c>
      <c r="D333" s="45">
        <v>34</v>
      </c>
      <c r="E333" s="45">
        <v>5</v>
      </c>
      <c r="F333" s="45">
        <v>33</v>
      </c>
      <c r="G333" s="93">
        <f>((AVERAGE(C333:F333))*(1.04))</f>
        <v>24.44</v>
      </c>
      <c r="H333" s="93">
        <f>100-G333</f>
        <v>75.56</v>
      </c>
      <c r="I333" s="93" t="s">
        <v>1009</v>
      </c>
      <c r="J333" s="93" t="s">
        <v>1010</v>
      </c>
      <c r="K333" s="93"/>
      <c r="L333" s="93">
        <v>4</v>
      </c>
      <c r="M333" s="93">
        <v>0</v>
      </c>
      <c r="N333" s="93">
        <v>0</v>
      </c>
      <c r="O333" s="93">
        <v>2</v>
      </c>
      <c r="P333" s="93">
        <v>2</v>
      </c>
      <c r="Q333" s="93">
        <v>0</v>
      </c>
      <c r="R333" s="93">
        <v>0</v>
      </c>
      <c r="S333" s="93">
        <v>4</v>
      </c>
      <c r="T333" s="93">
        <v>0</v>
      </c>
      <c r="U333" s="93">
        <v>0</v>
      </c>
      <c r="V333" s="93">
        <v>0</v>
      </c>
      <c r="W333" s="93">
        <v>0</v>
      </c>
      <c r="X333" s="93">
        <v>2</v>
      </c>
      <c r="Y333" s="93">
        <v>0</v>
      </c>
      <c r="Z333" s="93">
        <v>0</v>
      </c>
      <c r="AA333" s="93">
        <v>0</v>
      </c>
      <c r="AB333" s="223">
        <f t="shared" si="56"/>
        <v>14</v>
      </c>
      <c r="AC333" s="211">
        <f t="shared" si="52"/>
        <v>4</v>
      </c>
      <c r="AD333" s="211">
        <f t="shared" si="53"/>
        <v>6</v>
      </c>
      <c r="AE333" s="211">
        <f t="shared" si="54"/>
        <v>4</v>
      </c>
      <c r="AF333" s="211">
        <f t="shared" si="55"/>
        <v>0</v>
      </c>
      <c r="AL333" s="5"/>
    </row>
    <row r="334" spans="1:38" x14ac:dyDescent="0.2">
      <c r="A334" s="93" t="s">
        <v>2032</v>
      </c>
      <c r="B334" s="115"/>
      <c r="C334" s="45">
        <v>32</v>
      </c>
      <c r="D334" s="45">
        <v>27</v>
      </c>
      <c r="E334" s="45">
        <v>56</v>
      </c>
      <c r="F334" s="45">
        <v>72</v>
      </c>
      <c r="G334" s="93">
        <f t="shared" si="50"/>
        <v>48.620000000000005</v>
      </c>
      <c r="H334" s="93">
        <f t="shared" si="51"/>
        <v>51.379999999999995</v>
      </c>
      <c r="I334" s="115" t="s">
        <v>1011</v>
      </c>
      <c r="J334" s="115" t="s">
        <v>1012</v>
      </c>
      <c r="K334" s="115"/>
      <c r="L334" s="108">
        <v>2</v>
      </c>
      <c r="M334" s="93">
        <v>0</v>
      </c>
      <c r="N334" s="93">
        <v>0</v>
      </c>
      <c r="O334" s="108">
        <v>4</v>
      </c>
      <c r="P334" s="93">
        <v>3</v>
      </c>
      <c r="Q334" s="93">
        <v>3</v>
      </c>
      <c r="R334" s="93">
        <v>0</v>
      </c>
      <c r="S334" s="108">
        <v>4</v>
      </c>
      <c r="T334" s="93">
        <v>0</v>
      </c>
      <c r="U334" s="93">
        <v>0</v>
      </c>
      <c r="V334" s="93">
        <v>0</v>
      </c>
      <c r="W334" s="93">
        <v>3</v>
      </c>
      <c r="X334" s="93">
        <v>2</v>
      </c>
      <c r="Y334" s="93">
        <v>4</v>
      </c>
      <c r="Z334" s="93">
        <v>0</v>
      </c>
      <c r="AA334" s="93">
        <v>0</v>
      </c>
      <c r="AB334" s="223">
        <f t="shared" si="56"/>
        <v>25</v>
      </c>
      <c r="AC334" s="211">
        <f t="shared" si="52"/>
        <v>7</v>
      </c>
      <c r="AD334" s="211">
        <f t="shared" si="53"/>
        <v>9</v>
      </c>
      <c r="AE334" s="211">
        <f t="shared" si="54"/>
        <v>9</v>
      </c>
      <c r="AF334" s="211">
        <f t="shared" si="55"/>
        <v>0</v>
      </c>
      <c r="AL334" s="5"/>
    </row>
    <row r="335" spans="1:38" x14ac:dyDescent="0.2">
      <c r="A335" s="93" t="s">
        <v>2033</v>
      </c>
      <c r="B335" s="115" t="s">
        <v>1013</v>
      </c>
      <c r="C335" s="45">
        <v>31</v>
      </c>
      <c r="D335" s="45">
        <v>8</v>
      </c>
      <c r="E335" s="45">
        <v>9</v>
      </c>
      <c r="F335" s="45">
        <v>11</v>
      </c>
      <c r="G335" s="93">
        <f t="shared" si="50"/>
        <v>15.34</v>
      </c>
      <c r="H335" s="93">
        <f t="shared" si="51"/>
        <v>84.66</v>
      </c>
      <c r="I335" s="115" t="s">
        <v>1014</v>
      </c>
      <c r="J335" s="115" t="s">
        <v>1015</v>
      </c>
      <c r="K335" s="115"/>
      <c r="L335" s="108">
        <v>0</v>
      </c>
      <c r="M335" s="93">
        <v>0</v>
      </c>
      <c r="N335" s="93">
        <v>0</v>
      </c>
      <c r="O335" s="108">
        <v>2</v>
      </c>
      <c r="P335" s="93">
        <v>0</v>
      </c>
      <c r="Q335" s="93">
        <v>0</v>
      </c>
      <c r="R335" s="93">
        <v>0</v>
      </c>
      <c r="S335" s="108">
        <v>4</v>
      </c>
      <c r="T335" s="93">
        <v>0</v>
      </c>
      <c r="U335" s="93">
        <v>0</v>
      </c>
      <c r="V335" s="93">
        <v>0</v>
      </c>
      <c r="W335" s="93">
        <v>0</v>
      </c>
      <c r="X335" s="93">
        <v>4</v>
      </c>
      <c r="Y335" s="93">
        <v>2</v>
      </c>
      <c r="Z335" s="93">
        <v>2</v>
      </c>
      <c r="AA335" s="93">
        <v>0</v>
      </c>
      <c r="AB335" s="223">
        <f t="shared" si="56"/>
        <v>14</v>
      </c>
      <c r="AC335" s="211">
        <f t="shared" si="52"/>
        <v>4</v>
      </c>
      <c r="AD335" s="211">
        <f t="shared" si="53"/>
        <v>2</v>
      </c>
      <c r="AE335" s="211">
        <f t="shared" si="54"/>
        <v>6</v>
      </c>
      <c r="AF335" s="211">
        <f t="shared" si="55"/>
        <v>0</v>
      </c>
      <c r="AL335" s="5"/>
    </row>
    <row r="336" spans="1:38" x14ac:dyDescent="0.2">
      <c r="A336" s="93" t="s">
        <v>2034</v>
      </c>
      <c r="B336" s="115" t="s">
        <v>1004</v>
      </c>
      <c r="C336" s="45">
        <v>12</v>
      </c>
      <c r="D336" s="45">
        <v>33</v>
      </c>
      <c r="E336" s="45">
        <v>60</v>
      </c>
      <c r="F336" s="45">
        <v>17</v>
      </c>
      <c r="G336" s="93">
        <f>((AVERAGE(C336:F336))*(1.04))</f>
        <v>31.720000000000002</v>
      </c>
      <c r="H336" s="93">
        <f>100-G336</f>
        <v>68.28</v>
      </c>
      <c r="I336" s="115" t="s">
        <v>1016</v>
      </c>
      <c r="J336" s="115" t="s">
        <v>1017</v>
      </c>
      <c r="K336" s="115"/>
      <c r="L336" s="108">
        <v>3</v>
      </c>
      <c r="M336" s="93">
        <v>0</v>
      </c>
      <c r="N336" s="93">
        <v>0</v>
      </c>
      <c r="O336" s="108">
        <v>4</v>
      </c>
      <c r="P336" s="93">
        <v>2</v>
      </c>
      <c r="Q336" s="93">
        <v>0</v>
      </c>
      <c r="R336" s="93">
        <v>0</v>
      </c>
      <c r="S336" s="108">
        <v>3</v>
      </c>
      <c r="T336" s="93">
        <v>0</v>
      </c>
      <c r="U336" s="93">
        <v>0</v>
      </c>
      <c r="V336" s="93">
        <v>0</v>
      </c>
      <c r="W336" s="93">
        <v>0</v>
      </c>
      <c r="X336" s="93">
        <v>4</v>
      </c>
      <c r="Y336" s="93">
        <v>2</v>
      </c>
      <c r="Z336" s="93">
        <v>0</v>
      </c>
      <c r="AA336" s="93">
        <v>1</v>
      </c>
      <c r="AB336" s="223">
        <f t="shared" si="56"/>
        <v>18</v>
      </c>
      <c r="AC336" s="211">
        <f t="shared" si="52"/>
        <v>3</v>
      </c>
      <c r="AD336" s="211">
        <f t="shared" si="53"/>
        <v>7</v>
      </c>
      <c r="AE336" s="211">
        <f t="shared" si="54"/>
        <v>8</v>
      </c>
      <c r="AF336" s="211">
        <f t="shared" si="55"/>
        <v>0</v>
      </c>
      <c r="AL336" s="5"/>
    </row>
    <row r="337" spans="1:38" x14ac:dyDescent="0.2">
      <c r="A337" s="93" t="s">
        <v>2035</v>
      </c>
      <c r="B337" s="115" t="s">
        <v>1018</v>
      </c>
      <c r="C337" s="45">
        <v>49</v>
      </c>
      <c r="D337" s="45">
        <v>12</v>
      </c>
      <c r="E337" s="45">
        <v>27</v>
      </c>
      <c r="F337" s="45">
        <v>2</v>
      </c>
      <c r="G337" s="93">
        <f t="shared" si="50"/>
        <v>23.400000000000002</v>
      </c>
      <c r="H337" s="93">
        <f t="shared" si="51"/>
        <v>76.599999999999994</v>
      </c>
      <c r="I337" s="115" t="s">
        <v>1019</v>
      </c>
      <c r="J337" s="115" t="s">
        <v>1020</v>
      </c>
      <c r="K337" s="115"/>
      <c r="L337" s="108">
        <v>0</v>
      </c>
      <c r="M337" s="93">
        <v>0</v>
      </c>
      <c r="N337" s="93">
        <v>0</v>
      </c>
      <c r="O337" s="108">
        <v>3</v>
      </c>
      <c r="P337" s="93">
        <v>0</v>
      </c>
      <c r="Q337" s="93">
        <v>0</v>
      </c>
      <c r="R337" s="93">
        <v>0</v>
      </c>
      <c r="S337" s="108">
        <v>1</v>
      </c>
      <c r="T337" s="93">
        <v>0</v>
      </c>
      <c r="U337" s="93">
        <v>0</v>
      </c>
      <c r="V337" s="93">
        <v>0</v>
      </c>
      <c r="W337" s="93">
        <v>0</v>
      </c>
      <c r="X337" s="93">
        <v>2</v>
      </c>
      <c r="Y337" s="93">
        <v>0</v>
      </c>
      <c r="Z337" s="93">
        <v>0</v>
      </c>
      <c r="AA337" s="93">
        <v>0</v>
      </c>
      <c r="AB337" s="223">
        <f t="shared" si="56"/>
        <v>6</v>
      </c>
      <c r="AC337" s="211">
        <f t="shared" si="52"/>
        <v>1</v>
      </c>
      <c r="AD337" s="211">
        <f t="shared" si="53"/>
        <v>3</v>
      </c>
      <c r="AE337" s="211">
        <f t="shared" si="54"/>
        <v>2</v>
      </c>
      <c r="AF337" s="211">
        <f t="shared" si="55"/>
        <v>0</v>
      </c>
      <c r="AL337" s="5"/>
    </row>
    <row r="338" spans="1:38" x14ac:dyDescent="0.2">
      <c r="A338" s="93" t="s">
        <v>2036</v>
      </c>
      <c r="B338" s="115"/>
      <c r="C338" s="45">
        <v>8</v>
      </c>
      <c r="D338" s="45">
        <v>29</v>
      </c>
      <c r="E338" s="45">
        <v>14</v>
      </c>
      <c r="F338" s="45">
        <v>2</v>
      </c>
      <c r="G338" s="93">
        <f t="shared" si="50"/>
        <v>13.780000000000001</v>
      </c>
      <c r="H338" s="93">
        <f t="shared" si="51"/>
        <v>86.22</v>
      </c>
      <c r="I338" s="115" t="s">
        <v>1016</v>
      </c>
      <c r="J338" s="115" t="s">
        <v>1021</v>
      </c>
      <c r="K338" s="115"/>
      <c r="L338" s="108">
        <v>0</v>
      </c>
      <c r="M338" s="93">
        <v>0</v>
      </c>
      <c r="N338" s="93">
        <v>0</v>
      </c>
      <c r="O338" s="108">
        <v>4</v>
      </c>
      <c r="P338" s="93">
        <v>0</v>
      </c>
      <c r="Q338" s="93">
        <v>0</v>
      </c>
      <c r="R338" s="93">
        <v>0</v>
      </c>
      <c r="S338" s="108">
        <v>0</v>
      </c>
      <c r="T338" s="93">
        <v>0</v>
      </c>
      <c r="U338" s="93">
        <v>0</v>
      </c>
      <c r="V338" s="93">
        <v>0</v>
      </c>
      <c r="W338" s="93">
        <v>0</v>
      </c>
      <c r="X338" s="93">
        <v>0</v>
      </c>
      <c r="Y338" s="93">
        <v>0</v>
      </c>
      <c r="Z338" s="93">
        <v>0</v>
      </c>
      <c r="AA338" s="93">
        <v>2</v>
      </c>
      <c r="AB338" s="223">
        <f t="shared" si="56"/>
        <v>4</v>
      </c>
      <c r="AC338" s="211">
        <f t="shared" si="52"/>
        <v>0</v>
      </c>
      <c r="AD338" s="211">
        <f t="shared" si="53"/>
        <v>4</v>
      </c>
      <c r="AE338" s="211">
        <f t="shared" si="54"/>
        <v>0</v>
      </c>
      <c r="AF338" s="211">
        <f t="shared" si="55"/>
        <v>0</v>
      </c>
      <c r="AL338" s="5"/>
    </row>
    <row r="339" spans="1:38" x14ac:dyDescent="0.2">
      <c r="A339" s="93" t="s">
        <v>2037</v>
      </c>
      <c r="B339" s="115"/>
      <c r="C339" s="45">
        <v>96</v>
      </c>
      <c r="D339" s="45">
        <v>36</v>
      </c>
      <c r="E339" s="45">
        <v>88</v>
      </c>
      <c r="F339" s="45">
        <v>48</v>
      </c>
      <c r="G339" s="93">
        <f t="shared" si="50"/>
        <v>69.680000000000007</v>
      </c>
      <c r="H339" s="93">
        <f t="shared" si="51"/>
        <v>30.319999999999993</v>
      </c>
      <c r="I339" s="115" t="s">
        <v>1022</v>
      </c>
      <c r="J339" s="115" t="s">
        <v>1023</v>
      </c>
      <c r="K339" s="115"/>
      <c r="L339" s="108">
        <v>4</v>
      </c>
      <c r="M339" s="93">
        <v>0</v>
      </c>
      <c r="N339" s="93">
        <v>0</v>
      </c>
      <c r="O339" s="108">
        <v>4</v>
      </c>
      <c r="P339" s="93">
        <v>2</v>
      </c>
      <c r="Q339" s="93">
        <v>0</v>
      </c>
      <c r="R339" s="93">
        <v>0</v>
      </c>
      <c r="S339" s="108">
        <v>0</v>
      </c>
      <c r="T339" s="93">
        <v>0</v>
      </c>
      <c r="U339" s="93">
        <v>0</v>
      </c>
      <c r="V339" s="93">
        <v>0</v>
      </c>
      <c r="W339" s="93">
        <v>0</v>
      </c>
      <c r="X339" s="93">
        <v>4</v>
      </c>
      <c r="Y339" s="93">
        <v>0</v>
      </c>
      <c r="Z339" s="93">
        <v>0</v>
      </c>
      <c r="AA339" s="93">
        <v>1</v>
      </c>
      <c r="AB339" s="223">
        <f t="shared" si="56"/>
        <v>14</v>
      </c>
      <c r="AC339" s="211">
        <f t="shared" si="52"/>
        <v>0</v>
      </c>
      <c r="AD339" s="211">
        <f t="shared" si="53"/>
        <v>8</v>
      </c>
      <c r="AE339" s="211">
        <f t="shared" si="54"/>
        <v>6</v>
      </c>
      <c r="AF339" s="211">
        <f t="shared" si="55"/>
        <v>0</v>
      </c>
      <c r="AL339" s="5"/>
    </row>
    <row r="340" spans="1:38" x14ac:dyDescent="0.2">
      <c r="A340" s="93" t="s">
        <v>2038</v>
      </c>
      <c r="B340" s="115"/>
      <c r="C340" s="45">
        <v>49</v>
      </c>
      <c r="D340" s="45">
        <v>8</v>
      </c>
      <c r="E340" s="45">
        <v>39</v>
      </c>
      <c r="F340" s="45">
        <v>44</v>
      </c>
      <c r="G340" s="93">
        <f t="shared" si="50"/>
        <v>36.4</v>
      </c>
      <c r="H340" s="93">
        <f t="shared" si="51"/>
        <v>63.6</v>
      </c>
      <c r="I340" s="115" t="s">
        <v>1024</v>
      </c>
      <c r="J340" s="115" t="s">
        <v>1025</v>
      </c>
      <c r="K340" s="115"/>
      <c r="L340" s="108">
        <v>0</v>
      </c>
      <c r="M340" s="93">
        <v>0</v>
      </c>
      <c r="N340" s="93">
        <v>0</v>
      </c>
      <c r="O340" s="108">
        <v>2</v>
      </c>
      <c r="P340" s="93">
        <v>0</v>
      </c>
      <c r="Q340" s="93">
        <v>0</v>
      </c>
      <c r="R340" s="93">
        <v>0</v>
      </c>
      <c r="S340" s="108">
        <v>0</v>
      </c>
      <c r="T340" s="93">
        <v>0</v>
      </c>
      <c r="U340" s="93">
        <v>0</v>
      </c>
      <c r="V340" s="93">
        <v>0</v>
      </c>
      <c r="W340" s="93">
        <v>0</v>
      </c>
      <c r="X340" s="93">
        <v>4</v>
      </c>
      <c r="Y340" s="93">
        <v>0</v>
      </c>
      <c r="Z340" s="93">
        <v>0</v>
      </c>
      <c r="AA340" s="93">
        <v>0</v>
      </c>
      <c r="AB340" s="223">
        <f t="shared" si="56"/>
        <v>6</v>
      </c>
      <c r="AC340" s="211">
        <f t="shared" si="52"/>
        <v>0</v>
      </c>
      <c r="AD340" s="211">
        <f t="shared" si="53"/>
        <v>2</v>
      </c>
      <c r="AE340" s="211">
        <f t="shared" si="54"/>
        <v>4</v>
      </c>
      <c r="AF340" s="211">
        <f t="shared" si="55"/>
        <v>0</v>
      </c>
      <c r="AL340" s="5"/>
    </row>
    <row r="341" spans="1:38" x14ac:dyDescent="0.2">
      <c r="A341" s="93" t="s">
        <v>2039</v>
      </c>
      <c r="B341" s="115" t="s">
        <v>1027</v>
      </c>
      <c r="C341" s="45">
        <v>8</v>
      </c>
      <c r="D341" s="45">
        <v>27</v>
      </c>
      <c r="E341" s="45">
        <v>3</v>
      </c>
      <c r="F341" s="45">
        <v>4</v>
      </c>
      <c r="G341" s="93">
        <f>((AVERAGE(C341:F341))*(1.04))</f>
        <v>10.92</v>
      </c>
      <c r="H341" s="93">
        <f>100-G341</f>
        <v>89.08</v>
      </c>
      <c r="I341" s="115" t="s">
        <v>1028</v>
      </c>
      <c r="J341" s="115" t="s">
        <v>1029</v>
      </c>
      <c r="K341" s="115"/>
      <c r="L341" s="108">
        <v>1</v>
      </c>
      <c r="M341" s="93">
        <v>0</v>
      </c>
      <c r="N341" s="93">
        <v>0</v>
      </c>
      <c r="O341" s="108">
        <v>2</v>
      </c>
      <c r="P341" s="93">
        <v>3</v>
      </c>
      <c r="Q341" s="93">
        <v>0</v>
      </c>
      <c r="R341" s="93">
        <v>0</v>
      </c>
      <c r="S341" s="108">
        <v>4</v>
      </c>
      <c r="T341" s="93">
        <v>0</v>
      </c>
      <c r="U341" s="93">
        <v>0</v>
      </c>
      <c r="V341" s="93">
        <v>0</v>
      </c>
      <c r="W341" s="93">
        <v>0</v>
      </c>
      <c r="X341" s="93">
        <v>1</v>
      </c>
      <c r="Y341" s="93">
        <v>0</v>
      </c>
      <c r="Z341" s="93">
        <v>0</v>
      </c>
      <c r="AA341" s="93">
        <v>1</v>
      </c>
      <c r="AB341" s="223">
        <f t="shared" si="56"/>
        <v>11</v>
      </c>
      <c r="AC341" s="211">
        <f t="shared" si="52"/>
        <v>4</v>
      </c>
      <c r="AD341" s="211">
        <f t="shared" si="53"/>
        <v>3</v>
      </c>
      <c r="AE341" s="211">
        <f t="shared" si="54"/>
        <v>4</v>
      </c>
      <c r="AF341" s="211">
        <f t="shared" si="55"/>
        <v>0</v>
      </c>
      <c r="AL341" s="5"/>
    </row>
    <row r="342" spans="1:38" x14ac:dyDescent="0.2">
      <c r="A342" s="93" t="s">
        <v>2040</v>
      </c>
      <c r="B342" s="115" t="s">
        <v>1030</v>
      </c>
      <c r="C342" s="45">
        <v>14</v>
      </c>
      <c r="D342" s="45">
        <v>10</v>
      </c>
      <c r="E342" s="45">
        <v>20</v>
      </c>
      <c r="F342" s="45">
        <v>2</v>
      </c>
      <c r="G342" s="93">
        <f>((AVERAGE(C342:F342))*(1.04))</f>
        <v>11.96</v>
      </c>
      <c r="H342" s="93">
        <f>100-G342</f>
        <v>88.039999999999992</v>
      </c>
      <c r="I342" s="115" t="s">
        <v>1031</v>
      </c>
      <c r="J342" s="115" t="s">
        <v>1032</v>
      </c>
      <c r="K342" s="115"/>
      <c r="L342" s="108">
        <v>2</v>
      </c>
      <c r="M342" s="93">
        <v>3</v>
      </c>
      <c r="N342" s="93">
        <v>0</v>
      </c>
      <c r="O342" s="108">
        <v>3</v>
      </c>
      <c r="P342" s="93">
        <v>0</v>
      </c>
      <c r="Q342" s="93">
        <v>1</v>
      </c>
      <c r="R342" s="93">
        <v>0</v>
      </c>
      <c r="S342" s="108">
        <v>1</v>
      </c>
      <c r="T342" s="93">
        <v>0</v>
      </c>
      <c r="U342" s="93">
        <v>0</v>
      </c>
      <c r="V342" s="93">
        <v>0</v>
      </c>
      <c r="W342" s="93">
        <v>0</v>
      </c>
      <c r="X342" s="93">
        <v>1</v>
      </c>
      <c r="Y342" s="93">
        <v>0</v>
      </c>
      <c r="Z342" s="93">
        <v>0</v>
      </c>
      <c r="AA342" s="93">
        <v>0</v>
      </c>
      <c r="AB342" s="223">
        <f t="shared" si="56"/>
        <v>11</v>
      </c>
      <c r="AC342" s="211">
        <f t="shared" si="52"/>
        <v>1</v>
      </c>
      <c r="AD342" s="211">
        <f t="shared" si="53"/>
        <v>6</v>
      </c>
      <c r="AE342" s="211">
        <f t="shared" si="54"/>
        <v>1</v>
      </c>
      <c r="AF342" s="211">
        <f t="shared" si="55"/>
        <v>3</v>
      </c>
      <c r="AL342" s="5"/>
    </row>
    <row r="343" spans="1:38" x14ac:dyDescent="0.2">
      <c r="A343" s="93" t="s">
        <v>2041</v>
      </c>
      <c r="B343" s="115" t="s">
        <v>1033</v>
      </c>
      <c r="C343" s="45">
        <v>5</v>
      </c>
      <c r="D343" s="45">
        <v>5</v>
      </c>
      <c r="E343" s="45">
        <v>13</v>
      </c>
      <c r="F343" s="45">
        <v>7</v>
      </c>
      <c r="G343" s="93">
        <f>((AVERAGE(C343:F343))*(1.04))</f>
        <v>7.8000000000000007</v>
      </c>
      <c r="H343" s="93">
        <f>100-G343</f>
        <v>92.2</v>
      </c>
      <c r="I343" s="115" t="s">
        <v>1034</v>
      </c>
      <c r="J343" s="115" t="s">
        <v>1035</v>
      </c>
      <c r="K343" s="115"/>
      <c r="L343" s="108">
        <v>1</v>
      </c>
      <c r="M343" s="93">
        <v>1</v>
      </c>
      <c r="N343" s="93">
        <v>0</v>
      </c>
      <c r="O343" s="108">
        <v>3</v>
      </c>
      <c r="P343" s="93">
        <v>1</v>
      </c>
      <c r="Q343" s="93">
        <v>0</v>
      </c>
      <c r="R343" s="93">
        <v>0</v>
      </c>
      <c r="S343" s="108">
        <v>4</v>
      </c>
      <c r="T343" s="93">
        <v>0</v>
      </c>
      <c r="U343" s="93">
        <v>0</v>
      </c>
      <c r="V343" s="93">
        <v>0</v>
      </c>
      <c r="W343" s="93">
        <v>0</v>
      </c>
      <c r="X343" s="93">
        <v>2</v>
      </c>
      <c r="Y343" s="93">
        <v>0</v>
      </c>
      <c r="Z343" s="93">
        <v>0</v>
      </c>
      <c r="AA343" s="93">
        <v>0</v>
      </c>
      <c r="AB343" s="223">
        <f t="shared" si="56"/>
        <v>12</v>
      </c>
      <c r="AC343" s="211">
        <f t="shared" si="52"/>
        <v>4</v>
      </c>
      <c r="AD343" s="211">
        <f t="shared" si="53"/>
        <v>4</v>
      </c>
      <c r="AE343" s="211">
        <f t="shared" si="54"/>
        <v>3</v>
      </c>
      <c r="AF343" s="211">
        <f t="shared" si="55"/>
        <v>1</v>
      </c>
      <c r="AL343" s="5"/>
    </row>
    <row r="344" spans="1:38" x14ac:dyDescent="0.2">
      <c r="A344" s="93" t="s">
        <v>2042</v>
      </c>
      <c r="B344" s="93" t="s">
        <v>1036</v>
      </c>
      <c r="C344" s="93">
        <v>21</v>
      </c>
      <c r="D344" s="93">
        <v>15</v>
      </c>
      <c r="E344" s="93">
        <v>29</v>
      </c>
      <c r="F344" s="93">
        <v>4</v>
      </c>
      <c r="G344" s="93"/>
      <c r="H344" s="93"/>
      <c r="I344" s="93" t="s">
        <v>1037</v>
      </c>
      <c r="J344" s="93" t="s">
        <v>1038</v>
      </c>
      <c r="K344" s="93"/>
      <c r="L344" s="93">
        <v>0</v>
      </c>
      <c r="M344" s="93">
        <v>2</v>
      </c>
      <c r="N344" s="93">
        <v>0</v>
      </c>
      <c r="O344" s="93">
        <v>3</v>
      </c>
      <c r="P344" s="93">
        <v>0</v>
      </c>
      <c r="Q344" s="93">
        <v>0</v>
      </c>
      <c r="R344" s="93">
        <v>0</v>
      </c>
      <c r="S344" s="93">
        <v>1</v>
      </c>
      <c r="T344" s="93">
        <v>0</v>
      </c>
      <c r="U344" s="93">
        <v>0</v>
      </c>
      <c r="V344" s="93">
        <v>0</v>
      </c>
      <c r="W344" s="93">
        <v>0</v>
      </c>
      <c r="X344" s="93">
        <v>1</v>
      </c>
      <c r="Y344" s="93">
        <v>0</v>
      </c>
      <c r="Z344" s="93">
        <v>0</v>
      </c>
      <c r="AA344" s="93">
        <v>1</v>
      </c>
      <c r="AB344" s="223">
        <f t="shared" si="56"/>
        <v>7</v>
      </c>
      <c r="AC344" s="211">
        <f t="shared" si="52"/>
        <v>1</v>
      </c>
      <c r="AD344" s="211">
        <f t="shared" si="53"/>
        <v>3</v>
      </c>
      <c r="AE344" s="211">
        <f t="shared" si="54"/>
        <v>1</v>
      </c>
      <c r="AF344" s="211">
        <f t="shared" si="55"/>
        <v>2</v>
      </c>
      <c r="AL344" s="5"/>
    </row>
    <row r="345" spans="1:38" x14ac:dyDescent="0.2">
      <c r="A345" s="139" t="s">
        <v>2043</v>
      </c>
      <c r="B345" s="115" t="s">
        <v>1039</v>
      </c>
      <c r="C345" s="45">
        <v>11</v>
      </c>
      <c r="D345" s="45">
        <v>6</v>
      </c>
      <c r="E345" s="45">
        <v>4</v>
      </c>
      <c r="F345" s="45">
        <v>7</v>
      </c>
      <c r="G345" s="93">
        <f t="shared" si="50"/>
        <v>7.28</v>
      </c>
      <c r="H345" s="93">
        <f t="shared" si="51"/>
        <v>92.72</v>
      </c>
      <c r="I345" s="115" t="s">
        <v>1040</v>
      </c>
      <c r="J345" s="115" t="s">
        <v>1041</v>
      </c>
      <c r="K345" s="115"/>
      <c r="L345" s="108">
        <v>1</v>
      </c>
      <c r="M345" s="93">
        <v>0</v>
      </c>
      <c r="N345" s="93">
        <v>0</v>
      </c>
      <c r="O345" s="108">
        <v>3</v>
      </c>
      <c r="P345" s="93">
        <v>0</v>
      </c>
      <c r="Q345" s="93">
        <v>0</v>
      </c>
      <c r="R345" s="93">
        <v>0</v>
      </c>
      <c r="S345" s="108">
        <v>4</v>
      </c>
      <c r="T345" s="93">
        <v>0</v>
      </c>
      <c r="U345" s="93">
        <v>0</v>
      </c>
      <c r="V345" s="93">
        <v>0</v>
      </c>
      <c r="W345" s="93">
        <v>0</v>
      </c>
      <c r="X345" s="93">
        <v>2</v>
      </c>
      <c r="Y345" s="93">
        <v>0</v>
      </c>
      <c r="Z345" s="93">
        <v>0</v>
      </c>
      <c r="AA345" s="93">
        <v>0</v>
      </c>
      <c r="AB345" s="223">
        <f t="shared" si="56"/>
        <v>10</v>
      </c>
      <c r="AC345" s="211">
        <f t="shared" si="52"/>
        <v>4</v>
      </c>
      <c r="AD345" s="211">
        <f t="shared" si="53"/>
        <v>4</v>
      </c>
      <c r="AE345" s="211">
        <f t="shared" si="54"/>
        <v>2</v>
      </c>
      <c r="AF345" s="211">
        <f t="shared" si="55"/>
        <v>0</v>
      </c>
      <c r="AL345" s="5"/>
    </row>
    <row r="346" spans="1:38" x14ac:dyDescent="0.2">
      <c r="A346" s="93" t="s">
        <v>2044</v>
      </c>
      <c r="B346" s="93" t="s">
        <v>1049</v>
      </c>
      <c r="C346" s="93">
        <v>21</v>
      </c>
      <c r="D346" s="93">
        <v>12</v>
      </c>
      <c r="E346" s="93">
        <v>10</v>
      </c>
      <c r="F346" s="93">
        <v>20</v>
      </c>
      <c r="G346" s="93">
        <f t="shared" ref="G346:G406" si="57">((AVERAGE(C346:F346))*(1.04))</f>
        <v>16.38</v>
      </c>
      <c r="H346" s="93">
        <f t="shared" ref="H346:H408" si="58">100-G346</f>
        <v>83.62</v>
      </c>
      <c r="I346" s="93" t="s">
        <v>1050</v>
      </c>
      <c r="J346" s="93" t="s">
        <v>1051</v>
      </c>
      <c r="K346" s="93"/>
      <c r="L346" s="93">
        <v>4</v>
      </c>
      <c r="M346" s="93">
        <v>2</v>
      </c>
      <c r="N346" s="93">
        <v>0</v>
      </c>
      <c r="O346" s="93">
        <v>0</v>
      </c>
      <c r="P346" s="93">
        <v>0</v>
      </c>
      <c r="Q346" s="93">
        <v>0</v>
      </c>
      <c r="R346" s="93">
        <v>0</v>
      </c>
      <c r="S346" s="93">
        <v>4</v>
      </c>
      <c r="T346" s="93">
        <v>0</v>
      </c>
      <c r="U346" s="93">
        <v>0</v>
      </c>
      <c r="V346" s="93">
        <v>4</v>
      </c>
      <c r="W346" s="95">
        <v>0</v>
      </c>
      <c r="X346" s="93">
        <v>0</v>
      </c>
      <c r="Y346" s="93">
        <v>0</v>
      </c>
      <c r="Z346" s="93">
        <v>0</v>
      </c>
      <c r="AA346" s="93">
        <v>0</v>
      </c>
      <c r="AB346" s="223">
        <f t="shared" si="56"/>
        <v>14</v>
      </c>
      <c r="AC346" s="211">
        <f t="shared" si="52"/>
        <v>4</v>
      </c>
      <c r="AD346" s="211">
        <f t="shared" si="53"/>
        <v>4</v>
      </c>
      <c r="AE346" s="211">
        <f t="shared" si="54"/>
        <v>0</v>
      </c>
      <c r="AF346" s="211">
        <f t="shared" si="55"/>
        <v>6</v>
      </c>
      <c r="AL346" s="5"/>
    </row>
    <row r="347" spans="1:38" x14ac:dyDescent="0.2">
      <c r="A347" s="93" t="s">
        <v>2045</v>
      </c>
      <c r="B347" s="101" t="s">
        <v>1052</v>
      </c>
      <c r="C347" s="45">
        <v>24</v>
      </c>
      <c r="D347" s="45">
        <v>11</v>
      </c>
      <c r="E347" s="45">
        <v>9</v>
      </c>
      <c r="F347" s="45">
        <v>29</v>
      </c>
      <c r="G347" s="93">
        <f t="shared" si="57"/>
        <v>18.98</v>
      </c>
      <c r="H347" s="93">
        <f t="shared" si="58"/>
        <v>81.02</v>
      </c>
      <c r="I347" s="101" t="s">
        <v>1053</v>
      </c>
      <c r="J347" s="101" t="s">
        <v>1054</v>
      </c>
      <c r="K347" s="101"/>
      <c r="L347" s="93">
        <v>3</v>
      </c>
      <c r="M347" s="93">
        <v>0</v>
      </c>
      <c r="N347" s="93">
        <v>0</v>
      </c>
      <c r="O347" s="93">
        <v>0</v>
      </c>
      <c r="P347" s="93">
        <v>0</v>
      </c>
      <c r="Q347" s="93">
        <v>0</v>
      </c>
      <c r="R347" s="93">
        <v>0</v>
      </c>
      <c r="S347" s="102">
        <v>4</v>
      </c>
      <c r="T347" s="93">
        <v>0</v>
      </c>
      <c r="U347" s="93">
        <v>0</v>
      </c>
      <c r="V347" s="93">
        <v>4</v>
      </c>
      <c r="W347" s="93">
        <v>0</v>
      </c>
      <c r="X347" s="93">
        <v>0</v>
      </c>
      <c r="Y347" s="93">
        <v>0</v>
      </c>
      <c r="Z347" s="93">
        <v>0</v>
      </c>
      <c r="AA347" s="93">
        <v>0</v>
      </c>
      <c r="AB347" s="223">
        <f t="shared" si="56"/>
        <v>11</v>
      </c>
      <c r="AC347" s="211">
        <f t="shared" si="52"/>
        <v>4</v>
      </c>
      <c r="AD347" s="211">
        <f t="shared" si="53"/>
        <v>3</v>
      </c>
      <c r="AE347" s="211">
        <f t="shared" si="54"/>
        <v>0</v>
      </c>
      <c r="AF347" s="211">
        <f t="shared" si="55"/>
        <v>4</v>
      </c>
      <c r="AL347" s="5"/>
    </row>
    <row r="348" spans="1:38" x14ac:dyDescent="0.2">
      <c r="A348" s="93" t="s">
        <v>2046</v>
      </c>
      <c r="B348" s="101" t="s">
        <v>1055</v>
      </c>
      <c r="C348" s="45">
        <v>30</v>
      </c>
      <c r="D348" s="45">
        <v>14</v>
      </c>
      <c r="E348" s="45">
        <v>8</v>
      </c>
      <c r="F348" s="45">
        <v>15</v>
      </c>
      <c r="G348" s="93">
        <f t="shared" si="57"/>
        <v>17.420000000000002</v>
      </c>
      <c r="H348" s="93">
        <f t="shared" si="58"/>
        <v>82.58</v>
      </c>
      <c r="I348" s="101" t="s">
        <v>1056</v>
      </c>
      <c r="J348" s="101" t="s">
        <v>1057</v>
      </c>
      <c r="K348" s="101"/>
      <c r="L348" s="93">
        <v>0</v>
      </c>
      <c r="M348" s="102">
        <v>0</v>
      </c>
      <c r="N348" s="93">
        <v>1</v>
      </c>
      <c r="O348" s="93">
        <v>0</v>
      </c>
      <c r="P348" s="93">
        <v>0</v>
      </c>
      <c r="Q348" s="93">
        <v>0</v>
      </c>
      <c r="R348" s="93">
        <v>0</v>
      </c>
      <c r="S348" s="102">
        <v>4</v>
      </c>
      <c r="T348" s="93">
        <v>0</v>
      </c>
      <c r="U348" s="93">
        <v>0</v>
      </c>
      <c r="V348" s="93">
        <v>4</v>
      </c>
      <c r="W348" s="93">
        <v>0</v>
      </c>
      <c r="X348" s="93">
        <v>3</v>
      </c>
      <c r="Y348" s="93">
        <v>0</v>
      </c>
      <c r="Z348" s="93">
        <v>0</v>
      </c>
      <c r="AA348" s="93">
        <v>0</v>
      </c>
      <c r="AB348" s="223">
        <f t="shared" si="56"/>
        <v>12</v>
      </c>
      <c r="AC348" s="211">
        <f t="shared" si="52"/>
        <v>4</v>
      </c>
      <c r="AD348" s="211">
        <f t="shared" si="53"/>
        <v>0</v>
      </c>
      <c r="AE348" s="211">
        <f t="shared" si="54"/>
        <v>4</v>
      </c>
      <c r="AF348" s="211">
        <f t="shared" si="55"/>
        <v>4</v>
      </c>
      <c r="AL348" s="5"/>
    </row>
    <row r="349" spans="1:38" x14ac:dyDescent="0.2">
      <c r="A349" s="93" t="s">
        <v>2047</v>
      </c>
      <c r="B349" s="101" t="s">
        <v>1058</v>
      </c>
      <c r="C349" s="45">
        <v>28</v>
      </c>
      <c r="D349" s="45">
        <v>6</v>
      </c>
      <c r="E349" s="45">
        <v>26</v>
      </c>
      <c r="F349" s="45">
        <v>20</v>
      </c>
      <c r="G349" s="93">
        <f t="shared" si="57"/>
        <v>20.8</v>
      </c>
      <c r="H349" s="93">
        <f t="shared" si="58"/>
        <v>79.2</v>
      </c>
      <c r="I349" s="101" t="s">
        <v>1059</v>
      </c>
      <c r="J349" s="101" t="s">
        <v>1060</v>
      </c>
      <c r="K349" s="101"/>
      <c r="L349" s="102">
        <v>0</v>
      </c>
      <c r="M349" s="93">
        <v>1</v>
      </c>
      <c r="N349" s="93">
        <v>0</v>
      </c>
      <c r="O349" s="102">
        <v>0</v>
      </c>
      <c r="P349" s="93">
        <v>0</v>
      </c>
      <c r="Q349" s="93">
        <v>0</v>
      </c>
      <c r="R349" s="93">
        <v>0</v>
      </c>
      <c r="S349" s="102">
        <v>4</v>
      </c>
      <c r="T349" s="93">
        <v>0</v>
      </c>
      <c r="U349" s="93">
        <v>0</v>
      </c>
      <c r="V349" s="93">
        <v>4</v>
      </c>
      <c r="W349" s="93">
        <v>0</v>
      </c>
      <c r="X349" s="93">
        <v>0</v>
      </c>
      <c r="Y349" s="93">
        <v>0</v>
      </c>
      <c r="Z349" s="93">
        <v>0</v>
      </c>
      <c r="AA349" s="93">
        <v>0</v>
      </c>
      <c r="AB349" s="223">
        <f t="shared" si="56"/>
        <v>9</v>
      </c>
      <c r="AC349" s="211">
        <f t="shared" si="52"/>
        <v>4</v>
      </c>
      <c r="AD349" s="211">
        <f t="shared" si="53"/>
        <v>0</v>
      </c>
      <c r="AE349" s="211">
        <f t="shared" si="54"/>
        <v>0</v>
      </c>
      <c r="AF349" s="211">
        <f t="shared" si="55"/>
        <v>5</v>
      </c>
      <c r="AL349" s="5"/>
    </row>
    <row r="350" spans="1:38" x14ac:dyDescent="0.2">
      <c r="A350" s="93" t="s">
        <v>2048</v>
      </c>
      <c r="B350" s="101" t="s">
        <v>1061</v>
      </c>
      <c r="C350" s="45">
        <v>16</v>
      </c>
      <c r="D350" s="45">
        <v>4</v>
      </c>
      <c r="E350" s="45">
        <v>21</v>
      </c>
      <c r="F350" s="45">
        <v>9</v>
      </c>
      <c r="G350" s="93">
        <f t="shared" si="57"/>
        <v>13</v>
      </c>
      <c r="H350" s="93">
        <f t="shared" si="58"/>
        <v>87</v>
      </c>
      <c r="I350" s="101" t="s">
        <v>1062</v>
      </c>
      <c r="J350" s="101" t="s">
        <v>1063</v>
      </c>
      <c r="K350" s="101"/>
      <c r="L350" s="102">
        <v>0</v>
      </c>
      <c r="M350" s="93">
        <v>1</v>
      </c>
      <c r="N350" s="93">
        <v>0</v>
      </c>
      <c r="O350" s="102">
        <v>0</v>
      </c>
      <c r="P350" s="93">
        <v>0</v>
      </c>
      <c r="Q350" s="93">
        <v>0</v>
      </c>
      <c r="R350" s="93">
        <v>0</v>
      </c>
      <c r="S350" s="102">
        <v>3</v>
      </c>
      <c r="T350" s="93">
        <v>0</v>
      </c>
      <c r="U350" s="93">
        <v>0</v>
      </c>
      <c r="V350" s="93">
        <v>4</v>
      </c>
      <c r="W350" s="93">
        <v>0</v>
      </c>
      <c r="X350" s="93">
        <v>2</v>
      </c>
      <c r="Y350" s="93">
        <v>1</v>
      </c>
      <c r="Z350" s="93">
        <v>0</v>
      </c>
      <c r="AA350" s="93">
        <v>0</v>
      </c>
      <c r="AB350" s="223">
        <f t="shared" si="56"/>
        <v>11</v>
      </c>
      <c r="AC350" s="211">
        <f t="shared" si="52"/>
        <v>3</v>
      </c>
      <c r="AD350" s="211">
        <f t="shared" si="53"/>
        <v>0</v>
      </c>
      <c r="AE350" s="211">
        <f t="shared" si="54"/>
        <v>3</v>
      </c>
      <c r="AF350" s="211">
        <f t="shared" si="55"/>
        <v>5</v>
      </c>
      <c r="AL350" s="5"/>
    </row>
    <row r="351" spans="1:38" x14ac:dyDescent="0.2">
      <c r="A351" s="93" t="s">
        <v>2049</v>
      </c>
      <c r="B351" t="s">
        <v>1064</v>
      </c>
      <c r="C351" s="45">
        <v>19</v>
      </c>
      <c r="D351" s="45">
        <v>23</v>
      </c>
      <c r="E351" s="45">
        <v>2</v>
      </c>
      <c r="F351" s="45">
        <v>9</v>
      </c>
      <c r="G351" s="93">
        <f t="shared" si="57"/>
        <v>13.780000000000001</v>
      </c>
      <c r="H351" s="93">
        <f t="shared" si="58"/>
        <v>86.22</v>
      </c>
      <c r="I351" s="101" t="s">
        <v>1065</v>
      </c>
      <c r="J351" s="101" t="s">
        <v>1066</v>
      </c>
      <c r="K351" s="101"/>
      <c r="L351" s="102">
        <v>1</v>
      </c>
      <c r="M351" s="93">
        <v>0</v>
      </c>
      <c r="N351" s="93">
        <v>0</v>
      </c>
      <c r="O351" s="102">
        <v>0</v>
      </c>
      <c r="P351" s="93">
        <v>0</v>
      </c>
      <c r="Q351" s="93">
        <v>0</v>
      </c>
      <c r="R351" s="93">
        <v>0</v>
      </c>
      <c r="S351" s="102">
        <v>2</v>
      </c>
      <c r="T351" s="93">
        <v>0</v>
      </c>
      <c r="U351" s="93">
        <v>0</v>
      </c>
      <c r="V351" s="93">
        <v>4</v>
      </c>
      <c r="W351" s="93">
        <v>0</v>
      </c>
      <c r="X351" s="93">
        <v>0</v>
      </c>
      <c r="Y351" s="93">
        <v>3</v>
      </c>
      <c r="Z351" s="93">
        <v>0</v>
      </c>
      <c r="AA351" s="93">
        <v>0</v>
      </c>
      <c r="AB351" s="223">
        <f t="shared" si="56"/>
        <v>10</v>
      </c>
      <c r="AC351" s="211">
        <f t="shared" si="52"/>
        <v>2</v>
      </c>
      <c r="AD351" s="211">
        <f t="shared" si="53"/>
        <v>1</v>
      </c>
      <c r="AE351" s="211">
        <f t="shared" si="54"/>
        <v>3</v>
      </c>
      <c r="AF351" s="211">
        <f t="shared" si="55"/>
        <v>4</v>
      </c>
      <c r="AL351" s="5"/>
    </row>
    <row r="352" spans="1:38" x14ac:dyDescent="0.2">
      <c r="A352" s="93" t="s">
        <v>2050</v>
      </c>
      <c r="B352" s="101" t="s">
        <v>1067</v>
      </c>
      <c r="C352" s="45">
        <v>11</v>
      </c>
      <c r="D352" s="45">
        <v>17</v>
      </c>
      <c r="E352" s="45">
        <v>6</v>
      </c>
      <c r="F352" s="45">
        <v>8</v>
      </c>
      <c r="G352" s="93">
        <f t="shared" si="57"/>
        <v>10.92</v>
      </c>
      <c r="H352" s="93">
        <f t="shared" si="58"/>
        <v>89.08</v>
      </c>
      <c r="I352" s="101" t="s">
        <v>1068</v>
      </c>
      <c r="J352" s="101" t="s">
        <v>1046</v>
      </c>
      <c r="K352" s="101"/>
      <c r="L352" s="102">
        <v>0</v>
      </c>
      <c r="M352" s="93">
        <v>0</v>
      </c>
      <c r="N352" s="93">
        <v>0</v>
      </c>
      <c r="O352" s="102">
        <v>0</v>
      </c>
      <c r="P352" s="93">
        <v>0</v>
      </c>
      <c r="Q352" s="93">
        <v>0</v>
      </c>
      <c r="R352" s="93">
        <v>0</v>
      </c>
      <c r="S352" s="102">
        <v>3</v>
      </c>
      <c r="T352" s="93">
        <v>0</v>
      </c>
      <c r="U352" s="93">
        <v>0</v>
      </c>
      <c r="V352" s="93">
        <v>4</v>
      </c>
      <c r="W352" s="93">
        <v>0</v>
      </c>
      <c r="X352" s="93">
        <v>0</v>
      </c>
      <c r="Y352" s="93">
        <v>0</v>
      </c>
      <c r="Z352" s="93">
        <v>0</v>
      </c>
      <c r="AA352" s="93">
        <v>0</v>
      </c>
      <c r="AB352" s="223">
        <f t="shared" si="56"/>
        <v>7</v>
      </c>
      <c r="AC352" s="211">
        <f t="shared" si="52"/>
        <v>3</v>
      </c>
      <c r="AD352" s="211">
        <f t="shared" si="53"/>
        <v>0</v>
      </c>
      <c r="AE352" s="211">
        <f t="shared" si="54"/>
        <v>0</v>
      </c>
      <c r="AF352" s="211">
        <f t="shared" si="55"/>
        <v>4</v>
      </c>
      <c r="AL352" s="5"/>
    </row>
    <row r="353" spans="1:38" x14ac:dyDescent="0.2">
      <c r="A353" s="93" t="s">
        <v>2051</v>
      </c>
      <c r="B353" s="101" t="s">
        <v>1069</v>
      </c>
      <c r="C353" s="45">
        <v>11</v>
      </c>
      <c r="D353" s="45">
        <v>5</v>
      </c>
      <c r="E353" s="45">
        <v>8</v>
      </c>
      <c r="F353" s="45">
        <v>34</v>
      </c>
      <c r="G353" s="93">
        <f t="shared" si="57"/>
        <v>15.08</v>
      </c>
      <c r="H353" s="93">
        <f t="shared" si="58"/>
        <v>84.92</v>
      </c>
      <c r="I353" s="101" t="s">
        <v>1070</v>
      </c>
      <c r="J353" s="101" t="s">
        <v>1071</v>
      </c>
      <c r="K353" s="101"/>
      <c r="L353" s="102">
        <v>0</v>
      </c>
      <c r="M353" s="93">
        <v>1</v>
      </c>
      <c r="N353" s="93">
        <v>0</v>
      </c>
      <c r="O353" s="102">
        <v>0</v>
      </c>
      <c r="P353" s="93">
        <v>0</v>
      </c>
      <c r="Q353" s="93">
        <v>0</v>
      </c>
      <c r="R353" s="93">
        <v>0</v>
      </c>
      <c r="S353" s="102">
        <v>2</v>
      </c>
      <c r="T353" s="93">
        <v>0</v>
      </c>
      <c r="U353" s="93">
        <v>0</v>
      </c>
      <c r="V353" s="93">
        <v>4</v>
      </c>
      <c r="W353" s="93">
        <v>0</v>
      </c>
      <c r="X353" s="93">
        <v>0</v>
      </c>
      <c r="Y353" s="93">
        <v>0</v>
      </c>
      <c r="Z353" s="93">
        <v>0</v>
      </c>
      <c r="AA353" s="93">
        <v>0</v>
      </c>
      <c r="AB353" s="223">
        <f t="shared" si="56"/>
        <v>7</v>
      </c>
      <c r="AC353" s="211">
        <f t="shared" si="52"/>
        <v>2</v>
      </c>
      <c r="AD353" s="211">
        <f t="shared" si="53"/>
        <v>0</v>
      </c>
      <c r="AE353" s="211">
        <f t="shared" si="54"/>
        <v>0</v>
      </c>
      <c r="AF353" s="211">
        <f t="shared" si="55"/>
        <v>5</v>
      </c>
      <c r="AL353" s="5"/>
    </row>
    <row r="354" spans="1:38" x14ac:dyDescent="0.2">
      <c r="A354" s="93" t="s">
        <v>2052</v>
      </c>
      <c r="B354" s="101" t="s">
        <v>1072</v>
      </c>
      <c r="C354" s="45">
        <v>6</v>
      </c>
      <c r="D354" s="45">
        <v>7</v>
      </c>
      <c r="E354" s="45">
        <v>3</v>
      </c>
      <c r="F354" s="45">
        <v>5</v>
      </c>
      <c r="G354" s="93">
        <f t="shared" si="57"/>
        <v>5.46</v>
      </c>
      <c r="H354" s="93">
        <f t="shared" si="58"/>
        <v>94.54</v>
      </c>
      <c r="I354" s="101" t="s">
        <v>1073</v>
      </c>
      <c r="J354" s="101" t="s">
        <v>1074</v>
      </c>
      <c r="K354" s="101"/>
      <c r="L354" s="102">
        <v>4</v>
      </c>
      <c r="M354" s="93">
        <v>0</v>
      </c>
      <c r="N354" s="93">
        <v>0</v>
      </c>
      <c r="O354" s="102">
        <v>0</v>
      </c>
      <c r="P354" s="93">
        <v>1</v>
      </c>
      <c r="Q354" s="93">
        <v>0</v>
      </c>
      <c r="R354" s="93">
        <v>0</v>
      </c>
      <c r="S354" s="102">
        <v>3</v>
      </c>
      <c r="T354" s="93">
        <v>0</v>
      </c>
      <c r="U354" s="93">
        <v>0</v>
      </c>
      <c r="V354" s="93">
        <v>4</v>
      </c>
      <c r="W354" s="93">
        <v>0</v>
      </c>
      <c r="X354" s="93">
        <v>2</v>
      </c>
      <c r="Y354" s="93">
        <v>1</v>
      </c>
      <c r="Z354" s="93">
        <v>0</v>
      </c>
      <c r="AA354" s="93">
        <v>0</v>
      </c>
      <c r="AB354" s="223">
        <f t="shared" si="56"/>
        <v>15</v>
      </c>
      <c r="AC354" s="211">
        <f t="shared" si="52"/>
        <v>3</v>
      </c>
      <c r="AD354" s="211">
        <f t="shared" si="53"/>
        <v>4</v>
      </c>
      <c r="AE354" s="211">
        <f t="shared" si="54"/>
        <v>4</v>
      </c>
      <c r="AF354" s="211">
        <f t="shared" si="55"/>
        <v>4</v>
      </c>
      <c r="AL354" s="5"/>
    </row>
    <row r="355" spans="1:38" x14ac:dyDescent="0.2">
      <c r="A355" s="93" t="s">
        <v>2053</v>
      </c>
      <c r="B355" s="101" t="s">
        <v>1075</v>
      </c>
      <c r="C355" s="45">
        <v>14</v>
      </c>
      <c r="D355" s="45">
        <v>5</v>
      </c>
      <c r="E355" s="45">
        <v>5</v>
      </c>
      <c r="F355" s="45">
        <v>6</v>
      </c>
      <c r="G355" s="93">
        <f t="shared" si="57"/>
        <v>7.8000000000000007</v>
      </c>
      <c r="H355" s="93">
        <f t="shared" si="58"/>
        <v>92.2</v>
      </c>
      <c r="I355" s="101" t="s">
        <v>1076</v>
      </c>
      <c r="J355" s="101" t="s">
        <v>1057</v>
      </c>
      <c r="K355" s="101"/>
      <c r="L355" s="102">
        <v>2</v>
      </c>
      <c r="M355" s="93">
        <v>0</v>
      </c>
      <c r="N355" s="93">
        <v>0</v>
      </c>
      <c r="O355" s="102">
        <v>0</v>
      </c>
      <c r="P355" s="93">
        <v>0</v>
      </c>
      <c r="Q355" s="93">
        <v>0</v>
      </c>
      <c r="R355" s="93">
        <v>0</v>
      </c>
      <c r="S355" s="102">
        <v>2</v>
      </c>
      <c r="T355" s="93">
        <v>0</v>
      </c>
      <c r="U355" s="93">
        <v>0</v>
      </c>
      <c r="V355" s="93">
        <v>4</v>
      </c>
      <c r="W355" s="93">
        <v>0</v>
      </c>
      <c r="X355" s="93">
        <v>2</v>
      </c>
      <c r="Y355" s="93">
        <v>0</v>
      </c>
      <c r="Z355" s="93">
        <v>0</v>
      </c>
      <c r="AA355" s="93">
        <v>0</v>
      </c>
      <c r="AB355" s="223">
        <f t="shared" si="56"/>
        <v>10</v>
      </c>
      <c r="AC355" s="211">
        <f t="shared" si="52"/>
        <v>2</v>
      </c>
      <c r="AD355" s="211">
        <f t="shared" si="53"/>
        <v>2</v>
      </c>
      <c r="AE355" s="211">
        <f t="shared" si="54"/>
        <v>2</v>
      </c>
      <c r="AF355" s="211">
        <f t="shared" si="55"/>
        <v>4</v>
      </c>
      <c r="AL355" s="5"/>
    </row>
    <row r="356" spans="1:38" x14ac:dyDescent="0.2">
      <c r="A356" s="93" t="s">
        <v>2054</v>
      </c>
      <c r="B356" t="s">
        <v>1077</v>
      </c>
      <c r="C356">
        <v>4</v>
      </c>
      <c r="D356">
        <v>6</v>
      </c>
      <c r="E356">
        <v>7</v>
      </c>
      <c r="F356">
        <v>9</v>
      </c>
      <c r="G356" s="93">
        <f t="shared" si="57"/>
        <v>6.76</v>
      </c>
      <c r="H356" s="93">
        <f t="shared" si="58"/>
        <v>93.24</v>
      </c>
      <c r="I356" t="s">
        <v>1078</v>
      </c>
      <c r="J356" t="s">
        <v>1057</v>
      </c>
      <c r="L356">
        <v>0</v>
      </c>
      <c r="M356">
        <v>2</v>
      </c>
      <c r="N356">
        <v>0</v>
      </c>
      <c r="O356" s="3">
        <v>0</v>
      </c>
      <c r="P356" s="3">
        <v>0</v>
      </c>
      <c r="Q356" s="3">
        <v>0</v>
      </c>
      <c r="R356" s="3">
        <v>0</v>
      </c>
      <c r="S356" s="4">
        <v>2</v>
      </c>
      <c r="T356" s="4">
        <v>0</v>
      </c>
      <c r="U356" s="5">
        <v>0</v>
      </c>
      <c r="V356" s="5">
        <v>4</v>
      </c>
      <c r="W356" s="5">
        <v>0</v>
      </c>
      <c r="X356" s="5">
        <v>1</v>
      </c>
      <c r="Y356" s="5">
        <v>0</v>
      </c>
      <c r="Z356" s="5">
        <v>0</v>
      </c>
      <c r="AA356" s="5">
        <v>0</v>
      </c>
      <c r="AB356" s="223">
        <f t="shared" si="56"/>
        <v>9</v>
      </c>
      <c r="AC356" s="211">
        <f t="shared" si="52"/>
        <v>2</v>
      </c>
      <c r="AD356" s="211">
        <f t="shared" si="53"/>
        <v>0</v>
      </c>
      <c r="AE356" s="211">
        <f t="shared" si="54"/>
        <v>1</v>
      </c>
      <c r="AF356" s="211">
        <f t="shared" si="55"/>
        <v>6</v>
      </c>
      <c r="AL356" s="5"/>
    </row>
    <row r="357" spans="1:38" x14ac:dyDescent="0.2">
      <c r="A357" s="93" t="s">
        <v>2055</v>
      </c>
      <c r="B357" s="101" t="s">
        <v>1079</v>
      </c>
      <c r="C357" s="45">
        <v>9</v>
      </c>
      <c r="D357" s="45">
        <v>4</v>
      </c>
      <c r="E357" s="45">
        <v>3</v>
      </c>
      <c r="F357" s="45">
        <v>8</v>
      </c>
      <c r="G357" s="93">
        <f t="shared" si="57"/>
        <v>6.24</v>
      </c>
      <c r="H357" s="93">
        <f t="shared" si="58"/>
        <v>93.76</v>
      </c>
      <c r="I357" s="101" t="s">
        <v>1080</v>
      </c>
      <c r="J357" s="101" t="s">
        <v>1057</v>
      </c>
      <c r="K357" s="101"/>
      <c r="L357" s="102">
        <v>0</v>
      </c>
      <c r="M357" s="93">
        <v>4</v>
      </c>
      <c r="N357" s="93">
        <v>0</v>
      </c>
      <c r="O357" s="102">
        <v>0</v>
      </c>
      <c r="P357" s="93">
        <v>0</v>
      </c>
      <c r="Q357" s="93">
        <v>0</v>
      </c>
      <c r="R357" s="93">
        <v>0</v>
      </c>
      <c r="S357" s="102">
        <v>2</v>
      </c>
      <c r="T357" s="93">
        <v>0</v>
      </c>
      <c r="U357" s="93">
        <v>0</v>
      </c>
      <c r="V357" s="93">
        <v>4</v>
      </c>
      <c r="W357" s="93">
        <v>0</v>
      </c>
      <c r="X357" s="93">
        <v>0</v>
      </c>
      <c r="Y357" s="93">
        <v>0</v>
      </c>
      <c r="Z357" s="93">
        <v>0</v>
      </c>
      <c r="AA357" s="93">
        <v>0</v>
      </c>
      <c r="AB357" s="223">
        <f t="shared" si="56"/>
        <v>10</v>
      </c>
      <c r="AC357" s="211">
        <f t="shared" si="52"/>
        <v>2</v>
      </c>
      <c r="AD357" s="211">
        <f t="shared" si="53"/>
        <v>0</v>
      </c>
      <c r="AE357" s="211">
        <f t="shared" si="54"/>
        <v>0</v>
      </c>
      <c r="AF357" s="211">
        <f t="shared" si="55"/>
        <v>8</v>
      </c>
      <c r="AL357" s="5"/>
    </row>
    <row r="358" spans="1:38" x14ac:dyDescent="0.2">
      <c r="A358" s="93" t="s">
        <v>2056</v>
      </c>
      <c r="B358" s="101" t="s">
        <v>1081</v>
      </c>
      <c r="C358" s="45">
        <v>5</v>
      </c>
      <c r="D358" s="45">
        <v>11</v>
      </c>
      <c r="E358" s="45">
        <v>3</v>
      </c>
      <c r="F358" s="45">
        <v>4</v>
      </c>
      <c r="G358" s="93">
        <f t="shared" si="57"/>
        <v>5.98</v>
      </c>
      <c r="H358" s="93">
        <f t="shared" si="58"/>
        <v>94.02</v>
      </c>
      <c r="I358" s="101" t="s">
        <v>1082</v>
      </c>
      <c r="J358" s="101" t="s">
        <v>1083</v>
      </c>
      <c r="K358" s="101"/>
      <c r="L358" s="102">
        <v>0</v>
      </c>
      <c r="M358" s="93">
        <v>3</v>
      </c>
      <c r="N358" s="93">
        <v>0</v>
      </c>
      <c r="O358" s="102">
        <v>0</v>
      </c>
      <c r="P358" s="93">
        <v>0</v>
      </c>
      <c r="Q358" s="93">
        <v>0</v>
      </c>
      <c r="R358" s="93">
        <v>0</v>
      </c>
      <c r="S358" s="102">
        <v>0</v>
      </c>
      <c r="T358" s="93">
        <v>0</v>
      </c>
      <c r="U358" s="93">
        <v>0</v>
      </c>
      <c r="V358" s="93">
        <v>4</v>
      </c>
      <c r="W358" s="93">
        <v>0</v>
      </c>
      <c r="X358" s="93">
        <v>0</v>
      </c>
      <c r="Y358" s="93">
        <v>0</v>
      </c>
      <c r="Z358" s="93">
        <v>0</v>
      </c>
      <c r="AA358" s="93">
        <v>1</v>
      </c>
      <c r="AB358" s="223">
        <f t="shared" si="56"/>
        <v>7</v>
      </c>
      <c r="AC358" s="211">
        <f t="shared" si="52"/>
        <v>0</v>
      </c>
      <c r="AD358" s="211">
        <f t="shared" si="53"/>
        <v>0</v>
      </c>
      <c r="AE358" s="211">
        <f t="shared" si="54"/>
        <v>0</v>
      </c>
      <c r="AF358" s="211">
        <f t="shared" si="55"/>
        <v>7</v>
      </c>
      <c r="AL358" s="5"/>
    </row>
    <row r="359" spans="1:38" x14ac:dyDescent="0.2">
      <c r="A359" s="93" t="s">
        <v>2057</v>
      </c>
      <c r="B359" s="101" t="s">
        <v>1084</v>
      </c>
      <c r="C359" s="45">
        <v>9</v>
      </c>
      <c r="D359" s="45">
        <v>5</v>
      </c>
      <c r="E359" s="45">
        <v>14</v>
      </c>
      <c r="F359" s="45">
        <v>17</v>
      </c>
      <c r="G359" s="93">
        <f t="shared" si="57"/>
        <v>11.700000000000001</v>
      </c>
      <c r="H359" s="93">
        <f t="shared" si="58"/>
        <v>88.3</v>
      </c>
      <c r="I359" s="101" t="s">
        <v>1085</v>
      </c>
      <c r="J359" s="101" t="s">
        <v>1086</v>
      </c>
      <c r="K359" s="101"/>
      <c r="L359" s="102">
        <v>3</v>
      </c>
      <c r="M359" s="93">
        <v>1</v>
      </c>
      <c r="N359" s="93">
        <v>0</v>
      </c>
      <c r="O359" s="102">
        <v>0</v>
      </c>
      <c r="P359" s="93">
        <v>2</v>
      </c>
      <c r="Q359" s="93">
        <v>0</v>
      </c>
      <c r="R359" s="93">
        <v>0</v>
      </c>
      <c r="S359" s="102">
        <v>4</v>
      </c>
      <c r="T359" s="93">
        <v>0</v>
      </c>
      <c r="U359" s="93">
        <v>0</v>
      </c>
      <c r="V359" s="93">
        <v>3</v>
      </c>
      <c r="W359" s="93">
        <v>0</v>
      </c>
      <c r="X359" s="93">
        <v>3</v>
      </c>
      <c r="Y359" s="93">
        <v>0</v>
      </c>
      <c r="Z359" s="93">
        <v>0</v>
      </c>
      <c r="AA359" s="93">
        <v>0</v>
      </c>
      <c r="AB359" s="223">
        <f t="shared" si="56"/>
        <v>16</v>
      </c>
      <c r="AC359" s="211">
        <f t="shared" si="52"/>
        <v>4</v>
      </c>
      <c r="AD359" s="211">
        <f t="shared" si="53"/>
        <v>3</v>
      </c>
      <c r="AE359" s="211">
        <f t="shared" si="54"/>
        <v>5</v>
      </c>
      <c r="AF359" s="211">
        <f t="shared" si="55"/>
        <v>4</v>
      </c>
      <c r="AL359" s="5"/>
    </row>
    <row r="360" spans="1:38" x14ac:dyDescent="0.2">
      <c r="A360" s="93" t="s">
        <v>2058</v>
      </c>
      <c r="B360" s="101" t="s">
        <v>1087</v>
      </c>
      <c r="C360" s="45">
        <v>4</v>
      </c>
      <c r="D360" s="45">
        <v>7</v>
      </c>
      <c r="E360" s="45">
        <v>6</v>
      </c>
      <c r="F360" s="45">
        <v>9</v>
      </c>
      <c r="G360" s="93">
        <f t="shared" si="57"/>
        <v>6.76</v>
      </c>
      <c r="H360" s="93">
        <f t="shared" si="58"/>
        <v>93.24</v>
      </c>
      <c r="I360" s="101" t="s">
        <v>1088</v>
      </c>
      <c r="J360" s="101" t="s">
        <v>1089</v>
      </c>
      <c r="K360" s="101"/>
      <c r="L360" s="102">
        <v>2</v>
      </c>
      <c r="M360" s="93">
        <v>0</v>
      </c>
      <c r="N360" s="93">
        <v>0</v>
      </c>
      <c r="O360" s="102">
        <v>0</v>
      </c>
      <c r="P360" s="93">
        <v>0</v>
      </c>
      <c r="Q360" s="93">
        <v>0</v>
      </c>
      <c r="R360" s="93">
        <v>0</v>
      </c>
      <c r="S360" s="102">
        <v>2</v>
      </c>
      <c r="T360" s="93">
        <v>0</v>
      </c>
      <c r="U360" s="93">
        <v>0</v>
      </c>
      <c r="V360" s="93">
        <v>4</v>
      </c>
      <c r="W360" s="93">
        <v>0</v>
      </c>
      <c r="X360" s="93">
        <v>2</v>
      </c>
      <c r="Y360" s="93">
        <v>0</v>
      </c>
      <c r="Z360" s="93">
        <v>0</v>
      </c>
      <c r="AA360" s="93">
        <v>0</v>
      </c>
      <c r="AB360" s="223">
        <f t="shared" si="56"/>
        <v>10</v>
      </c>
      <c r="AC360" s="211">
        <f t="shared" si="52"/>
        <v>2</v>
      </c>
      <c r="AD360" s="211">
        <f t="shared" si="53"/>
        <v>2</v>
      </c>
      <c r="AE360" s="211">
        <f t="shared" si="54"/>
        <v>2</v>
      </c>
      <c r="AF360" s="211">
        <f t="shared" si="55"/>
        <v>4</v>
      </c>
      <c r="AL360" s="5"/>
    </row>
    <row r="361" spans="1:38" x14ac:dyDescent="0.2">
      <c r="A361" s="93" t="s">
        <v>2059</v>
      </c>
      <c r="B361" s="101" t="s">
        <v>1090</v>
      </c>
      <c r="C361" s="45">
        <v>8</v>
      </c>
      <c r="D361" s="45">
        <v>28</v>
      </c>
      <c r="E361" s="45">
        <v>18</v>
      </c>
      <c r="F361" s="45">
        <v>14</v>
      </c>
      <c r="G361" s="93">
        <f t="shared" si="57"/>
        <v>17.68</v>
      </c>
      <c r="H361" s="93">
        <f t="shared" si="58"/>
        <v>82.32</v>
      </c>
      <c r="I361" s="101" t="s">
        <v>1091</v>
      </c>
      <c r="J361" s="101" t="s">
        <v>1092</v>
      </c>
      <c r="K361" s="101"/>
      <c r="L361" s="102">
        <v>1</v>
      </c>
      <c r="M361" s="93">
        <v>0</v>
      </c>
      <c r="N361" s="93">
        <v>0</v>
      </c>
      <c r="O361" s="102">
        <v>0</v>
      </c>
      <c r="P361" s="93">
        <v>1</v>
      </c>
      <c r="Q361" s="93">
        <v>0</v>
      </c>
      <c r="R361" s="93">
        <v>0</v>
      </c>
      <c r="S361" s="102">
        <v>3</v>
      </c>
      <c r="T361" s="93">
        <v>0</v>
      </c>
      <c r="U361" s="93">
        <v>0</v>
      </c>
      <c r="V361" s="93">
        <v>4</v>
      </c>
      <c r="W361" s="93">
        <v>0</v>
      </c>
      <c r="X361" s="93">
        <v>0</v>
      </c>
      <c r="Y361" s="93">
        <v>0</v>
      </c>
      <c r="Z361" s="93">
        <v>0</v>
      </c>
      <c r="AA361" s="93">
        <v>0</v>
      </c>
      <c r="AB361" s="223">
        <f t="shared" si="56"/>
        <v>9</v>
      </c>
      <c r="AC361" s="211">
        <f t="shared" si="52"/>
        <v>3</v>
      </c>
      <c r="AD361" s="211">
        <f t="shared" si="53"/>
        <v>1</v>
      </c>
      <c r="AE361" s="211">
        <f t="shared" si="54"/>
        <v>1</v>
      </c>
      <c r="AF361" s="211">
        <f t="shared" si="55"/>
        <v>4</v>
      </c>
      <c r="AL361" s="5"/>
    </row>
    <row r="362" spans="1:38" x14ac:dyDescent="0.2">
      <c r="A362" s="93" t="s">
        <v>2060</v>
      </c>
      <c r="B362" s="101" t="s">
        <v>1093</v>
      </c>
      <c r="C362" s="45">
        <v>11</v>
      </c>
      <c r="D362" s="45">
        <v>5</v>
      </c>
      <c r="E362" s="45">
        <v>9</v>
      </c>
      <c r="F362" s="45">
        <v>3</v>
      </c>
      <c r="G362" s="93">
        <f t="shared" si="57"/>
        <v>7.28</v>
      </c>
      <c r="H362" s="93">
        <f t="shared" si="58"/>
        <v>92.72</v>
      </c>
      <c r="I362" s="101" t="s">
        <v>1094</v>
      </c>
      <c r="J362" s="101" t="s">
        <v>1095</v>
      </c>
      <c r="K362" s="101"/>
      <c r="L362" s="102">
        <v>2</v>
      </c>
      <c r="M362" s="93">
        <v>0</v>
      </c>
      <c r="N362" s="93">
        <v>0</v>
      </c>
      <c r="O362" s="102">
        <v>0</v>
      </c>
      <c r="P362" s="93">
        <v>1</v>
      </c>
      <c r="Q362" s="93">
        <v>0</v>
      </c>
      <c r="R362" s="93">
        <v>0</v>
      </c>
      <c r="S362" s="102">
        <v>3</v>
      </c>
      <c r="T362" s="93">
        <v>0</v>
      </c>
      <c r="U362" s="93">
        <v>0</v>
      </c>
      <c r="V362" s="93">
        <v>4</v>
      </c>
      <c r="W362" s="93">
        <v>0</v>
      </c>
      <c r="X362" s="93">
        <v>0</v>
      </c>
      <c r="Y362" s="93">
        <v>0</v>
      </c>
      <c r="Z362" s="93">
        <v>0</v>
      </c>
      <c r="AA362" s="93">
        <v>0</v>
      </c>
      <c r="AB362" s="223">
        <f t="shared" si="56"/>
        <v>10</v>
      </c>
      <c r="AC362" s="211">
        <f t="shared" ref="AC362:AC423" si="59">SUM(W362+S362+R362)</f>
        <v>3</v>
      </c>
      <c r="AD362" s="211">
        <f t="shared" ref="AD362:AD423" si="60">T362+Q362+O362+L362</f>
        <v>2</v>
      </c>
      <c r="AE362" s="211">
        <f t="shared" ref="AE362:AE423" si="61">Y362+X362+P362+N362</f>
        <v>1</v>
      </c>
      <c r="AF362" s="211">
        <f t="shared" ref="AF362:AF423" si="62">M362+U362+V362</f>
        <v>4</v>
      </c>
      <c r="AL362" s="5"/>
    </row>
    <row r="363" spans="1:38" x14ac:dyDescent="0.2">
      <c r="A363" s="93" t="s">
        <v>2061</v>
      </c>
      <c r="B363" s="101" t="s">
        <v>1096</v>
      </c>
      <c r="C363" s="45">
        <v>8</v>
      </c>
      <c r="D363" s="45">
        <v>8</v>
      </c>
      <c r="E363" s="45">
        <v>27</v>
      </c>
      <c r="F363" s="45">
        <v>3</v>
      </c>
      <c r="G363" s="93">
        <f t="shared" si="57"/>
        <v>11.96</v>
      </c>
      <c r="H363" s="93">
        <f t="shared" si="58"/>
        <v>88.039999999999992</v>
      </c>
      <c r="I363" s="101" t="s">
        <v>1097</v>
      </c>
      <c r="J363" s="101" t="s">
        <v>1057</v>
      </c>
      <c r="K363" s="101"/>
      <c r="L363" s="102">
        <v>0</v>
      </c>
      <c r="M363" s="93">
        <v>0</v>
      </c>
      <c r="N363" s="93">
        <v>0</v>
      </c>
      <c r="O363" s="102">
        <v>0</v>
      </c>
      <c r="P363" s="93">
        <v>0</v>
      </c>
      <c r="Q363" s="93">
        <v>0</v>
      </c>
      <c r="R363" s="93">
        <v>0</v>
      </c>
      <c r="S363" s="102">
        <v>0</v>
      </c>
      <c r="T363" s="93">
        <v>0</v>
      </c>
      <c r="U363" s="93">
        <v>0</v>
      </c>
      <c r="V363" s="93">
        <v>2</v>
      </c>
      <c r="W363" s="93">
        <v>0</v>
      </c>
      <c r="X363" s="93">
        <v>0</v>
      </c>
      <c r="Y363" s="93">
        <v>0</v>
      </c>
      <c r="Z363" s="93">
        <v>0</v>
      </c>
      <c r="AA363" s="93">
        <v>0</v>
      </c>
      <c r="AB363" s="223">
        <f t="shared" si="56"/>
        <v>2</v>
      </c>
      <c r="AC363" s="211">
        <f t="shared" si="59"/>
        <v>0</v>
      </c>
      <c r="AD363" s="211">
        <f t="shared" si="60"/>
        <v>0</v>
      </c>
      <c r="AE363" s="211">
        <f t="shared" si="61"/>
        <v>0</v>
      </c>
      <c r="AF363" s="211">
        <f t="shared" si="62"/>
        <v>2</v>
      </c>
      <c r="AL363" s="5"/>
    </row>
    <row r="364" spans="1:38" x14ac:dyDescent="0.2">
      <c r="A364" s="93" t="s">
        <v>2062</v>
      </c>
      <c r="B364" s="101" t="s">
        <v>1098</v>
      </c>
      <c r="C364" s="45">
        <v>7</v>
      </c>
      <c r="D364" s="45">
        <v>8</v>
      </c>
      <c r="E364" s="45">
        <v>11</v>
      </c>
      <c r="F364" s="45">
        <v>5</v>
      </c>
      <c r="G364" s="93">
        <f t="shared" si="57"/>
        <v>8.06</v>
      </c>
      <c r="H364" s="93">
        <f t="shared" si="58"/>
        <v>91.94</v>
      </c>
      <c r="I364" s="101" t="s">
        <v>1099</v>
      </c>
      <c r="J364" s="101" t="s">
        <v>1100</v>
      </c>
      <c r="K364" s="101"/>
      <c r="L364" s="102">
        <v>0</v>
      </c>
      <c r="M364" s="93">
        <v>0</v>
      </c>
      <c r="N364" s="93">
        <v>0</v>
      </c>
      <c r="O364" s="102">
        <v>0</v>
      </c>
      <c r="P364" s="93">
        <v>0</v>
      </c>
      <c r="Q364" s="93">
        <v>0</v>
      </c>
      <c r="R364" s="93">
        <v>0</v>
      </c>
      <c r="S364" s="102">
        <v>3</v>
      </c>
      <c r="T364" s="93">
        <v>0</v>
      </c>
      <c r="U364" s="93">
        <v>0</v>
      </c>
      <c r="V364" s="93">
        <v>4</v>
      </c>
      <c r="W364" s="93">
        <v>0</v>
      </c>
      <c r="X364" s="93">
        <v>0</v>
      </c>
      <c r="Y364" s="93">
        <v>0</v>
      </c>
      <c r="Z364" s="93">
        <v>0</v>
      </c>
      <c r="AA364" s="93">
        <v>0</v>
      </c>
      <c r="AB364" s="223">
        <f t="shared" si="56"/>
        <v>7</v>
      </c>
      <c r="AC364" s="211">
        <f t="shared" si="59"/>
        <v>3</v>
      </c>
      <c r="AD364" s="211">
        <f t="shared" si="60"/>
        <v>0</v>
      </c>
      <c r="AE364" s="211">
        <f t="shared" si="61"/>
        <v>0</v>
      </c>
      <c r="AF364" s="211">
        <f t="shared" si="62"/>
        <v>4</v>
      </c>
      <c r="AL364" s="5"/>
    </row>
    <row r="365" spans="1:38" x14ac:dyDescent="0.2">
      <c r="A365" s="93" t="s">
        <v>2063</v>
      </c>
      <c r="B365" s="101" t="s">
        <v>1101</v>
      </c>
      <c r="C365" s="45">
        <v>16</v>
      </c>
      <c r="D365" s="45">
        <v>5</v>
      </c>
      <c r="E365" s="45">
        <v>24</v>
      </c>
      <c r="F365" s="45">
        <v>5</v>
      </c>
      <c r="G365" s="93">
        <f t="shared" si="57"/>
        <v>13</v>
      </c>
      <c r="H365" s="93">
        <f t="shared" si="58"/>
        <v>87</v>
      </c>
      <c r="I365" s="101" t="s">
        <v>1102</v>
      </c>
      <c r="J365" s="101" t="s">
        <v>1103</v>
      </c>
      <c r="K365" s="101"/>
      <c r="L365" s="102">
        <v>0</v>
      </c>
      <c r="M365" s="93">
        <v>3</v>
      </c>
      <c r="N365" s="93">
        <v>0</v>
      </c>
      <c r="O365" s="102">
        <v>0</v>
      </c>
      <c r="P365" s="93">
        <v>0</v>
      </c>
      <c r="Q365" s="93">
        <v>0</v>
      </c>
      <c r="R365" s="93">
        <v>0</v>
      </c>
      <c r="S365" s="102">
        <v>4</v>
      </c>
      <c r="T365" s="93">
        <v>0</v>
      </c>
      <c r="U365" s="93">
        <v>0</v>
      </c>
      <c r="V365" s="93">
        <v>4</v>
      </c>
      <c r="W365" s="93">
        <v>0</v>
      </c>
      <c r="X365" s="93">
        <v>1</v>
      </c>
      <c r="Y365" s="93">
        <v>0</v>
      </c>
      <c r="Z365" s="93">
        <v>0</v>
      </c>
      <c r="AA365" s="93">
        <v>0</v>
      </c>
      <c r="AB365" s="223">
        <f t="shared" si="56"/>
        <v>12</v>
      </c>
      <c r="AC365" s="211">
        <f t="shared" si="59"/>
        <v>4</v>
      </c>
      <c r="AD365" s="211">
        <f t="shared" si="60"/>
        <v>0</v>
      </c>
      <c r="AE365" s="211">
        <f t="shared" si="61"/>
        <v>1</v>
      </c>
      <c r="AF365" s="211">
        <f t="shared" si="62"/>
        <v>7</v>
      </c>
      <c r="AL365" s="5"/>
    </row>
    <row r="366" spans="1:38" x14ac:dyDescent="0.2">
      <c r="A366" s="93" t="s">
        <v>2064</v>
      </c>
      <c r="B366" s="101" t="s">
        <v>1104</v>
      </c>
      <c r="C366" s="45">
        <v>7</v>
      </c>
      <c r="D366" s="45">
        <v>2</v>
      </c>
      <c r="E366" s="45">
        <v>3</v>
      </c>
      <c r="F366" s="45">
        <v>9</v>
      </c>
      <c r="G366" s="93">
        <f t="shared" si="57"/>
        <v>5.46</v>
      </c>
      <c r="H366" s="93">
        <f t="shared" si="58"/>
        <v>94.54</v>
      </c>
      <c r="I366" s="101" t="s">
        <v>1105</v>
      </c>
      <c r="J366" s="101" t="s">
        <v>1106</v>
      </c>
      <c r="K366" s="101"/>
      <c r="L366" s="102">
        <v>1</v>
      </c>
      <c r="M366" s="93">
        <v>0</v>
      </c>
      <c r="N366" s="93">
        <v>0</v>
      </c>
      <c r="O366" s="102">
        <v>4</v>
      </c>
      <c r="P366" s="93">
        <v>1</v>
      </c>
      <c r="Q366" s="93">
        <v>0</v>
      </c>
      <c r="R366" s="93">
        <v>0</v>
      </c>
      <c r="S366" s="102">
        <v>2</v>
      </c>
      <c r="T366" s="93">
        <v>0</v>
      </c>
      <c r="U366" s="93">
        <v>0</v>
      </c>
      <c r="V366" s="93">
        <v>4</v>
      </c>
      <c r="W366" s="93">
        <v>0</v>
      </c>
      <c r="X366" s="93">
        <v>0</v>
      </c>
      <c r="Y366" s="93">
        <v>0</v>
      </c>
      <c r="Z366" s="93">
        <v>0</v>
      </c>
      <c r="AA366" s="93">
        <v>1</v>
      </c>
      <c r="AB366" s="223">
        <f t="shared" si="56"/>
        <v>12</v>
      </c>
      <c r="AC366" s="211">
        <f t="shared" si="59"/>
        <v>2</v>
      </c>
      <c r="AD366" s="211">
        <f t="shared" si="60"/>
        <v>5</v>
      </c>
      <c r="AE366" s="211">
        <f t="shared" si="61"/>
        <v>1</v>
      </c>
      <c r="AF366" s="211">
        <f t="shared" si="62"/>
        <v>4</v>
      </c>
      <c r="AL366" s="5"/>
    </row>
    <row r="367" spans="1:38" x14ac:dyDescent="0.2">
      <c r="A367" s="93" t="s">
        <v>2065</v>
      </c>
      <c r="B367" s="101" t="s">
        <v>1107</v>
      </c>
      <c r="C367" s="45">
        <v>5</v>
      </c>
      <c r="D367" s="45">
        <v>6</v>
      </c>
      <c r="E367" s="45">
        <v>9</v>
      </c>
      <c r="F367" s="45">
        <v>13</v>
      </c>
      <c r="G367" s="93">
        <f t="shared" si="57"/>
        <v>8.58</v>
      </c>
      <c r="H367" s="93">
        <f t="shared" si="58"/>
        <v>91.42</v>
      </c>
      <c r="I367" s="101" t="s">
        <v>1108</v>
      </c>
      <c r="J367" s="101" t="s">
        <v>1109</v>
      </c>
      <c r="K367" s="101"/>
      <c r="L367" s="102">
        <v>3</v>
      </c>
      <c r="M367" s="93">
        <v>0</v>
      </c>
      <c r="N367" s="93">
        <v>0</v>
      </c>
      <c r="O367" s="102">
        <v>0</v>
      </c>
      <c r="P367" s="93">
        <v>0</v>
      </c>
      <c r="Q367" s="93">
        <v>0</v>
      </c>
      <c r="R367" s="93">
        <v>0</v>
      </c>
      <c r="S367" s="102">
        <v>3</v>
      </c>
      <c r="T367" s="93">
        <v>0</v>
      </c>
      <c r="U367" s="93">
        <v>0</v>
      </c>
      <c r="V367" s="93">
        <v>4</v>
      </c>
      <c r="W367" s="93">
        <v>0</v>
      </c>
      <c r="X367" s="93">
        <v>2</v>
      </c>
      <c r="Y367" s="93">
        <v>0</v>
      </c>
      <c r="Z367" s="93">
        <v>0</v>
      </c>
      <c r="AA367" s="93">
        <v>0</v>
      </c>
      <c r="AB367" s="223">
        <f t="shared" si="56"/>
        <v>12</v>
      </c>
      <c r="AC367" s="211">
        <f t="shared" si="59"/>
        <v>3</v>
      </c>
      <c r="AD367" s="211">
        <f t="shared" si="60"/>
        <v>3</v>
      </c>
      <c r="AE367" s="211">
        <f t="shared" si="61"/>
        <v>2</v>
      </c>
      <c r="AF367" s="211">
        <f t="shared" si="62"/>
        <v>4</v>
      </c>
      <c r="AL367" s="5"/>
    </row>
    <row r="368" spans="1:38" x14ac:dyDescent="0.2">
      <c r="A368" s="93" t="s">
        <v>2066</v>
      </c>
      <c r="B368" s="101" t="s">
        <v>1110</v>
      </c>
      <c r="C368" s="45">
        <v>6</v>
      </c>
      <c r="D368" s="45">
        <v>2</v>
      </c>
      <c r="E368" s="45">
        <v>7</v>
      </c>
      <c r="F368" s="45">
        <v>8</v>
      </c>
      <c r="G368" s="93">
        <f t="shared" si="57"/>
        <v>5.98</v>
      </c>
      <c r="H368" s="93">
        <f t="shared" si="58"/>
        <v>94.02</v>
      </c>
      <c r="I368" s="101" t="s">
        <v>1111</v>
      </c>
      <c r="J368" s="101" t="s">
        <v>1112</v>
      </c>
      <c r="K368" s="101"/>
      <c r="L368" s="102">
        <v>1</v>
      </c>
      <c r="M368" s="93">
        <v>0</v>
      </c>
      <c r="N368" s="93">
        <v>0</v>
      </c>
      <c r="O368" s="102">
        <v>0</v>
      </c>
      <c r="P368" s="93">
        <v>0</v>
      </c>
      <c r="Q368" s="93">
        <v>0</v>
      </c>
      <c r="R368" s="93">
        <v>0</v>
      </c>
      <c r="S368" s="102">
        <v>4</v>
      </c>
      <c r="T368" s="93">
        <v>0</v>
      </c>
      <c r="U368" s="93">
        <v>0</v>
      </c>
      <c r="V368" s="93">
        <v>4</v>
      </c>
      <c r="W368" s="93">
        <v>0</v>
      </c>
      <c r="X368" s="93">
        <v>2</v>
      </c>
      <c r="Y368" s="93">
        <v>4</v>
      </c>
      <c r="Z368" s="93">
        <v>0</v>
      </c>
      <c r="AA368" s="93">
        <v>0</v>
      </c>
      <c r="AB368" s="223">
        <f t="shared" si="56"/>
        <v>15</v>
      </c>
      <c r="AC368" s="211">
        <f t="shared" si="59"/>
        <v>4</v>
      </c>
      <c r="AD368" s="211">
        <f t="shared" si="60"/>
        <v>1</v>
      </c>
      <c r="AE368" s="211">
        <f t="shared" si="61"/>
        <v>6</v>
      </c>
      <c r="AF368" s="211">
        <f t="shared" si="62"/>
        <v>4</v>
      </c>
      <c r="AL368" s="5"/>
    </row>
    <row r="369" spans="1:38" x14ac:dyDescent="0.2">
      <c r="A369" s="93" t="s">
        <v>2067</v>
      </c>
      <c r="B369" s="101" t="s">
        <v>1113</v>
      </c>
      <c r="C369" s="45">
        <v>37</v>
      </c>
      <c r="D369" s="45">
        <v>18</v>
      </c>
      <c r="E369" s="45">
        <v>25</v>
      </c>
      <c r="F369" s="45">
        <v>54</v>
      </c>
      <c r="G369" s="93">
        <f t="shared" si="57"/>
        <v>34.840000000000003</v>
      </c>
      <c r="H369" s="93">
        <f t="shared" si="58"/>
        <v>65.16</v>
      </c>
      <c r="I369" s="101" t="s">
        <v>1114</v>
      </c>
      <c r="J369" s="101" t="s">
        <v>1115</v>
      </c>
      <c r="K369" s="101"/>
      <c r="L369" s="102">
        <v>0</v>
      </c>
      <c r="M369" s="93">
        <v>2</v>
      </c>
      <c r="N369" s="93">
        <v>0</v>
      </c>
      <c r="O369" s="102">
        <v>2</v>
      </c>
      <c r="P369" s="93">
        <v>0</v>
      </c>
      <c r="Q369" s="93">
        <v>0</v>
      </c>
      <c r="R369" s="93">
        <v>0</v>
      </c>
      <c r="S369" s="102">
        <v>3</v>
      </c>
      <c r="T369" s="93">
        <v>0</v>
      </c>
      <c r="U369" s="93">
        <v>0</v>
      </c>
      <c r="V369" s="93">
        <v>4</v>
      </c>
      <c r="W369" s="93">
        <v>0</v>
      </c>
      <c r="X369" s="93">
        <v>2</v>
      </c>
      <c r="Y369" s="93">
        <v>1</v>
      </c>
      <c r="Z369" s="93">
        <v>0</v>
      </c>
      <c r="AA369" s="93">
        <v>1</v>
      </c>
      <c r="AB369" s="223">
        <f t="shared" si="56"/>
        <v>14</v>
      </c>
      <c r="AC369" s="211">
        <f t="shared" si="59"/>
        <v>3</v>
      </c>
      <c r="AD369" s="211">
        <f t="shared" si="60"/>
        <v>2</v>
      </c>
      <c r="AE369" s="211">
        <f t="shared" si="61"/>
        <v>3</v>
      </c>
      <c r="AF369" s="211">
        <f t="shared" si="62"/>
        <v>6</v>
      </c>
      <c r="AL369" s="5"/>
    </row>
    <row r="370" spans="1:38" x14ac:dyDescent="0.2">
      <c r="A370" s="93" t="s">
        <v>2068</v>
      </c>
      <c r="B370" s="101" t="s">
        <v>1116</v>
      </c>
      <c r="C370" s="45">
        <v>9</v>
      </c>
      <c r="D370" s="45">
        <v>4</v>
      </c>
      <c r="E370" s="45">
        <v>3</v>
      </c>
      <c r="F370" s="45">
        <v>5</v>
      </c>
      <c r="G370" s="93">
        <f t="shared" si="57"/>
        <v>5.46</v>
      </c>
      <c r="H370" s="93">
        <f t="shared" si="58"/>
        <v>94.54</v>
      </c>
      <c r="I370" s="101" t="s">
        <v>1117</v>
      </c>
      <c r="J370" s="101" t="s">
        <v>1118</v>
      </c>
      <c r="K370" s="101"/>
      <c r="L370" s="102">
        <v>3</v>
      </c>
      <c r="M370" s="93">
        <v>0</v>
      </c>
      <c r="N370" s="93">
        <v>0</v>
      </c>
      <c r="O370" s="102">
        <v>2</v>
      </c>
      <c r="P370" s="93">
        <v>0</v>
      </c>
      <c r="Q370" s="93">
        <v>0</v>
      </c>
      <c r="R370" s="93">
        <v>0</v>
      </c>
      <c r="S370" s="102">
        <v>4</v>
      </c>
      <c r="T370" s="93">
        <v>0</v>
      </c>
      <c r="U370" s="93">
        <v>4</v>
      </c>
      <c r="V370" s="93">
        <v>3</v>
      </c>
      <c r="W370" s="93">
        <v>0</v>
      </c>
      <c r="X370" s="93">
        <v>3</v>
      </c>
      <c r="Y370" s="93">
        <v>0</v>
      </c>
      <c r="Z370" s="93">
        <v>0</v>
      </c>
      <c r="AA370" s="93">
        <v>0</v>
      </c>
      <c r="AB370" s="223">
        <f t="shared" si="56"/>
        <v>19</v>
      </c>
      <c r="AC370" s="211">
        <f t="shared" si="59"/>
        <v>4</v>
      </c>
      <c r="AD370" s="211">
        <f t="shared" si="60"/>
        <v>5</v>
      </c>
      <c r="AE370" s="211">
        <f t="shared" si="61"/>
        <v>3</v>
      </c>
      <c r="AF370" s="211">
        <f t="shared" si="62"/>
        <v>7</v>
      </c>
      <c r="AL370" s="5"/>
    </row>
    <row r="371" spans="1:38" x14ac:dyDescent="0.2">
      <c r="A371" s="93" t="s">
        <v>2069</v>
      </c>
      <c r="B371" s="101" t="s">
        <v>1119</v>
      </c>
      <c r="C371" s="45">
        <v>2</v>
      </c>
      <c r="D371" s="45">
        <v>13</v>
      </c>
      <c r="E371" s="45">
        <v>6</v>
      </c>
      <c r="F371" s="45">
        <v>4</v>
      </c>
      <c r="G371" s="93">
        <f t="shared" si="57"/>
        <v>6.5</v>
      </c>
      <c r="H371" s="93">
        <f t="shared" si="58"/>
        <v>93.5</v>
      </c>
      <c r="I371" s="101" t="s">
        <v>1120</v>
      </c>
      <c r="J371" s="101" t="s">
        <v>1121</v>
      </c>
      <c r="K371" s="101"/>
      <c r="L371" s="102">
        <v>4</v>
      </c>
      <c r="M371" s="93">
        <v>0</v>
      </c>
      <c r="N371" s="93">
        <v>0</v>
      </c>
      <c r="O371" s="102">
        <v>0</v>
      </c>
      <c r="P371" s="93">
        <v>0</v>
      </c>
      <c r="Q371" s="93">
        <v>0</v>
      </c>
      <c r="R371" s="93">
        <v>0</v>
      </c>
      <c r="S371" s="102">
        <v>2</v>
      </c>
      <c r="T371" s="93">
        <v>0</v>
      </c>
      <c r="U371" s="93">
        <v>0</v>
      </c>
      <c r="V371" s="93">
        <v>4</v>
      </c>
      <c r="W371" s="93">
        <v>0</v>
      </c>
      <c r="X371" s="93">
        <v>2</v>
      </c>
      <c r="Y371" s="93">
        <v>2</v>
      </c>
      <c r="Z371" s="93">
        <v>0</v>
      </c>
      <c r="AA371" s="93">
        <v>0</v>
      </c>
      <c r="AB371" s="223">
        <f t="shared" si="56"/>
        <v>14</v>
      </c>
      <c r="AC371" s="211">
        <f t="shared" si="59"/>
        <v>2</v>
      </c>
      <c r="AD371" s="211">
        <f t="shared" si="60"/>
        <v>4</v>
      </c>
      <c r="AE371" s="211">
        <f t="shared" si="61"/>
        <v>4</v>
      </c>
      <c r="AF371" s="211">
        <f t="shared" si="62"/>
        <v>4</v>
      </c>
      <c r="AL371" s="5"/>
    </row>
    <row r="372" spans="1:38" x14ac:dyDescent="0.2">
      <c r="A372" s="93" t="s">
        <v>2070</v>
      </c>
      <c r="B372" s="101" t="s">
        <v>997</v>
      </c>
      <c r="C372" s="45">
        <v>20</v>
      </c>
      <c r="D372" s="45">
        <v>7</v>
      </c>
      <c r="E372" s="45">
        <v>4</v>
      </c>
      <c r="F372" s="45">
        <v>9</v>
      </c>
      <c r="G372" s="93">
        <f t="shared" si="57"/>
        <v>10.4</v>
      </c>
      <c r="H372" s="93">
        <f t="shared" si="58"/>
        <v>89.6</v>
      </c>
      <c r="I372" s="101" t="s">
        <v>1122</v>
      </c>
      <c r="J372" s="101" t="s">
        <v>1123</v>
      </c>
      <c r="K372" s="101"/>
      <c r="L372" s="102">
        <v>4</v>
      </c>
      <c r="M372" s="106">
        <v>0</v>
      </c>
      <c r="N372" s="106">
        <v>1</v>
      </c>
      <c r="O372" s="102">
        <v>0</v>
      </c>
      <c r="P372" s="106">
        <v>0</v>
      </c>
      <c r="Q372" s="106">
        <v>0</v>
      </c>
      <c r="R372" s="106">
        <v>0</v>
      </c>
      <c r="S372" s="102">
        <v>4</v>
      </c>
      <c r="T372" s="106">
        <v>0</v>
      </c>
      <c r="U372" s="106">
        <v>0</v>
      </c>
      <c r="V372" s="106">
        <v>4</v>
      </c>
      <c r="W372" s="93">
        <v>0</v>
      </c>
      <c r="X372" s="93">
        <v>2</v>
      </c>
      <c r="Y372" s="93">
        <v>0</v>
      </c>
      <c r="Z372" s="106">
        <v>0</v>
      </c>
      <c r="AA372" s="106">
        <v>0</v>
      </c>
      <c r="AB372" s="223">
        <f t="shared" si="56"/>
        <v>15</v>
      </c>
      <c r="AC372" s="211">
        <f t="shared" si="59"/>
        <v>4</v>
      </c>
      <c r="AD372" s="211">
        <f t="shared" si="60"/>
        <v>4</v>
      </c>
      <c r="AE372" s="211">
        <f t="shared" si="61"/>
        <v>3</v>
      </c>
      <c r="AF372" s="211">
        <f t="shared" si="62"/>
        <v>4</v>
      </c>
      <c r="AL372" s="5"/>
    </row>
    <row r="373" spans="1:38" x14ac:dyDescent="0.2">
      <c r="A373" s="93" t="s">
        <v>2071</v>
      </c>
      <c r="B373" s="101"/>
      <c r="C373" s="45">
        <v>8</v>
      </c>
      <c r="D373" s="45">
        <v>10</v>
      </c>
      <c r="E373" s="45">
        <v>5</v>
      </c>
      <c r="F373" s="45">
        <v>17</v>
      </c>
      <c r="G373" s="93">
        <f t="shared" si="57"/>
        <v>10.4</v>
      </c>
      <c r="H373" s="93">
        <f t="shared" si="58"/>
        <v>89.6</v>
      </c>
      <c r="I373" s="101" t="s">
        <v>1124</v>
      </c>
      <c r="J373" s="101" t="s">
        <v>1125</v>
      </c>
      <c r="K373" s="101"/>
      <c r="L373" s="102">
        <v>1</v>
      </c>
      <c r="M373" s="106">
        <v>0</v>
      </c>
      <c r="N373" s="106">
        <v>0</v>
      </c>
      <c r="O373" s="102">
        <v>0</v>
      </c>
      <c r="P373" s="106">
        <v>0</v>
      </c>
      <c r="Q373" s="106">
        <v>0</v>
      </c>
      <c r="R373" s="106">
        <v>0</v>
      </c>
      <c r="S373" s="102">
        <v>3</v>
      </c>
      <c r="T373" s="106">
        <v>0</v>
      </c>
      <c r="U373" s="106">
        <v>0</v>
      </c>
      <c r="V373" s="106">
        <v>3</v>
      </c>
      <c r="W373" s="93">
        <v>0</v>
      </c>
      <c r="X373" s="93">
        <v>1</v>
      </c>
      <c r="Y373" s="93">
        <v>1</v>
      </c>
      <c r="Z373" s="106">
        <v>0</v>
      </c>
      <c r="AA373" s="106">
        <v>0</v>
      </c>
      <c r="AB373" s="223">
        <f t="shared" si="56"/>
        <v>9</v>
      </c>
      <c r="AC373" s="211">
        <f t="shared" si="59"/>
        <v>3</v>
      </c>
      <c r="AD373" s="211">
        <f t="shared" si="60"/>
        <v>1</v>
      </c>
      <c r="AE373" s="211">
        <f t="shared" si="61"/>
        <v>2</v>
      </c>
      <c r="AF373" s="211">
        <f t="shared" si="62"/>
        <v>3</v>
      </c>
      <c r="AL373" s="5"/>
    </row>
    <row r="374" spans="1:38" x14ac:dyDescent="0.2">
      <c r="A374" s="93" t="s">
        <v>2072</v>
      </c>
      <c r="B374" s="101" t="s">
        <v>1126</v>
      </c>
      <c r="C374" s="45">
        <v>7</v>
      </c>
      <c r="D374" s="45">
        <v>5</v>
      </c>
      <c r="E374" s="45">
        <v>6</v>
      </c>
      <c r="F374" s="45">
        <v>10</v>
      </c>
      <c r="G374" s="93">
        <f t="shared" si="57"/>
        <v>7.28</v>
      </c>
      <c r="H374" s="93">
        <f t="shared" si="58"/>
        <v>92.72</v>
      </c>
      <c r="I374" s="101" t="s">
        <v>1127</v>
      </c>
      <c r="J374" s="101" t="s">
        <v>1128</v>
      </c>
      <c r="K374" s="101"/>
      <c r="L374" s="102">
        <v>4</v>
      </c>
      <c r="M374" s="106">
        <v>0</v>
      </c>
      <c r="N374" s="106">
        <v>2</v>
      </c>
      <c r="O374" s="102">
        <v>0</v>
      </c>
      <c r="P374" s="106">
        <v>0</v>
      </c>
      <c r="Q374" s="106">
        <v>0</v>
      </c>
      <c r="R374" s="106">
        <v>0</v>
      </c>
      <c r="S374" s="102">
        <v>4</v>
      </c>
      <c r="T374" s="106">
        <v>0</v>
      </c>
      <c r="U374" s="106">
        <v>0</v>
      </c>
      <c r="V374" s="106">
        <v>0</v>
      </c>
      <c r="W374" s="93">
        <v>1</v>
      </c>
      <c r="X374" s="93">
        <v>1</v>
      </c>
      <c r="Y374" s="93">
        <v>0</v>
      </c>
      <c r="Z374" s="106">
        <v>0</v>
      </c>
      <c r="AA374" s="106">
        <v>0</v>
      </c>
      <c r="AB374" s="223">
        <f t="shared" si="56"/>
        <v>12</v>
      </c>
      <c r="AC374" s="211">
        <f t="shared" si="59"/>
        <v>5</v>
      </c>
      <c r="AD374" s="211">
        <f t="shared" si="60"/>
        <v>4</v>
      </c>
      <c r="AE374" s="211">
        <f t="shared" si="61"/>
        <v>3</v>
      </c>
      <c r="AF374" s="211">
        <f t="shared" si="62"/>
        <v>0</v>
      </c>
      <c r="AL374" s="5"/>
    </row>
    <row r="375" spans="1:38" x14ac:dyDescent="0.2">
      <c r="A375" s="93" t="s">
        <v>2073</v>
      </c>
      <c r="B375" s="101" t="s">
        <v>1129</v>
      </c>
      <c r="C375" s="45">
        <v>15</v>
      </c>
      <c r="D375" s="45">
        <v>6</v>
      </c>
      <c r="E375" s="45">
        <v>18</v>
      </c>
      <c r="F375" s="45">
        <v>7</v>
      </c>
      <c r="G375" s="93">
        <f t="shared" si="57"/>
        <v>11.96</v>
      </c>
      <c r="H375" s="93">
        <f t="shared" si="58"/>
        <v>88.039999999999992</v>
      </c>
      <c r="I375" s="101" t="s">
        <v>1130</v>
      </c>
      <c r="J375" s="101" t="s">
        <v>1131</v>
      </c>
      <c r="K375" s="101"/>
      <c r="L375" s="102">
        <v>3</v>
      </c>
      <c r="M375" s="93">
        <v>0</v>
      </c>
      <c r="N375" s="93">
        <v>0</v>
      </c>
      <c r="O375" s="102">
        <v>0</v>
      </c>
      <c r="P375" s="93">
        <v>0</v>
      </c>
      <c r="Q375" s="93">
        <v>0</v>
      </c>
      <c r="R375" s="93">
        <v>0</v>
      </c>
      <c r="S375" s="102">
        <v>4</v>
      </c>
      <c r="T375" s="93">
        <v>0</v>
      </c>
      <c r="U375" s="93">
        <v>0</v>
      </c>
      <c r="V375" s="93">
        <v>1</v>
      </c>
      <c r="W375" s="93">
        <v>4</v>
      </c>
      <c r="X375" s="93">
        <v>4</v>
      </c>
      <c r="Y375" s="93">
        <v>0</v>
      </c>
      <c r="Z375" s="93">
        <v>0</v>
      </c>
      <c r="AA375" s="93">
        <v>0</v>
      </c>
      <c r="AB375" s="223">
        <f t="shared" si="56"/>
        <v>16</v>
      </c>
      <c r="AC375" s="211">
        <f t="shared" si="59"/>
        <v>8</v>
      </c>
      <c r="AD375" s="211">
        <f t="shared" si="60"/>
        <v>3</v>
      </c>
      <c r="AE375" s="211">
        <f t="shared" si="61"/>
        <v>4</v>
      </c>
      <c r="AF375" s="211">
        <f t="shared" si="62"/>
        <v>1</v>
      </c>
      <c r="AL375" s="5"/>
    </row>
    <row r="376" spans="1:38" x14ac:dyDescent="0.2">
      <c r="A376" s="93" t="s">
        <v>2074</v>
      </c>
      <c r="B376" s="101"/>
      <c r="C376" s="45">
        <v>1</v>
      </c>
      <c r="D376" s="45">
        <v>3</v>
      </c>
      <c r="E376" s="45">
        <v>8</v>
      </c>
      <c r="F376" s="45">
        <v>1</v>
      </c>
      <c r="G376" s="93">
        <f t="shared" si="57"/>
        <v>3.38</v>
      </c>
      <c r="H376" s="93">
        <f t="shared" si="58"/>
        <v>96.62</v>
      </c>
      <c r="I376" s="101" t="s">
        <v>1132</v>
      </c>
      <c r="J376" s="101" t="s">
        <v>1133</v>
      </c>
      <c r="K376" s="101"/>
      <c r="L376" s="102">
        <v>4</v>
      </c>
      <c r="M376" s="106">
        <v>0</v>
      </c>
      <c r="N376" s="106">
        <v>0</v>
      </c>
      <c r="O376" s="102">
        <v>0</v>
      </c>
      <c r="P376" s="106">
        <v>0</v>
      </c>
      <c r="Q376" s="106">
        <v>0</v>
      </c>
      <c r="R376" s="106">
        <v>0</v>
      </c>
      <c r="S376" s="102">
        <v>3</v>
      </c>
      <c r="T376" s="106">
        <v>0</v>
      </c>
      <c r="U376" s="106">
        <v>0</v>
      </c>
      <c r="V376" s="106">
        <v>4</v>
      </c>
      <c r="W376" s="93">
        <v>0</v>
      </c>
      <c r="X376" s="93">
        <v>1</v>
      </c>
      <c r="Y376" s="93">
        <v>2</v>
      </c>
      <c r="Z376" s="106">
        <v>0</v>
      </c>
      <c r="AA376" s="106">
        <v>0</v>
      </c>
      <c r="AB376" s="223">
        <f t="shared" si="56"/>
        <v>14</v>
      </c>
      <c r="AC376" s="211">
        <f t="shared" si="59"/>
        <v>3</v>
      </c>
      <c r="AD376" s="211">
        <f t="shared" si="60"/>
        <v>4</v>
      </c>
      <c r="AE376" s="211">
        <f t="shared" si="61"/>
        <v>3</v>
      </c>
      <c r="AF376" s="211">
        <f t="shared" si="62"/>
        <v>4</v>
      </c>
      <c r="AL376" s="5"/>
    </row>
    <row r="377" spans="1:38" x14ac:dyDescent="0.2">
      <c r="A377" s="93" t="s">
        <v>2075</v>
      </c>
      <c r="B377" s="101"/>
      <c r="C377" s="45">
        <v>3</v>
      </c>
      <c r="D377" s="45">
        <v>3</v>
      </c>
      <c r="E377" s="45">
        <v>0</v>
      </c>
      <c r="F377" s="45">
        <v>0</v>
      </c>
      <c r="G377" s="93">
        <f t="shared" si="57"/>
        <v>1.56</v>
      </c>
      <c r="H377" s="93">
        <f t="shared" si="58"/>
        <v>98.44</v>
      </c>
      <c r="I377" s="101" t="s">
        <v>1134</v>
      </c>
      <c r="J377" s="101" t="s">
        <v>1135</v>
      </c>
      <c r="K377" s="101"/>
      <c r="L377" s="102">
        <v>3</v>
      </c>
      <c r="M377" s="106">
        <v>0</v>
      </c>
      <c r="N377" s="106">
        <v>0</v>
      </c>
      <c r="O377" s="102">
        <v>0</v>
      </c>
      <c r="P377" s="106">
        <v>2</v>
      </c>
      <c r="Q377" s="106">
        <v>0</v>
      </c>
      <c r="R377" s="106">
        <v>0</v>
      </c>
      <c r="S377" s="102">
        <v>0</v>
      </c>
      <c r="T377" s="106">
        <v>0</v>
      </c>
      <c r="U377" s="106">
        <v>0</v>
      </c>
      <c r="V377" s="106">
        <v>2</v>
      </c>
      <c r="W377" s="93">
        <v>0</v>
      </c>
      <c r="X377" s="93">
        <v>2</v>
      </c>
      <c r="Y377" s="93">
        <v>1</v>
      </c>
      <c r="Z377" s="106">
        <v>0</v>
      </c>
      <c r="AA377" s="106">
        <v>0</v>
      </c>
      <c r="AB377" s="223">
        <f t="shared" si="56"/>
        <v>10</v>
      </c>
      <c r="AC377" s="211">
        <f t="shared" si="59"/>
        <v>0</v>
      </c>
      <c r="AD377" s="211">
        <f t="shared" si="60"/>
        <v>3</v>
      </c>
      <c r="AE377" s="211">
        <f t="shared" si="61"/>
        <v>5</v>
      </c>
      <c r="AF377" s="211">
        <f t="shared" si="62"/>
        <v>2</v>
      </c>
      <c r="AL377" s="5"/>
    </row>
    <row r="378" spans="1:38" x14ac:dyDescent="0.2">
      <c r="A378" s="93" t="s">
        <v>2076</v>
      </c>
      <c r="B378" s="101" t="s">
        <v>1136</v>
      </c>
      <c r="C378" s="45">
        <v>0</v>
      </c>
      <c r="D378" s="45">
        <v>6</v>
      </c>
      <c r="E378" s="45">
        <v>0</v>
      </c>
      <c r="F378" s="45">
        <v>0</v>
      </c>
      <c r="G378" s="93">
        <f t="shared" si="57"/>
        <v>1.56</v>
      </c>
      <c r="H378" s="93">
        <f t="shared" si="58"/>
        <v>98.44</v>
      </c>
      <c r="I378" s="101" t="s">
        <v>1137</v>
      </c>
      <c r="J378" s="101" t="s">
        <v>1138</v>
      </c>
      <c r="K378" s="101"/>
      <c r="L378" s="102">
        <v>3</v>
      </c>
      <c r="M378" s="106">
        <v>0</v>
      </c>
      <c r="N378" s="106">
        <v>0</v>
      </c>
      <c r="O378" s="102">
        <v>0</v>
      </c>
      <c r="P378" s="106">
        <v>4</v>
      </c>
      <c r="Q378" s="106">
        <v>0</v>
      </c>
      <c r="R378" s="106">
        <v>0</v>
      </c>
      <c r="S378" s="102">
        <v>2</v>
      </c>
      <c r="T378" s="106">
        <v>0</v>
      </c>
      <c r="U378" s="106">
        <v>1</v>
      </c>
      <c r="V378" s="106">
        <v>3</v>
      </c>
      <c r="W378" s="93">
        <v>0</v>
      </c>
      <c r="X378" s="93">
        <v>2</v>
      </c>
      <c r="Y378" s="93">
        <v>0</v>
      </c>
      <c r="Z378" s="106">
        <v>0</v>
      </c>
      <c r="AA378" s="106">
        <v>0</v>
      </c>
      <c r="AB378" s="223">
        <f t="shared" si="56"/>
        <v>15</v>
      </c>
      <c r="AC378" s="211">
        <f t="shared" si="59"/>
        <v>2</v>
      </c>
      <c r="AD378" s="211">
        <f t="shared" si="60"/>
        <v>3</v>
      </c>
      <c r="AE378" s="211">
        <f t="shared" si="61"/>
        <v>6</v>
      </c>
      <c r="AF378" s="211">
        <f t="shared" si="62"/>
        <v>4</v>
      </c>
      <c r="AL378" s="5"/>
    </row>
    <row r="379" spans="1:38" x14ac:dyDescent="0.2">
      <c r="A379" s="93" t="s">
        <v>2077</v>
      </c>
      <c r="B379" s="101"/>
      <c r="C379" s="45">
        <v>10</v>
      </c>
      <c r="D379" s="45">
        <v>0</v>
      </c>
      <c r="E379" s="45">
        <v>0</v>
      </c>
      <c r="F379" s="45">
        <v>24</v>
      </c>
      <c r="G379" s="93">
        <f t="shared" si="57"/>
        <v>8.84</v>
      </c>
      <c r="H379" s="93">
        <f t="shared" si="58"/>
        <v>91.16</v>
      </c>
      <c r="I379" s="101" t="s">
        <v>1139</v>
      </c>
      <c r="J379" s="101" t="s">
        <v>1140</v>
      </c>
      <c r="K379" s="101"/>
      <c r="L379" s="102">
        <v>2</v>
      </c>
      <c r="M379" s="106">
        <v>0</v>
      </c>
      <c r="N379" s="106">
        <v>0</v>
      </c>
      <c r="O379" s="102">
        <v>0</v>
      </c>
      <c r="P379" s="106">
        <v>4</v>
      </c>
      <c r="Q379" s="106">
        <v>0</v>
      </c>
      <c r="R379" s="106">
        <v>0</v>
      </c>
      <c r="S379" s="102">
        <v>1</v>
      </c>
      <c r="T379" s="106">
        <v>0</v>
      </c>
      <c r="U379" s="106">
        <v>0</v>
      </c>
      <c r="V379" s="106">
        <v>3</v>
      </c>
      <c r="W379" s="93">
        <v>0</v>
      </c>
      <c r="X379" s="93">
        <v>1</v>
      </c>
      <c r="Y379" s="93">
        <v>0</v>
      </c>
      <c r="Z379" s="106">
        <v>0</v>
      </c>
      <c r="AA379" s="106">
        <v>0</v>
      </c>
      <c r="AB379" s="223">
        <f t="shared" si="56"/>
        <v>11</v>
      </c>
      <c r="AC379" s="211">
        <f t="shared" si="59"/>
        <v>1</v>
      </c>
      <c r="AD379" s="211">
        <f t="shared" si="60"/>
        <v>2</v>
      </c>
      <c r="AE379" s="211">
        <f t="shared" si="61"/>
        <v>5</v>
      </c>
      <c r="AF379" s="211">
        <f t="shared" si="62"/>
        <v>3</v>
      </c>
      <c r="AL379" s="5"/>
    </row>
    <row r="380" spans="1:38" x14ac:dyDescent="0.2">
      <c r="A380" s="93" t="s">
        <v>2078</v>
      </c>
      <c r="B380" s="101" t="s">
        <v>1141</v>
      </c>
      <c r="C380" s="45">
        <v>4</v>
      </c>
      <c r="D380" s="45">
        <v>3</v>
      </c>
      <c r="E380" s="45">
        <v>4</v>
      </c>
      <c r="F380" s="45">
        <v>8</v>
      </c>
      <c r="G380" s="93">
        <f t="shared" si="57"/>
        <v>4.9400000000000004</v>
      </c>
      <c r="H380" s="93">
        <f t="shared" si="58"/>
        <v>95.06</v>
      </c>
      <c r="I380" s="101" t="s">
        <v>1142</v>
      </c>
      <c r="J380" s="101" t="s">
        <v>1143</v>
      </c>
      <c r="K380" s="101"/>
      <c r="L380" s="102">
        <v>3</v>
      </c>
      <c r="M380" s="93">
        <v>0</v>
      </c>
      <c r="N380" s="93">
        <v>0</v>
      </c>
      <c r="O380" s="102">
        <v>0</v>
      </c>
      <c r="P380" s="93">
        <v>0</v>
      </c>
      <c r="Q380" s="93">
        <v>0</v>
      </c>
      <c r="R380" s="93">
        <v>0</v>
      </c>
      <c r="S380" s="102">
        <v>2</v>
      </c>
      <c r="T380" s="93">
        <v>0</v>
      </c>
      <c r="U380" s="93">
        <v>0</v>
      </c>
      <c r="V380" s="93">
        <v>3</v>
      </c>
      <c r="W380" s="93">
        <v>0</v>
      </c>
      <c r="X380" s="93">
        <v>2</v>
      </c>
      <c r="Y380" s="93">
        <v>0</v>
      </c>
      <c r="Z380" s="93">
        <v>0</v>
      </c>
      <c r="AA380" s="93">
        <v>0</v>
      </c>
      <c r="AB380" s="223">
        <f t="shared" si="56"/>
        <v>10</v>
      </c>
      <c r="AC380" s="211">
        <f t="shared" si="59"/>
        <v>2</v>
      </c>
      <c r="AD380" s="211">
        <f t="shared" si="60"/>
        <v>3</v>
      </c>
      <c r="AE380" s="211">
        <f t="shared" si="61"/>
        <v>2</v>
      </c>
      <c r="AF380" s="211">
        <f t="shared" si="62"/>
        <v>3</v>
      </c>
      <c r="AL380" s="5"/>
    </row>
    <row r="381" spans="1:38" x14ac:dyDescent="0.2">
      <c r="A381" s="93" t="s">
        <v>2079</v>
      </c>
      <c r="B381" s="101"/>
      <c r="C381" s="45">
        <v>1</v>
      </c>
      <c r="D381" s="45">
        <v>2</v>
      </c>
      <c r="E381" s="45">
        <v>2</v>
      </c>
      <c r="F381" s="45">
        <v>0</v>
      </c>
      <c r="G381" s="93">
        <f t="shared" si="57"/>
        <v>1.3</v>
      </c>
      <c r="H381" s="93">
        <f t="shared" si="58"/>
        <v>98.7</v>
      </c>
      <c r="I381" s="101" t="s">
        <v>1144</v>
      </c>
      <c r="J381" s="101" t="s">
        <v>1145</v>
      </c>
      <c r="K381" s="101"/>
      <c r="L381" s="102">
        <v>0</v>
      </c>
      <c r="M381" s="106">
        <v>0</v>
      </c>
      <c r="N381" s="106">
        <v>0</v>
      </c>
      <c r="O381" s="102">
        <v>1</v>
      </c>
      <c r="P381" s="106">
        <v>4</v>
      </c>
      <c r="Q381" s="106">
        <v>0</v>
      </c>
      <c r="R381" s="106">
        <v>0</v>
      </c>
      <c r="S381" s="102">
        <v>3</v>
      </c>
      <c r="T381" s="106">
        <v>0</v>
      </c>
      <c r="U381" s="106">
        <v>0</v>
      </c>
      <c r="V381" s="106">
        <v>4</v>
      </c>
      <c r="W381" s="93">
        <v>0</v>
      </c>
      <c r="X381" s="93">
        <v>4</v>
      </c>
      <c r="Y381" s="93">
        <v>0</v>
      </c>
      <c r="Z381" s="106">
        <v>0</v>
      </c>
      <c r="AA381" s="106">
        <v>0</v>
      </c>
      <c r="AB381" s="223">
        <f t="shared" si="56"/>
        <v>16</v>
      </c>
      <c r="AC381" s="211">
        <f t="shared" si="59"/>
        <v>3</v>
      </c>
      <c r="AD381" s="211">
        <f t="shared" si="60"/>
        <v>1</v>
      </c>
      <c r="AE381" s="211">
        <f t="shared" si="61"/>
        <v>8</v>
      </c>
      <c r="AF381" s="211">
        <f t="shared" si="62"/>
        <v>4</v>
      </c>
      <c r="AL381" s="5"/>
    </row>
    <row r="382" spans="1:38" x14ac:dyDescent="0.2">
      <c r="A382" s="93" t="s">
        <v>2080</v>
      </c>
      <c r="B382" s="101"/>
      <c r="C382" s="45">
        <v>0</v>
      </c>
      <c r="D382" s="45">
        <v>1</v>
      </c>
      <c r="E382" s="45">
        <v>0</v>
      </c>
      <c r="F382" s="45">
        <v>0</v>
      </c>
      <c r="G382" s="93">
        <f t="shared" si="57"/>
        <v>0.26</v>
      </c>
      <c r="H382" s="93">
        <f t="shared" si="58"/>
        <v>99.74</v>
      </c>
      <c r="I382" s="101" t="s">
        <v>1137</v>
      </c>
      <c r="J382" s="101" t="s">
        <v>1146</v>
      </c>
      <c r="K382" s="101"/>
      <c r="L382" s="102">
        <v>0</v>
      </c>
      <c r="M382" s="106">
        <v>0</v>
      </c>
      <c r="N382" s="106">
        <v>0</v>
      </c>
      <c r="O382" s="102">
        <v>0</v>
      </c>
      <c r="P382" s="106">
        <v>4</v>
      </c>
      <c r="Q382" s="106">
        <v>0</v>
      </c>
      <c r="R382" s="106">
        <v>0</v>
      </c>
      <c r="S382" s="102">
        <v>0</v>
      </c>
      <c r="T382" s="106">
        <v>0</v>
      </c>
      <c r="U382" s="106">
        <v>0</v>
      </c>
      <c r="V382" s="106">
        <v>3</v>
      </c>
      <c r="W382" s="93">
        <v>0</v>
      </c>
      <c r="X382" s="93">
        <v>0</v>
      </c>
      <c r="Y382" s="93">
        <v>0</v>
      </c>
      <c r="Z382" s="106">
        <v>0</v>
      </c>
      <c r="AA382" s="106">
        <v>0</v>
      </c>
      <c r="AB382" s="223">
        <f t="shared" si="56"/>
        <v>7</v>
      </c>
      <c r="AC382" s="211">
        <f t="shared" si="59"/>
        <v>0</v>
      </c>
      <c r="AD382" s="211">
        <f t="shared" si="60"/>
        <v>0</v>
      </c>
      <c r="AE382" s="211">
        <f t="shared" si="61"/>
        <v>4</v>
      </c>
      <c r="AF382" s="211">
        <f t="shared" si="62"/>
        <v>3</v>
      </c>
      <c r="AL382" s="5"/>
    </row>
    <row r="383" spans="1:38" x14ac:dyDescent="0.2">
      <c r="A383" s="93" t="s">
        <v>2081</v>
      </c>
      <c r="B383" s="101"/>
      <c r="C383" s="45">
        <v>4</v>
      </c>
      <c r="D383" s="45">
        <v>0</v>
      </c>
      <c r="E383" s="45">
        <v>3</v>
      </c>
      <c r="F383" s="45">
        <v>4</v>
      </c>
      <c r="G383" s="93">
        <f t="shared" si="57"/>
        <v>2.8600000000000003</v>
      </c>
      <c r="H383" s="93">
        <f t="shared" si="58"/>
        <v>97.14</v>
      </c>
      <c r="I383" s="101" t="s">
        <v>1147</v>
      </c>
      <c r="J383" s="101" t="s">
        <v>1148</v>
      </c>
      <c r="K383" s="101"/>
      <c r="L383" s="102">
        <v>1</v>
      </c>
      <c r="M383" s="93">
        <v>0</v>
      </c>
      <c r="N383" s="93">
        <v>1</v>
      </c>
      <c r="O383" s="102">
        <v>0</v>
      </c>
      <c r="P383" s="93">
        <v>0</v>
      </c>
      <c r="Q383" s="93">
        <v>0</v>
      </c>
      <c r="R383" s="93">
        <v>4</v>
      </c>
      <c r="S383" s="102">
        <v>2</v>
      </c>
      <c r="T383" s="93">
        <v>0</v>
      </c>
      <c r="U383" s="93">
        <v>0</v>
      </c>
      <c r="V383" s="93">
        <v>1</v>
      </c>
      <c r="W383" s="93">
        <v>0</v>
      </c>
      <c r="X383" s="93">
        <v>1</v>
      </c>
      <c r="Y383" s="93">
        <v>0</v>
      </c>
      <c r="Z383" s="93">
        <v>0</v>
      </c>
      <c r="AA383" s="93">
        <v>0</v>
      </c>
      <c r="AB383" s="223">
        <f t="shared" si="56"/>
        <v>10</v>
      </c>
      <c r="AC383" s="211">
        <f t="shared" si="59"/>
        <v>6</v>
      </c>
      <c r="AD383" s="211">
        <f t="shared" si="60"/>
        <v>1</v>
      </c>
      <c r="AE383" s="211">
        <f t="shared" si="61"/>
        <v>2</v>
      </c>
      <c r="AF383" s="211">
        <f t="shared" si="62"/>
        <v>1</v>
      </c>
      <c r="AL383" s="5"/>
    </row>
    <row r="384" spans="1:38" x14ac:dyDescent="0.2">
      <c r="A384" s="93" t="s">
        <v>2082</v>
      </c>
      <c r="B384" s="101"/>
      <c r="C384" s="45">
        <v>0</v>
      </c>
      <c r="D384" s="45">
        <v>0</v>
      </c>
      <c r="E384" s="45">
        <v>0</v>
      </c>
      <c r="F384" s="45">
        <v>0</v>
      </c>
      <c r="G384" s="93">
        <f t="shared" si="57"/>
        <v>0</v>
      </c>
      <c r="H384" s="93">
        <f t="shared" si="58"/>
        <v>100</v>
      </c>
      <c r="I384" s="101" t="s">
        <v>1149</v>
      </c>
      <c r="J384" s="101" t="s">
        <v>1150</v>
      </c>
      <c r="K384" s="101"/>
      <c r="L384" s="102">
        <v>0</v>
      </c>
      <c r="M384" s="106">
        <v>0</v>
      </c>
      <c r="N384" s="106">
        <v>0</v>
      </c>
      <c r="O384" s="102">
        <v>0</v>
      </c>
      <c r="P384" s="106">
        <v>1</v>
      </c>
      <c r="Q384" s="106">
        <v>0</v>
      </c>
      <c r="R384" s="106">
        <v>4</v>
      </c>
      <c r="S384" s="102">
        <v>0</v>
      </c>
      <c r="T384" s="106">
        <v>0</v>
      </c>
      <c r="U384" s="106">
        <v>0</v>
      </c>
      <c r="V384" s="106">
        <v>4</v>
      </c>
      <c r="W384" s="93">
        <v>0</v>
      </c>
      <c r="X384" s="93">
        <v>0</v>
      </c>
      <c r="Y384" s="93">
        <v>1</v>
      </c>
      <c r="Z384" s="106">
        <v>0</v>
      </c>
      <c r="AA384" s="106">
        <v>0</v>
      </c>
      <c r="AB384" s="223">
        <f t="shared" si="56"/>
        <v>10</v>
      </c>
      <c r="AC384" s="211">
        <f t="shared" si="59"/>
        <v>4</v>
      </c>
      <c r="AD384" s="211">
        <f t="shared" si="60"/>
        <v>0</v>
      </c>
      <c r="AE384" s="211">
        <f t="shared" si="61"/>
        <v>2</v>
      </c>
      <c r="AF384" s="211">
        <f t="shared" si="62"/>
        <v>4</v>
      </c>
      <c r="AL384" s="5"/>
    </row>
    <row r="385" spans="1:38" x14ac:dyDescent="0.2">
      <c r="A385" s="93" t="s">
        <v>2083</v>
      </c>
      <c r="B385" s="101"/>
      <c r="C385" s="45">
        <v>1</v>
      </c>
      <c r="D385" s="45">
        <v>8</v>
      </c>
      <c r="E385" s="45">
        <v>0</v>
      </c>
      <c r="F385" s="45">
        <v>0</v>
      </c>
      <c r="G385" s="93">
        <f t="shared" si="57"/>
        <v>2.34</v>
      </c>
      <c r="H385" s="93">
        <f t="shared" si="58"/>
        <v>97.66</v>
      </c>
      <c r="I385" s="101" t="s">
        <v>1151</v>
      </c>
      <c r="J385" s="101" t="s">
        <v>1152</v>
      </c>
      <c r="K385" s="101"/>
      <c r="L385" s="102">
        <v>2</v>
      </c>
      <c r="M385" s="106">
        <v>0</v>
      </c>
      <c r="N385" s="106">
        <v>0</v>
      </c>
      <c r="O385" s="102">
        <v>0</v>
      </c>
      <c r="P385" s="106">
        <v>3</v>
      </c>
      <c r="Q385" s="106">
        <v>0</v>
      </c>
      <c r="R385" s="106">
        <v>0</v>
      </c>
      <c r="S385" s="102">
        <v>4</v>
      </c>
      <c r="T385" s="106">
        <v>0</v>
      </c>
      <c r="U385" s="106">
        <v>0</v>
      </c>
      <c r="V385" s="106">
        <v>3</v>
      </c>
      <c r="W385" s="93">
        <v>0</v>
      </c>
      <c r="X385" s="93">
        <v>0</v>
      </c>
      <c r="Y385" s="93">
        <v>0</v>
      </c>
      <c r="Z385" s="106">
        <v>0</v>
      </c>
      <c r="AA385" s="106">
        <v>0</v>
      </c>
      <c r="AB385" s="223">
        <f t="shared" si="56"/>
        <v>12</v>
      </c>
      <c r="AC385" s="211">
        <f t="shared" si="59"/>
        <v>4</v>
      </c>
      <c r="AD385" s="211">
        <f t="shared" si="60"/>
        <v>2</v>
      </c>
      <c r="AE385" s="211">
        <f t="shared" si="61"/>
        <v>3</v>
      </c>
      <c r="AF385" s="211">
        <f t="shared" si="62"/>
        <v>3</v>
      </c>
      <c r="AL385" s="5"/>
    </row>
    <row r="386" spans="1:38" x14ac:dyDescent="0.2">
      <c r="A386" s="93" t="s">
        <v>2085</v>
      </c>
      <c r="B386" s="101"/>
      <c r="C386" s="45">
        <v>2</v>
      </c>
      <c r="D386" s="45">
        <v>33</v>
      </c>
      <c r="E386" s="45">
        <v>6</v>
      </c>
      <c r="F386" s="45">
        <v>3</v>
      </c>
      <c r="G386" s="93">
        <f t="shared" si="57"/>
        <v>11.440000000000001</v>
      </c>
      <c r="H386" s="93">
        <f t="shared" si="58"/>
        <v>88.56</v>
      </c>
      <c r="I386" s="101" t="s">
        <v>1153</v>
      </c>
      <c r="J386" s="101" t="s">
        <v>1154</v>
      </c>
      <c r="K386" s="101"/>
      <c r="L386" s="102">
        <v>4</v>
      </c>
      <c r="M386" s="106">
        <v>0</v>
      </c>
      <c r="N386" s="106">
        <v>0</v>
      </c>
      <c r="O386" s="102">
        <v>0</v>
      </c>
      <c r="P386" s="106">
        <v>2</v>
      </c>
      <c r="Q386" s="106">
        <v>0</v>
      </c>
      <c r="R386" s="106">
        <v>0</v>
      </c>
      <c r="S386" s="102">
        <v>4</v>
      </c>
      <c r="T386" s="106">
        <v>0</v>
      </c>
      <c r="U386" s="106">
        <v>0</v>
      </c>
      <c r="V386" s="106">
        <v>4</v>
      </c>
      <c r="W386" s="93">
        <v>0</v>
      </c>
      <c r="X386" s="93">
        <v>4</v>
      </c>
      <c r="Y386" s="93">
        <v>0</v>
      </c>
      <c r="Z386" s="93">
        <v>0</v>
      </c>
      <c r="AA386" s="93">
        <v>0</v>
      </c>
      <c r="AB386" s="223">
        <f t="shared" si="56"/>
        <v>18</v>
      </c>
      <c r="AC386" s="211">
        <f t="shared" si="59"/>
        <v>4</v>
      </c>
      <c r="AD386" s="211">
        <f t="shared" si="60"/>
        <v>4</v>
      </c>
      <c r="AE386" s="211">
        <f t="shared" si="61"/>
        <v>6</v>
      </c>
      <c r="AF386" s="211">
        <f t="shared" si="62"/>
        <v>4</v>
      </c>
      <c r="AL386" s="5"/>
    </row>
    <row r="387" spans="1:38" x14ac:dyDescent="0.2">
      <c r="A387" s="93" t="s">
        <v>2084</v>
      </c>
      <c r="B387" s="101" t="s">
        <v>1155</v>
      </c>
      <c r="C387" s="45">
        <v>3</v>
      </c>
      <c r="D387" s="45">
        <v>2</v>
      </c>
      <c r="E387" s="45">
        <v>3</v>
      </c>
      <c r="F387" s="45">
        <v>0</v>
      </c>
      <c r="G387" s="93">
        <f t="shared" si="57"/>
        <v>2.08</v>
      </c>
      <c r="H387" s="93">
        <f t="shared" si="58"/>
        <v>97.92</v>
      </c>
      <c r="I387" s="101" t="s">
        <v>1156</v>
      </c>
      <c r="J387" s="101" t="s">
        <v>1157</v>
      </c>
      <c r="K387" s="101"/>
      <c r="L387" s="102">
        <v>4</v>
      </c>
      <c r="M387" s="106">
        <v>4</v>
      </c>
      <c r="N387" s="106">
        <v>1</v>
      </c>
      <c r="O387" s="102">
        <v>0</v>
      </c>
      <c r="P387" s="106">
        <v>0</v>
      </c>
      <c r="Q387" s="106">
        <v>0</v>
      </c>
      <c r="R387" s="106">
        <v>4</v>
      </c>
      <c r="S387" s="102">
        <v>4</v>
      </c>
      <c r="T387" s="106">
        <v>0</v>
      </c>
      <c r="U387" s="106">
        <v>0</v>
      </c>
      <c r="V387" s="106">
        <v>4</v>
      </c>
      <c r="W387" s="93">
        <v>0</v>
      </c>
      <c r="X387" s="93">
        <v>0</v>
      </c>
      <c r="Y387" s="93">
        <v>0</v>
      </c>
      <c r="Z387" s="106">
        <v>0</v>
      </c>
      <c r="AA387" s="106">
        <v>1</v>
      </c>
      <c r="AB387" s="223">
        <f t="shared" ref="AB387:AB444" si="63">SUM(L387:Z387)</f>
        <v>21</v>
      </c>
      <c r="AC387" s="211">
        <f t="shared" si="59"/>
        <v>8</v>
      </c>
      <c r="AD387" s="211">
        <f t="shared" si="60"/>
        <v>4</v>
      </c>
      <c r="AE387" s="211">
        <f t="shared" si="61"/>
        <v>1</v>
      </c>
      <c r="AF387" s="211">
        <f t="shared" si="62"/>
        <v>8</v>
      </c>
      <c r="AL387" s="5"/>
    </row>
    <row r="388" spans="1:38" x14ac:dyDescent="0.2">
      <c r="A388" s="93" t="s">
        <v>2086</v>
      </c>
      <c r="B388" s="101"/>
      <c r="C388" s="45">
        <v>6</v>
      </c>
      <c r="D388" s="45">
        <v>0</v>
      </c>
      <c r="E388" s="45">
        <v>0</v>
      </c>
      <c r="F388" s="45">
        <v>4</v>
      </c>
      <c r="G388" s="93">
        <f t="shared" si="57"/>
        <v>2.6</v>
      </c>
      <c r="H388" s="93">
        <f t="shared" si="58"/>
        <v>97.4</v>
      </c>
      <c r="I388" s="101" t="s">
        <v>1158</v>
      </c>
      <c r="J388" s="101" t="s">
        <v>1159</v>
      </c>
      <c r="K388" s="101"/>
      <c r="L388" s="102">
        <v>1</v>
      </c>
      <c r="M388" s="106">
        <v>1</v>
      </c>
      <c r="N388" s="106">
        <v>0</v>
      </c>
      <c r="O388" s="102">
        <v>0</v>
      </c>
      <c r="P388" s="106">
        <v>4</v>
      </c>
      <c r="Q388" s="106">
        <v>0</v>
      </c>
      <c r="R388" s="106">
        <v>0</v>
      </c>
      <c r="S388" s="102">
        <v>0</v>
      </c>
      <c r="T388" s="106">
        <v>0</v>
      </c>
      <c r="U388" s="106">
        <v>0</v>
      </c>
      <c r="V388" s="106">
        <v>4</v>
      </c>
      <c r="W388" s="93">
        <v>0</v>
      </c>
      <c r="X388" s="93">
        <v>0</v>
      </c>
      <c r="Y388" s="93">
        <v>0</v>
      </c>
      <c r="Z388" s="106">
        <v>0</v>
      </c>
      <c r="AA388" s="106">
        <v>0</v>
      </c>
      <c r="AB388" s="223">
        <f t="shared" si="63"/>
        <v>10</v>
      </c>
      <c r="AC388" s="211">
        <f t="shared" si="59"/>
        <v>0</v>
      </c>
      <c r="AD388" s="211">
        <f t="shared" si="60"/>
        <v>1</v>
      </c>
      <c r="AE388" s="211">
        <f t="shared" si="61"/>
        <v>4</v>
      </c>
      <c r="AF388" s="211">
        <f t="shared" si="62"/>
        <v>5</v>
      </c>
      <c r="AL388" s="5"/>
    </row>
    <row r="389" spans="1:38" x14ac:dyDescent="0.2">
      <c r="A389" s="93" t="s">
        <v>2087</v>
      </c>
      <c r="B389" s="101" t="s">
        <v>1160</v>
      </c>
      <c r="C389" s="45">
        <v>0</v>
      </c>
      <c r="D389" s="45">
        <v>0</v>
      </c>
      <c r="E389" s="45">
        <v>0</v>
      </c>
      <c r="F389" s="45">
        <v>0</v>
      </c>
      <c r="G389" s="93">
        <f t="shared" si="57"/>
        <v>0</v>
      </c>
      <c r="H389" s="93">
        <f t="shared" si="58"/>
        <v>100</v>
      </c>
      <c r="I389" s="101" t="s">
        <v>1161</v>
      </c>
      <c r="J389" s="101" t="s">
        <v>1162</v>
      </c>
      <c r="K389" s="101"/>
      <c r="L389" s="102">
        <v>0</v>
      </c>
      <c r="M389" s="106">
        <v>2</v>
      </c>
      <c r="N389" s="106">
        <v>0</v>
      </c>
      <c r="O389" s="102">
        <v>0</v>
      </c>
      <c r="P389" s="106">
        <v>4</v>
      </c>
      <c r="Q389" s="106">
        <v>0</v>
      </c>
      <c r="R389" s="106">
        <v>0</v>
      </c>
      <c r="S389" s="102">
        <v>0</v>
      </c>
      <c r="T389" s="106">
        <v>0</v>
      </c>
      <c r="U389" s="106">
        <v>0</v>
      </c>
      <c r="V389" s="106">
        <v>4</v>
      </c>
      <c r="W389" s="93">
        <v>0</v>
      </c>
      <c r="X389" s="93">
        <v>0</v>
      </c>
      <c r="Y389" s="93">
        <v>0</v>
      </c>
      <c r="Z389" s="106">
        <v>0</v>
      </c>
      <c r="AA389" s="106">
        <v>1</v>
      </c>
      <c r="AB389" s="223">
        <f t="shared" si="63"/>
        <v>10</v>
      </c>
      <c r="AC389" s="211">
        <f t="shared" si="59"/>
        <v>0</v>
      </c>
      <c r="AD389" s="211">
        <f t="shared" si="60"/>
        <v>0</v>
      </c>
      <c r="AE389" s="211">
        <f t="shared" si="61"/>
        <v>4</v>
      </c>
      <c r="AF389" s="211">
        <f t="shared" si="62"/>
        <v>6</v>
      </c>
      <c r="AL389" s="5"/>
    </row>
    <row r="390" spans="1:38" x14ac:dyDescent="0.2">
      <c r="A390" s="93" t="s">
        <v>2088</v>
      </c>
      <c r="B390" s="101" t="s">
        <v>1163</v>
      </c>
      <c r="C390" s="45">
        <v>1</v>
      </c>
      <c r="D390" s="45">
        <v>0</v>
      </c>
      <c r="E390" s="45">
        <v>1</v>
      </c>
      <c r="F390" s="45">
        <v>1</v>
      </c>
      <c r="G390" s="93">
        <f t="shared" si="57"/>
        <v>0.78</v>
      </c>
      <c r="H390" s="93">
        <f t="shared" si="58"/>
        <v>99.22</v>
      </c>
      <c r="I390" s="101" t="s">
        <v>1164</v>
      </c>
      <c r="J390" s="101" t="s">
        <v>1165</v>
      </c>
      <c r="K390" s="101"/>
      <c r="L390" s="102">
        <v>3</v>
      </c>
      <c r="M390" s="106">
        <v>1</v>
      </c>
      <c r="N390" s="106">
        <v>0</v>
      </c>
      <c r="O390" s="102">
        <v>0</v>
      </c>
      <c r="P390" s="106">
        <v>0</v>
      </c>
      <c r="Q390" s="106">
        <v>0</v>
      </c>
      <c r="R390" s="106">
        <v>0</v>
      </c>
      <c r="S390" s="102">
        <v>3</v>
      </c>
      <c r="T390" s="106">
        <v>0</v>
      </c>
      <c r="U390" s="106">
        <v>0</v>
      </c>
      <c r="V390" s="106">
        <v>2</v>
      </c>
      <c r="W390" s="93">
        <v>0</v>
      </c>
      <c r="X390" s="93">
        <v>3</v>
      </c>
      <c r="Y390" s="93">
        <v>0</v>
      </c>
      <c r="Z390" s="106">
        <v>0</v>
      </c>
      <c r="AA390" s="106">
        <v>0</v>
      </c>
      <c r="AB390" s="223">
        <f t="shared" si="63"/>
        <v>12</v>
      </c>
      <c r="AC390" s="211">
        <f t="shared" si="59"/>
        <v>3</v>
      </c>
      <c r="AD390" s="211">
        <f t="shared" si="60"/>
        <v>3</v>
      </c>
      <c r="AE390" s="211">
        <f t="shared" si="61"/>
        <v>3</v>
      </c>
      <c r="AF390" s="211">
        <f t="shared" si="62"/>
        <v>3</v>
      </c>
      <c r="AL390" s="5"/>
    </row>
    <row r="391" spans="1:38" x14ac:dyDescent="0.2">
      <c r="A391" s="93" t="s">
        <v>2089</v>
      </c>
      <c r="B391" s="101"/>
      <c r="C391" s="45">
        <v>2</v>
      </c>
      <c r="D391" s="45">
        <v>7</v>
      </c>
      <c r="E391" s="45">
        <v>3</v>
      </c>
      <c r="F391" s="45">
        <v>7</v>
      </c>
      <c r="G391" s="93">
        <f t="shared" si="57"/>
        <v>4.9400000000000004</v>
      </c>
      <c r="H391" s="93">
        <f t="shared" si="58"/>
        <v>95.06</v>
      </c>
      <c r="I391" s="101" t="s">
        <v>1166</v>
      </c>
      <c r="J391" s="101" t="s">
        <v>1167</v>
      </c>
      <c r="K391" s="101"/>
      <c r="L391" s="102">
        <v>0</v>
      </c>
      <c r="M391" s="106">
        <v>1</v>
      </c>
      <c r="N391" s="106">
        <v>0</v>
      </c>
      <c r="O391" s="102">
        <v>0</v>
      </c>
      <c r="P391" s="106">
        <v>4</v>
      </c>
      <c r="Q391" s="106">
        <v>0</v>
      </c>
      <c r="R391" s="106">
        <v>0</v>
      </c>
      <c r="S391" s="102">
        <v>3</v>
      </c>
      <c r="T391" s="106">
        <v>0</v>
      </c>
      <c r="U391" s="106">
        <v>4</v>
      </c>
      <c r="V391" s="106">
        <v>1</v>
      </c>
      <c r="W391" s="93">
        <v>0</v>
      </c>
      <c r="X391" s="93">
        <v>1</v>
      </c>
      <c r="Y391" s="93">
        <v>0</v>
      </c>
      <c r="Z391" s="106">
        <v>0</v>
      </c>
      <c r="AA391" s="106">
        <v>1</v>
      </c>
      <c r="AB391" s="223">
        <f t="shared" si="63"/>
        <v>14</v>
      </c>
      <c r="AC391" s="211">
        <f t="shared" si="59"/>
        <v>3</v>
      </c>
      <c r="AD391" s="211">
        <f t="shared" si="60"/>
        <v>0</v>
      </c>
      <c r="AE391" s="211">
        <f t="shared" si="61"/>
        <v>5</v>
      </c>
      <c r="AF391" s="211">
        <f t="shared" si="62"/>
        <v>6</v>
      </c>
      <c r="AL391" s="5"/>
    </row>
    <row r="392" spans="1:38" x14ac:dyDescent="0.2">
      <c r="A392" s="93" t="s">
        <v>2090</v>
      </c>
      <c r="B392" s="101"/>
      <c r="C392" s="45">
        <v>3</v>
      </c>
      <c r="D392" s="45">
        <v>0</v>
      </c>
      <c r="E392" s="45">
        <v>5</v>
      </c>
      <c r="F392" s="45">
        <v>5</v>
      </c>
      <c r="G392" s="93">
        <f t="shared" si="57"/>
        <v>3.38</v>
      </c>
      <c r="H392" s="93">
        <f t="shared" si="58"/>
        <v>96.62</v>
      </c>
      <c r="I392" s="101" t="s">
        <v>1168</v>
      </c>
      <c r="J392" s="101" t="s">
        <v>1169</v>
      </c>
      <c r="K392" s="101"/>
      <c r="L392" s="102">
        <v>2</v>
      </c>
      <c r="M392" s="106">
        <v>1</v>
      </c>
      <c r="N392" s="106">
        <v>0</v>
      </c>
      <c r="O392" s="102">
        <v>0</v>
      </c>
      <c r="P392" s="106">
        <v>0</v>
      </c>
      <c r="Q392" s="106">
        <v>0</v>
      </c>
      <c r="R392" s="106">
        <v>4</v>
      </c>
      <c r="S392" s="102">
        <v>4</v>
      </c>
      <c r="T392" s="106">
        <v>0</v>
      </c>
      <c r="U392" s="106">
        <v>0</v>
      </c>
      <c r="V392" s="106">
        <v>2</v>
      </c>
      <c r="W392" s="93">
        <v>0</v>
      </c>
      <c r="X392" s="93">
        <v>1</v>
      </c>
      <c r="Y392" s="93">
        <v>0</v>
      </c>
      <c r="Z392" s="106">
        <v>0</v>
      </c>
      <c r="AA392" s="106">
        <v>0</v>
      </c>
      <c r="AB392" s="223">
        <f t="shared" si="63"/>
        <v>14</v>
      </c>
      <c r="AC392" s="211">
        <f t="shared" si="59"/>
        <v>8</v>
      </c>
      <c r="AD392" s="211">
        <f t="shared" si="60"/>
        <v>2</v>
      </c>
      <c r="AE392" s="211">
        <f t="shared" si="61"/>
        <v>1</v>
      </c>
      <c r="AF392" s="211">
        <f t="shared" si="62"/>
        <v>3</v>
      </c>
      <c r="AL392" s="5"/>
    </row>
    <row r="393" spans="1:38" x14ac:dyDescent="0.2">
      <c r="A393" s="93" t="s">
        <v>2091</v>
      </c>
      <c r="B393" s="101" t="s">
        <v>1170</v>
      </c>
      <c r="C393" s="45">
        <v>15</v>
      </c>
      <c r="D393" s="45">
        <v>15</v>
      </c>
      <c r="E393" s="45">
        <v>5</v>
      </c>
      <c r="F393" s="45">
        <v>2</v>
      </c>
      <c r="G393" s="93">
        <f t="shared" si="57"/>
        <v>9.620000000000001</v>
      </c>
      <c r="H393" s="93">
        <f t="shared" si="58"/>
        <v>90.38</v>
      </c>
      <c r="I393" s="101" t="s">
        <v>1171</v>
      </c>
      <c r="J393" s="101" t="s">
        <v>1172</v>
      </c>
      <c r="K393" s="101"/>
      <c r="L393" s="102">
        <v>2</v>
      </c>
      <c r="M393" s="106">
        <v>4</v>
      </c>
      <c r="N393" s="106">
        <v>0</v>
      </c>
      <c r="O393" s="102">
        <v>0</v>
      </c>
      <c r="P393" s="106">
        <v>3</v>
      </c>
      <c r="Q393" s="106">
        <v>0</v>
      </c>
      <c r="R393" s="106">
        <v>0</v>
      </c>
      <c r="S393" s="102">
        <v>4</v>
      </c>
      <c r="T393" s="106">
        <v>0</v>
      </c>
      <c r="U393" s="106">
        <v>0</v>
      </c>
      <c r="V393" s="106">
        <v>3</v>
      </c>
      <c r="W393" s="93">
        <v>0</v>
      </c>
      <c r="X393" s="93">
        <v>0</v>
      </c>
      <c r="Y393" s="93">
        <v>0</v>
      </c>
      <c r="Z393" s="106">
        <v>0</v>
      </c>
      <c r="AA393" s="106">
        <v>0</v>
      </c>
      <c r="AB393" s="223">
        <f t="shared" si="63"/>
        <v>16</v>
      </c>
      <c r="AC393" s="211">
        <f t="shared" si="59"/>
        <v>4</v>
      </c>
      <c r="AD393" s="211">
        <f t="shared" si="60"/>
        <v>2</v>
      </c>
      <c r="AE393" s="211">
        <f t="shared" si="61"/>
        <v>3</v>
      </c>
      <c r="AF393" s="211">
        <f t="shared" si="62"/>
        <v>7</v>
      </c>
      <c r="AL393" s="5"/>
    </row>
    <row r="394" spans="1:38" x14ac:dyDescent="0.2">
      <c r="A394" s="93" t="s">
        <v>2092</v>
      </c>
      <c r="B394" s="101"/>
      <c r="C394" s="45">
        <v>0</v>
      </c>
      <c r="D394" s="45">
        <v>0</v>
      </c>
      <c r="E394" s="45">
        <v>1</v>
      </c>
      <c r="F394" s="45">
        <v>1</v>
      </c>
      <c r="G394" s="93">
        <f t="shared" si="57"/>
        <v>0.52</v>
      </c>
      <c r="H394" s="93">
        <f t="shared" si="58"/>
        <v>99.48</v>
      </c>
      <c r="I394" s="101" t="s">
        <v>1173</v>
      </c>
      <c r="J394" s="101" t="s">
        <v>1174</v>
      </c>
      <c r="K394" s="101"/>
      <c r="L394" s="102">
        <v>1</v>
      </c>
      <c r="M394" s="106">
        <v>1</v>
      </c>
      <c r="N394" s="106">
        <v>1</v>
      </c>
      <c r="O394" s="102">
        <v>0</v>
      </c>
      <c r="P394" s="106">
        <v>0</v>
      </c>
      <c r="Q394" s="106">
        <v>0</v>
      </c>
      <c r="R394" s="106">
        <v>3</v>
      </c>
      <c r="S394" s="102">
        <v>2</v>
      </c>
      <c r="T394" s="106">
        <v>0</v>
      </c>
      <c r="U394" s="106">
        <v>0</v>
      </c>
      <c r="V394" s="106">
        <v>1</v>
      </c>
      <c r="W394" s="93">
        <v>0</v>
      </c>
      <c r="X394" s="93">
        <v>1</v>
      </c>
      <c r="Y394" s="93">
        <v>1</v>
      </c>
      <c r="Z394" s="106">
        <v>0</v>
      </c>
      <c r="AA394" s="106">
        <v>0</v>
      </c>
      <c r="AB394" s="223">
        <f t="shared" si="63"/>
        <v>11</v>
      </c>
      <c r="AC394" s="211">
        <f t="shared" si="59"/>
        <v>5</v>
      </c>
      <c r="AD394" s="211">
        <f t="shared" si="60"/>
        <v>1</v>
      </c>
      <c r="AE394" s="211">
        <f t="shared" si="61"/>
        <v>3</v>
      </c>
      <c r="AF394" s="211">
        <f t="shared" si="62"/>
        <v>2</v>
      </c>
      <c r="AL394" s="5"/>
    </row>
    <row r="395" spans="1:38" x14ac:dyDescent="0.2">
      <c r="A395" s="93" t="s">
        <v>2093</v>
      </c>
      <c r="B395" s="101" t="s">
        <v>1175</v>
      </c>
      <c r="C395" s="45">
        <v>0</v>
      </c>
      <c r="D395" s="45">
        <v>0</v>
      </c>
      <c r="E395" s="45">
        <v>0</v>
      </c>
      <c r="F395" s="45">
        <v>0</v>
      </c>
      <c r="G395" s="93">
        <f t="shared" si="57"/>
        <v>0</v>
      </c>
      <c r="H395" s="93">
        <f t="shared" si="58"/>
        <v>100</v>
      </c>
      <c r="I395" s="101" t="s">
        <v>1176</v>
      </c>
      <c r="J395" s="101" t="s">
        <v>1177</v>
      </c>
      <c r="K395" s="101"/>
      <c r="L395" s="102">
        <v>4</v>
      </c>
      <c r="M395" s="106">
        <v>0</v>
      </c>
      <c r="N395" s="106">
        <v>0</v>
      </c>
      <c r="O395" s="102">
        <v>0</v>
      </c>
      <c r="P395" s="106">
        <v>0</v>
      </c>
      <c r="Q395" s="106">
        <v>0</v>
      </c>
      <c r="R395" s="106">
        <v>4</v>
      </c>
      <c r="S395" s="102">
        <v>0</v>
      </c>
      <c r="T395" s="106">
        <v>0</v>
      </c>
      <c r="U395" s="106">
        <v>0</v>
      </c>
      <c r="V395" s="106">
        <v>0</v>
      </c>
      <c r="W395" s="93">
        <v>0</v>
      </c>
      <c r="X395" s="93">
        <v>0</v>
      </c>
      <c r="Y395" s="93">
        <v>3</v>
      </c>
      <c r="Z395" s="106">
        <v>0</v>
      </c>
      <c r="AA395" s="106">
        <v>0</v>
      </c>
      <c r="AB395" s="223">
        <f t="shared" si="63"/>
        <v>11</v>
      </c>
      <c r="AC395" s="211">
        <f t="shared" si="59"/>
        <v>4</v>
      </c>
      <c r="AD395" s="211">
        <f t="shared" si="60"/>
        <v>4</v>
      </c>
      <c r="AE395" s="211">
        <f t="shared" si="61"/>
        <v>3</v>
      </c>
      <c r="AF395" s="211">
        <f t="shared" si="62"/>
        <v>0</v>
      </c>
      <c r="AL395" s="5"/>
    </row>
    <row r="396" spans="1:38" x14ac:dyDescent="0.2">
      <c r="A396" s="93" t="s">
        <v>2094</v>
      </c>
      <c r="B396" s="101"/>
      <c r="C396" s="45">
        <v>30</v>
      </c>
      <c r="D396" s="45">
        <v>12</v>
      </c>
      <c r="E396" s="45">
        <v>15</v>
      </c>
      <c r="F396" s="45">
        <v>20</v>
      </c>
      <c r="G396" s="93">
        <f t="shared" si="57"/>
        <v>20.02</v>
      </c>
      <c r="H396" s="93">
        <f t="shared" si="58"/>
        <v>79.98</v>
      </c>
      <c r="I396" s="101" t="s">
        <v>1178</v>
      </c>
      <c r="J396" s="101" t="s">
        <v>1179</v>
      </c>
      <c r="K396" s="101"/>
      <c r="L396" s="102">
        <v>0</v>
      </c>
      <c r="M396" s="106">
        <v>2</v>
      </c>
      <c r="N396" s="106">
        <v>0</v>
      </c>
      <c r="O396" s="102">
        <v>0</v>
      </c>
      <c r="P396" s="106">
        <v>1</v>
      </c>
      <c r="Q396" s="106">
        <v>0</v>
      </c>
      <c r="R396" s="106">
        <v>0</v>
      </c>
      <c r="S396" s="102">
        <v>0</v>
      </c>
      <c r="T396" s="106">
        <v>0</v>
      </c>
      <c r="U396" s="106">
        <v>0</v>
      </c>
      <c r="V396" s="106">
        <v>3</v>
      </c>
      <c r="W396" s="93">
        <v>0</v>
      </c>
      <c r="X396" s="93">
        <v>0</v>
      </c>
      <c r="Y396" s="93">
        <v>0</v>
      </c>
      <c r="Z396" s="106">
        <v>0</v>
      </c>
      <c r="AA396" s="106">
        <v>2</v>
      </c>
      <c r="AB396" s="223">
        <f t="shared" si="63"/>
        <v>6</v>
      </c>
      <c r="AC396" s="211">
        <f t="shared" si="59"/>
        <v>0</v>
      </c>
      <c r="AD396" s="211">
        <f t="shared" si="60"/>
        <v>0</v>
      </c>
      <c r="AE396" s="211">
        <f t="shared" si="61"/>
        <v>1</v>
      </c>
      <c r="AF396" s="211">
        <f t="shared" si="62"/>
        <v>5</v>
      </c>
      <c r="AL396" s="5"/>
    </row>
    <row r="397" spans="1:38" x14ac:dyDescent="0.2">
      <c r="A397" s="93" t="s">
        <v>2095</v>
      </c>
      <c r="B397" s="101" t="s">
        <v>1180</v>
      </c>
      <c r="C397" s="45">
        <v>2</v>
      </c>
      <c r="D397" s="45">
        <v>0</v>
      </c>
      <c r="E397" s="45">
        <v>0</v>
      </c>
      <c r="F397" s="45">
        <v>0</v>
      </c>
      <c r="G397" s="93">
        <f t="shared" si="57"/>
        <v>0.52</v>
      </c>
      <c r="H397" s="93">
        <f t="shared" si="58"/>
        <v>99.48</v>
      </c>
      <c r="I397" s="101" t="s">
        <v>1181</v>
      </c>
      <c r="J397" s="101" t="s">
        <v>1182</v>
      </c>
      <c r="K397" s="101"/>
      <c r="L397" s="102">
        <v>3</v>
      </c>
      <c r="M397" s="106">
        <v>0</v>
      </c>
      <c r="N397" s="106">
        <v>0</v>
      </c>
      <c r="O397" s="102">
        <v>0</v>
      </c>
      <c r="P397" s="106">
        <v>0</v>
      </c>
      <c r="Q397" s="106">
        <v>0</v>
      </c>
      <c r="R397" s="106">
        <v>4</v>
      </c>
      <c r="S397" s="102">
        <v>4</v>
      </c>
      <c r="T397" s="106">
        <v>0</v>
      </c>
      <c r="U397" s="106">
        <v>0</v>
      </c>
      <c r="V397" s="106">
        <v>0</v>
      </c>
      <c r="W397" s="93">
        <v>0</v>
      </c>
      <c r="X397" s="93">
        <v>2</v>
      </c>
      <c r="Y397" s="93">
        <v>1</v>
      </c>
      <c r="Z397" s="106">
        <v>0</v>
      </c>
      <c r="AA397" s="106"/>
      <c r="AB397" s="223">
        <f t="shared" si="63"/>
        <v>14</v>
      </c>
      <c r="AC397" s="211">
        <f t="shared" si="59"/>
        <v>8</v>
      </c>
      <c r="AD397" s="211">
        <f t="shared" si="60"/>
        <v>3</v>
      </c>
      <c r="AE397" s="211">
        <f t="shared" si="61"/>
        <v>3</v>
      </c>
      <c r="AF397" s="211">
        <f t="shared" si="62"/>
        <v>0</v>
      </c>
      <c r="AL397" s="5"/>
    </row>
    <row r="398" spans="1:38" x14ac:dyDescent="0.2">
      <c r="A398" s="93" t="s">
        <v>2096</v>
      </c>
      <c r="B398" s="101"/>
      <c r="C398" s="45">
        <v>50</v>
      </c>
      <c r="D398" s="45">
        <v>8</v>
      </c>
      <c r="E398" s="45">
        <v>0</v>
      </c>
      <c r="F398" s="45">
        <v>8</v>
      </c>
      <c r="G398" s="93">
        <f t="shared" si="57"/>
        <v>17.16</v>
      </c>
      <c r="H398" s="93">
        <f t="shared" si="58"/>
        <v>82.84</v>
      </c>
      <c r="I398" s="101" t="s">
        <v>1183</v>
      </c>
      <c r="J398" s="101" t="s">
        <v>1184</v>
      </c>
      <c r="K398" s="101"/>
      <c r="L398" s="102">
        <v>4</v>
      </c>
      <c r="M398" s="106">
        <v>3</v>
      </c>
      <c r="N398" s="106">
        <v>1</v>
      </c>
      <c r="O398" s="102">
        <v>0</v>
      </c>
      <c r="P398" s="106">
        <v>0</v>
      </c>
      <c r="Q398" s="106">
        <v>0</v>
      </c>
      <c r="R398" s="106">
        <v>0</v>
      </c>
      <c r="S398" s="102">
        <v>4</v>
      </c>
      <c r="T398" s="106">
        <v>0</v>
      </c>
      <c r="U398" s="106">
        <v>2</v>
      </c>
      <c r="V398" s="106">
        <v>1</v>
      </c>
      <c r="W398" s="93">
        <v>0</v>
      </c>
      <c r="X398" s="93">
        <v>2</v>
      </c>
      <c r="Y398" s="93">
        <v>0</v>
      </c>
      <c r="Z398" s="106">
        <v>0</v>
      </c>
      <c r="AA398" s="106">
        <v>4</v>
      </c>
      <c r="AB398" s="223">
        <f t="shared" si="63"/>
        <v>17</v>
      </c>
      <c r="AC398" s="211">
        <f t="shared" si="59"/>
        <v>4</v>
      </c>
      <c r="AD398" s="211">
        <f t="shared" si="60"/>
        <v>4</v>
      </c>
      <c r="AE398" s="211">
        <f t="shared" si="61"/>
        <v>3</v>
      </c>
      <c r="AF398" s="211">
        <f t="shared" si="62"/>
        <v>6</v>
      </c>
      <c r="AL398" s="5"/>
    </row>
    <row r="399" spans="1:38" x14ac:dyDescent="0.2">
      <c r="A399" s="93" t="s">
        <v>2097</v>
      </c>
      <c r="B399" s="101"/>
      <c r="C399" s="45">
        <v>10</v>
      </c>
      <c r="D399" s="45">
        <v>6</v>
      </c>
      <c r="E399" s="45">
        <v>6</v>
      </c>
      <c r="F399" s="45">
        <v>5</v>
      </c>
      <c r="G399" s="93">
        <f t="shared" si="57"/>
        <v>7.0200000000000005</v>
      </c>
      <c r="H399" s="93">
        <f t="shared" si="58"/>
        <v>92.98</v>
      </c>
      <c r="I399" s="101" t="s">
        <v>1185</v>
      </c>
      <c r="J399" s="101" t="s">
        <v>74</v>
      </c>
      <c r="K399" s="101"/>
      <c r="L399" s="102">
        <v>4</v>
      </c>
      <c r="M399" s="106">
        <v>0</v>
      </c>
      <c r="N399" s="106">
        <v>0</v>
      </c>
      <c r="O399" s="102">
        <v>0</v>
      </c>
      <c r="P399" s="106">
        <v>1</v>
      </c>
      <c r="Q399" s="106">
        <v>0</v>
      </c>
      <c r="R399" s="106">
        <v>0</v>
      </c>
      <c r="S399" s="102">
        <v>4</v>
      </c>
      <c r="T399" s="106">
        <v>0</v>
      </c>
      <c r="U399" s="106">
        <v>0</v>
      </c>
      <c r="V399" s="106">
        <v>4</v>
      </c>
      <c r="W399" s="93">
        <v>4</v>
      </c>
      <c r="X399" s="93">
        <v>3</v>
      </c>
      <c r="Y399" s="93">
        <v>2</v>
      </c>
      <c r="Z399" s="106">
        <v>0</v>
      </c>
      <c r="AA399" s="106">
        <v>0</v>
      </c>
      <c r="AB399" s="223">
        <f t="shared" si="63"/>
        <v>22</v>
      </c>
      <c r="AC399" s="211">
        <f t="shared" si="59"/>
        <v>8</v>
      </c>
      <c r="AD399" s="211">
        <f t="shared" si="60"/>
        <v>4</v>
      </c>
      <c r="AE399" s="211">
        <f t="shared" si="61"/>
        <v>6</v>
      </c>
      <c r="AF399" s="211">
        <f t="shared" si="62"/>
        <v>4</v>
      </c>
      <c r="AL399" s="5"/>
    </row>
    <row r="400" spans="1:38" x14ac:dyDescent="0.2">
      <c r="A400" s="93" t="s">
        <v>2098</v>
      </c>
      <c r="B400" s="101"/>
      <c r="C400" s="45">
        <v>20</v>
      </c>
      <c r="D400" s="45">
        <v>4</v>
      </c>
      <c r="E400" s="45">
        <v>0</v>
      </c>
      <c r="F400" s="45">
        <v>4</v>
      </c>
      <c r="G400" s="93">
        <f t="shared" si="57"/>
        <v>7.28</v>
      </c>
      <c r="H400" s="93">
        <f t="shared" si="58"/>
        <v>92.72</v>
      </c>
      <c r="I400" s="101" t="s">
        <v>1186</v>
      </c>
      <c r="J400" s="101" t="s">
        <v>1187</v>
      </c>
      <c r="K400" s="101"/>
      <c r="L400" s="102">
        <v>1</v>
      </c>
      <c r="M400" s="106">
        <v>4</v>
      </c>
      <c r="N400" s="106">
        <v>0</v>
      </c>
      <c r="O400" s="102">
        <v>0</v>
      </c>
      <c r="P400" s="106">
        <v>0</v>
      </c>
      <c r="Q400" s="106">
        <v>0</v>
      </c>
      <c r="R400" s="106">
        <v>0</v>
      </c>
      <c r="S400" s="102">
        <v>4</v>
      </c>
      <c r="T400" s="106">
        <v>0</v>
      </c>
      <c r="U400" s="106">
        <v>0</v>
      </c>
      <c r="V400" s="106">
        <v>2</v>
      </c>
      <c r="W400" s="93">
        <v>0</v>
      </c>
      <c r="X400" s="93">
        <v>3</v>
      </c>
      <c r="Y400" s="93">
        <v>0</v>
      </c>
      <c r="Z400" s="106">
        <v>0</v>
      </c>
      <c r="AA400" s="106">
        <v>2</v>
      </c>
      <c r="AB400" s="223">
        <f t="shared" si="63"/>
        <v>14</v>
      </c>
      <c r="AC400" s="211">
        <f t="shared" si="59"/>
        <v>4</v>
      </c>
      <c r="AD400" s="211">
        <f t="shared" si="60"/>
        <v>1</v>
      </c>
      <c r="AE400" s="211">
        <f t="shared" si="61"/>
        <v>3</v>
      </c>
      <c r="AF400" s="211">
        <f t="shared" si="62"/>
        <v>6</v>
      </c>
      <c r="AL400" s="5"/>
    </row>
    <row r="401" spans="1:38" x14ac:dyDescent="0.2">
      <c r="A401" s="93" t="s">
        <v>2099</v>
      </c>
      <c r="B401" s="101"/>
      <c r="C401" s="45">
        <v>2</v>
      </c>
      <c r="D401" s="45">
        <v>7</v>
      </c>
      <c r="E401" s="45">
        <v>2</v>
      </c>
      <c r="F401" s="45">
        <v>2</v>
      </c>
      <c r="G401" s="93">
        <f t="shared" si="57"/>
        <v>3.38</v>
      </c>
      <c r="H401" s="93">
        <f t="shared" si="58"/>
        <v>96.62</v>
      </c>
      <c r="I401" s="101" t="s">
        <v>1188</v>
      </c>
      <c r="J401" s="101" t="s">
        <v>1189</v>
      </c>
      <c r="K401" s="101"/>
      <c r="L401" s="102">
        <v>1</v>
      </c>
      <c r="M401" s="106">
        <v>0</v>
      </c>
      <c r="N401" s="106">
        <v>0</v>
      </c>
      <c r="O401" s="102">
        <v>0</v>
      </c>
      <c r="P401" s="106">
        <v>0</v>
      </c>
      <c r="Q401" s="106">
        <v>0</v>
      </c>
      <c r="R401" s="106">
        <v>0</v>
      </c>
      <c r="S401" s="102">
        <v>4</v>
      </c>
      <c r="T401" s="106">
        <v>0</v>
      </c>
      <c r="U401" s="106">
        <v>0</v>
      </c>
      <c r="V401" s="106">
        <v>0</v>
      </c>
      <c r="W401" s="93">
        <v>0</v>
      </c>
      <c r="X401" s="93">
        <v>2</v>
      </c>
      <c r="Y401" s="93">
        <v>1</v>
      </c>
      <c r="Z401" s="106">
        <v>0</v>
      </c>
      <c r="AA401" s="106">
        <v>1</v>
      </c>
      <c r="AB401" s="223">
        <f t="shared" si="63"/>
        <v>8</v>
      </c>
      <c r="AC401" s="211">
        <f t="shared" si="59"/>
        <v>4</v>
      </c>
      <c r="AD401" s="211">
        <f t="shared" si="60"/>
        <v>1</v>
      </c>
      <c r="AE401" s="211">
        <f t="shared" si="61"/>
        <v>3</v>
      </c>
      <c r="AF401" s="211">
        <f t="shared" si="62"/>
        <v>0</v>
      </c>
      <c r="AL401" s="5"/>
    </row>
    <row r="402" spans="1:38" x14ac:dyDescent="0.2">
      <c r="A402" s="93" t="s">
        <v>2100</v>
      </c>
      <c r="B402" s="101" t="s">
        <v>1045</v>
      </c>
      <c r="C402" s="45">
        <v>2</v>
      </c>
      <c r="D402" s="45">
        <v>4</v>
      </c>
      <c r="E402" s="45">
        <v>0</v>
      </c>
      <c r="F402" s="45">
        <v>0</v>
      </c>
      <c r="G402" s="93">
        <f t="shared" si="57"/>
        <v>1.56</v>
      </c>
      <c r="H402" s="93">
        <f t="shared" si="58"/>
        <v>98.44</v>
      </c>
      <c r="I402" s="101" t="s">
        <v>1190</v>
      </c>
      <c r="J402" s="101" t="s">
        <v>1191</v>
      </c>
      <c r="K402" s="101"/>
      <c r="L402" s="102">
        <v>2</v>
      </c>
      <c r="M402" s="106">
        <v>0</v>
      </c>
      <c r="N402" s="106">
        <v>0</v>
      </c>
      <c r="O402" s="102">
        <v>0</v>
      </c>
      <c r="P402" s="106">
        <v>2</v>
      </c>
      <c r="Q402" s="106">
        <v>0</v>
      </c>
      <c r="R402" s="106">
        <v>0</v>
      </c>
      <c r="S402" s="102">
        <v>4</v>
      </c>
      <c r="T402" s="106">
        <v>0</v>
      </c>
      <c r="U402" s="106">
        <v>0</v>
      </c>
      <c r="V402" s="106">
        <v>4</v>
      </c>
      <c r="W402" s="93">
        <v>0</v>
      </c>
      <c r="X402" s="93">
        <v>3</v>
      </c>
      <c r="Y402" s="93">
        <v>0</v>
      </c>
      <c r="Z402" s="106">
        <v>0</v>
      </c>
      <c r="AA402" s="106">
        <v>0</v>
      </c>
      <c r="AB402" s="223">
        <f t="shared" si="63"/>
        <v>15</v>
      </c>
      <c r="AC402" s="211">
        <f t="shared" si="59"/>
        <v>4</v>
      </c>
      <c r="AD402" s="211">
        <f t="shared" si="60"/>
        <v>2</v>
      </c>
      <c r="AE402" s="211">
        <f t="shared" si="61"/>
        <v>5</v>
      </c>
      <c r="AF402" s="211">
        <f t="shared" si="62"/>
        <v>4</v>
      </c>
      <c r="AL402" s="5"/>
    </row>
    <row r="403" spans="1:38" x14ac:dyDescent="0.2">
      <c r="A403" s="93" t="s">
        <v>2101</v>
      </c>
      <c r="B403" s="101"/>
      <c r="C403" s="45">
        <v>5</v>
      </c>
      <c r="D403" s="45">
        <v>4</v>
      </c>
      <c r="E403" s="45">
        <v>3</v>
      </c>
      <c r="F403" s="45">
        <v>13</v>
      </c>
      <c r="G403" s="93">
        <f t="shared" si="57"/>
        <v>6.5</v>
      </c>
      <c r="H403" s="93">
        <f t="shared" si="58"/>
        <v>93.5</v>
      </c>
      <c r="I403" s="101" t="s">
        <v>69</v>
      </c>
      <c r="J403" s="101" t="s">
        <v>69</v>
      </c>
      <c r="K403" s="101"/>
      <c r="L403" s="102">
        <v>2</v>
      </c>
      <c r="M403" s="106">
        <v>0</v>
      </c>
      <c r="N403" s="106">
        <v>0</v>
      </c>
      <c r="O403" s="102">
        <v>0</v>
      </c>
      <c r="P403" s="106">
        <v>0</v>
      </c>
      <c r="Q403" s="106">
        <v>0</v>
      </c>
      <c r="R403" s="106">
        <v>0</v>
      </c>
      <c r="S403" s="102">
        <v>4</v>
      </c>
      <c r="T403" s="106">
        <v>0</v>
      </c>
      <c r="U403" s="106">
        <v>0</v>
      </c>
      <c r="V403" s="106">
        <v>3</v>
      </c>
      <c r="W403" s="93">
        <v>0</v>
      </c>
      <c r="X403" s="93">
        <v>3</v>
      </c>
      <c r="Y403" s="93">
        <v>0</v>
      </c>
      <c r="Z403" s="106">
        <v>0</v>
      </c>
      <c r="AA403" s="106">
        <v>1</v>
      </c>
      <c r="AB403" s="223">
        <f t="shared" si="63"/>
        <v>12</v>
      </c>
      <c r="AC403" s="211">
        <f t="shared" si="59"/>
        <v>4</v>
      </c>
      <c r="AD403" s="211">
        <f t="shared" si="60"/>
        <v>2</v>
      </c>
      <c r="AE403" s="211">
        <f t="shared" si="61"/>
        <v>3</v>
      </c>
      <c r="AF403" s="211">
        <f t="shared" si="62"/>
        <v>3</v>
      </c>
      <c r="AL403" s="5"/>
    </row>
    <row r="404" spans="1:38" x14ac:dyDescent="0.2">
      <c r="A404" s="93" t="s">
        <v>2102</v>
      </c>
      <c r="B404" s="101"/>
      <c r="C404" s="45">
        <v>4</v>
      </c>
      <c r="D404" s="45">
        <v>2</v>
      </c>
      <c r="E404" s="45">
        <v>4</v>
      </c>
      <c r="F404" s="45">
        <v>3</v>
      </c>
      <c r="G404" s="93">
        <f t="shared" si="57"/>
        <v>3.38</v>
      </c>
      <c r="H404" s="93">
        <f t="shared" si="58"/>
        <v>96.62</v>
      </c>
      <c r="I404" s="101" t="s">
        <v>421</v>
      </c>
      <c r="J404" s="101" t="s">
        <v>74</v>
      </c>
      <c r="K404" s="101"/>
      <c r="L404" s="102">
        <v>3</v>
      </c>
      <c r="M404" s="106">
        <v>0</v>
      </c>
      <c r="N404" s="106">
        <v>0</v>
      </c>
      <c r="O404" s="102">
        <v>0</v>
      </c>
      <c r="P404" s="106">
        <v>0</v>
      </c>
      <c r="Q404" s="106">
        <v>0</v>
      </c>
      <c r="R404" s="106">
        <v>0</v>
      </c>
      <c r="S404" s="102">
        <v>4</v>
      </c>
      <c r="T404" s="106">
        <v>0</v>
      </c>
      <c r="U404" s="106">
        <v>0</v>
      </c>
      <c r="V404" s="106">
        <v>2</v>
      </c>
      <c r="W404" s="93">
        <v>0</v>
      </c>
      <c r="X404" s="93">
        <v>2</v>
      </c>
      <c r="Y404" s="93">
        <v>1</v>
      </c>
      <c r="Z404" s="106">
        <v>0</v>
      </c>
      <c r="AA404" s="106">
        <v>0</v>
      </c>
      <c r="AB404" s="223">
        <f t="shared" si="63"/>
        <v>12</v>
      </c>
      <c r="AC404" s="211">
        <f t="shared" si="59"/>
        <v>4</v>
      </c>
      <c r="AD404" s="211">
        <f t="shared" si="60"/>
        <v>3</v>
      </c>
      <c r="AE404" s="211">
        <f t="shared" si="61"/>
        <v>3</v>
      </c>
      <c r="AF404" s="211">
        <f t="shared" si="62"/>
        <v>2</v>
      </c>
      <c r="AL404" s="5"/>
    </row>
    <row r="405" spans="1:38" x14ac:dyDescent="0.2">
      <c r="A405" s="93" t="s">
        <v>2103</v>
      </c>
      <c r="B405" s="101"/>
      <c r="C405" s="45">
        <v>1</v>
      </c>
      <c r="D405" s="45">
        <v>0</v>
      </c>
      <c r="E405" s="45">
        <v>5</v>
      </c>
      <c r="F405" s="45">
        <v>2</v>
      </c>
      <c r="G405" s="93">
        <f t="shared" si="57"/>
        <v>2.08</v>
      </c>
      <c r="H405" s="93">
        <f t="shared" si="58"/>
        <v>97.92</v>
      </c>
      <c r="I405" s="101" t="s">
        <v>1190</v>
      </c>
      <c r="J405" s="101" t="s">
        <v>1192</v>
      </c>
      <c r="K405" s="101"/>
      <c r="L405" s="102">
        <v>2</v>
      </c>
      <c r="M405" s="106">
        <v>0</v>
      </c>
      <c r="N405" s="106">
        <v>0</v>
      </c>
      <c r="O405" s="102">
        <v>0</v>
      </c>
      <c r="P405" s="106">
        <v>0</v>
      </c>
      <c r="Q405" s="106">
        <v>0</v>
      </c>
      <c r="R405" s="106">
        <v>0</v>
      </c>
      <c r="S405" s="102">
        <v>4</v>
      </c>
      <c r="T405" s="106">
        <v>0</v>
      </c>
      <c r="U405" s="106">
        <v>0</v>
      </c>
      <c r="V405" s="106">
        <v>3</v>
      </c>
      <c r="W405" s="93">
        <v>0</v>
      </c>
      <c r="X405" s="93">
        <v>0</v>
      </c>
      <c r="Y405" s="93">
        <v>0</v>
      </c>
      <c r="Z405" s="106">
        <v>0</v>
      </c>
      <c r="AA405" s="106">
        <v>0</v>
      </c>
      <c r="AB405" s="223">
        <f t="shared" si="63"/>
        <v>9</v>
      </c>
      <c r="AC405" s="211">
        <f t="shared" si="59"/>
        <v>4</v>
      </c>
      <c r="AD405" s="211">
        <f t="shared" si="60"/>
        <v>2</v>
      </c>
      <c r="AE405" s="211">
        <f t="shared" si="61"/>
        <v>0</v>
      </c>
      <c r="AF405" s="211">
        <f t="shared" si="62"/>
        <v>3</v>
      </c>
      <c r="AL405" s="5"/>
    </row>
    <row r="406" spans="1:38" x14ac:dyDescent="0.2">
      <c r="A406" s="93" t="s">
        <v>2104</v>
      </c>
      <c r="B406" s="101"/>
      <c r="C406" s="45">
        <v>4</v>
      </c>
      <c r="D406" s="45">
        <v>4</v>
      </c>
      <c r="E406" s="45">
        <v>0</v>
      </c>
      <c r="F406" s="45">
        <v>2</v>
      </c>
      <c r="G406" s="93">
        <f t="shared" si="57"/>
        <v>2.6</v>
      </c>
      <c r="H406" s="93">
        <f t="shared" si="58"/>
        <v>97.4</v>
      </c>
      <c r="I406" s="101" t="s">
        <v>69</v>
      </c>
      <c r="J406" s="101" t="s">
        <v>74</v>
      </c>
      <c r="K406" s="101"/>
      <c r="L406" s="102">
        <v>0</v>
      </c>
      <c r="M406" s="106">
        <v>0</v>
      </c>
      <c r="N406" s="106">
        <v>0</v>
      </c>
      <c r="O406" s="102">
        <v>0</v>
      </c>
      <c r="P406" s="106">
        <v>4</v>
      </c>
      <c r="Q406" s="106">
        <v>0</v>
      </c>
      <c r="R406" s="106">
        <v>0</v>
      </c>
      <c r="S406" s="102">
        <v>4</v>
      </c>
      <c r="T406" s="106">
        <v>0</v>
      </c>
      <c r="U406" s="106">
        <v>0</v>
      </c>
      <c r="V406" s="106">
        <v>2</v>
      </c>
      <c r="W406" s="93">
        <v>0</v>
      </c>
      <c r="X406" s="93">
        <v>4</v>
      </c>
      <c r="Y406" s="93">
        <v>0</v>
      </c>
      <c r="Z406" s="106">
        <v>0</v>
      </c>
      <c r="AA406" s="106">
        <v>1</v>
      </c>
      <c r="AB406" s="223">
        <f t="shared" si="63"/>
        <v>14</v>
      </c>
      <c r="AC406" s="211">
        <f t="shared" si="59"/>
        <v>4</v>
      </c>
      <c r="AD406" s="211">
        <f t="shared" si="60"/>
        <v>0</v>
      </c>
      <c r="AE406" s="211">
        <f t="shared" si="61"/>
        <v>8</v>
      </c>
      <c r="AF406" s="211">
        <f t="shared" si="62"/>
        <v>2</v>
      </c>
      <c r="AL406" s="5"/>
    </row>
    <row r="407" spans="1:38" x14ac:dyDescent="0.2">
      <c r="A407" s="93" t="s">
        <v>2105</v>
      </c>
      <c r="B407" s="101" t="s">
        <v>1193</v>
      </c>
      <c r="C407" s="45">
        <v>0</v>
      </c>
      <c r="D407" s="45">
        <v>52</v>
      </c>
      <c r="E407" s="45">
        <v>72</v>
      </c>
      <c r="F407" s="45">
        <v>22</v>
      </c>
      <c r="G407" s="93">
        <f>((AVERAGE(C407:F407))*(1.04))</f>
        <v>37.96</v>
      </c>
      <c r="H407" s="93">
        <f t="shared" si="58"/>
        <v>62.04</v>
      </c>
      <c r="I407" s="101" t="s">
        <v>1194</v>
      </c>
      <c r="J407" s="101" t="s">
        <v>1195</v>
      </c>
      <c r="K407" s="101"/>
      <c r="L407" s="102">
        <v>4</v>
      </c>
      <c r="M407" s="106">
        <v>0</v>
      </c>
      <c r="N407" s="106">
        <v>0</v>
      </c>
      <c r="O407" s="102">
        <v>1</v>
      </c>
      <c r="P407" s="106">
        <v>0</v>
      </c>
      <c r="Q407" s="106">
        <v>0</v>
      </c>
      <c r="R407" s="106">
        <v>0</v>
      </c>
      <c r="S407" s="102">
        <v>1</v>
      </c>
      <c r="T407" s="106">
        <v>0</v>
      </c>
      <c r="U407" s="106">
        <v>0</v>
      </c>
      <c r="V407" s="106">
        <v>3</v>
      </c>
      <c r="W407" s="93">
        <v>0</v>
      </c>
      <c r="X407" s="93">
        <v>0</v>
      </c>
      <c r="Y407" s="93">
        <v>0</v>
      </c>
      <c r="Z407" s="106">
        <v>0</v>
      </c>
      <c r="AA407" s="106">
        <v>4</v>
      </c>
      <c r="AB407" s="223">
        <f t="shared" si="63"/>
        <v>9</v>
      </c>
      <c r="AC407" s="211">
        <f t="shared" si="59"/>
        <v>1</v>
      </c>
      <c r="AD407" s="211">
        <f t="shared" si="60"/>
        <v>5</v>
      </c>
      <c r="AE407" s="211">
        <f t="shared" si="61"/>
        <v>0</v>
      </c>
      <c r="AF407" s="211">
        <f t="shared" si="62"/>
        <v>3</v>
      </c>
      <c r="AL407" s="5"/>
    </row>
    <row r="408" spans="1:38" x14ac:dyDescent="0.2">
      <c r="A408" s="93" t="s">
        <v>2106</v>
      </c>
      <c r="B408" s="101"/>
      <c r="C408" s="45">
        <v>4</v>
      </c>
      <c r="D408" s="45">
        <v>21</v>
      </c>
      <c r="E408" s="45">
        <v>10</v>
      </c>
      <c r="F408" s="45">
        <v>3</v>
      </c>
      <c r="G408" s="93">
        <f>((AVERAGE(C408:F408))*(1.04))</f>
        <v>9.8800000000000008</v>
      </c>
      <c r="H408" s="93">
        <f t="shared" si="58"/>
        <v>90.12</v>
      </c>
      <c r="I408" s="101" t="s">
        <v>1196</v>
      </c>
      <c r="J408" s="101" t="s">
        <v>74</v>
      </c>
      <c r="K408" s="101"/>
      <c r="L408" s="102">
        <v>0</v>
      </c>
      <c r="M408" s="106">
        <v>0</v>
      </c>
      <c r="N408" s="106">
        <v>0</v>
      </c>
      <c r="O408" s="102">
        <v>0</v>
      </c>
      <c r="P408" s="106">
        <v>4</v>
      </c>
      <c r="Q408" s="106">
        <v>0</v>
      </c>
      <c r="R408" s="106">
        <v>0</v>
      </c>
      <c r="S408" s="102">
        <v>4</v>
      </c>
      <c r="T408" s="106">
        <v>0</v>
      </c>
      <c r="U408" s="106">
        <v>0</v>
      </c>
      <c r="V408" s="106">
        <v>4</v>
      </c>
      <c r="W408" s="93">
        <v>0</v>
      </c>
      <c r="X408" s="93">
        <v>2</v>
      </c>
      <c r="Y408" s="93">
        <v>0</v>
      </c>
      <c r="Z408" s="106">
        <v>0</v>
      </c>
      <c r="AA408" s="106">
        <v>1</v>
      </c>
      <c r="AB408" s="223">
        <f t="shared" si="63"/>
        <v>14</v>
      </c>
      <c r="AC408" s="211">
        <f t="shared" si="59"/>
        <v>4</v>
      </c>
      <c r="AD408" s="211">
        <f t="shared" si="60"/>
        <v>0</v>
      </c>
      <c r="AE408" s="211">
        <f t="shared" si="61"/>
        <v>6</v>
      </c>
      <c r="AF408" s="211">
        <f t="shared" si="62"/>
        <v>4</v>
      </c>
      <c r="AL408" s="5"/>
    </row>
    <row r="409" spans="1:38" x14ac:dyDescent="0.2">
      <c r="A409" s="93" t="s">
        <v>2107</v>
      </c>
      <c r="B409" s="101" t="s">
        <v>1197</v>
      </c>
      <c r="C409" s="45">
        <v>5</v>
      </c>
      <c r="D409" s="45">
        <v>0</v>
      </c>
      <c r="E409" s="45">
        <v>1</v>
      </c>
      <c r="F409" s="45">
        <v>4</v>
      </c>
      <c r="G409" s="93">
        <f t="shared" ref="G409:G417" si="64">((AVERAGE(C409:F409))*(1.04))</f>
        <v>2.6</v>
      </c>
      <c r="H409" s="93">
        <f t="shared" ref="H409:H417" si="65">100-G409</f>
        <v>97.4</v>
      </c>
      <c r="I409" s="101" t="s">
        <v>1198</v>
      </c>
      <c r="J409" s="101" t="s">
        <v>829</v>
      </c>
      <c r="K409" s="101"/>
      <c r="L409" s="102">
        <v>1</v>
      </c>
      <c r="M409" s="106">
        <v>0</v>
      </c>
      <c r="N409" s="106">
        <v>0</v>
      </c>
      <c r="O409" s="102">
        <v>1</v>
      </c>
      <c r="P409" s="106">
        <v>0</v>
      </c>
      <c r="Q409" s="106">
        <v>0</v>
      </c>
      <c r="R409" s="106">
        <v>0</v>
      </c>
      <c r="S409" s="102">
        <v>2</v>
      </c>
      <c r="T409" s="106">
        <v>0</v>
      </c>
      <c r="U409" s="106">
        <v>0</v>
      </c>
      <c r="V409" s="106">
        <v>1</v>
      </c>
      <c r="W409" s="93">
        <v>0</v>
      </c>
      <c r="X409" s="93">
        <v>2</v>
      </c>
      <c r="Y409" s="93">
        <v>0</v>
      </c>
      <c r="Z409" s="106">
        <v>0</v>
      </c>
      <c r="AA409" s="106">
        <v>1</v>
      </c>
      <c r="AB409" s="223">
        <f t="shared" si="63"/>
        <v>7</v>
      </c>
      <c r="AC409" s="211">
        <f t="shared" si="59"/>
        <v>2</v>
      </c>
      <c r="AD409" s="211">
        <f t="shared" si="60"/>
        <v>2</v>
      </c>
      <c r="AE409" s="211">
        <f t="shared" si="61"/>
        <v>2</v>
      </c>
      <c r="AF409" s="211">
        <f t="shared" si="62"/>
        <v>1</v>
      </c>
      <c r="AL409" s="5"/>
    </row>
    <row r="410" spans="1:38" x14ac:dyDescent="0.2">
      <c r="A410" s="93" t="s">
        <v>2108</v>
      </c>
      <c r="B410" s="101"/>
      <c r="C410" s="45">
        <v>15</v>
      </c>
      <c r="D410" s="45">
        <v>6</v>
      </c>
      <c r="E410" s="45">
        <v>16</v>
      </c>
      <c r="F410" s="45">
        <v>13</v>
      </c>
      <c r="G410" s="93">
        <f t="shared" si="64"/>
        <v>13</v>
      </c>
      <c r="H410" s="93">
        <f t="shared" si="65"/>
        <v>87</v>
      </c>
      <c r="I410" s="101" t="s">
        <v>1199</v>
      </c>
      <c r="J410" s="101" t="s">
        <v>829</v>
      </c>
      <c r="K410" s="101"/>
      <c r="L410" s="102">
        <v>1</v>
      </c>
      <c r="M410" s="106">
        <v>0</v>
      </c>
      <c r="N410" s="106">
        <v>1</v>
      </c>
      <c r="O410" s="102">
        <v>0</v>
      </c>
      <c r="P410" s="106">
        <v>2</v>
      </c>
      <c r="Q410" s="106">
        <v>0</v>
      </c>
      <c r="R410" s="106">
        <v>0</v>
      </c>
      <c r="S410" s="102">
        <v>1</v>
      </c>
      <c r="T410" s="106">
        <v>0</v>
      </c>
      <c r="U410" s="106">
        <v>0</v>
      </c>
      <c r="V410" s="106">
        <v>4</v>
      </c>
      <c r="W410" s="93">
        <v>0</v>
      </c>
      <c r="X410" s="93">
        <v>2</v>
      </c>
      <c r="Y410" s="93">
        <v>0</v>
      </c>
      <c r="Z410" s="106">
        <v>0</v>
      </c>
      <c r="AA410" s="106">
        <v>1</v>
      </c>
      <c r="AB410" s="223">
        <f t="shared" si="63"/>
        <v>11</v>
      </c>
      <c r="AC410" s="211">
        <f t="shared" si="59"/>
        <v>1</v>
      </c>
      <c r="AD410" s="211">
        <f t="shared" si="60"/>
        <v>1</v>
      </c>
      <c r="AE410" s="211">
        <f t="shared" si="61"/>
        <v>5</v>
      </c>
      <c r="AF410" s="211">
        <f t="shared" si="62"/>
        <v>4</v>
      </c>
      <c r="AL410" s="5"/>
    </row>
    <row r="411" spans="1:38" x14ac:dyDescent="0.2">
      <c r="A411" s="93" t="s">
        <v>2109</v>
      </c>
      <c r="B411" s="101"/>
      <c r="C411" s="45">
        <v>2</v>
      </c>
      <c r="D411" s="45">
        <v>0</v>
      </c>
      <c r="E411" s="45">
        <v>3</v>
      </c>
      <c r="F411" s="45">
        <v>3</v>
      </c>
      <c r="G411" s="93">
        <f t="shared" si="64"/>
        <v>2.08</v>
      </c>
      <c r="H411" s="93">
        <f t="shared" si="65"/>
        <v>97.92</v>
      </c>
      <c r="I411" s="101" t="s">
        <v>1200</v>
      </c>
      <c r="J411" s="101" t="s">
        <v>1201</v>
      </c>
      <c r="K411" s="101"/>
      <c r="L411" s="102">
        <v>0</v>
      </c>
      <c r="M411" s="106">
        <v>1</v>
      </c>
      <c r="N411" s="106">
        <v>0</v>
      </c>
      <c r="O411" s="102">
        <v>0</v>
      </c>
      <c r="P411" s="106">
        <v>0</v>
      </c>
      <c r="Q411" s="106">
        <v>0</v>
      </c>
      <c r="R411" s="106">
        <v>0</v>
      </c>
      <c r="S411" s="102">
        <v>0</v>
      </c>
      <c r="T411" s="106">
        <v>0</v>
      </c>
      <c r="U411" s="106">
        <v>0</v>
      </c>
      <c r="V411" s="106">
        <v>4</v>
      </c>
      <c r="W411" s="93">
        <v>0</v>
      </c>
      <c r="X411" s="93">
        <v>0</v>
      </c>
      <c r="Y411" s="93">
        <v>0</v>
      </c>
      <c r="Z411" s="106">
        <v>0</v>
      </c>
      <c r="AA411" s="106">
        <v>2</v>
      </c>
      <c r="AB411" s="223">
        <f t="shared" si="63"/>
        <v>5</v>
      </c>
      <c r="AC411" s="211">
        <f t="shared" si="59"/>
        <v>0</v>
      </c>
      <c r="AD411" s="211">
        <f t="shared" si="60"/>
        <v>0</v>
      </c>
      <c r="AE411" s="211">
        <f t="shared" si="61"/>
        <v>0</v>
      </c>
      <c r="AF411" s="211">
        <f t="shared" si="62"/>
        <v>5</v>
      </c>
      <c r="AL411" s="5"/>
    </row>
    <row r="412" spans="1:38" x14ac:dyDescent="0.2">
      <c r="A412" s="93" t="s">
        <v>2110</v>
      </c>
      <c r="B412" s="101" t="s">
        <v>1202</v>
      </c>
      <c r="C412" s="45">
        <v>7</v>
      </c>
      <c r="D412" s="45">
        <v>12</v>
      </c>
      <c r="E412" s="45">
        <v>5</v>
      </c>
      <c r="F412" s="45">
        <v>6</v>
      </c>
      <c r="G412" s="93">
        <f t="shared" si="64"/>
        <v>7.8000000000000007</v>
      </c>
      <c r="H412" s="93">
        <f t="shared" si="65"/>
        <v>92.2</v>
      </c>
      <c r="I412" s="101" t="s">
        <v>1182</v>
      </c>
      <c r="J412" s="101" t="s">
        <v>1203</v>
      </c>
      <c r="K412" s="101"/>
      <c r="L412" s="102">
        <v>4</v>
      </c>
      <c r="M412" s="106">
        <v>0</v>
      </c>
      <c r="N412" s="106">
        <v>0</v>
      </c>
      <c r="O412" s="102">
        <v>0</v>
      </c>
      <c r="P412" s="106">
        <v>0</v>
      </c>
      <c r="Q412" s="106">
        <v>0</v>
      </c>
      <c r="R412" s="106">
        <v>4</v>
      </c>
      <c r="S412" s="102">
        <v>4</v>
      </c>
      <c r="T412" s="106">
        <v>0</v>
      </c>
      <c r="U412" s="106">
        <v>0</v>
      </c>
      <c r="V412" s="106">
        <v>0</v>
      </c>
      <c r="W412" s="93">
        <v>0</v>
      </c>
      <c r="X412" s="93">
        <v>3</v>
      </c>
      <c r="Y412" s="93">
        <v>0</v>
      </c>
      <c r="Z412" s="106">
        <v>0</v>
      </c>
      <c r="AA412" s="106">
        <v>1</v>
      </c>
      <c r="AB412" s="223">
        <f t="shared" si="63"/>
        <v>15</v>
      </c>
      <c r="AC412" s="211">
        <f t="shared" si="59"/>
        <v>8</v>
      </c>
      <c r="AD412" s="211">
        <f t="shared" si="60"/>
        <v>4</v>
      </c>
      <c r="AE412" s="211">
        <f t="shared" si="61"/>
        <v>3</v>
      </c>
      <c r="AF412" s="211">
        <f t="shared" si="62"/>
        <v>0</v>
      </c>
      <c r="AL412" s="5"/>
    </row>
    <row r="413" spans="1:38" x14ac:dyDescent="0.2">
      <c r="A413" s="93" t="s">
        <v>2111</v>
      </c>
      <c r="B413" s="101" t="s">
        <v>1204</v>
      </c>
      <c r="C413" s="45">
        <v>10</v>
      </c>
      <c r="D413" s="45">
        <v>7</v>
      </c>
      <c r="E413" s="45">
        <v>1</v>
      </c>
      <c r="F413" s="45">
        <v>6</v>
      </c>
      <c r="G413" s="93">
        <f t="shared" si="64"/>
        <v>6.24</v>
      </c>
      <c r="H413" s="93">
        <f t="shared" si="65"/>
        <v>93.76</v>
      </c>
      <c r="I413" s="101" t="s">
        <v>74</v>
      </c>
      <c r="J413" s="101" t="s">
        <v>1205</v>
      </c>
      <c r="K413" s="101"/>
      <c r="L413" s="102">
        <v>4</v>
      </c>
      <c r="M413" s="106">
        <v>0</v>
      </c>
      <c r="N413" s="106">
        <v>1</v>
      </c>
      <c r="O413" s="102">
        <v>1</v>
      </c>
      <c r="P413" s="106">
        <v>0</v>
      </c>
      <c r="Q413" s="106">
        <v>0</v>
      </c>
      <c r="R413" s="106">
        <v>4</v>
      </c>
      <c r="S413" s="102">
        <v>0</v>
      </c>
      <c r="T413" s="106">
        <v>0</v>
      </c>
      <c r="U413" s="106">
        <v>0</v>
      </c>
      <c r="V413" s="106">
        <v>3</v>
      </c>
      <c r="W413" s="93">
        <v>0</v>
      </c>
      <c r="X413" s="93">
        <v>3</v>
      </c>
      <c r="Y413" s="93">
        <v>0</v>
      </c>
      <c r="Z413" s="106">
        <v>0</v>
      </c>
      <c r="AA413" s="106">
        <v>1</v>
      </c>
      <c r="AB413" s="223">
        <f t="shared" si="63"/>
        <v>16</v>
      </c>
      <c r="AC413" s="211">
        <f t="shared" si="59"/>
        <v>4</v>
      </c>
      <c r="AD413" s="211">
        <f t="shared" si="60"/>
        <v>5</v>
      </c>
      <c r="AE413" s="211">
        <f t="shared" si="61"/>
        <v>4</v>
      </c>
      <c r="AF413" s="211">
        <f t="shared" si="62"/>
        <v>3</v>
      </c>
      <c r="AL413" s="5"/>
    </row>
    <row r="414" spans="1:38" x14ac:dyDescent="0.2">
      <c r="A414" s="93" t="s">
        <v>2112</v>
      </c>
      <c r="B414" s="101"/>
      <c r="C414" s="45">
        <v>0</v>
      </c>
      <c r="D414" s="45">
        <v>2</v>
      </c>
      <c r="E414" s="45">
        <v>10</v>
      </c>
      <c r="F414" s="45">
        <v>12</v>
      </c>
      <c r="G414" s="93">
        <f t="shared" si="64"/>
        <v>6.24</v>
      </c>
      <c r="H414" s="93">
        <f t="shared" si="65"/>
        <v>93.76</v>
      </c>
      <c r="I414" t="s">
        <v>1206</v>
      </c>
      <c r="J414" t="s">
        <v>1207</v>
      </c>
      <c r="L414">
        <v>0</v>
      </c>
      <c r="M414">
        <v>0</v>
      </c>
      <c r="N414">
        <v>0</v>
      </c>
      <c r="O414" s="3">
        <v>0</v>
      </c>
      <c r="P414" s="3">
        <v>0</v>
      </c>
      <c r="Q414" s="3">
        <v>0</v>
      </c>
      <c r="R414" s="3">
        <v>0</v>
      </c>
      <c r="S414" s="4">
        <v>1</v>
      </c>
      <c r="T414" s="106">
        <v>0</v>
      </c>
      <c r="U414" s="106">
        <v>0</v>
      </c>
      <c r="V414" s="106">
        <v>4</v>
      </c>
      <c r="W414" s="93">
        <v>0</v>
      </c>
      <c r="X414" s="93">
        <v>0</v>
      </c>
      <c r="Y414" s="93">
        <v>0</v>
      </c>
      <c r="Z414" s="106">
        <v>0</v>
      </c>
      <c r="AA414" s="106">
        <v>4</v>
      </c>
      <c r="AB414" s="223">
        <f t="shared" si="63"/>
        <v>5</v>
      </c>
      <c r="AC414" s="211">
        <f t="shared" si="59"/>
        <v>1</v>
      </c>
      <c r="AD414" s="211">
        <f t="shared" si="60"/>
        <v>0</v>
      </c>
      <c r="AE414" s="211">
        <f t="shared" si="61"/>
        <v>0</v>
      </c>
      <c r="AF414" s="211">
        <f t="shared" si="62"/>
        <v>4</v>
      </c>
      <c r="AL414" s="5"/>
    </row>
    <row r="415" spans="1:38" x14ac:dyDescent="0.2">
      <c r="A415" s="93" t="s">
        <v>2113</v>
      </c>
      <c r="B415" s="101"/>
      <c r="C415" s="45">
        <v>3</v>
      </c>
      <c r="D415" s="45">
        <v>3</v>
      </c>
      <c r="E415" s="45">
        <v>0</v>
      </c>
      <c r="F415" s="45">
        <v>0</v>
      </c>
      <c r="G415" s="93">
        <f t="shared" si="64"/>
        <v>1.56</v>
      </c>
      <c r="H415" s="93">
        <f t="shared" si="65"/>
        <v>98.44</v>
      </c>
      <c r="I415" s="101" t="s">
        <v>1208</v>
      </c>
      <c r="J415" s="101" t="s">
        <v>1209</v>
      </c>
      <c r="K415" s="101"/>
      <c r="L415" s="102">
        <v>3</v>
      </c>
      <c r="M415" s="106">
        <v>0</v>
      </c>
      <c r="N415" s="106">
        <v>1</v>
      </c>
      <c r="O415" s="102">
        <v>1</v>
      </c>
      <c r="P415" s="106">
        <v>0</v>
      </c>
      <c r="Q415" s="106">
        <v>0</v>
      </c>
      <c r="R415" s="106">
        <v>0</v>
      </c>
      <c r="S415" s="102">
        <v>3</v>
      </c>
      <c r="T415" s="106">
        <v>0</v>
      </c>
      <c r="U415" s="106">
        <v>0</v>
      </c>
      <c r="V415" s="106">
        <v>3</v>
      </c>
      <c r="W415" s="93">
        <v>2</v>
      </c>
      <c r="X415" s="93">
        <v>4</v>
      </c>
      <c r="Y415" s="93">
        <v>0</v>
      </c>
      <c r="Z415" s="106">
        <v>0</v>
      </c>
      <c r="AA415" s="106">
        <v>1</v>
      </c>
      <c r="AB415" s="223">
        <f t="shared" si="63"/>
        <v>17</v>
      </c>
      <c r="AC415" s="211">
        <f t="shared" si="59"/>
        <v>5</v>
      </c>
      <c r="AD415" s="211">
        <f t="shared" si="60"/>
        <v>4</v>
      </c>
      <c r="AE415" s="211">
        <f t="shared" si="61"/>
        <v>5</v>
      </c>
      <c r="AF415" s="211">
        <f t="shared" si="62"/>
        <v>3</v>
      </c>
      <c r="AL415" s="5"/>
    </row>
    <row r="416" spans="1:38" x14ac:dyDescent="0.2">
      <c r="A416" s="93" t="s">
        <v>2114</v>
      </c>
      <c r="B416" s="101" t="s">
        <v>1210</v>
      </c>
      <c r="C416" s="45">
        <v>1</v>
      </c>
      <c r="D416" s="45">
        <v>1</v>
      </c>
      <c r="E416" s="45">
        <v>5</v>
      </c>
      <c r="F416" s="45">
        <v>0</v>
      </c>
      <c r="G416" s="93">
        <f t="shared" si="64"/>
        <v>1.82</v>
      </c>
      <c r="H416" s="93">
        <f t="shared" si="65"/>
        <v>98.18</v>
      </c>
      <c r="I416" s="101" t="s">
        <v>1168</v>
      </c>
      <c r="J416" s="101" t="s">
        <v>1211</v>
      </c>
      <c r="K416" s="101"/>
      <c r="L416" s="102">
        <v>0</v>
      </c>
      <c r="M416" s="106">
        <v>0</v>
      </c>
      <c r="N416" s="106">
        <v>0</v>
      </c>
      <c r="O416" s="102">
        <v>0</v>
      </c>
      <c r="P416" s="106">
        <v>3</v>
      </c>
      <c r="Q416" s="106">
        <v>0</v>
      </c>
      <c r="R416" s="106">
        <v>0</v>
      </c>
      <c r="S416" s="102">
        <v>3</v>
      </c>
      <c r="T416" s="106">
        <v>0</v>
      </c>
      <c r="U416" s="106">
        <v>0</v>
      </c>
      <c r="V416" s="106">
        <v>4</v>
      </c>
      <c r="W416" s="93">
        <v>0</v>
      </c>
      <c r="X416" s="93">
        <v>2</v>
      </c>
      <c r="Y416" s="93">
        <v>2</v>
      </c>
      <c r="Z416" s="106">
        <v>0</v>
      </c>
      <c r="AA416" s="106">
        <v>1</v>
      </c>
      <c r="AB416" s="223">
        <f t="shared" si="63"/>
        <v>14</v>
      </c>
      <c r="AC416" s="211">
        <f t="shared" si="59"/>
        <v>3</v>
      </c>
      <c r="AD416" s="211">
        <f t="shared" si="60"/>
        <v>0</v>
      </c>
      <c r="AE416" s="211">
        <f t="shared" si="61"/>
        <v>7</v>
      </c>
      <c r="AF416" s="211">
        <f t="shared" si="62"/>
        <v>4</v>
      </c>
      <c r="AL416" s="5"/>
    </row>
    <row r="417" spans="1:38" x14ac:dyDescent="0.2">
      <c r="A417" s="93" t="s">
        <v>2115</v>
      </c>
      <c r="B417" s="162" t="s">
        <v>1160</v>
      </c>
      <c r="C417" s="163">
        <v>8</v>
      </c>
      <c r="D417" s="163">
        <v>0</v>
      </c>
      <c r="E417" s="163">
        <v>1</v>
      </c>
      <c r="F417" s="163">
        <v>3</v>
      </c>
      <c r="G417" s="154">
        <f t="shared" si="64"/>
        <v>3.12</v>
      </c>
      <c r="H417" s="154">
        <f t="shared" si="65"/>
        <v>96.88</v>
      </c>
      <c r="I417" s="162" t="s">
        <v>1212</v>
      </c>
      <c r="J417" s="162" t="s">
        <v>1127</v>
      </c>
      <c r="K417" s="162"/>
      <c r="L417" s="164">
        <v>0</v>
      </c>
      <c r="M417" s="164">
        <v>1</v>
      </c>
      <c r="N417" s="165">
        <v>0</v>
      </c>
      <c r="O417" s="164">
        <v>0</v>
      </c>
      <c r="P417" s="165">
        <v>0</v>
      </c>
      <c r="Q417" s="165">
        <v>0</v>
      </c>
      <c r="R417" s="165">
        <v>0</v>
      </c>
      <c r="S417" s="164">
        <v>0</v>
      </c>
      <c r="T417" s="165">
        <v>0</v>
      </c>
      <c r="U417" s="154">
        <v>0</v>
      </c>
      <c r="V417" s="154">
        <v>4</v>
      </c>
      <c r="W417" s="154">
        <v>0</v>
      </c>
      <c r="X417" s="154">
        <v>3</v>
      </c>
      <c r="Y417" s="154">
        <v>2</v>
      </c>
      <c r="Z417" s="165">
        <v>0</v>
      </c>
      <c r="AA417" s="165">
        <v>2</v>
      </c>
      <c r="AB417" s="223">
        <f t="shared" si="63"/>
        <v>10</v>
      </c>
      <c r="AC417" s="211">
        <f t="shared" si="59"/>
        <v>0</v>
      </c>
      <c r="AD417" s="211">
        <f t="shared" si="60"/>
        <v>0</v>
      </c>
      <c r="AE417" s="211">
        <f t="shared" si="61"/>
        <v>5</v>
      </c>
      <c r="AF417" s="211">
        <f t="shared" si="62"/>
        <v>5</v>
      </c>
      <c r="AL417" s="5"/>
    </row>
    <row r="418" spans="1:38" x14ac:dyDescent="0.2">
      <c r="A418" s="93" t="s">
        <v>1214</v>
      </c>
      <c r="B418" s="93" t="s">
        <v>1215</v>
      </c>
      <c r="C418" s="93">
        <v>13</v>
      </c>
      <c r="D418" s="93">
        <v>11</v>
      </c>
      <c r="E418" s="93">
        <v>9</v>
      </c>
      <c r="F418" s="93">
        <v>10</v>
      </c>
      <c r="G418" s="93">
        <f>((AVERAGE(C418:F418))*(1.04))</f>
        <v>11.18</v>
      </c>
      <c r="H418" s="93">
        <f>100-G418</f>
        <v>88.82</v>
      </c>
      <c r="I418" s="93" t="s">
        <v>1216</v>
      </c>
      <c r="J418" s="106" t="s">
        <v>1217</v>
      </c>
      <c r="K418" s="106"/>
      <c r="L418" s="93">
        <v>0</v>
      </c>
      <c r="M418" s="93">
        <v>0</v>
      </c>
      <c r="N418" s="93">
        <v>0</v>
      </c>
      <c r="O418" s="93">
        <v>3</v>
      </c>
      <c r="P418" s="93">
        <v>0</v>
      </c>
      <c r="Q418" s="93">
        <v>0</v>
      </c>
      <c r="R418" s="93">
        <v>0</v>
      </c>
      <c r="S418" s="93">
        <v>0</v>
      </c>
      <c r="T418" s="93">
        <v>0</v>
      </c>
      <c r="U418" s="93">
        <v>0</v>
      </c>
      <c r="V418" s="93">
        <v>0</v>
      </c>
      <c r="W418" s="93">
        <v>0</v>
      </c>
      <c r="X418" s="93">
        <v>1</v>
      </c>
      <c r="Y418" s="93">
        <v>1</v>
      </c>
      <c r="Z418" s="93">
        <v>0</v>
      </c>
      <c r="AA418" s="93">
        <v>0</v>
      </c>
      <c r="AB418" s="223">
        <f t="shared" si="63"/>
        <v>5</v>
      </c>
      <c r="AC418" s="211">
        <f t="shared" si="59"/>
        <v>0</v>
      </c>
      <c r="AD418" s="211">
        <f t="shared" si="60"/>
        <v>3</v>
      </c>
      <c r="AE418" s="211">
        <f t="shared" si="61"/>
        <v>2</v>
      </c>
      <c r="AF418" s="211">
        <f t="shared" si="62"/>
        <v>0</v>
      </c>
      <c r="AL418" s="5"/>
    </row>
    <row r="419" spans="1:38" x14ac:dyDescent="0.2">
      <c r="A419" s="211" t="s">
        <v>1218</v>
      </c>
      <c r="B419" s="211" t="s">
        <v>1219</v>
      </c>
      <c r="C419" s="211">
        <v>3</v>
      </c>
      <c r="D419" s="211">
        <v>1</v>
      </c>
      <c r="E419" s="211">
        <v>2</v>
      </c>
      <c r="F419" s="211">
        <v>4</v>
      </c>
      <c r="G419" s="211">
        <f t="shared" ref="G419:G423" si="66">((AVERAGE(C419:F419))*(1.04))</f>
        <v>2.6</v>
      </c>
      <c r="H419" s="211">
        <f t="shared" ref="H419:H423" si="67">100-G419</f>
        <v>97.4</v>
      </c>
      <c r="I419" s="211" t="s">
        <v>1216</v>
      </c>
      <c r="J419" s="211" t="s">
        <v>1220</v>
      </c>
      <c r="K419" s="211"/>
      <c r="L419" s="211">
        <v>2</v>
      </c>
      <c r="M419" s="211">
        <v>2</v>
      </c>
      <c r="N419" s="211">
        <v>0</v>
      </c>
      <c r="O419" s="211">
        <v>0</v>
      </c>
      <c r="P419" s="211">
        <v>0</v>
      </c>
      <c r="Q419" s="211">
        <v>0</v>
      </c>
      <c r="R419" s="211">
        <v>0</v>
      </c>
      <c r="S419" s="211">
        <v>4</v>
      </c>
      <c r="T419" s="211">
        <v>0</v>
      </c>
      <c r="U419" s="211">
        <v>1</v>
      </c>
      <c r="V419" s="211">
        <v>0</v>
      </c>
      <c r="W419" s="225">
        <v>2</v>
      </c>
      <c r="X419" s="211">
        <v>2</v>
      </c>
      <c r="Y419" s="211">
        <v>2</v>
      </c>
      <c r="Z419" s="211">
        <v>0</v>
      </c>
      <c r="AA419" s="211">
        <v>0</v>
      </c>
      <c r="AB419" s="223">
        <f t="shared" si="63"/>
        <v>15</v>
      </c>
      <c r="AC419" s="211">
        <f t="shared" si="59"/>
        <v>6</v>
      </c>
      <c r="AD419" s="211">
        <f t="shared" si="60"/>
        <v>2</v>
      </c>
      <c r="AE419" s="211">
        <f t="shared" si="61"/>
        <v>4</v>
      </c>
      <c r="AF419" s="211">
        <f t="shared" si="62"/>
        <v>3</v>
      </c>
      <c r="AL419" s="5"/>
    </row>
    <row r="420" spans="1:38" x14ac:dyDescent="0.2">
      <c r="A420" s="226" t="s">
        <v>1221</v>
      </c>
      <c r="B420" s="227" t="s">
        <v>1222</v>
      </c>
      <c r="C420" s="210">
        <v>4</v>
      </c>
      <c r="D420" s="210">
        <v>2</v>
      </c>
      <c r="E420" s="210">
        <v>3</v>
      </c>
      <c r="F420" s="210">
        <v>1</v>
      </c>
      <c r="G420" s="211">
        <f t="shared" si="66"/>
        <v>2.6</v>
      </c>
      <c r="H420" s="211">
        <f t="shared" si="67"/>
        <v>97.4</v>
      </c>
      <c r="I420" s="227" t="s">
        <v>1223</v>
      </c>
      <c r="J420" s="227" t="s">
        <v>1224</v>
      </c>
      <c r="K420" s="227"/>
      <c r="L420" s="211">
        <v>0</v>
      </c>
      <c r="M420" s="228">
        <v>1</v>
      </c>
      <c r="N420" s="211">
        <v>0</v>
      </c>
      <c r="O420" s="211">
        <v>0</v>
      </c>
      <c r="P420" s="211">
        <v>0</v>
      </c>
      <c r="Q420" s="211">
        <v>0</v>
      </c>
      <c r="R420" s="211">
        <v>0</v>
      </c>
      <c r="S420" s="228">
        <v>4</v>
      </c>
      <c r="T420" s="211">
        <v>0</v>
      </c>
      <c r="U420" s="211">
        <v>1</v>
      </c>
      <c r="V420" s="211">
        <v>1</v>
      </c>
      <c r="W420" s="211">
        <v>3</v>
      </c>
      <c r="X420" s="211">
        <v>2</v>
      </c>
      <c r="Y420" s="211">
        <v>2</v>
      </c>
      <c r="Z420" s="211">
        <v>0</v>
      </c>
      <c r="AA420" s="211">
        <v>0</v>
      </c>
      <c r="AB420" s="223">
        <f t="shared" si="63"/>
        <v>14</v>
      </c>
      <c r="AC420" s="211">
        <f t="shared" si="59"/>
        <v>7</v>
      </c>
      <c r="AD420" s="211">
        <f t="shared" si="60"/>
        <v>0</v>
      </c>
      <c r="AE420" s="211">
        <f t="shared" si="61"/>
        <v>4</v>
      </c>
      <c r="AF420" s="211">
        <f t="shared" si="62"/>
        <v>3</v>
      </c>
      <c r="AL420" s="5"/>
    </row>
    <row r="421" spans="1:38" x14ac:dyDescent="0.2">
      <c r="A421" s="100" t="s">
        <v>1225</v>
      </c>
      <c r="B421" s="101" t="s">
        <v>1226</v>
      </c>
      <c r="C421" s="45">
        <v>15</v>
      </c>
      <c r="D421" s="45">
        <v>2</v>
      </c>
      <c r="E421" s="45">
        <v>6</v>
      </c>
      <c r="F421" s="45">
        <v>5</v>
      </c>
      <c r="G421" s="93">
        <f t="shared" si="66"/>
        <v>7.28</v>
      </c>
      <c r="H421" s="93">
        <f t="shared" si="67"/>
        <v>92.72</v>
      </c>
      <c r="I421" s="101" t="s">
        <v>1216</v>
      </c>
      <c r="J421" s="101"/>
      <c r="K421" s="101"/>
      <c r="L421" s="93">
        <v>0</v>
      </c>
      <c r="M421" s="93">
        <v>0</v>
      </c>
      <c r="N421" s="93">
        <v>0</v>
      </c>
      <c r="O421" s="93">
        <v>0</v>
      </c>
      <c r="P421" s="93">
        <v>0</v>
      </c>
      <c r="Q421" s="93">
        <v>0</v>
      </c>
      <c r="R421" s="93">
        <v>0</v>
      </c>
      <c r="S421" s="102">
        <v>3</v>
      </c>
      <c r="T421" s="93">
        <v>0</v>
      </c>
      <c r="U421" s="93">
        <v>0</v>
      </c>
      <c r="V421" s="93">
        <v>0</v>
      </c>
      <c r="W421" s="93">
        <v>4</v>
      </c>
      <c r="X421" s="93">
        <v>0</v>
      </c>
      <c r="Y421" s="93">
        <v>0</v>
      </c>
      <c r="Z421" s="93">
        <v>0</v>
      </c>
      <c r="AA421" s="93">
        <v>0</v>
      </c>
      <c r="AB421" s="223">
        <f t="shared" si="63"/>
        <v>7</v>
      </c>
      <c r="AC421" s="211">
        <f t="shared" si="59"/>
        <v>7</v>
      </c>
      <c r="AD421" s="211">
        <f t="shared" si="60"/>
        <v>0</v>
      </c>
      <c r="AE421" s="211">
        <f t="shared" si="61"/>
        <v>0</v>
      </c>
      <c r="AF421" s="211">
        <f t="shared" si="62"/>
        <v>0</v>
      </c>
      <c r="AL421" s="5"/>
    </row>
    <row r="422" spans="1:38" x14ac:dyDescent="0.2">
      <c r="A422" s="226" t="s">
        <v>1227</v>
      </c>
      <c r="B422" s="227" t="s">
        <v>1228</v>
      </c>
      <c r="C422" s="210">
        <v>5</v>
      </c>
      <c r="D422" s="210">
        <v>8</v>
      </c>
      <c r="E422" s="210">
        <v>11</v>
      </c>
      <c r="F422" s="210">
        <v>6</v>
      </c>
      <c r="G422" s="211">
        <f t="shared" si="66"/>
        <v>7.8000000000000007</v>
      </c>
      <c r="H422" s="211">
        <f t="shared" si="67"/>
        <v>92.2</v>
      </c>
      <c r="I422" s="227" t="s">
        <v>1229</v>
      </c>
      <c r="J422" s="227" t="s">
        <v>1220</v>
      </c>
      <c r="K422" s="227"/>
      <c r="L422" s="228">
        <v>3</v>
      </c>
      <c r="M422" s="211">
        <v>0</v>
      </c>
      <c r="N422" s="211">
        <v>0</v>
      </c>
      <c r="O422" s="228">
        <v>3</v>
      </c>
      <c r="P422" s="211">
        <v>0</v>
      </c>
      <c r="Q422" s="211">
        <v>0</v>
      </c>
      <c r="R422" s="211">
        <v>0</v>
      </c>
      <c r="S422" s="228">
        <v>3</v>
      </c>
      <c r="T422" s="211">
        <v>0</v>
      </c>
      <c r="U422" s="211">
        <v>0</v>
      </c>
      <c r="V422" s="211">
        <v>0</v>
      </c>
      <c r="W422" s="211">
        <v>4</v>
      </c>
      <c r="X422" s="211">
        <v>2</v>
      </c>
      <c r="Y422" s="211">
        <v>2</v>
      </c>
      <c r="Z422" s="211">
        <v>0</v>
      </c>
      <c r="AA422" s="211">
        <v>0</v>
      </c>
      <c r="AB422" s="223">
        <f t="shared" si="63"/>
        <v>17</v>
      </c>
      <c r="AC422" s="211">
        <f t="shared" si="59"/>
        <v>7</v>
      </c>
      <c r="AD422" s="211">
        <f t="shared" si="60"/>
        <v>6</v>
      </c>
      <c r="AE422" s="211">
        <f t="shared" si="61"/>
        <v>4</v>
      </c>
      <c r="AF422" s="211">
        <f t="shared" si="62"/>
        <v>0</v>
      </c>
      <c r="AL422" s="5"/>
    </row>
    <row r="423" spans="1:38" x14ac:dyDescent="0.2">
      <c r="A423" s="226" t="s">
        <v>1230</v>
      </c>
      <c r="B423" s="227" t="s">
        <v>1231</v>
      </c>
      <c r="C423" s="210">
        <v>7</v>
      </c>
      <c r="D423" s="210">
        <v>4</v>
      </c>
      <c r="E423" s="210">
        <v>5</v>
      </c>
      <c r="F423" s="210">
        <v>6</v>
      </c>
      <c r="G423" s="211">
        <f t="shared" si="66"/>
        <v>5.7200000000000006</v>
      </c>
      <c r="H423" s="211">
        <f t="shared" si="67"/>
        <v>94.28</v>
      </c>
      <c r="I423" s="227" t="s">
        <v>1232</v>
      </c>
      <c r="J423" s="227"/>
      <c r="K423" s="227"/>
      <c r="L423" s="228">
        <v>3</v>
      </c>
      <c r="M423" s="228">
        <v>1</v>
      </c>
      <c r="N423" s="211">
        <v>0</v>
      </c>
      <c r="O423" s="228">
        <v>3</v>
      </c>
      <c r="P423" s="211">
        <v>0</v>
      </c>
      <c r="Q423" s="211">
        <v>0</v>
      </c>
      <c r="R423" s="211">
        <v>0</v>
      </c>
      <c r="S423" s="228">
        <v>1</v>
      </c>
      <c r="T423" s="211">
        <v>0</v>
      </c>
      <c r="U423" s="211">
        <v>2</v>
      </c>
      <c r="V423" s="211">
        <v>2</v>
      </c>
      <c r="W423" s="211">
        <v>2</v>
      </c>
      <c r="X423" s="211">
        <v>1</v>
      </c>
      <c r="Y423" s="211">
        <v>1</v>
      </c>
      <c r="Z423" s="211">
        <v>0</v>
      </c>
      <c r="AA423" s="211">
        <v>0</v>
      </c>
      <c r="AB423" s="223">
        <f t="shared" si="63"/>
        <v>16</v>
      </c>
      <c r="AC423" s="211">
        <f t="shared" si="59"/>
        <v>3</v>
      </c>
      <c r="AD423" s="211">
        <f t="shared" si="60"/>
        <v>6</v>
      </c>
      <c r="AE423" s="211">
        <f t="shared" si="61"/>
        <v>2</v>
      </c>
      <c r="AF423" s="211">
        <f t="shared" si="62"/>
        <v>5</v>
      </c>
      <c r="AL423" s="5"/>
    </row>
    <row r="424" spans="1:38" x14ac:dyDescent="0.2">
      <c r="A424" s="93" t="s">
        <v>2116</v>
      </c>
      <c r="B424" s="115"/>
      <c r="C424" s="93">
        <v>1</v>
      </c>
      <c r="D424" s="93">
        <v>48</v>
      </c>
      <c r="E424" s="93">
        <v>26</v>
      </c>
      <c r="F424" s="93">
        <v>0</v>
      </c>
      <c r="G424" s="93">
        <f t="shared" ref="G424:G449" si="68">((AVERAGE(C424:F424))*(1.04))</f>
        <v>19.5</v>
      </c>
      <c r="H424" s="93">
        <f t="shared" ref="H424:H449" si="69">100-G424</f>
        <v>80.5</v>
      </c>
      <c r="I424" s="93" t="s">
        <v>1258</v>
      </c>
      <c r="J424" s="93" t="s">
        <v>1259</v>
      </c>
      <c r="K424" s="93"/>
      <c r="L424" s="93">
        <v>4</v>
      </c>
      <c r="M424" s="93">
        <v>0</v>
      </c>
      <c r="N424" s="93">
        <v>0</v>
      </c>
      <c r="O424" s="93">
        <v>4</v>
      </c>
      <c r="P424" s="93">
        <v>3</v>
      </c>
      <c r="Q424" s="93">
        <v>0</v>
      </c>
      <c r="R424" s="93">
        <v>0</v>
      </c>
      <c r="S424" s="93">
        <v>0</v>
      </c>
      <c r="T424" s="93">
        <v>0</v>
      </c>
      <c r="U424" s="93">
        <v>0</v>
      </c>
      <c r="V424" s="93">
        <v>1</v>
      </c>
      <c r="W424" s="93">
        <v>4</v>
      </c>
      <c r="X424" s="93">
        <v>4</v>
      </c>
      <c r="Y424" s="93">
        <v>0</v>
      </c>
      <c r="Z424" s="93">
        <v>0</v>
      </c>
      <c r="AA424" s="93">
        <v>2</v>
      </c>
      <c r="AB424" s="223">
        <f t="shared" si="63"/>
        <v>20</v>
      </c>
      <c r="AC424" s="211">
        <f t="shared" ref="AC424:AC449" si="70">SUM(W424+S424+R424)</f>
        <v>4</v>
      </c>
      <c r="AD424" s="211">
        <f t="shared" ref="AD424:AD449" si="71">T424+Q424+O424+L424</f>
        <v>8</v>
      </c>
      <c r="AE424" s="211">
        <f t="shared" ref="AE424:AE449" si="72">Y424+X424+P424+N424</f>
        <v>7</v>
      </c>
      <c r="AF424" s="211">
        <f t="shared" ref="AF424:AF449" si="73">M424+U424+V424</f>
        <v>1</v>
      </c>
      <c r="AL424" s="5"/>
    </row>
    <row r="425" spans="1:38" x14ac:dyDescent="0.2">
      <c r="A425" s="93" t="s">
        <v>2117</v>
      </c>
      <c r="B425" s="115"/>
      <c r="C425" s="93">
        <v>3</v>
      </c>
      <c r="D425" s="93">
        <v>14</v>
      </c>
      <c r="E425" s="93">
        <v>11</v>
      </c>
      <c r="F425" s="93">
        <v>32</v>
      </c>
      <c r="G425" s="93">
        <f t="shared" si="68"/>
        <v>15.600000000000001</v>
      </c>
      <c r="H425" s="93">
        <f t="shared" si="69"/>
        <v>84.4</v>
      </c>
      <c r="I425" s="93" t="s">
        <v>1260</v>
      </c>
      <c r="J425" s="93" t="s">
        <v>1261</v>
      </c>
      <c r="K425" s="93"/>
      <c r="L425" s="93">
        <v>0</v>
      </c>
      <c r="M425" s="93">
        <v>1</v>
      </c>
      <c r="N425" s="93">
        <v>0</v>
      </c>
      <c r="O425" s="93">
        <v>4</v>
      </c>
      <c r="P425" s="93">
        <v>0</v>
      </c>
      <c r="Q425" s="93">
        <v>2</v>
      </c>
      <c r="R425" s="93">
        <v>4</v>
      </c>
      <c r="S425" s="93">
        <v>4</v>
      </c>
      <c r="T425" s="93">
        <v>2</v>
      </c>
      <c r="U425" s="93">
        <v>0</v>
      </c>
      <c r="V425" s="93">
        <v>2</v>
      </c>
      <c r="W425" s="93">
        <v>4</v>
      </c>
      <c r="X425" s="93">
        <v>4</v>
      </c>
      <c r="Y425" s="93">
        <v>0</v>
      </c>
      <c r="Z425" s="93">
        <v>2</v>
      </c>
      <c r="AA425" s="93">
        <v>3</v>
      </c>
      <c r="AB425" s="223">
        <f t="shared" si="63"/>
        <v>29</v>
      </c>
      <c r="AC425" s="211">
        <f t="shared" si="70"/>
        <v>12</v>
      </c>
      <c r="AD425" s="211">
        <f t="shared" si="71"/>
        <v>8</v>
      </c>
      <c r="AE425" s="211">
        <f t="shared" si="72"/>
        <v>4</v>
      </c>
      <c r="AF425" s="211">
        <f t="shared" si="73"/>
        <v>3</v>
      </c>
      <c r="AL425" s="5"/>
    </row>
    <row r="426" spans="1:38" x14ac:dyDescent="0.2">
      <c r="A426" s="93" t="s">
        <v>2118</v>
      </c>
      <c r="B426" s="115" t="s">
        <v>1262</v>
      </c>
      <c r="C426" s="45">
        <v>7</v>
      </c>
      <c r="D426" s="45">
        <v>26</v>
      </c>
      <c r="E426" s="45">
        <v>24</v>
      </c>
      <c r="F426" s="45">
        <v>21</v>
      </c>
      <c r="G426" s="93">
        <f t="shared" si="68"/>
        <v>20.28</v>
      </c>
      <c r="H426" s="93">
        <f t="shared" si="69"/>
        <v>79.72</v>
      </c>
      <c r="I426" s="115" t="s">
        <v>1263</v>
      </c>
      <c r="J426" s="115" t="s">
        <v>1264</v>
      </c>
      <c r="K426" s="115"/>
      <c r="L426" s="93">
        <v>0</v>
      </c>
      <c r="M426" s="93">
        <v>2</v>
      </c>
      <c r="N426" s="93">
        <v>0</v>
      </c>
      <c r="O426" s="93">
        <v>4</v>
      </c>
      <c r="P426" s="93">
        <v>0</v>
      </c>
      <c r="Q426" s="93">
        <v>0</v>
      </c>
      <c r="R426" s="93">
        <v>4</v>
      </c>
      <c r="S426" s="108">
        <v>2</v>
      </c>
      <c r="T426" s="93">
        <v>4</v>
      </c>
      <c r="U426" s="93">
        <v>0</v>
      </c>
      <c r="V426" s="93">
        <v>2</v>
      </c>
      <c r="W426" s="93">
        <v>4</v>
      </c>
      <c r="X426" s="93">
        <v>2</v>
      </c>
      <c r="Y426" s="93">
        <v>0</v>
      </c>
      <c r="Z426" s="93">
        <v>0</v>
      </c>
      <c r="AA426" s="93">
        <v>4</v>
      </c>
      <c r="AB426" s="223">
        <f t="shared" si="63"/>
        <v>24</v>
      </c>
      <c r="AC426" s="211">
        <f t="shared" si="70"/>
        <v>10</v>
      </c>
      <c r="AD426" s="211">
        <f t="shared" si="71"/>
        <v>8</v>
      </c>
      <c r="AE426" s="211">
        <f t="shared" si="72"/>
        <v>2</v>
      </c>
      <c r="AF426" s="211">
        <f t="shared" si="73"/>
        <v>4</v>
      </c>
      <c r="AL426" s="5"/>
    </row>
    <row r="427" spans="1:38" x14ac:dyDescent="0.2">
      <c r="A427" s="93" t="s">
        <v>2119</v>
      </c>
      <c r="B427" s="115"/>
      <c r="C427" s="45">
        <v>3</v>
      </c>
      <c r="D427" s="45">
        <v>1</v>
      </c>
      <c r="E427" s="45">
        <v>5</v>
      </c>
      <c r="F427" s="45">
        <v>7</v>
      </c>
      <c r="G427" s="93">
        <f t="shared" si="68"/>
        <v>4.16</v>
      </c>
      <c r="H427" s="93">
        <f t="shared" si="69"/>
        <v>95.84</v>
      </c>
      <c r="I427" s="115" t="s">
        <v>1265</v>
      </c>
      <c r="J427" s="115" t="s">
        <v>1266</v>
      </c>
      <c r="K427" s="115"/>
      <c r="L427" s="93">
        <v>0</v>
      </c>
      <c r="M427" s="108">
        <v>0</v>
      </c>
      <c r="N427" s="93">
        <v>0</v>
      </c>
      <c r="O427" s="93">
        <v>4</v>
      </c>
      <c r="P427" s="93">
        <v>0</v>
      </c>
      <c r="Q427" s="93">
        <v>3</v>
      </c>
      <c r="R427" s="93">
        <v>4</v>
      </c>
      <c r="S427" s="108">
        <v>0</v>
      </c>
      <c r="T427" s="93">
        <v>0</v>
      </c>
      <c r="U427" s="93">
        <v>0</v>
      </c>
      <c r="V427" s="93">
        <v>0</v>
      </c>
      <c r="W427" s="93">
        <v>4</v>
      </c>
      <c r="X427" s="93">
        <v>4</v>
      </c>
      <c r="Y427" s="93">
        <v>0</v>
      </c>
      <c r="Z427" s="93">
        <v>0</v>
      </c>
      <c r="AA427" s="93">
        <v>2</v>
      </c>
      <c r="AB427" s="223">
        <f t="shared" si="63"/>
        <v>19</v>
      </c>
      <c r="AC427" s="211">
        <f t="shared" si="70"/>
        <v>8</v>
      </c>
      <c r="AD427" s="211">
        <f t="shared" si="71"/>
        <v>7</v>
      </c>
      <c r="AE427" s="211">
        <f t="shared" si="72"/>
        <v>4</v>
      </c>
      <c r="AF427" s="211">
        <f t="shared" si="73"/>
        <v>0</v>
      </c>
      <c r="AL427" s="5"/>
    </row>
    <row r="428" spans="1:38" x14ac:dyDescent="0.2">
      <c r="A428" s="93" t="s">
        <v>2120</v>
      </c>
      <c r="B428" s="115" t="s">
        <v>1013</v>
      </c>
      <c r="C428" s="45">
        <v>11</v>
      </c>
      <c r="D428" s="45">
        <v>9</v>
      </c>
      <c r="E428" s="45">
        <v>20</v>
      </c>
      <c r="F428" s="45">
        <v>8</v>
      </c>
      <c r="G428" s="93">
        <f t="shared" si="68"/>
        <v>12.48</v>
      </c>
      <c r="H428" s="93">
        <f t="shared" si="69"/>
        <v>87.52</v>
      </c>
      <c r="I428" s="115" t="s">
        <v>1267</v>
      </c>
      <c r="J428" s="115" t="s">
        <v>1268</v>
      </c>
      <c r="K428" s="115"/>
      <c r="L428" s="108">
        <v>0</v>
      </c>
      <c r="M428" s="93">
        <v>0</v>
      </c>
      <c r="N428" s="93">
        <v>0</v>
      </c>
      <c r="O428" s="108">
        <v>3</v>
      </c>
      <c r="P428" s="93">
        <v>0</v>
      </c>
      <c r="Q428" s="93">
        <v>3</v>
      </c>
      <c r="R428" s="93">
        <v>0</v>
      </c>
      <c r="S428" s="108">
        <v>0</v>
      </c>
      <c r="T428" s="93">
        <v>0</v>
      </c>
      <c r="U428" s="93">
        <v>0</v>
      </c>
      <c r="V428" s="93">
        <v>2</v>
      </c>
      <c r="W428" s="93">
        <v>4</v>
      </c>
      <c r="X428" s="93">
        <v>4</v>
      </c>
      <c r="Y428" s="93">
        <v>0</v>
      </c>
      <c r="Z428" s="93">
        <v>3</v>
      </c>
      <c r="AA428" s="93">
        <v>4</v>
      </c>
      <c r="AB428" s="223">
        <f t="shared" si="63"/>
        <v>19</v>
      </c>
      <c r="AC428" s="211">
        <f t="shared" si="70"/>
        <v>4</v>
      </c>
      <c r="AD428" s="211">
        <f t="shared" si="71"/>
        <v>6</v>
      </c>
      <c r="AE428" s="211">
        <f t="shared" si="72"/>
        <v>4</v>
      </c>
      <c r="AF428" s="211">
        <f t="shared" si="73"/>
        <v>2</v>
      </c>
      <c r="AL428" s="5"/>
    </row>
    <row r="429" spans="1:38" x14ac:dyDescent="0.2">
      <c r="A429" s="93" t="s">
        <v>2121</v>
      </c>
      <c r="B429" s="115"/>
      <c r="C429" s="45">
        <v>6</v>
      </c>
      <c r="D429" s="45">
        <v>16</v>
      </c>
      <c r="E429" s="45">
        <v>8</v>
      </c>
      <c r="F429" s="45">
        <v>17</v>
      </c>
      <c r="G429" s="93">
        <f t="shared" si="68"/>
        <v>12.22</v>
      </c>
      <c r="H429" s="93">
        <f t="shared" si="69"/>
        <v>87.78</v>
      </c>
      <c r="I429" s="115" t="s">
        <v>1269</v>
      </c>
      <c r="J429" s="115" t="s">
        <v>1270</v>
      </c>
      <c r="K429" s="115"/>
      <c r="L429" s="108">
        <v>2</v>
      </c>
      <c r="M429" s="93">
        <v>0</v>
      </c>
      <c r="N429" s="93">
        <v>0</v>
      </c>
      <c r="O429" s="108">
        <v>3</v>
      </c>
      <c r="P429" s="93">
        <v>0</v>
      </c>
      <c r="Q429" s="93">
        <v>0</v>
      </c>
      <c r="R429" s="93">
        <v>4</v>
      </c>
      <c r="S429" s="108">
        <v>4</v>
      </c>
      <c r="T429" s="93">
        <v>0</v>
      </c>
      <c r="U429" s="93">
        <v>0</v>
      </c>
      <c r="V429" s="93">
        <v>4</v>
      </c>
      <c r="W429" s="93">
        <v>4</v>
      </c>
      <c r="X429" s="93">
        <v>4</v>
      </c>
      <c r="Y429" s="93">
        <v>0</v>
      </c>
      <c r="Z429" s="93">
        <v>0</v>
      </c>
      <c r="AA429" s="93">
        <v>3</v>
      </c>
      <c r="AB429" s="223">
        <f t="shared" si="63"/>
        <v>25</v>
      </c>
      <c r="AC429" s="211">
        <f t="shared" si="70"/>
        <v>12</v>
      </c>
      <c r="AD429" s="211">
        <f t="shared" si="71"/>
        <v>5</v>
      </c>
      <c r="AE429" s="211">
        <f t="shared" si="72"/>
        <v>4</v>
      </c>
      <c r="AF429" s="211">
        <f t="shared" si="73"/>
        <v>4</v>
      </c>
      <c r="AL429" s="5"/>
    </row>
    <row r="430" spans="1:38" x14ac:dyDescent="0.2">
      <c r="A430" s="93" t="s">
        <v>2122</v>
      </c>
      <c r="B430" s="115" t="s">
        <v>1271</v>
      </c>
      <c r="C430" s="45">
        <v>7</v>
      </c>
      <c r="D430" s="45">
        <v>8</v>
      </c>
      <c r="E430" s="45">
        <v>4</v>
      </c>
      <c r="F430" s="45">
        <v>14</v>
      </c>
      <c r="G430" s="93">
        <f t="shared" si="68"/>
        <v>8.58</v>
      </c>
      <c r="H430" s="93">
        <f t="shared" si="69"/>
        <v>91.42</v>
      </c>
      <c r="I430" s="115" t="s">
        <v>1272</v>
      </c>
      <c r="J430" s="115" t="s">
        <v>1273</v>
      </c>
      <c r="K430" s="115"/>
      <c r="L430" s="108">
        <v>2</v>
      </c>
      <c r="M430" s="93">
        <v>0</v>
      </c>
      <c r="N430" s="93">
        <v>1</v>
      </c>
      <c r="O430" s="108">
        <v>2</v>
      </c>
      <c r="P430" s="93">
        <v>0</v>
      </c>
      <c r="Q430" s="93">
        <v>2</v>
      </c>
      <c r="R430" s="93">
        <v>0</v>
      </c>
      <c r="S430" s="108">
        <v>4</v>
      </c>
      <c r="T430" s="93">
        <v>2</v>
      </c>
      <c r="U430" s="93">
        <v>0</v>
      </c>
      <c r="V430" s="93">
        <v>2</v>
      </c>
      <c r="W430" s="93">
        <v>4</v>
      </c>
      <c r="X430" s="93">
        <v>4</v>
      </c>
      <c r="Y430" s="93">
        <v>0</v>
      </c>
      <c r="Z430" s="93">
        <v>0</v>
      </c>
      <c r="AA430" s="93">
        <v>3</v>
      </c>
      <c r="AB430" s="223">
        <f t="shared" si="63"/>
        <v>23</v>
      </c>
      <c r="AC430" s="211">
        <f t="shared" si="70"/>
        <v>8</v>
      </c>
      <c r="AD430" s="211">
        <f t="shared" si="71"/>
        <v>8</v>
      </c>
      <c r="AE430" s="211">
        <f t="shared" si="72"/>
        <v>5</v>
      </c>
      <c r="AF430" s="211">
        <f t="shared" si="73"/>
        <v>2</v>
      </c>
      <c r="AL430" s="5"/>
    </row>
    <row r="431" spans="1:38" x14ac:dyDescent="0.2">
      <c r="A431" s="93" t="s">
        <v>2123</v>
      </c>
      <c r="B431" s="115" t="s">
        <v>1274</v>
      </c>
      <c r="C431" s="45">
        <v>8</v>
      </c>
      <c r="D431" s="45">
        <v>6</v>
      </c>
      <c r="E431" s="45">
        <v>0</v>
      </c>
      <c r="F431" s="45">
        <v>15</v>
      </c>
      <c r="G431" s="93">
        <f t="shared" si="68"/>
        <v>7.54</v>
      </c>
      <c r="H431" s="93">
        <f t="shared" si="69"/>
        <v>92.46</v>
      </c>
      <c r="I431" s="115" t="s">
        <v>1275</v>
      </c>
      <c r="J431" s="115" t="s">
        <v>1276</v>
      </c>
      <c r="K431" s="115"/>
      <c r="L431" s="108">
        <v>0</v>
      </c>
      <c r="M431" s="93">
        <v>0</v>
      </c>
      <c r="N431" s="93">
        <v>0</v>
      </c>
      <c r="O431" s="108">
        <v>2</v>
      </c>
      <c r="P431" s="93">
        <v>0</v>
      </c>
      <c r="Q431" s="93">
        <v>0</v>
      </c>
      <c r="R431" s="93">
        <v>4</v>
      </c>
      <c r="S431" s="108">
        <v>4</v>
      </c>
      <c r="T431" s="93">
        <v>4</v>
      </c>
      <c r="U431" s="93">
        <v>0</v>
      </c>
      <c r="V431" s="93">
        <v>0</v>
      </c>
      <c r="W431" s="93">
        <v>4</v>
      </c>
      <c r="X431" s="93">
        <v>4</v>
      </c>
      <c r="Y431" s="93">
        <v>0</v>
      </c>
      <c r="Z431" s="93">
        <v>0</v>
      </c>
      <c r="AA431" s="93"/>
      <c r="AB431" s="223">
        <f t="shared" si="63"/>
        <v>22</v>
      </c>
      <c r="AC431" s="211">
        <f t="shared" si="70"/>
        <v>12</v>
      </c>
      <c r="AD431" s="211">
        <f t="shared" si="71"/>
        <v>6</v>
      </c>
      <c r="AE431" s="211">
        <f t="shared" si="72"/>
        <v>4</v>
      </c>
      <c r="AF431" s="211">
        <f t="shared" si="73"/>
        <v>0</v>
      </c>
      <c r="AL431" s="5"/>
    </row>
    <row r="432" spans="1:38" x14ac:dyDescent="0.2">
      <c r="A432" s="93" t="s">
        <v>2124</v>
      </c>
      <c r="B432" s="115" t="s">
        <v>1277</v>
      </c>
      <c r="C432" s="45">
        <v>8</v>
      </c>
      <c r="D432" s="45">
        <v>5</v>
      </c>
      <c r="E432" s="45">
        <v>9</v>
      </c>
      <c r="F432" s="45">
        <v>11</v>
      </c>
      <c r="G432" s="93">
        <f t="shared" si="68"/>
        <v>8.58</v>
      </c>
      <c r="H432" s="93">
        <f t="shared" si="69"/>
        <v>91.42</v>
      </c>
      <c r="I432" s="115" t="s">
        <v>1278</v>
      </c>
      <c r="J432" s="115" t="s">
        <v>1279</v>
      </c>
      <c r="K432" s="115"/>
      <c r="L432" s="108">
        <v>0</v>
      </c>
      <c r="M432" s="93">
        <v>0</v>
      </c>
      <c r="N432" s="93">
        <v>1</v>
      </c>
      <c r="O432" s="108">
        <v>0</v>
      </c>
      <c r="P432" s="93">
        <v>0</v>
      </c>
      <c r="Q432" s="93">
        <v>0</v>
      </c>
      <c r="R432" s="93">
        <v>0</v>
      </c>
      <c r="S432" s="108">
        <v>4</v>
      </c>
      <c r="T432" s="93">
        <v>1</v>
      </c>
      <c r="U432" s="93">
        <v>0</v>
      </c>
      <c r="V432" s="93">
        <v>0</v>
      </c>
      <c r="W432" s="93">
        <v>0</v>
      </c>
      <c r="X432" s="93">
        <v>3</v>
      </c>
      <c r="Y432" s="93">
        <v>0</v>
      </c>
      <c r="Z432" s="93">
        <v>0</v>
      </c>
      <c r="AA432" s="93">
        <v>0</v>
      </c>
      <c r="AB432" s="223">
        <f t="shared" si="63"/>
        <v>9</v>
      </c>
      <c r="AC432" s="211">
        <f t="shared" si="70"/>
        <v>4</v>
      </c>
      <c r="AD432" s="211">
        <f t="shared" si="71"/>
        <v>1</v>
      </c>
      <c r="AE432" s="211">
        <f t="shared" si="72"/>
        <v>4</v>
      </c>
      <c r="AF432" s="211">
        <f t="shared" si="73"/>
        <v>0</v>
      </c>
      <c r="AL432" s="5"/>
    </row>
    <row r="433" spans="1:38" x14ac:dyDescent="0.2">
      <c r="A433" s="93" t="s">
        <v>2125</v>
      </c>
      <c r="B433" s="115" t="s">
        <v>1280</v>
      </c>
      <c r="C433" s="45">
        <v>11</v>
      </c>
      <c r="D433" s="45">
        <v>9</v>
      </c>
      <c r="E433" s="45">
        <v>7</v>
      </c>
      <c r="F433" s="45">
        <v>0</v>
      </c>
      <c r="G433" s="93">
        <f t="shared" si="68"/>
        <v>7.0200000000000005</v>
      </c>
      <c r="H433" s="93">
        <f t="shared" si="69"/>
        <v>92.98</v>
      </c>
      <c r="I433" s="115" t="s">
        <v>1281</v>
      </c>
      <c r="J433" s="115" t="s">
        <v>1282</v>
      </c>
      <c r="K433" s="115"/>
      <c r="L433" s="108">
        <v>1</v>
      </c>
      <c r="M433" s="93">
        <v>0</v>
      </c>
      <c r="N433" s="93">
        <v>1</v>
      </c>
      <c r="O433" s="108">
        <v>3</v>
      </c>
      <c r="P433" s="93">
        <v>0</v>
      </c>
      <c r="Q433" s="93">
        <v>2</v>
      </c>
      <c r="R433" s="93">
        <v>0</v>
      </c>
      <c r="S433" s="108">
        <v>3</v>
      </c>
      <c r="T433" s="93">
        <v>1</v>
      </c>
      <c r="U433" s="93">
        <v>0</v>
      </c>
      <c r="V433" s="93">
        <v>0</v>
      </c>
      <c r="W433" s="93">
        <v>4</v>
      </c>
      <c r="X433" s="93">
        <v>4</v>
      </c>
      <c r="Y433" s="93">
        <v>1</v>
      </c>
      <c r="Z433" s="93">
        <v>1</v>
      </c>
      <c r="AA433" s="93">
        <v>0</v>
      </c>
      <c r="AB433" s="223">
        <f t="shared" si="63"/>
        <v>21</v>
      </c>
      <c r="AC433" s="211">
        <f t="shared" si="70"/>
        <v>7</v>
      </c>
      <c r="AD433" s="211">
        <f t="shared" si="71"/>
        <v>7</v>
      </c>
      <c r="AE433" s="211">
        <f t="shared" si="72"/>
        <v>6</v>
      </c>
      <c r="AF433" s="211">
        <f t="shared" si="73"/>
        <v>0</v>
      </c>
      <c r="AL433" s="5"/>
    </row>
    <row r="434" spans="1:38" x14ac:dyDescent="0.2">
      <c r="A434" s="93" t="s">
        <v>2126</v>
      </c>
      <c r="B434" s="115" t="s">
        <v>1283</v>
      </c>
      <c r="C434" s="45">
        <v>0</v>
      </c>
      <c r="D434" s="45">
        <v>0</v>
      </c>
      <c r="E434" s="45">
        <v>7</v>
      </c>
      <c r="F434" s="45">
        <v>2</v>
      </c>
      <c r="G434" s="93">
        <f t="shared" si="68"/>
        <v>2.34</v>
      </c>
      <c r="H434" s="93">
        <f t="shared" si="69"/>
        <v>97.66</v>
      </c>
      <c r="I434" s="115" t="s">
        <v>1284</v>
      </c>
      <c r="J434" s="115" t="s">
        <v>1285</v>
      </c>
      <c r="K434" s="115"/>
      <c r="L434" s="108">
        <v>0</v>
      </c>
      <c r="M434" s="93">
        <v>0</v>
      </c>
      <c r="N434" s="93">
        <v>2</v>
      </c>
      <c r="O434" s="108">
        <v>0</v>
      </c>
      <c r="P434" s="93">
        <v>1</v>
      </c>
      <c r="Q434" s="93">
        <v>0</v>
      </c>
      <c r="R434" s="93">
        <v>0</v>
      </c>
      <c r="S434" s="108">
        <v>4</v>
      </c>
      <c r="T434" s="93">
        <v>4</v>
      </c>
      <c r="U434" s="93">
        <v>0</v>
      </c>
      <c r="V434" s="93">
        <v>1</v>
      </c>
      <c r="W434" s="93">
        <v>3</v>
      </c>
      <c r="X434" s="93">
        <v>1</v>
      </c>
      <c r="Y434" s="93">
        <v>0</v>
      </c>
      <c r="Z434" s="93">
        <v>0</v>
      </c>
      <c r="AA434" s="93">
        <v>0</v>
      </c>
      <c r="AB434" s="223">
        <f t="shared" si="63"/>
        <v>16</v>
      </c>
      <c r="AC434" s="211">
        <f t="shared" si="70"/>
        <v>7</v>
      </c>
      <c r="AD434" s="211">
        <f t="shared" si="71"/>
        <v>4</v>
      </c>
      <c r="AE434" s="211">
        <f t="shared" si="72"/>
        <v>4</v>
      </c>
      <c r="AF434" s="211">
        <f t="shared" si="73"/>
        <v>1</v>
      </c>
      <c r="AL434" s="5"/>
    </row>
    <row r="435" spans="1:38" x14ac:dyDescent="0.2">
      <c r="A435" s="93" t="s">
        <v>2127</v>
      </c>
      <c r="B435" s="115" t="s">
        <v>1286</v>
      </c>
      <c r="C435" s="93">
        <v>4</v>
      </c>
      <c r="D435" s="93">
        <v>2</v>
      </c>
      <c r="E435" s="93">
        <v>2</v>
      </c>
      <c r="F435" s="93">
        <v>2</v>
      </c>
      <c r="G435" s="93">
        <f t="shared" si="68"/>
        <v>2.6</v>
      </c>
      <c r="H435" s="93">
        <f t="shared" si="69"/>
        <v>97.4</v>
      </c>
      <c r="I435" s="93" t="s">
        <v>1287</v>
      </c>
      <c r="J435" s="93" t="s">
        <v>262</v>
      </c>
      <c r="K435" s="93"/>
      <c r="L435" s="93">
        <v>1</v>
      </c>
      <c r="M435" s="93">
        <v>0</v>
      </c>
      <c r="N435" s="93">
        <v>0</v>
      </c>
      <c r="O435" s="45">
        <v>2</v>
      </c>
      <c r="P435" s="45">
        <v>0</v>
      </c>
      <c r="Q435" s="45">
        <v>2</v>
      </c>
      <c r="R435" s="45">
        <v>0</v>
      </c>
      <c r="S435" s="115">
        <v>4</v>
      </c>
      <c r="T435" s="115">
        <v>0</v>
      </c>
      <c r="U435" s="108">
        <v>0</v>
      </c>
      <c r="V435" s="108">
        <v>1</v>
      </c>
      <c r="W435" s="108">
        <v>4</v>
      </c>
      <c r="X435" s="108">
        <v>4</v>
      </c>
      <c r="Y435" s="108">
        <v>0</v>
      </c>
      <c r="Z435" s="108">
        <v>0</v>
      </c>
      <c r="AA435" s="108">
        <v>0</v>
      </c>
      <c r="AB435" s="223">
        <f t="shared" si="63"/>
        <v>18</v>
      </c>
      <c r="AC435" s="211">
        <f t="shared" si="70"/>
        <v>8</v>
      </c>
      <c r="AD435" s="211">
        <f t="shared" si="71"/>
        <v>5</v>
      </c>
      <c r="AE435" s="211">
        <f t="shared" si="72"/>
        <v>4</v>
      </c>
      <c r="AF435" s="211">
        <f t="shared" si="73"/>
        <v>1</v>
      </c>
      <c r="AL435" s="5"/>
    </row>
    <row r="436" spans="1:38" x14ac:dyDescent="0.2">
      <c r="A436" s="93" t="s">
        <v>2128</v>
      </c>
      <c r="B436" s="115" t="s">
        <v>1288</v>
      </c>
      <c r="C436" s="45">
        <v>10</v>
      </c>
      <c r="D436" s="45">
        <v>3</v>
      </c>
      <c r="E436" s="45">
        <v>11</v>
      </c>
      <c r="F436" s="45">
        <v>30</v>
      </c>
      <c r="G436" s="93">
        <f t="shared" si="68"/>
        <v>14.040000000000001</v>
      </c>
      <c r="H436" s="93">
        <f t="shared" si="69"/>
        <v>85.96</v>
      </c>
      <c r="I436" s="115" t="s">
        <v>1289</v>
      </c>
      <c r="J436" s="115" t="s">
        <v>1290</v>
      </c>
      <c r="K436" s="115"/>
      <c r="L436" s="108">
        <v>1</v>
      </c>
      <c r="M436" s="93">
        <v>1</v>
      </c>
      <c r="N436" s="93">
        <v>0</v>
      </c>
      <c r="O436" s="108">
        <v>1</v>
      </c>
      <c r="P436" s="93">
        <v>2</v>
      </c>
      <c r="Q436" s="93">
        <v>1</v>
      </c>
      <c r="R436" s="93">
        <v>0</v>
      </c>
      <c r="S436" s="108">
        <v>3</v>
      </c>
      <c r="T436" s="93">
        <v>0</v>
      </c>
      <c r="U436" s="93">
        <v>0</v>
      </c>
      <c r="V436" s="93">
        <v>0</v>
      </c>
      <c r="W436" s="93">
        <v>4</v>
      </c>
      <c r="X436" s="93">
        <v>2</v>
      </c>
      <c r="Y436" s="93">
        <v>0</v>
      </c>
      <c r="Z436" s="93">
        <v>0</v>
      </c>
      <c r="AA436" s="93">
        <v>0</v>
      </c>
      <c r="AB436" s="223">
        <f t="shared" si="63"/>
        <v>15</v>
      </c>
      <c r="AC436" s="211">
        <f t="shared" si="70"/>
        <v>7</v>
      </c>
      <c r="AD436" s="211">
        <f t="shared" si="71"/>
        <v>3</v>
      </c>
      <c r="AE436" s="211">
        <f t="shared" si="72"/>
        <v>4</v>
      </c>
      <c r="AF436" s="211">
        <f t="shared" si="73"/>
        <v>1</v>
      </c>
      <c r="AL436" s="5"/>
    </row>
    <row r="437" spans="1:38" x14ac:dyDescent="0.2">
      <c r="A437" s="93" t="s">
        <v>2129</v>
      </c>
      <c r="B437" s="115" t="s">
        <v>1291</v>
      </c>
      <c r="C437" s="45">
        <v>11</v>
      </c>
      <c r="D437" s="45">
        <v>12</v>
      </c>
      <c r="E437" s="45">
        <v>12</v>
      </c>
      <c r="F437" s="45">
        <v>8</v>
      </c>
      <c r="G437" s="93">
        <f t="shared" si="68"/>
        <v>11.18</v>
      </c>
      <c r="H437" s="93">
        <f t="shared" si="69"/>
        <v>88.82</v>
      </c>
      <c r="I437" s="115" t="s">
        <v>1292</v>
      </c>
      <c r="J437" s="115" t="s">
        <v>1293</v>
      </c>
      <c r="K437" s="115"/>
      <c r="L437" s="108">
        <v>0</v>
      </c>
      <c r="M437" s="93">
        <v>0</v>
      </c>
      <c r="N437" s="93">
        <v>0</v>
      </c>
      <c r="O437" s="108">
        <v>1</v>
      </c>
      <c r="P437" s="93">
        <v>0</v>
      </c>
      <c r="Q437" s="93">
        <v>0</v>
      </c>
      <c r="R437" s="93">
        <v>0</v>
      </c>
      <c r="S437" s="108">
        <v>3</v>
      </c>
      <c r="T437" s="93">
        <v>0</v>
      </c>
      <c r="U437" s="93">
        <v>0</v>
      </c>
      <c r="V437" s="93">
        <v>0</v>
      </c>
      <c r="W437" s="93">
        <v>4</v>
      </c>
      <c r="X437" s="93">
        <v>2</v>
      </c>
      <c r="Y437" s="93">
        <v>1</v>
      </c>
      <c r="Z437" s="93">
        <v>0</v>
      </c>
      <c r="AA437" s="93">
        <v>0</v>
      </c>
      <c r="AB437" s="223">
        <f t="shared" si="63"/>
        <v>11</v>
      </c>
      <c r="AC437" s="211">
        <f t="shared" si="70"/>
        <v>7</v>
      </c>
      <c r="AD437" s="211">
        <f t="shared" si="71"/>
        <v>1</v>
      </c>
      <c r="AE437" s="211">
        <f t="shared" si="72"/>
        <v>3</v>
      </c>
      <c r="AF437" s="211">
        <f t="shared" si="73"/>
        <v>0</v>
      </c>
      <c r="AL437" s="5"/>
    </row>
    <row r="438" spans="1:38" x14ac:dyDescent="0.2">
      <c r="A438" s="93" t="s">
        <v>2130</v>
      </c>
      <c r="B438" s="115"/>
      <c r="C438" s="45">
        <v>1</v>
      </c>
      <c r="D438" s="45">
        <v>2</v>
      </c>
      <c r="E438" s="45">
        <v>8</v>
      </c>
      <c r="F438" s="45">
        <v>0</v>
      </c>
      <c r="G438" s="93">
        <f t="shared" si="68"/>
        <v>2.8600000000000003</v>
      </c>
      <c r="H438" s="93">
        <f t="shared" si="69"/>
        <v>97.14</v>
      </c>
      <c r="I438" s="115" t="s">
        <v>1295</v>
      </c>
      <c r="J438" s="115" t="s">
        <v>1296</v>
      </c>
      <c r="K438" s="115"/>
      <c r="L438" s="108">
        <v>0</v>
      </c>
      <c r="M438" s="93">
        <v>0</v>
      </c>
      <c r="N438" s="93">
        <v>0</v>
      </c>
      <c r="O438" s="108">
        <v>3</v>
      </c>
      <c r="P438" s="93">
        <v>0</v>
      </c>
      <c r="Q438" s="93">
        <v>0</v>
      </c>
      <c r="R438" s="93">
        <v>0</v>
      </c>
      <c r="S438" s="108">
        <v>4</v>
      </c>
      <c r="T438" s="93">
        <v>0</v>
      </c>
      <c r="U438" s="93">
        <v>0</v>
      </c>
      <c r="V438" s="93">
        <v>1</v>
      </c>
      <c r="W438" s="93">
        <v>4</v>
      </c>
      <c r="X438" s="93">
        <v>3</v>
      </c>
      <c r="Y438" s="93">
        <v>1</v>
      </c>
      <c r="Z438" s="93">
        <v>0</v>
      </c>
      <c r="AA438" s="93">
        <v>0</v>
      </c>
      <c r="AB438" s="223">
        <f t="shared" si="63"/>
        <v>16</v>
      </c>
      <c r="AC438" s="211">
        <f t="shared" si="70"/>
        <v>8</v>
      </c>
      <c r="AD438" s="211">
        <f t="shared" si="71"/>
        <v>3</v>
      </c>
      <c r="AE438" s="211">
        <f t="shared" si="72"/>
        <v>4</v>
      </c>
      <c r="AF438" s="211">
        <f t="shared" si="73"/>
        <v>1</v>
      </c>
      <c r="AL438" s="5"/>
    </row>
    <row r="439" spans="1:38" x14ac:dyDescent="0.2">
      <c r="A439" s="93" t="s">
        <v>2131</v>
      </c>
      <c r="B439" s="115" t="s">
        <v>1297</v>
      </c>
      <c r="C439" s="45">
        <v>3</v>
      </c>
      <c r="D439" s="45">
        <v>0</v>
      </c>
      <c r="E439" s="45">
        <v>25</v>
      </c>
      <c r="F439" s="45">
        <v>7</v>
      </c>
      <c r="G439" s="93">
        <f t="shared" si="68"/>
        <v>9.1</v>
      </c>
      <c r="H439" s="93">
        <f t="shared" si="69"/>
        <v>90.9</v>
      </c>
      <c r="I439" s="115" t="s">
        <v>1298</v>
      </c>
      <c r="J439" s="115" t="s">
        <v>1299</v>
      </c>
      <c r="K439" s="115"/>
      <c r="L439" s="108">
        <v>1</v>
      </c>
      <c r="M439" s="93">
        <v>1</v>
      </c>
      <c r="N439" s="93">
        <v>0</v>
      </c>
      <c r="O439" s="108">
        <v>4</v>
      </c>
      <c r="P439" s="93">
        <v>0</v>
      </c>
      <c r="Q439" s="93">
        <v>0</v>
      </c>
      <c r="R439" s="93">
        <v>0</v>
      </c>
      <c r="S439" s="108">
        <v>4</v>
      </c>
      <c r="T439" s="93">
        <v>0</v>
      </c>
      <c r="U439" s="93">
        <v>0</v>
      </c>
      <c r="V439" s="93">
        <v>2</v>
      </c>
      <c r="W439" s="93">
        <v>4</v>
      </c>
      <c r="X439" s="93">
        <v>1</v>
      </c>
      <c r="Y439" s="93">
        <v>1</v>
      </c>
      <c r="Z439" s="93">
        <v>0</v>
      </c>
      <c r="AA439" s="93">
        <v>1</v>
      </c>
      <c r="AB439" s="223">
        <f t="shared" si="63"/>
        <v>18</v>
      </c>
      <c r="AC439" s="211">
        <f t="shared" si="70"/>
        <v>8</v>
      </c>
      <c r="AD439" s="211">
        <f t="shared" si="71"/>
        <v>5</v>
      </c>
      <c r="AE439" s="211">
        <f t="shared" si="72"/>
        <v>2</v>
      </c>
      <c r="AF439" s="211">
        <f t="shared" si="73"/>
        <v>3</v>
      </c>
      <c r="AL439" s="5"/>
    </row>
    <row r="440" spans="1:38" x14ac:dyDescent="0.2">
      <c r="A440" s="93" t="s">
        <v>2132</v>
      </c>
      <c r="B440" s="115" t="s">
        <v>1300</v>
      </c>
      <c r="C440" s="45">
        <v>0</v>
      </c>
      <c r="D440" s="45">
        <v>1</v>
      </c>
      <c r="E440" s="45">
        <v>2</v>
      </c>
      <c r="F440" s="45">
        <v>0</v>
      </c>
      <c r="G440" s="93">
        <f t="shared" si="68"/>
        <v>0.78</v>
      </c>
      <c r="H440" s="93">
        <f t="shared" si="69"/>
        <v>99.22</v>
      </c>
      <c r="I440" s="115" t="s">
        <v>1301</v>
      </c>
      <c r="J440" s="115" t="s">
        <v>1302</v>
      </c>
      <c r="K440" s="115"/>
      <c r="L440" s="108">
        <v>1</v>
      </c>
      <c r="M440" s="93">
        <v>0</v>
      </c>
      <c r="N440" s="93">
        <v>0</v>
      </c>
      <c r="O440" s="108">
        <v>1</v>
      </c>
      <c r="P440" s="93">
        <v>0</v>
      </c>
      <c r="Q440" s="93">
        <v>1</v>
      </c>
      <c r="R440" s="93">
        <v>0</v>
      </c>
      <c r="S440" s="108">
        <v>3</v>
      </c>
      <c r="T440" s="93">
        <v>0</v>
      </c>
      <c r="U440" s="93">
        <v>0</v>
      </c>
      <c r="V440" s="93">
        <v>2</v>
      </c>
      <c r="W440" s="93">
        <v>3</v>
      </c>
      <c r="X440" s="93">
        <v>1</v>
      </c>
      <c r="Y440" s="93">
        <v>1</v>
      </c>
      <c r="Z440" s="93">
        <v>0</v>
      </c>
      <c r="AA440" s="93">
        <v>0</v>
      </c>
      <c r="AB440" s="223">
        <f t="shared" si="63"/>
        <v>13</v>
      </c>
      <c r="AC440" s="211">
        <f t="shared" si="70"/>
        <v>6</v>
      </c>
      <c r="AD440" s="211">
        <f t="shared" si="71"/>
        <v>3</v>
      </c>
      <c r="AE440" s="211">
        <f t="shared" si="72"/>
        <v>2</v>
      </c>
      <c r="AF440" s="211">
        <f t="shared" si="73"/>
        <v>2</v>
      </c>
      <c r="AL440" s="5"/>
    </row>
    <row r="441" spans="1:38" x14ac:dyDescent="0.2">
      <c r="A441" s="93" t="s">
        <v>2133</v>
      </c>
      <c r="B441" s="115"/>
      <c r="C441" s="45">
        <v>10</v>
      </c>
      <c r="D441" s="45">
        <v>1</v>
      </c>
      <c r="E441" s="45">
        <v>4</v>
      </c>
      <c r="F441" s="45">
        <v>3</v>
      </c>
      <c r="G441" s="93">
        <f t="shared" si="68"/>
        <v>4.68</v>
      </c>
      <c r="H441" s="93">
        <f t="shared" si="69"/>
        <v>95.32</v>
      </c>
      <c r="I441" s="115" t="s">
        <v>1304</v>
      </c>
      <c r="J441" s="115" t="s">
        <v>1305</v>
      </c>
      <c r="K441" s="115"/>
      <c r="L441" s="108">
        <v>1</v>
      </c>
      <c r="M441" s="93">
        <v>1</v>
      </c>
      <c r="N441" s="93">
        <v>0</v>
      </c>
      <c r="O441" s="108">
        <v>1</v>
      </c>
      <c r="P441" s="93">
        <v>0</v>
      </c>
      <c r="Q441" s="93">
        <v>3</v>
      </c>
      <c r="R441" s="93">
        <v>0</v>
      </c>
      <c r="S441" s="108">
        <v>3</v>
      </c>
      <c r="T441" s="93">
        <v>0</v>
      </c>
      <c r="U441" s="93">
        <v>0</v>
      </c>
      <c r="V441" s="93">
        <v>1</v>
      </c>
      <c r="W441" s="93">
        <v>2</v>
      </c>
      <c r="X441" s="93">
        <v>2</v>
      </c>
      <c r="Y441" s="93">
        <v>0</v>
      </c>
      <c r="Z441" s="93">
        <v>0</v>
      </c>
      <c r="AA441" s="93">
        <v>0</v>
      </c>
      <c r="AB441" s="223">
        <f t="shared" si="63"/>
        <v>14</v>
      </c>
      <c r="AC441" s="211">
        <f t="shared" si="70"/>
        <v>5</v>
      </c>
      <c r="AD441" s="211">
        <f t="shared" si="71"/>
        <v>5</v>
      </c>
      <c r="AE441" s="211">
        <f t="shared" si="72"/>
        <v>2</v>
      </c>
      <c r="AF441" s="211">
        <f t="shared" si="73"/>
        <v>2</v>
      </c>
      <c r="AL441" s="5"/>
    </row>
    <row r="442" spans="1:38" x14ac:dyDescent="0.2">
      <c r="A442" s="93" t="s">
        <v>2134</v>
      </c>
      <c r="B442" s="115" t="s">
        <v>1306</v>
      </c>
      <c r="C442" s="45">
        <v>4</v>
      </c>
      <c r="D442" s="45">
        <v>2</v>
      </c>
      <c r="E442" s="45">
        <v>8</v>
      </c>
      <c r="F442" s="45">
        <v>12</v>
      </c>
      <c r="G442" s="93">
        <f t="shared" si="68"/>
        <v>6.76</v>
      </c>
      <c r="H442" s="93">
        <f t="shared" si="69"/>
        <v>93.24</v>
      </c>
      <c r="I442" s="115" t="s">
        <v>1307</v>
      </c>
      <c r="J442" s="115" t="s">
        <v>1308</v>
      </c>
      <c r="K442" s="115"/>
      <c r="L442" s="108">
        <v>0</v>
      </c>
      <c r="M442" s="93">
        <v>0</v>
      </c>
      <c r="N442" s="93">
        <v>0</v>
      </c>
      <c r="O442" s="108">
        <v>0</v>
      </c>
      <c r="P442" s="93">
        <v>0</v>
      </c>
      <c r="Q442" s="93">
        <v>0</v>
      </c>
      <c r="R442" s="93">
        <v>0</v>
      </c>
      <c r="S442" s="108">
        <v>2</v>
      </c>
      <c r="T442" s="93">
        <v>0</v>
      </c>
      <c r="U442" s="93">
        <v>0</v>
      </c>
      <c r="V442" s="93">
        <v>1</v>
      </c>
      <c r="W442" s="93">
        <v>4</v>
      </c>
      <c r="X442" s="93">
        <v>1</v>
      </c>
      <c r="Y442" s="93">
        <v>0</v>
      </c>
      <c r="Z442" s="93">
        <v>0</v>
      </c>
      <c r="AA442" s="93">
        <v>0</v>
      </c>
      <c r="AB442" s="223">
        <f t="shared" si="63"/>
        <v>8</v>
      </c>
      <c r="AC442" s="211">
        <f t="shared" si="70"/>
        <v>6</v>
      </c>
      <c r="AD442" s="211">
        <f t="shared" si="71"/>
        <v>0</v>
      </c>
      <c r="AE442" s="211">
        <f t="shared" si="72"/>
        <v>1</v>
      </c>
      <c r="AF442" s="211">
        <f t="shared" si="73"/>
        <v>1</v>
      </c>
      <c r="AL442" s="5"/>
    </row>
    <row r="443" spans="1:38" x14ac:dyDescent="0.2">
      <c r="A443" s="93" t="s">
        <v>2135</v>
      </c>
      <c r="B443" s="115" t="s">
        <v>1309</v>
      </c>
      <c r="C443" s="45">
        <v>84</v>
      </c>
      <c r="D443" s="45">
        <v>20</v>
      </c>
      <c r="E443" s="45">
        <v>10</v>
      </c>
      <c r="F443" s="45">
        <v>24</v>
      </c>
      <c r="G443" s="93">
        <f t="shared" si="68"/>
        <v>35.880000000000003</v>
      </c>
      <c r="H443" s="93">
        <f t="shared" si="69"/>
        <v>64.12</v>
      </c>
      <c r="I443" s="115" t="s">
        <v>1310</v>
      </c>
      <c r="J443" s="115" t="s">
        <v>1311</v>
      </c>
      <c r="K443" s="115"/>
      <c r="L443" s="108">
        <v>0</v>
      </c>
      <c r="M443" s="93">
        <v>0</v>
      </c>
      <c r="N443" s="93">
        <v>0</v>
      </c>
      <c r="O443" s="108">
        <v>4</v>
      </c>
      <c r="P443" s="93">
        <v>0</v>
      </c>
      <c r="Q443" s="93">
        <v>0</v>
      </c>
      <c r="R443" s="93">
        <v>0</v>
      </c>
      <c r="S443" s="108">
        <v>4</v>
      </c>
      <c r="T443" s="93">
        <v>0</v>
      </c>
      <c r="U443" s="93">
        <v>0</v>
      </c>
      <c r="V443" s="93">
        <v>0</v>
      </c>
      <c r="W443" s="93">
        <v>4</v>
      </c>
      <c r="X443" s="93">
        <v>4</v>
      </c>
      <c r="Y443" s="93">
        <v>2</v>
      </c>
      <c r="Z443" s="93">
        <v>0</v>
      </c>
      <c r="AA443" s="93">
        <v>2</v>
      </c>
      <c r="AB443" s="223">
        <f t="shared" si="63"/>
        <v>18</v>
      </c>
      <c r="AC443" s="211">
        <f t="shared" si="70"/>
        <v>8</v>
      </c>
      <c r="AD443" s="211">
        <f t="shared" si="71"/>
        <v>4</v>
      </c>
      <c r="AE443" s="211">
        <f t="shared" si="72"/>
        <v>6</v>
      </c>
      <c r="AF443" s="211">
        <f t="shared" si="73"/>
        <v>0</v>
      </c>
      <c r="AL443" s="5"/>
    </row>
    <row r="444" spans="1:38" x14ac:dyDescent="0.2">
      <c r="A444" s="93" t="s">
        <v>2136</v>
      </c>
      <c r="B444" s="115" t="s">
        <v>1312</v>
      </c>
      <c r="C444" s="45">
        <v>0</v>
      </c>
      <c r="D444" s="45">
        <v>0</v>
      </c>
      <c r="E444" s="45">
        <v>6</v>
      </c>
      <c r="F444" s="45">
        <v>8</v>
      </c>
      <c r="G444" s="93">
        <f t="shared" si="68"/>
        <v>3.64</v>
      </c>
      <c r="H444" s="93">
        <f t="shared" si="69"/>
        <v>96.36</v>
      </c>
      <c r="I444" s="115" t="s">
        <v>1313</v>
      </c>
      <c r="J444" s="115" t="s">
        <v>1314</v>
      </c>
      <c r="K444" s="115"/>
      <c r="L444" s="108">
        <v>2</v>
      </c>
      <c r="M444" s="93">
        <v>0</v>
      </c>
      <c r="N444" s="93">
        <v>0</v>
      </c>
      <c r="O444" s="108">
        <v>3</v>
      </c>
      <c r="P444" s="93">
        <v>0</v>
      </c>
      <c r="Q444" s="93">
        <v>0</v>
      </c>
      <c r="R444" s="93">
        <v>0</v>
      </c>
      <c r="S444" s="108">
        <v>2</v>
      </c>
      <c r="T444" s="93">
        <v>0</v>
      </c>
      <c r="U444" s="93">
        <v>0</v>
      </c>
      <c r="V444" s="93">
        <v>1</v>
      </c>
      <c r="W444" s="93"/>
      <c r="X444" s="93">
        <v>3</v>
      </c>
      <c r="Y444" s="93">
        <v>0</v>
      </c>
      <c r="Z444" s="93">
        <v>0</v>
      </c>
      <c r="AA444" s="93">
        <v>0</v>
      </c>
      <c r="AB444" s="223">
        <f t="shared" si="63"/>
        <v>11</v>
      </c>
      <c r="AC444" s="211">
        <f t="shared" si="70"/>
        <v>2</v>
      </c>
      <c r="AD444" s="211">
        <f t="shared" si="71"/>
        <v>5</v>
      </c>
      <c r="AE444" s="211">
        <f t="shared" si="72"/>
        <v>3</v>
      </c>
      <c r="AF444" s="211">
        <f t="shared" si="73"/>
        <v>1</v>
      </c>
      <c r="AL444" s="5"/>
    </row>
    <row r="445" spans="1:38" x14ac:dyDescent="0.2">
      <c r="A445" s="93" t="s">
        <v>2137</v>
      </c>
      <c r="B445" s="115" t="s">
        <v>1315</v>
      </c>
      <c r="C445" s="45">
        <v>40</v>
      </c>
      <c r="D445" s="45">
        <v>5</v>
      </c>
      <c r="E445" s="45">
        <v>2</v>
      </c>
      <c r="F445" s="45">
        <v>10</v>
      </c>
      <c r="G445" s="93">
        <f t="shared" si="68"/>
        <v>14.82</v>
      </c>
      <c r="H445" s="93">
        <f t="shared" si="69"/>
        <v>85.18</v>
      </c>
      <c r="I445" s="115" t="s">
        <v>1316</v>
      </c>
      <c r="J445" s="115" t="s">
        <v>1317</v>
      </c>
      <c r="K445" s="115"/>
      <c r="L445" s="108">
        <v>0</v>
      </c>
      <c r="M445" s="93">
        <v>0</v>
      </c>
      <c r="N445" s="93">
        <v>0</v>
      </c>
      <c r="O445" s="108">
        <v>4</v>
      </c>
      <c r="P445" s="93">
        <v>0</v>
      </c>
      <c r="Q445" s="93">
        <v>1</v>
      </c>
      <c r="R445" s="93">
        <v>0</v>
      </c>
      <c r="S445" s="108">
        <v>4</v>
      </c>
      <c r="T445" s="93">
        <v>0</v>
      </c>
      <c r="U445" s="93">
        <v>0</v>
      </c>
      <c r="V445" s="93">
        <v>0</v>
      </c>
      <c r="W445" s="93">
        <v>4</v>
      </c>
      <c r="X445" s="93">
        <v>0</v>
      </c>
      <c r="Y445" s="93">
        <v>0</v>
      </c>
      <c r="Z445" s="93">
        <v>0</v>
      </c>
      <c r="AA445" s="93">
        <v>1</v>
      </c>
      <c r="AB445" s="223">
        <f t="shared" ref="AB445:AB449" si="74">SUM(L445:Z445)</f>
        <v>13</v>
      </c>
      <c r="AC445" s="211">
        <f t="shared" si="70"/>
        <v>8</v>
      </c>
      <c r="AD445" s="211">
        <f t="shared" si="71"/>
        <v>5</v>
      </c>
      <c r="AE445" s="211">
        <f t="shared" si="72"/>
        <v>0</v>
      </c>
      <c r="AF445" s="211">
        <f t="shared" si="73"/>
        <v>0</v>
      </c>
      <c r="AL445" s="5"/>
    </row>
    <row r="446" spans="1:38" x14ac:dyDescent="0.2">
      <c r="A446" s="93" t="s">
        <v>2138</v>
      </c>
      <c r="B446" s="115" t="s">
        <v>1318</v>
      </c>
      <c r="C446" s="45">
        <v>48</v>
      </c>
      <c r="D446" s="45">
        <v>15</v>
      </c>
      <c r="E446" s="45">
        <v>52</v>
      </c>
      <c r="F446" s="45">
        <v>56</v>
      </c>
      <c r="G446" s="93">
        <f t="shared" si="68"/>
        <v>44.46</v>
      </c>
      <c r="H446" s="93">
        <f t="shared" si="69"/>
        <v>55.54</v>
      </c>
      <c r="I446" s="115" t="s">
        <v>1319</v>
      </c>
      <c r="J446" s="115" t="s">
        <v>1320</v>
      </c>
      <c r="K446" s="115"/>
      <c r="L446" s="108"/>
      <c r="M446" s="93">
        <v>0</v>
      </c>
      <c r="N446" s="93">
        <v>0</v>
      </c>
      <c r="O446" s="108">
        <v>3</v>
      </c>
      <c r="P446" s="93">
        <v>0</v>
      </c>
      <c r="Q446" s="93">
        <v>0</v>
      </c>
      <c r="R446" s="93">
        <v>0</v>
      </c>
      <c r="S446" s="108">
        <v>4</v>
      </c>
      <c r="T446" s="93">
        <v>0</v>
      </c>
      <c r="U446" s="93">
        <v>0</v>
      </c>
      <c r="V446" s="93">
        <v>0</v>
      </c>
      <c r="W446" s="93">
        <v>0</v>
      </c>
      <c r="X446" s="93">
        <v>3</v>
      </c>
      <c r="Y446" s="93">
        <v>0</v>
      </c>
      <c r="Z446" s="93">
        <v>0</v>
      </c>
      <c r="AA446" s="93">
        <v>1</v>
      </c>
      <c r="AB446" s="223">
        <f t="shared" si="74"/>
        <v>10</v>
      </c>
      <c r="AC446" s="211">
        <f t="shared" si="70"/>
        <v>4</v>
      </c>
      <c r="AD446" s="211">
        <f t="shared" si="71"/>
        <v>3</v>
      </c>
      <c r="AE446" s="211">
        <f t="shared" si="72"/>
        <v>3</v>
      </c>
      <c r="AF446" s="211">
        <f t="shared" si="73"/>
        <v>0</v>
      </c>
      <c r="AL446" s="5"/>
    </row>
    <row r="447" spans="1:38" x14ac:dyDescent="0.2">
      <c r="A447" s="93" t="s">
        <v>2139</v>
      </c>
      <c r="B447" s="115" t="s">
        <v>1321</v>
      </c>
      <c r="C447" s="45">
        <v>80</v>
      </c>
      <c r="D447" s="45">
        <v>40</v>
      </c>
      <c r="E447" s="45">
        <v>80</v>
      </c>
      <c r="F447" s="45">
        <v>96</v>
      </c>
      <c r="G447" s="93">
        <f t="shared" si="68"/>
        <v>76.960000000000008</v>
      </c>
      <c r="H447" s="93">
        <f t="shared" si="69"/>
        <v>23.039999999999992</v>
      </c>
      <c r="I447" s="115" t="s">
        <v>1322</v>
      </c>
      <c r="J447" s="115" t="s">
        <v>1323</v>
      </c>
      <c r="K447" s="115"/>
      <c r="L447" s="108">
        <v>3</v>
      </c>
      <c r="M447" s="93">
        <v>0</v>
      </c>
      <c r="N447" s="93">
        <v>0</v>
      </c>
      <c r="O447" s="108">
        <v>4</v>
      </c>
      <c r="P447" s="93">
        <v>0</v>
      </c>
      <c r="Q447" s="93">
        <v>0</v>
      </c>
      <c r="R447" s="93">
        <v>0</v>
      </c>
      <c r="S447" s="108">
        <v>2</v>
      </c>
      <c r="T447" s="93">
        <v>0</v>
      </c>
      <c r="U447" s="93">
        <v>0</v>
      </c>
      <c r="V447" s="93">
        <v>0</v>
      </c>
      <c r="W447" s="93">
        <v>0</v>
      </c>
      <c r="X447" s="93">
        <v>4</v>
      </c>
      <c r="Y447" s="93">
        <v>0</v>
      </c>
      <c r="Z447" s="93">
        <v>0</v>
      </c>
      <c r="AA447" s="93">
        <v>4</v>
      </c>
      <c r="AB447" s="223">
        <f t="shared" si="74"/>
        <v>13</v>
      </c>
      <c r="AC447" s="211">
        <f t="shared" si="70"/>
        <v>2</v>
      </c>
      <c r="AD447" s="211">
        <f t="shared" si="71"/>
        <v>7</v>
      </c>
      <c r="AE447" s="211">
        <f t="shared" si="72"/>
        <v>4</v>
      </c>
      <c r="AF447" s="211">
        <f t="shared" si="73"/>
        <v>0</v>
      </c>
      <c r="AL447" s="5"/>
    </row>
    <row r="448" spans="1:38" x14ac:dyDescent="0.2">
      <c r="A448" s="93" t="s">
        <v>2140</v>
      </c>
      <c r="B448" s="115" t="s">
        <v>1325</v>
      </c>
      <c r="C448" s="45">
        <v>2</v>
      </c>
      <c r="D448" s="45">
        <v>2</v>
      </c>
      <c r="E448" s="45">
        <v>0</v>
      </c>
      <c r="F448" s="45">
        <v>0</v>
      </c>
      <c r="G448" s="93">
        <f t="shared" si="68"/>
        <v>1.04</v>
      </c>
      <c r="H448" s="93">
        <f t="shared" si="69"/>
        <v>98.96</v>
      </c>
      <c r="I448" s="115" t="s">
        <v>1326</v>
      </c>
      <c r="J448" s="115" t="s">
        <v>1327</v>
      </c>
      <c r="K448" s="115"/>
      <c r="L448" s="108">
        <v>3</v>
      </c>
      <c r="M448" s="93">
        <v>0</v>
      </c>
      <c r="N448" s="93">
        <v>0</v>
      </c>
      <c r="O448" s="108">
        <v>1</v>
      </c>
      <c r="P448" s="93">
        <v>0</v>
      </c>
      <c r="Q448" s="93">
        <v>0</v>
      </c>
      <c r="R448" s="93">
        <v>0</v>
      </c>
      <c r="S448" s="108">
        <v>0</v>
      </c>
      <c r="T448" s="93">
        <v>0</v>
      </c>
      <c r="U448" s="93">
        <v>0</v>
      </c>
      <c r="V448" s="93">
        <v>0</v>
      </c>
      <c r="W448" s="93">
        <v>0</v>
      </c>
      <c r="X448" s="93">
        <v>4</v>
      </c>
      <c r="Y448" s="93">
        <v>0</v>
      </c>
      <c r="Z448" s="93">
        <v>0</v>
      </c>
      <c r="AA448" s="93">
        <v>0</v>
      </c>
      <c r="AB448" s="223">
        <f t="shared" si="74"/>
        <v>8</v>
      </c>
      <c r="AC448" s="211">
        <f t="shared" si="70"/>
        <v>0</v>
      </c>
      <c r="AD448" s="211">
        <f t="shared" si="71"/>
        <v>4</v>
      </c>
      <c r="AE448" s="211">
        <f t="shared" si="72"/>
        <v>4</v>
      </c>
      <c r="AF448" s="211">
        <f t="shared" si="73"/>
        <v>0</v>
      </c>
      <c r="AL448" s="5"/>
    </row>
    <row r="449" spans="1:38" x14ac:dyDescent="0.2">
      <c r="A449" s="93" t="s">
        <v>2141</v>
      </c>
      <c r="B449" s="115" t="s">
        <v>1328</v>
      </c>
      <c r="C449" s="45">
        <v>6</v>
      </c>
      <c r="D449" s="45">
        <v>2</v>
      </c>
      <c r="E449" s="45">
        <v>50</v>
      </c>
      <c r="F449" s="45">
        <v>12</v>
      </c>
      <c r="G449" s="93">
        <f t="shared" si="68"/>
        <v>18.2</v>
      </c>
      <c r="H449" s="93">
        <f t="shared" si="69"/>
        <v>81.8</v>
      </c>
      <c r="I449" s="115" t="s">
        <v>1329</v>
      </c>
      <c r="J449" s="115" t="s">
        <v>1330</v>
      </c>
      <c r="K449" s="115"/>
      <c r="L449" s="108">
        <v>4</v>
      </c>
      <c r="M449" s="93">
        <v>0</v>
      </c>
      <c r="N449" s="93">
        <v>0</v>
      </c>
      <c r="O449" s="108">
        <v>4</v>
      </c>
      <c r="P449" s="93">
        <v>0</v>
      </c>
      <c r="Q449" s="93">
        <v>0</v>
      </c>
      <c r="R449" s="93">
        <v>0</v>
      </c>
      <c r="S449" s="108">
        <v>4</v>
      </c>
      <c r="T449" s="93">
        <v>0</v>
      </c>
      <c r="U449" s="93">
        <v>0</v>
      </c>
      <c r="V449" s="93">
        <v>0</v>
      </c>
      <c r="W449" s="93">
        <v>0</v>
      </c>
      <c r="X449" s="93">
        <v>4</v>
      </c>
      <c r="Y449" s="93">
        <v>0</v>
      </c>
      <c r="Z449" s="93">
        <v>0</v>
      </c>
      <c r="AA449" s="93">
        <v>1</v>
      </c>
      <c r="AB449" s="223">
        <f t="shared" si="74"/>
        <v>16</v>
      </c>
      <c r="AC449" s="211">
        <f t="shared" si="70"/>
        <v>4</v>
      </c>
      <c r="AD449" s="211">
        <f t="shared" si="71"/>
        <v>8</v>
      </c>
      <c r="AE449" s="211">
        <f t="shared" si="72"/>
        <v>4</v>
      </c>
      <c r="AF449" s="211">
        <f t="shared" si="73"/>
        <v>0</v>
      </c>
      <c r="AL449" s="5"/>
    </row>
    <row r="450" spans="1:38" x14ac:dyDescent="0.2">
      <c r="A450" s="93"/>
      <c r="B450" s="115"/>
      <c r="C450" s="45"/>
      <c r="D450" s="45"/>
      <c r="E450" s="45"/>
      <c r="F450" s="45"/>
      <c r="G450" s="93"/>
      <c r="H450" s="93"/>
      <c r="I450" s="115"/>
      <c r="J450" s="115"/>
      <c r="K450" s="108"/>
      <c r="L450" s="93"/>
      <c r="M450" s="93"/>
      <c r="N450" s="108"/>
      <c r="O450" s="93"/>
      <c r="P450" s="93"/>
      <c r="Q450" s="93"/>
      <c r="R450" s="108"/>
      <c r="S450" s="93"/>
      <c r="T450" s="93"/>
      <c r="U450" s="93"/>
      <c r="V450" s="93"/>
      <c r="W450" s="93"/>
      <c r="X450" s="93"/>
      <c r="Y450" s="93"/>
      <c r="Z450" s="93"/>
    </row>
    <row r="451" spans="1:38" x14ac:dyDescent="0.2">
      <c r="A451" s="93"/>
      <c r="B451" s="115"/>
      <c r="C451" s="45"/>
      <c r="D451" s="45"/>
      <c r="E451" s="45"/>
      <c r="F451" s="45"/>
      <c r="G451" s="93"/>
      <c r="H451" s="93"/>
      <c r="I451" s="115"/>
      <c r="J451" s="115"/>
      <c r="K451" s="108"/>
      <c r="L451" s="93"/>
      <c r="M451" s="93"/>
      <c r="N451" s="108"/>
      <c r="O451" s="93"/>
      <c r="P451" s="93"/>
      <c r="Q451" s="93"/>
      <c r="R451" s="108"/>
      <c r="S451" s="93"/>
      <c r="T451" s="93"/>
      <c r="U451" s="93"/>
      <c r="V451" s="93"/>
      <c r="W451" s="93"/>
      <c r="X451" s="93"/>
      <c r="Y451" s="93"/>
      <c r="Z451" s="93"/>
    </row>
    <row r="452" spans="1:38" x14ac:dyDescent="0.2">
      <c r="A452" s="93"/>
      <c r="B452" s="115"/>
      <c r="C452" s="45"/>
      <c r="D452" s="45"/>
      <c r="E452" s="45"/>
      <c r="F452" s="45"/>
      <c r="G452" s="93"/>
      <c r="H452" s="93"/>
      <c r="I452" s="115"/>
      <c r="J452" s="115"/>
      <c r="K452" s="108"/>
      <c r="L452" s="93"/>
      <c r="M452" s="93"/>
      <c r="N452" s="108"/>
      <c r="O452" s="93"/>
      <c r="P452" s="93"/>
      <c r="Q452" s="93"/>
      <c r="R452" s="108"/>
      <c r="S452" s="93"/>
      <c r="T452" s="93"/>
      <c r="U452" s="93"/>
      <c r="V452" s="93"/>
      <c r="W452" s="93"/>
      <c r="X452" s="93"/>
      <c r="Y452" s="93"/>
      <c r="Z452" s="93"/>
    </row>
    <row r="453" spans="1:38" x14ac:dyDescent="0.2">
      <c r="A453" s="93"/>
      <c r="B453" s="115"/>
      <c r="C453" s="45"/>
      <c r="D453" s="45"/>
      <c r="E453" s="45"/>
      <c r="F453" s="45"/>
      <c r="G453" s="93"/>
      <c r="H453" s="93"/>
      <c r="I453" s="115"/>
      <c r="J453" s="115"/>
      <c r="K453" s="108"/>
      <c r="L453" s="93"/>
      <c r="M453" s="93"/>
      <c r="N453" s="108"/>
      <c r="O453" s="93"/>
      <c r="P453" s="93"/>
      <c r="Q453" s="93"/>
      <c r="R453" s="108"/>
      <c r="S453" s="93"/>
      <c r="T453" s="93"/>
      <c r="U453" s="93"/>
      <c r="V453" s="93"/>
      <c r="W453" s="93"/>
      <c r="X453" s="93"/>
      <c r="Y453" s="93"/>
      <c r="Z453" s="93"/>
    </row>
    <row r="454" spans="1:38" x14ac:dyDescent="0.2">
      <c r="A454" s="93"/>
      <c r="B454" s="115"/>
      <c r="C454" s="45"/>
      <c r="D454" s="45"/>
      <c r="E454" s="45"/>
      <c r="F454" s="45"/>
      <c r="G454" s="93"/>
      <c r="H454" s="93"/>
      <c r="I454" s="115"/>
      <c r="J454" s="115"/>
      <c r="K454" s="108"/>
      <c r="L454" s="93"/>
      <c r="M454" s="93"/>
      <c r="N454" s="108"/>
      <c r="O454" s="93"/>
      <c r="P454" s="93"/>
      <c r="Q454" s="93"/>
      <c r="R454" s="108"/>
      <c r="S454" s="93"/>
      <c r="T454" s="93"/>
      <c r="U454" s="93"/>
      <c r="V454" s="93"/>
      <c r="W454" s="93"/>
      <c r="X454" s="93"/>
      <c r="Y454" s="93"/>
      <c r="Z454" s="93"/>
    </row>
    <row r="455" spans="1:38" x14ac:dyDescent="0.2">
      <c r="A455" s="93"/>
      <c r="B455" s="115"/>
      <c r="C455" s="45"/>
      <c r="D455" s="45"/>
      <c r="E455" s="45"/>
      <c r="F455" s="45"/>
      <c r="G455" s="93"/>
      <c r="H455" s="93"/>
      <c r="I455" s="115"/>
      <c r="J455" s="115"/>
      <c r="K455" s="108"/>
      <c r="L455" s="93"/>
      <c r="M455" s="93"/>
      <c r="N455" s="108"/>
      <c r="O455" s="93"/>
      <c r="P455" s="93"/>
      <c r="Q455" s="93"/>
      <c r="R455" s="108"/>
      <c r="S455" s="93"/>
      <c r="T455" s="93"/>
      <c r="U455" s="93"/>
      <c r="V455" s="93"/>
      <c r="W455" s="93"/>
      <c r="X455" s="93"/>
      <c r="Y455" s="93"/>
      <c r="Z455" s="93"/>
    </row>
    <row r="456" spans="1:38" x14ac:dyDescent="0.2">
      <c r="A456" s="93"/>
      <c r="B456" s="115"/>
      <c r="C456" s="45"/>
      <c r="D456" s="45"/>
      <c r="E456" s="45"/>
      <c r="F456" s="45"/>
      <c r="G456" s="93"/>
      <c r="H456" s="93"/>
      <c r="I456" s="115"/>
      <c r="J456" s="115"/>
      <c r="K456" s="108"/>
      <c r="L456" s="93"/>
      <c r="M456" s="93"/>
      <c r="N456" s="108"/>
      <c r="O456" s="93"/>
      <c r="P456" s="93"/>
      <c r="Q456" s="93"/>
      <c r="R456" s="108"/>
      <c r="S456" s="93"/>
      <c r="T456" s="93"/>
      <c r="U456" s="93"/>
      <c r="V456" s="93"/>
      <c r="W456" s="93"/>
      <c r="X456" s="93"/>
      <c r="Y456" s="93"/>
      <c r="Z456" s="93"/>
    </row>
    <row r="457" spans="1:38" x14ac:dyDescent="0.2">
      <c r="A457" s="93"/>
      <c r="B457" s="115"/>
      <c r="C457" s="45"/>
      <c r="D457" s="45"/>
      <c r="E457" s="45"/>
      <c r="F457" s="45"/>
      <c r="G457" s="93"/>
      <c r="H457" s="93"/>
      <c r="I457" s="115"/>
      <c r="J457" s="115"/>
      <c r="K457" s="108"/>
      <c r="L457" s="93"/>
      <c r="M457" s="93"/>
      <c r="N457" s="108"/>
      <c r="O457" s="93"/>
      <c r="P457" s="93"/>
      <c r="Q457" s="93"/>
      <c r="R457" s="108"/>
      <c r="S457" s="93"/>
      <c r="T457" s="93"/>
      <c r="U457" s="93"/>
      <c r="V457" s="93"/>
      <c r="W457" s="93"/>
      <c r="X457" s="93"/>
      <c r="Y457" s="93"/>
      <c r="Z457" s="93"/>
    </row>
    <row r="458" spans="1:38" x14ac:dyDescent="0.2">
      <c r="A458" s="93"/>
      <c r="B458" s="115"/>
      <c r="C458" s="45"/>
      <c r="D458" s="45"/>
      <c r="E458" s="45"/>
      <c r="F458" s="45"/>
      <c r="G458" s="93"/>
      <c r="H458" s="93"/>
      <c r="I458" s="115"/>
      <c r="J458" s="115"/>
      <c r="K458" s="108"/>
      <c r="L458" s="93"/>
      <c r="M458" s="93"/>
      <c r="N458" s="108"/>
      <c r="O458" s="93"/>
      <c r="P458" s="93"/>
      <c r="Q458" s="93"/>
      <c r="R458" s="108"/>
      <c r="S458" s="93"/>
      <c r="T458" s="93"/>
      <c r="U458" s="93"/>
      <c r="V458" s="93"/>
      <c r="W458" s="93"/>
      <c r="X458" s="93"/>
      <c r="Y458" s="93"/>
      <c r="Z458" s="93"/>
    </row>
    <row r="459" spans="1:38" x14ac:dyDescent="0.2">
      <c r="A459" s="93"/>
      <c r="B459" s="115"/>
      <c r="C459" s="45"/>
      <c r="D459" s="45"/>
      <c r="E459" s="45"/>
      <c r="F459" s="45"/>
      <c r="G459" s="93"/>
      <c r="H459" s="93"/>
      <c r="I459" s="115"/>
      <c r="J459" s="115"/>
      <c r="K459" s="108"/>
      <c r="L459" s="93"/>
      <c r="M459" s="93"/>
      <c r="N459" s="108"/>
      <c r="O459" s="93"/>
      <c r="P459" s="93"/>
      <c r="Q459" s="93"/>
      <c r="R459" s="108"/>
      <c r="S459" s="93"/>
      <c r="T459" s="93"/>
      <c r="U459" s="93"/>
      <c r="V459" s="93"/>
      <c r="W459" s="93"/>
      <c r="X459" s="93"/>
      <c r="Y459" s="93"/>
      <c r="Z459" s="93"/>
    </row>
    <row r="460" spans="1:38" x14ac:dyDescent="0.2">
      <c r="A460" s="93"/>
      <c r="B460" s="115"/>
      <c r="C460" s="45"/>
      <c r="D460" s="45"/>
      <c r="E460" s="45"/>
      <c r="F460" s="45"/>
      <c r="G460" s="93"/>
      <c r="H460" s="93"/>
      <c r="I460" s="115"/>
      <c r="J460" s="115"/>
      <c r="K460" s="108"/>
      <c r="L460" s="93"/>
      <c r="M460" s="93"/>
      <c r="N460" s="108"/>
      <c r="O460" s="93"/>
      <c r="P460" s="93"/>
      <c r="Q460" s="93"/>
      <c r="R460" s="108"/>
      <c r="S460" s="93"/>
      <c r="T460" s="93"/>
      <c r="U460" s="93"/>
      <c r="V460" s="93"/>
      <c r="W460" s="93"/>
      <c r="X460" s="93"/>
      <c r="Y460" s="93"/>
      <c r="Z460" s="93"/>
    </row>
    <row r="461" spans="1:38" x14ac:dyDescent="0.2">
      <c r="A461" s="93"/>
      <c r="B461" s="115"/>
      <c r="C461" s="45"/>
      <c r="D461" s="45"/>
      <c r="E461" s="45"/>
      <c r="F461" s="45"/>
      <c r="G461" s="93"/>
      <c r="H461" s="93"/>
      <c r="I461" s="115"/>
      <c r="J461" s="115"/>
      <c r="K461" s="108"/>
      <c r="L461" s="93"/>
      <c r="M461" s="93"/>
      <c r="N461" s="108"/>
      <c r="O461" s="93"/>
      <c r="P461" s="93"/>
      <c r="Q461" s="93"/>
      <c r="R461" s="108"/>
      <c r="S461" s="93"/>
      <c r="T461" s="93"/>
      <c r="U461" s="93"/>
      <c r="V461" s="93"/>
      <c r="W461" s="93"/>
      <c r="X461" s="93"/>
      <c r="Y461" s="93"/>
      <c r="Z461" s="93"/>
    </row>
    <row r="462" spans="1:38" x14ac:dyDescent="0.2">
      <c r="A462" s="93"/>
      <c r="B462" s="115"/>
      <c r="C462" s="45"/>
      <c r="D462" s="45"/>
      <c r="E462" s="45"/>
      <c r="F462" s="45"/>
      <c r="G462" s="93"/>
      <c r="H462" s="93"/>
      <c r="I462" s="115"/>
      <c r="J462" s="115"/>
      <c r="K462" s="108"/>
      <c r="L462" s="93"/>
      <c r="M462" s="93"/>
      <c r="N462" s="108"/>
      <c r="O462" s="93"/>
      <c r="P462" s="93"/>
      <c r="Q462" s="93"/>
      <c r="R462" s="108"/>
      <c r="S462" s="93"/>
      <c r="T462" s="93"/>
      <c r="U462" s="93"/>
      <c r="V462" s="93"/>
      <c r="W462" s="93"/>
      <c r="X462" s="93"/>
      <c r="Y462" s="93"/>
      <c r="Z462" s="93"/>
    </row>
    <row r="463" spans="1:38" x14ac:dyDescent="0.2">
      <c r="A463" s="93"/>
      <c r="B463" s="115"/>
      <c r="C463" s="45"/>
      <c r="D463" s="45"/>
      <c r="E463" s="45"/>
      <c r="F463" s="45"/>
      <c r="G463" s="93"/>
      <c r="H463" s="93"/>
      <c r="I463" s="115"/>
      <c r="J463" s="115"/>
      <c r="K463" s="108"/>
      <c r="L463" s="93"/>
      <c r="M463" s="93"/>
      <c r="N463" s="108"/>
      <c r="O463" s="93"/>
      <c r="P463" s="93"/>
      <c r="Q463" s="93"/>
      <c r="R463" s="108"/>
      <c r="S463" s="93"/>
      <c r="T463" s="93"/>
      <c r="U463" s="93"/>
      <c r="V463" s="93"/>
      <c r="W463" s="93"/>
      <c r="X463" s="93"/>
      <c r="Y463" s="93"/>
      <c r="Z463" s="93"/>
    </row>
    <row r="464" spans="1:38" x14ac:dyDescent="0.2">
      <c r="A464" s="93"/>
      <c r="B464" s="115"/>
      <c r="C464" s="45"/>
      <c r="D464" s="45"/>
      <c r="E464" s="45"/>
      <c r="F464" s="45"/>
      <c r="G464" s="93"/>
      <c r="H464" s="93"/>
      <c r="I464" s="115"/>
      <c r="J464" s="115"/>
      <c r="K464" s="108"/>
      <c r="L464" s="93"/>
      <c r="M464" s="93"/>
      <c r="N464" s="108"/>
      <c r="O464" s="93"/>
      <c r="P464" s="93"/>
      <c r="Q464" s="93"/>
      <c r="R464" s="108"/>
      <c r="S464" s="93"/>
      <c r="T464" s="93"/>
      <c r="U464" s="93"/>
      <c r="V464" s="93"/>
      <c r="W464" s="93"/>
      <c r="X464" s="93"/>
      <c r="Y464" s="93"/>
      <c r="Z464" s="93"/>
    </row>
  </sheetData>
  <mergeCells count="1">
    <mergeCell ref="C1:F1"/>
  </mergeCells>
  <conditionalFormatting sqref="L1:L2 L4 X53:Y109 X216:Y271 X313:Y332 X334:Y343 X357:Y416 X436:Y449 W450:X464 T465:T65402">
    <cfRule type="cellIs" dxfId="41" priority="46" stopIfTrue="1" operator="equal">
      <formula>"a"</formula>
    </cfRule>
  </conditionalFormatting>
  <conditionalFormatting sqref="L17 X27:Y40">
    <cfRule type="cellIs" dxfId="40" priority="37" stopIfTrue="1" operator="equal">
      <formula>"a"</formula>
    </cfRule>
  </conditionalFormatting>
  <conditionalFormatting sqref="L43 U112">
    <cfRule type="cellIs" dxfId="39" priority="32" stopIfTrue="1" operator="equal">
      <formula>"a"</formula>
    </cfRule>
  </conditionalFormatting>
  <conditionalFormatting sqref="L302">
    <cfRule type="cellIs" dxfId="38" priority="22" stopIfTrue="1" operator="equal">
      <formula>"a"</formula>
    </cfRule>
  </conditionalFormatting>
  <conditionalFormatting sqref="L346">
    <cfRule type="cellIs" dxfId="37" priority="17" stopIfTrue="1" operator="equal">
      <formula>"a"</formula>
    </cfRule>
  </conditionalFormatting>
  <conditionalFormatting sqref="L419">
    <cfRule type="cellIs" dxfId="36" priority="12" stopIfTrue="1" operator="equal">
      <formula>"a"</formula>
    </cfRule>
  </conditionalFormatting>
  <conditionalFormatting sqref="L425">
    <cfRule type="cellIs" dxfId="35" priority="5" stopIfTrue="1" operator="equal">
      <formula>"a"</formula>
    </cfRule>
  </conditionalFormatting>
  <conditionalFormatting sqref="U274">
    <cfRule type="cellIs" dxfId="34" priority="27" stopIfTrue="1" operator="equal">
      <formula>"a"</formula>
    </cfRule>
  </conditionalFormatting>
  <conditionalFormatting sqref="X4:Y5">
    <cfRule type="cellIs" dxfId="33" priority="42" stopIfTrue="1" operator="equal">
      <formula>"a"</formula>
    </cfRule>
  </conditionalFormatting>
  <conditionalFormatting sqref="X7:Y15">
    <cfRule type="cellIs" dxfId="32" priority="40" stopIfTrue="1" operator="equal">
      <formula>"a"</formula>
    </cfRule>
  </conditionalFormatting>
  <conditionalFormatting sqref="X17:Y25">
    <cfRule type="cellIs" dxfId="31" priority="33" stopIfTrue="1" operator="equal">
      <formula>"a"</formula>
    </cfRule>
  </conditionalFormatting>
  <conditionalFormatting sqref="X43:Y43">
    <cfRule type="cellIs" dxfId="30" priority="30" stopIfTrue="1" operator="equal">
      <formula>"a"</formula>
    </cfRule>
  </conditionalFormatting>
  <conditionalFormatting sqref="X45:Y51">
    <cfRule type="cellIs" dxfId="29" priority="28" stopIfTrue="1" operator="equal">
      <formula>"a"</formula>
    </cfRule>
  </conditionalFormatting>
  <conditionalFormatting sqref="X207:Y214">
    <cfRule type="cellIs" dxfId="28" priority="23" stopIfTrue="1" operator="equal">
      <formula>"a"</formula>
    </cfRule>
  </conditionalFormatting>
  <conditionalFormatting sqref="X302:Y302">
    <cfRule type="cellIs" dxfId="27" priority="20" stopIfTrue="1" operator="equal">
      <formula>"a"</formula>
    </cfRule>
  </conditionalFormatting>
  <conditionalFormatting sqref="X304:Y311">
    <cfRule type="cellIs" dxfId="26" priority="18" stopIfTrue="1" operator="equal">
      <formula>"a"</formula>
    </cfRule>
  </conditionalFormatting>
  <conditionalFormatting sqref="X345:Y346">
    <cfRule type="cellIs" dxfId="25" priority="15" stopIfTrue="1" operator="equal">
      <formula>"a"</formula>
    </cfRule>
  </conditionalFormatting>
  <conditionalFormatting sqref="X348:Y355">
    <cfRule type="cellIs" dxfId="24" priority="13" stopIfTrue="1" operator="equal">
      <formula>"a"</formula>
    </cfRule>
  </conditionalFormatting>
  <conditionalFormatting sqref="X419:Y420">
    <cfRule type="cellIs" dxfId="23" priority="8" stopIfTrue="1" operator="equal">
      <formula>"a"</formula>
    </cfRule>
  </conditionalFormatting>
  <conditionalFormatting sqref="X422:Y422">
    <cfRule type="cellIs" dxfId="22" priority="6" stopIfTrue="1" operator="equal">
      <formula>"a"</formula>
    </cfRule>
  </conditionalFormatting>
  <conditionalFormatting sqref="X425:Y425">
    <cfRule type="cellIs" dxfId="21" priority="3" stopIfTrue="1" operator="equal">
      <formula>"a"</formula>
    </cfRule>
  </conditionalFormatting>
  <conditionalFormatting sqref="X427:Y434">
    <cfRule type="cellIs" dxfId="20" priority="1" stopIfTrue="1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381-63F5-4943-8214-DD81337FF9BA}">
  <dimension ref="A1:AK66"/>
  <sheetViews>
    <sheetView zoomScale="120" zoomScaleNormal="120" zoomScaleSheetLayoutView="100" workbookViewId="0">
      <pane xSplit="1" ySplit="6" topLeftCell="B44" activePane="bottomRight" state="frozen"/>
      <selection pane="topRight" activeCell="B1" sqref="B1"/>
      <selection pane="bottomLeft" activeCell="A7" sqref="A7"/>
      <selection pane="bottomRight" activeCell="I48" sqref="I48"/>
    </sheetView>
  </sheetViews>
  <sheetFormatPr baseColWidth="10" defaultColWidth="8.5" defaultRowHeight="15" x14ac:dyDescent="0.2"/>
  <cols>
    <col min="1" max="1" width="8.5" style="93"/>
    <col min="2" max="2" width="50.6640625" style="93" bestFit="1" customWidth="1"/>
    <col min="3" max="7" width="8.5" style="93"/>
    <col min="8" max="8" width="12.1640625" style="93" bestFit="1" customWidth="1"/>
    <col min="9" max="9" width="56.33203125" style="93" bestFit="1" customWidth="1"/>
    <col min="10" max="10" width="72.6640625" style="93" bestFit="1" customWidth="1"/>
    <col min="11" max="16384" width="8.5" style="93"/>
  </cols>
  <sheetData>
    <row r="1" spans="1:37" s="145" customFormat="1" ht="17" x14ac:dyDescent="0.2">
      <c r="A1" s="145" t="s">
        <v>933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 t="s">
        <v>934</v>
      </c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 t="s">
        <v>935</v>
      </c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 t="s">
        <v>936</v>
      </c>
      <c r="C7" s="93">
        <v>7</v>
      </c>
      <c r="D7" s="93">
        <v>7</v>
      </c>
      <c r="E7" s="93">
        <v>7</v>
      </c>
      <c r="F7" s="93">
        <v>12</v>
      </c>
      <c r="G7" s="93">
        <f t="shared" ref="G7:G38" si="0">((AVERAGE(C7:F7))*(1.04))</f>
        <v>8.58</v>
      </c>
      <c r="H7" s="93">
        <f t="shared" ref="H7:H38" si="1">100-G7</f>
        <v>91.42</v>
      </c>
      <c r="I7" s="93" t="s">
        <v>2583</v>
      </c>
      <c r="J7" s="93" t="s">
        <v>2833</v>
      </c>
      <c r="K7" s="93">
        <v>0</v>
      </c>
      <c r="L7" s="93">
        <v>0</v>
      </c>
      <c r="M7" s="93">
        <v>0</v>
      </c>
      <c r="N7" s="93">
        <v>1</v>
      </c>
      <c r="O7" s="93">
        <v>0</v>
      </c>
      <c r="P7" s="93">
        <v>0</v>
      </c>
      <c r="Q7" s="93">
        <v>0</v>
      </c>
      <c r="R7" s="93">
        <v>4</v>
      </c>
      <c r="S7" s="93">
        <v>0</v>
      </c>
      <c r="T7" s="93">
        <v>0</v>
      </c>
      <c r="U7" s="93">
        <v>0</v>
      </c>
      <c r="V7" s="93">
        <v>0</v>
      </c>
      <c r="W7" s="93">
        <v>4</v>
      </c>
      <c r="X7" s="93">
        <v>0</v>
      </c>
      <c r="Y7" s="93">
        <v>0</v>
      </c>
      <c r="Z7" s="93">
        <v>0</v>
      </c>
    </row>
    <row r="8" spans="1:37" x14ac:dyDescent="0.2">
      <c r="A8" s="93">
        <v>2</v>
      </c>
      <c r="B8" s="115" t="s">
        <v>939</v>
      </c>
      <c r="C8" s="93">
        <v>4</v>
      </c>
      <c r="D8" s="93">
        <v>0</v>
      </c>
      <c r="E8" s="93">
        <v>0</v>
      </c>
      <c r="F8" s="93">
        <v>0</v>
      </c>
      <c r="G8" s="93">
        <f t="shared" si="0"/>
        <v>1.04</v>
      </c>
      <c r="H8" s="93">
        <f t="shared" si="1"/>
        <v>98.96</v>
      </c>
      <c r="I8" s="93" t="s">
        <v>940</v>
      </c>
      <c r="J8" s="93" t="s">
        <v>2610</v>
      </c>
      <c r="K8" s="93">
        <v>0</v>
      </c>
      <c r="L8" s="93">
        <v>0</v>
      </c>
      <c r="M8" s="93">
        <v>0</v>
      </c>
      <c r="N8" s="93">
        <v>0</v>
      </c>
      <c r="O8" s="93">
        <v>3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0</v>
      </c>
      <c r="V8" s="93">
        <v>4</v>
      </c>
      <c r="W8" s="93">
        <v>4</v>
      </c>
      <c r="X8" s="93">
        <v>0</v>
      </c>
      <c r="Y8" s="93">
        <v>0</v>
      </c>
      <c r="Z8" s="93">
        <v>0</v>
      </c>
    </row>
    <row r="9" spans="1:37" x14ac:dyDescent="0.2">
      <c r="A9" s="139">
        <v>3</v>
      </c>
      <c r="B9" s="115" t="s">
        <v>942</v>
      </c>
      <c r="C9" s="45">
        <v>5</v>
      </c>
      <c r="D9" s="45">
        <v>12</v>
      </c>
      <c r="E9" s="45">
        <v>9</v>
      </c>
      <c r="F9" s="45">
        <v>8</v>
      </c>
      <c r="G9" s="93">
        <f t="shared" si="0"/>
        <v>8.84</v>
      </c>
      <c r="H9" s="93">
        <f t="shared" si="1"/>
        <v>91.16</v>
      </c>
      <c r="I9" s="101" t="s">
        <v>943</v>
      </c>
      <c r="J9" s="101" t="s">
        <v>944</v>
      </c>
      <c r="K9" s="93">
        <v>2</v>
      </c>
      <c r="L9" s="93">
        <v>0</v>
      </c>
      <c r="M9" s="93">
        <v>0</v>
      </c>
      <c r="N9" s="93">
        <v>2</v>
      </c>
      <c r="O9" s="93">
        <v>0</v>
      </c>
      <c r="P9" s="93">
        <v>0</v>
      </c>
      <c r="Q9" s="93">
        <v>0</v>
      </c>
      <c r="R9" s="108">
        <v>4</v>
      </c>
      <c r="S9" s="93">
        <v>0</v>
      </c>
      <c r="T9" s="93">
        <v>0</v>
      </c>
      <c r="U9" s="93">
        <v>0</v>
      </c>
      <c r="V9" s="93">
        <v>0</v>
      </c>
      <c r="W9" s="93">
        <v>3</v>
      </c>
      <c r="X9" s="93">
        <v>0</v>
      </c>
      <c r="Y9" s="93">
        <v>0</v>
      </c>
      <c r="Z9" s="93">
        <v>0</v>
      </c>
    </row>
    <row r="10" spans="1:37" x14ac:dyDescent="0.2">
      <c r="A10" s="139">
        <v>4</v>
      </c>
      <c r="B10" s="115"/>
      <c r="C10" s="45">
        <v>2</v>
      </c>
      <c r="D10" s="45">
        <v>2</v>
      </c>
      <c r="E10" s="45">
        <v>4</v>
      </c>
      <c r="F10" s="45">
        <v>4</v>
      </c>
      <c r="G10" s="93">
        <f t="shared" si="0"/>
        <v>3.12</v>
      </c>
      <c r="H10" s="93">
        <f t="shared" si="1"/>
        <v>96.88</v>
      </c>
      <c r="I10" s="101" t="s">
        <v>2584</v>
      </c>
      <c r="J10" s="101" t="s">
        <v>2834</v>
      </c>
      <c r="K10" s="93">
        <v>2</v>
      </c>
      <c r="L10" s="108">
        <v>0</v>
      </c>
      <c r="M10" s="93">
        <v>0</v>
      </c>
      <c r="N10" s="93">
        <v>2</v>
      </c>
      <c r="O10" s="93">
        <v>0</v>
      </c>
      <c r="P10" s="93">
        <v>0</v>
      </c>
      <c r="Q10" s="93">
        <v>0</v>
      </c>
      <c r="R10" s="108">
        <v>4</v>
      </c>
      <c r="S10" s="93">
        <v>0</v>
      </c>
      <c r="T10" s="93">
        <v>0</v>
      </c>
      <c r="U10" s="93">
        <v>0</v>
      </c>
      <c r="V10" s="93">
        <v>0</v>
      </c>
      <c r="W10" s="93">
        <v>2</v>
      </c>
      <c r="X10" s="93">
        <v>0</v>
      </c>
      <c r="Y10" s="93">
        <v>0</v>
      </c>
      <c r="Z10" s="93">
        <v>0</v>
      </c>
    </row>
    <row r="11" spans="1:37" x14ac:dyDescent="0.2">
      <c r="A11" s="139">
        <v>5</v>
      </c>
      <c r="B11" s="115" t="s">
        <v>947</v>
      </c>
      <c r="C11" s="45">
        <v>7</v>
      </c>
      <c r="D11" s="45">
        <v>7</v>
      </c>
      <c r="E11" s="45">
        <v>10</v>
      </c>
      <c r="F11" s="45">
        <v>2</v>
      </c>
      <c r="G11" s="93">
        <f t="shared" si="0"/>
        <v>6.76</v>
      </c>
      <c r="H11" s="93">
        <f t="shared" si="1"/>
        <v>93.24</v>
      </c>
      <c r="I11" s="101" t="s">
        <v>2585</v>
      </c>
      <c r="J11" s="101" t="s">
        <v>2736</v>
      </c>
      <c r="K11" s="108">
        <v>3</v>
      </c>
      <c r="L11" s="93">
        <v>0</v>
      </c>
      <c r="M11" s="93">
        <v>0</v>
      </c>
      <c r="N11" s="108">
        <v>4</v>
      </c>
      <c r="O11" s="93">
        <v>0</v>
      </c>
      <c r="P11" s="93">
        <v>0</v>
      </c>
      <c r="Q11" s="93">
        <v>0</v>
      </c>
      <c r="R11" s="108">
        <v>4</v>
      </c>
      <c r="S11" s="93">
        <v>0</v>
      </c>
      <c r="T11" s="93">
        <v>0</v>
      </c>
      <c r="U11" s="93">
        <v>0</v>
      </c>
      <c r="V11" s="93">
        <v>0</v>
      </c>
      <c r="W11" s="93">
        <v>3</v>
      </c>
      <c r="X11" s="93">
        <v>1</v>
      </c>
      <c r="Y11" s="93">
        <v>0</v>
      </c>
      <c r="Z11" s="93">
        <v>0</v>
      </c>
    </row>
    <row r="12" spans="1:37" x14ac:dyDescent="0.2">
      <c r="A12" s="139">
        <v>6</v>
      </c>
      <c r="B12" s="115" t="s">
        <v>950</v>
      </c>
      <c r="C12" s="45">
        <v>68</v>
      </c>
      <c r="D12" s="45">
        <v>48</v>
      </c>
      <c r="E12" s="45">
        <v>48</v>
      </c>
      <c r="F12" s="45">
        <v>56</v>
      </c>
      <c r="G12" s="93">
        <f t="shared" si="0"/>
        <v>57.2</v>
      </c>
      <c r="H12" s="93">
        <f t="shared" si="1"/>
        <v>42.8</v>
      </c>
      <c r="I12" s="101" t="s">
        <v>421</v>
      </c>
      <c r="J12" s="101" t="s">
        <v>951</v>
      </c>
      <c r="K12" s="108">
        <v>4</v>
      </c>
      <c r="L12" s="93">
        <v>0</v>
      </c>
      <c r="M12" s="93">
        <v>0</v>
      </c>
      <c r="N12" s="108">
        <v>4</v>
      </c>
      <c r="O12" s="93">
        <v>0</v>
      </c>
      <c r="P12" s="93">
        <v>0</v>
      </c>
      <c r="Q12" s="93">
        <v>0</v>
      </c>
      <c r="R12" s="108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4</v>
      </c>
    </row>
    <row r="13" spans="1:37" x14ac:dyDescent="0.2">
      <c r="A13" s="139">
        <v>7</v>
      </c>
      <c r="B13" s="115" t="s">
        <v>952</v>
      </c>
      <c r="C13" s="45">
        <v>0</v>
      </c>
      <c r="D13" s="45">
        <v>0</v>
      </c>
      <c r="E13" s="45">
        <v>4</v>
      </c>
      <c r="F13" s="45">
        <v>10</v>
      </c>
      <c r="G13" s="93">
        <f t="shared" si="0"/>
        <v>3.64</v>
      </c>
      <c r="H13" s="93">
        <f t="shared" si="1"/>
        <v>96.36</v>
      </c>
      <c r="I13" s="101" t="s">
        <v>953</v>
      </c>
      <c r="J13" s="101" t="s">
        <v>954</v>
      </c>
      <c r="K13" s="108">
        <v>0</v>
      </c>
      <c r="L13" s="93">
        <v>0</v>
      </c>
      <c r="M13" s="93">
        <v>0</v>
      </c>
      <c r="N13" s="108">
        <v>4</v>
      </c>
      <c r="O13" s="93">
        <v>0</v>
      </c>
      <c r="P13" s="93">
        <v>0</v>
      </c>
      <c r="Q13" s="93">
        <v>0</v>
      </c>
      <c r="R13" s="108">
        <v>4</v>
      </c>
      <c r="S13" s="93">
        <v>0</v>
      </c>
      <c r="T13" s="93">
        <v>0</v>
      </c>
      <c r="U13" s="93">
        <v>0</v>
      </c>
      <c r="V13" s="93">
        <v>4</v>
      </c>
      <c r="W13" s="93">
        <v>4</v>
      </c>
      <c r="X13" s="93">
        <v>0</v>
      </c>
      <c r="Y13" s="93">
        <v>0</v>
      </c>
      <c r="Z13" s="93">
        <v>0</v>
      </c>
    </row>
    <row r="14" spans="1:37" x14ac:dyDescent="0.2">
      <c r="A14" s="139">
        <v>8</v>
      </c>
      <c r="B14" s="115" t="s">
        <v>955</v>
      </c>
      <c r="C14" s="45">
        <v>18</v>
      </c>
      <c r="D14" s="45">
        <v>48</v>
      </c>
      <c r="E14" s="45">
        <v>96</v>
      </c>
      <c r="F14" s="45">
        <v>48</v>
      </c>
      <c r="G14" s="93">
        <f t="shared" si="0"/>
        <v>54.6</v>
      </c>
      <c r="H14" s="93">
        <f t="shared" si="1"/>
        <v>45.4</v>
      </c>
      <c r="I14" s="101" t="s">
        <v>956</v>
      </c>
      <c r="J14" s="101" t="s">
        <v>951</v>
      </c>
      <c r="K14" s="108">
        <v>4</v>
      </c>
      <c r="L14" s="93">
        <v>0</v>
      </c>
      <c r="M14" s="93">
        <v>0</v>
      </c>
      <c r="N14" s="108">
        <v>4</v>
      </c>
      <c r="O14" s="93">
        <v>3</v>
      </c>
      <c r="P14" s="93">
        <v>0</v>
      </c>
      <c r="Q14" s="93">
        <v>0</v>
      </c>
      <c r="R14" s="108">
        <v>4</v>
      </c>
      <c r="S14" s="93">
        <v>0</v>
      </c>
      <c r="T14" s="93">
        <v>0</v>
      </c>
      <c r="U14" s="93">
        <v>0</v>
      </c>
      <c r="V14" s="93">
        <v>0</v>
      </c>
      <c r="W14" s="93">
        <v>3</v>
      </c>
      <c r="X14" s="93">
        <v>0</v>
      </c>
      <c r="Y14" s="93">
        <v>0</v>
      </c>
      <c r="Z14" s="93">
        <v>3</v>
      </c>
    </row>
    <row r="15" spans="1:37" x14ac:dyDescent="0.2">
      <c r="A15" s="139">
        <v>9</v>
      </c>
      <c r="B15" s="115" t="s">
        <v>957</v>
      </c>
      <c r="C15" s="45">
        <v>2</v>
      </c>
      <c r="D15" s="45">
        <v>2</v>
      </c>
      <c r="E15" s="45">
        <v>48</v>
      </c>
      <c r="F15" s="45">
        <v>48</v>
      </c>
      <c r="G15" s="93">
        <f t="shared" si="0"/>
        <v>26</v>
      </c>
      <c r="H15" s="93">
        <f t="shared" si="1"/>
        <v>74</v>
      </c>
      <c r="I15" s="101" t="s">
        <v>958</v>
      </c>
      <c r="J15" s="101" t="s">
        <v>959</v>
      </c>
      <c r="K15" s="108">
        <v>4</v>
      </c>
      <c r="L15" s="93">
        <v>0</v>
      </c>
      <c r="M15" s="93">
        <v>0</v>
      </c>
      <c r="N15" s="108">
        <v>4</v>
      </c>
      <c r="O15" s="93">
        <v>0</v>
      </c>
      <c r="P15" s="93">
        <v>0</v>
      </c>
      <c r="Q15" s="93">
        <v>0</v>
      </c>
      <c r="R15" s="108">
        <v>4</v>
      </c>
      <c r="S15" s="93">
        <v>0</v>
      </c>
      <c r="T15" s="93">
        <v>0</v>
      </c>
      <c r="U15" s="93">
        <v>0</v>
      </c>
      <c r="V15" s="93">
        <v>0</v>
      </c>
      <c r="W15" s="93">
        <v>4</v>
      </c>
      <c r="X15" s="93">
        <v>0</v>
      </c>
      <c r="Y15" s="93">
        <v>0</v>
      </c>
      <c r="Z15" s="93">
        <v>1</v>
      </c>
    </row>
    <row r="16" spans="1:37" x14ac:dyDescent="0.2">
      <c r="A16" s="139">
        <v>10</v>
      </c>
      <c r="B16" s="115" t="s">
        <v>960</v>
      </c>
      <c r="C16" s="45">
        <v>0</v>
      </c>
      <c r="D16" s="45">
        <v>0</v>
      </c>
      <c r="E16" s="45">
        <v>24</v>
      </c>
      <c r="F16" s="45">
        <v>48</v>
      </c>
      <c r="G16" s="93">
        <f t="shared" si="0"/>
        <v>18.72</v>
      </c>
      <c r="H16" s="93">
        <f t="shared" si="1"/>
        <v>81.28</v>
      </c>
      <c r="I16" s="101" t="s">
        <v>961</v>
      </c>
      <c r="J16" s="101" t="s">
        <v>2609</v>
      </c>
      <c r="K16" s="108">
        <v>0</v>
      </c>
      <c r="L16" s="93">
        <v>0</v>
      </c>
      <c r="M16" s="93">
        <v>0</v>
      </c>
      <c r="N16" s="108">
        <v>0</v>
      </c>
      <c r="O16" s="93">
        <v>4</v>
      </c>
      <c r="P16" s="93">
        <v>0</v>
      </c>
      <c r="Q16" s="93">
        <v>0</v>
      </c>
      <c r="R16" s="108">
        <v>4</v>
      </c>
      <c r="S16" s="93">
        <v>0</v>
      </c>
      <c r="T16" s="93">
        <v>0</v>
      </c>
      <c r="U16" s="93">
        <v>0</v>
      </c>
      <c r="V16" s="93">
        <v>0</v>
      </c>
      <c r="W16" s="93">
        <v>4</v>
      </c>
      <c r="X16" s="93">
        <v>0</v>
      </c>
      <c r="Y16" s="93">
        <v>0</v>
      </c>
      <c r="Z16" s="93">
        <v>1</v>
      </c>
    </row>
    <row r="17" spans="1:28" x14ac:dyDescent="0.2">
      <c r="A17" s="139">
        <v>11</v>
      </c>
      <c r="B17" s="115" t="s">
        <v>963</v>
      </c>
      <c r="C17" s="45">
        <v>0</v>
      </c>
      <c r="D17" s="45">
        <v>0</v>
      </c>
      <c r="E17" s="45">
        <v>0</v>
      </c>
      <c r="F17" s="45">
        <v>8</v>
      </c>
      <c r="G17" s="93">
        <f t="shared" si="0"/>
        <v>2.08</v>
      </c>
      <c r="H17" s="93">
        <f t="shared" si="1"/>
        <v>97.92</v>
      </c>
      <c r="I17" s="101" t="s">
        <v>964</v>
      </c>
      <c r="J17" s="101" t="s">
        <v>2608</v>
      </c>
      <c r="K17" s="108">
        <v>0</v>
      </c>
      <c r="L17" s="93">
        <v>0</v>
      </c>
      <c r="M17" s="93">
        <v>0</v>
      </c>
      <c r="N17" s="108">
        <v>2</v>
      </c>
      <c r="O17" s="93">
        <v>4</v>
      </c>
      <c r="P17" s="93">
        <v>0</v>
      </c>
      <c r="Q17" s="93">
        <v>0</v>
      </c>
      <c r="R17" s="108">
        <v>4</v>
      </c>
      <c r="S17" s="93">
        <v>0</v>
      </c>
      <c r="T17" s="93">
        <v>0</v>
      </c>
      <c r="U17" s="93">
        <v>0</v>
      </c>
      <c r="V17" s="93">
        <v>0</v>
      </c>
      <c r="W17" s="93">
        <v>4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963</v>
      </c>
      <c r="C18" s="93">
        <v>0</v>
      </c>
      <c r="D18" s="93">
        <v>6</v>
      </c>
      <c r="E18" s="93">
        <v>12</v>
      </c>
      <c r="F18" s="93">
        <v>40</v>
      </c>
      <c r="G18" s="93">
        <f t="shared" si="0"/>
        <v>15.08</v>
      </c>
      <c r="H18" s="93">
        <f t="shared" si="1"/>
        <v>84.92</v>
      </c>
      <c r="I18" s="93" t="s">
        <v>966</v>
      </c>
      <c r="J18" s="93" t="s">
        <v>967</v>
      </c>
      <c r="K18" s="93">
        <v>0</v>
      </c>
      <c r="L18" s="93">
        <v>0</v>
      </c>
      <c r="M18" s="93">
        <v>0</v>
      </c>
      <c r="N18" s="45">
        <v>4</v>
      </c>
      <c r="O18" s="45">
        <v>0</v>
      </c>
      <c r="P18" s="45">
        <v>0</v>
      </c>
      <c r="Q18" s="45">
        <v>0</v>
      </c>
      <c r="R18" s="115">
        <v>4</v>
      </c>
      <c r="S18" s="115">
        <v>0</v>
      </c>
      <c r="T18" s="108">
        <v>0</v>
      </c>
      <c r="U18" s="108">
        <v>0</v>
      </c>
      <c r="V18" s="108">
        <v>0</v>
      </c>
      <c r="W18" s="108">
        <v>4</v>
      </c>
      <c r="X18" s="108">
        <v>0</v>
      </c>
      <c r="Y18" s="108">
        <v>0</v>
      </c>
      <c r="Z18" s="108">
        <v>1</v>
      </c>
      <c r="AA18" s="108"/>
      <c r="AB18" s="108"/>
    </row>
    <row r="19" spans="1:28" x14ac:dyDescent="0.2">
      <c r="A19" s="139">
        <v>13</v>
      </c>
      <c r="B19" s="115" t="s">
        <v>968</v>
      </c>
      <c r="C19" s="45">
        <v>96</v>
      </c>
      <c r="D19" s="45">
        <v>96</v>
      </c>
      <c r="E19" s="45">
        <v>96</v>
      </c>
      <c r="F19" s="45">
        <v>96</v>
      </c>
      <c r="G19" s="93">
        <f>((AVERAGE(C19:F19))*(1.04))</f>
        <v>99.84</v>
      </c>
      <c r="H19" s="93">
        <f>100-G19</f>
        <v>0.15999999999999659</v>
      </c>
      <c r="I19" s="115"/>
      <c r="J19" s="115"/>
      <c r="K19" s="108">
        <v>4</v>
      </c>
      <c r="L19" s="93">
        <v>0</v>
      </c>
      <c r="M19" s="93">
        <v>0</v>
      </c>
      <c r="N19" s="108">
        <v>4</v>
      </c>
      <c r="O19" s="93">
        <v>0</v>
      </c>
      <c r="P19" s="93">
        <v>0</v>
      </c>
      <c r="Q19" s="93">
        <v>0</v>
      </c>
      <c r="R19" s="108">
        <v>4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4</v>
      </c>
    </row>
    <row r="20" spans="1:28" x14ac:dyDescent="0.2">
      <c r="A20" s="139">
        <v>14</v>
      </c>
      <c r="B20" s="115" t="s">
        <v>968</v>
      </c>
      <c r="C20" s="45">
        <v>96</v>
      </c>
      <c r="D20" s="45">
        <v>96</v>
      </c>
      <c r="E20" s="45">
        <v>96</v>
      </c>
      <c r="F20" s="45">
        <v>96</v>
      </c>
      <c r="G20" s="93">
        <f t="shared" si="0"/>
        <v>99.84</v>
      </c>
      <c r="H20" s="93">
        <f t="shared" si="1"/>
        <v>0.15999999999999659</v>
      </c>
      <c r="I20" s="115"/>
      <c r="J20" s="115"/>
      <c r="K20" s="108">
        <v>0</v>
      </c>
      <c r="L20" s="93">
        <v>0</v>
      </c>
      <c r="M20" s="93">
        <v>0</v>
      </c>
      <c r="N20" s="108">
        <v>4</v>
      </c>
      <c r="O20" s="93">
        <v>0</v>
      </c>
      <c r="P20" s="93">
        <v>0</v>
      </c>
      <c r="Q20" s="93">
        <v>0</v>
      </c>
      <c r="R20" s="108">
        <v>4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4</v>
      </c>
    </row>
    <row r="21" spans="1:28" x14ac:dyDescent="0.2">
      <c r="A21" s="139">
        <v>15</v>
      </c>
      <c r="B21" s="115" t="s">
        <v>963</v>
      </c>
      <c r="C21" s="45">
        <v>96</v>
      </c>
      <c r="D21" s="45">
        <v>96</v>
      </c>
      <c r="E21" s="45">
        <v>8</v>
      </c>
      <c r="F21" s="45">
        <v>16</v>
      </c>
      <c r="G21" s="93">
        <f t="shared" si="0"/>
        <v>56.160000000000004</v>
      </c>
      <c r="H21" s="93">
        <f t="shared" si="1"/>
        <v>43.839999999999996</v>
      </c>
      <c r="I21" s="101" t="s">
        <v>2586</v>
      </c>
      <c r="J21" s="101" t="s">
        <v>970</v>
      </c>
      <c r="K21" s="108">
        <v>0</v>
      </c>
      <c r="L21" s="93">
        <v>0</v>
      </c>
      <c r="M21" s="93">
        <v>0</v>
      </c>
      <c r="N21" s="108">
        <v>4</v>
      </c>
      <c r="O21" s="93">
        <v>0</v>
      </c>
      <c r="P21" s="93">
        <v>4</v>
      </c>
      <c r="Q21" s="93">
        <v>0</v>
      </c>
      <c r="R21" s="108">
        <v>4</v>
      </c>
      <c r="S21" s="93">
        <v>0</v>
      </c>
      <c r="T21" s="93">
        <v>0</v>
      </c>
      <c r="U21" s="93">
        <v>0</v>
      </c>
      <c r="V21" s="93">
        <v>0</v>
      </c>
      <c r="W21" s="93">
        <v>4</v>
      </c>
      <c r="X21" s="93">
        <v>0</v>
      </c>
      <c r="Y21" s="93">
        <v>0</v>
      </c>
      <c r="Z21" s="93">
        <v>4</v>
      </c>
    </row>
    <row r="22" spans="1:28" x14ac:dyDescent="0.2">
      <c r="A22" s="139">
        <v>16</v>
      </c>
      <c r="B22" s="115" t="s">
        <v>971</v>
      </c>
      <c r="C22" s="45">
        <v>0</v>
      </c>
      <c r="D22" s="45">
        <v>0</v>
      </c>
      <c r="E22" s="45">
        <v>0</v>
      </c>
      <c r="F22" s="45">
        <v>0</v>
      </c>
      <c r="G22" s="93">
        <f t="shared" si="0"/>
        <v>0</v>
      </c>
      <c r="H22" s="93">
        <f t="shared" si="1"/>
        <v>100</v>
      </c>
      <c r="I22" s="101" t="s">
        <v>74</v>
      </c>
      <c r="J22" s="101" t="s">
        <v>972</v>
      </c>
      <c r="K22" s="108">
        <v>0</v>
      </c>
      <c r="L22" s="93">
        <v>0</v>
      </c>
      <c r="M22" s="93">
        <v>0</v>
      </c>
      <c r="N22" s="108">
        <v>4</v>
      </c>
      <c r="O22" s="93">
        <v>2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0</v>
      </c>
      <c r="V22" s="93">
        <v>0</v>
      </c>
      <c r="W22" s="93">
        <v>4</v>
      </c>
      <c r="X22" s="93">
        <v>0</v>
      </c>
      <c r="Y22" s="93">
        <v>3</v>
      </c>
      <c r="Z22" s="93">
        <v>0</v>
      </c>
    </row>
    <row r="23" spans="1:28" x14ac:dyDescent="0.2">
      <c r="A23" s="139">
        <v>17</v>
      </c>
      <c r="B23" s="115" t="s">
        <v>971</v>
      </c>
      <c r="C23" s="45">
        <v>0</v>
      </c>
      <c r="D23" s="45">
        <v>0</v>
      </c>
      <c r="E23" s="45">
        <v>0</v>
      </c>
      <c r="F23" s="45">
        <v>0</v>
      </c>
      <c r="G23" s="93">
        <f t="shared" si="0"/>
        <v>0</v>
      </c>
      <c r="H23" s="93">
        <f t="shared" si="1"/>
        <v>100</v>
      </c>
      <c r="I23" s="101" t="s">
        <v>973</v>
      </c>
      <c r="J23" s="101" t="s">
        <v>974</v>
      </c>
      <c r="K23" s="108">
        <v>0</v>
      </c>
      <c r="L23" s="93">
        <v>0</v>
      </c>
      <c r="M23" s="93">
        <v>0</v>
      </c>
      <c r="N23" s="108">
        <v>4</v>
      </c>
      <c r="O23" s="93">
        <v>1</v>
      </c>
      <c r="P23" s="93">
        <v>4</v>
      </c>
      <c r="Q23" s="93">
        <v>0</v>
      </c>
      <c r="R23" s="108">
        <v>4</v>
      </c>
      <c r="S23" s="93">
        <v>0</v>
      </c>
      <c r="T23" s="93">
        <v>0</v>
      </c>
      <c r="U23" s="93">
        <v>0</v>
      </c>
      <c r="V23" s="93">
        <v>0</v>
      </c>
      <c r="W23" s="93">
        <v>4</v>
      </c>
      <c r="X23" s="93">
        <v>0</v>
      </c>
      <c r="Y23" s="93">
        <v>0</v>
      </c>
      <c r="Z23" s="93">
        <v>0</v>
      </c>
    </row>
    <row r="24" spans="1:28" s="262" customFormat="1" x14ac:dyDescent="0.2">
      <c r="A24" s="259">
        <v>18</v>
      </c>
      <c r="B24" s="260" t="s">
        <v>975</v>
      </c>
      <c r="C24" s="261"/>
      <c r="D24" s="261"/>
      <c r="E24" s="261"/>
      <c r="F24" s="261"/>
      <c r="I24" s="260"/>
      <c r="J24" s="260"/>
      <c r="K24" s="263"/>
      <c r="N24" s="263"/>
      <c r="R24" s="263"/>
    </row>
    <row r="25" spans="1:28" x14ac:dyDescent="0.2">
      <c r="A25" s="139">
        <v>19</v>
      </c>
      <c r="B25" s="115" t="s">
        <v>976</v>
      </c>
      <c r="C25" s="45">
        <v>24</v>
      </c>
      <c r="D25" s="45">
        <v>4</v>
      </c>
      <c r="E25" s="45">
        <v>8</v>
      </c>
      <c r="F25" s="45">
        <v>0</v>
      </c>
      <c r="G25" s="93">
        <f t="shared" si="0"/>
        <v>9.36</v>
      </c>
      <c r="H25" s="93">
        <f t="shared" si="1"/>
        <v>90.64</v>
      </c>
      <c r="I25" s="101" t="s">
        <v>2587</v>
      </c>
      <c r="J25" s="101" t="s">
        <v>2607</v>
      </c>
      <c r="K25" s="108">
        <v>0</v>
      </c>
      <c r="L25" s="93">
        <v>0</v>
      </c>
      <c r="M25" s="93">
        <v>1</v>
      </c>
      <c r="N25" s="108">
        <v>4</v>
      </c>
      <c r="O25" s="93">
        <v>0</v>
      </c>
      <c r="P25" s="93">
        <v>0</v>
      </c>
      <c r="Q25" s="93">
        <v>0</v>
      </c>
      <c r="R25" s="108">
        <v>4</v>
      </c>
      <c r="S25" s="93">
        <v>0</v>
      </c>
      <c r="T25" s="93">
        <v>0</v>
      </c>
      <c r="U25" s="93">
        <v>0</v>
      </c>
      <c r="V25" s="93">
        <v>0</v>
      </c>
      <c r="W25" s="93">
        <v>4</v>
      </c>
      <c r="X25" s="93">
        <v>0</v>
      </c>
      <c r="Y25" s="93">
        <v>0</v>
      </c>
      <c r="Z25" s="93">
        <v>0</v>
      </c>
    </row>
    <row r="26" spans="1:28" x14ac:dyDescent="0.2">
      <c r="A26" s="139">
        <v>20</v>
      </c>
      <c r="B26" s="115" t="s">
        <v>979</v>
      </c>
      <c r="C26" s="45">
        <v>40</v>
      </c>
      <c r="D26" s="45">
        <v>68</v>
      </c>
      <c r="E26" s="45">
        <v>20</v>
      </c>
      <c r="F26" s="45">
        <v>48</v>
      </c>
      <c r="G26" s="93">
        <f t="shared" si="0"/>
        <v>45.760000000000005</v>
      </c>
      <c r="H26" s="93">
        <f t="shared" si="1"/>
        <v>54.239999999999995</v>
      </c>
      <c r="I26" s="101" t="s">
        <v>421</v>
      </c>
      <c r="J26" s="101" t="s">
        <v>980</v>
      </c>
      <c r="K26" s="108">
        <v>0</v>
      </c>
      <c r="L26" s="93">
        <v>0</v>
      </c>
      <c r="M26" s="93">
        <v>0</v>
      </c>
      <c r="N26" s="108">
        <v>4</v>
      </c>
      <c r="O26" s="93">
        <v>1</v>
      </c>
      <c r="P26" s="93">
        <v>4</v>
      </c>
      <c r="Q26" s="93">
        <v>0</v>
      </c>
      <c r="R26" s="108">
        <v>1</v>
      </c>
      <c r="S26" s="93">
        <v>0</v>
      </c>
      <c r="T26" s="93">
        <v>0</v>
      </c>
      <c r="U26" s="93">
        <v>0</v>
      </c>
      <c r="V26" s="93">
        <v>1</v>
      </c>
      <c r="W26" s="93">
        <v>4</v>
      </c>
      <c r="X26" s="93">
        <v>0</v>
      </c>
      <c r="Y26" s="93">
        <v>0</v>
      </c>
      <c r="Z26" s="93">
        <v>3</v>
      </c>
    </row>
    <row r="27" spans="1:28" x14ac:dyDescent="0.2">
      <c r="A27" s="139">
        <v>21</v>
      </c>
      <c r="B27" s="115" t="s">
        <v>981</v>
      </c>
      <c r="C27" s="45">
        <v>8</v>
      </c>
      <c r="D27" s="45">
        <v>8</v>
      </c>
      <c r="E27" s="45">
        <v>8</v>
      </c>
      <c r="F27" s="45">
        <v>24</v>
      </c>
      <c r="G27" s="93">
        <f t="shared" si="0"/>
        <v>12.48</v>
      </c>
      <c r="H27" s="93">
        <f t="shared" si="1"/>
        <v>87.52</v>
      </c>
      <c r="I27" s="101" t="s">
        <v>2588</v>
      </c>
      <c r="J27" s="101" t="s">
        <v>983</v>
      </c>
      <c r="K27" s="108">
        <v>0</v>
      </c>
      <c r="L27" s="93">
        <v>0</v>
      </c>
      <c r="M27" s="93">
        <v>0</v>
      </c>
      <c r="N27" s="108">
        <v>0</v>
      </c>
      <c r="O27" s="93">
        <v>0</v>
      </c>
      <c r="P27" s="93">
        <v>0</v>
      </c>
      <c r="Q27" s="93">
        <v>0</v>
      </c>
      <c r="R27" s="108">
        <v>4</v>
      </c>
      <c r="S27" s="93">
        <v>0</v>
      </c>
      <c r="T27" s="93">
        <v>0</v>
      </c>
      <c r="U27" s="93">
        <v>0</v>
      </c>
      <c r="V27" s="93">
        <v>0</v>
      </c>
      <c r="W27" s="93">
        <v>4</v>
      </c>
      <c r="X27" s="93">
        <v>0</v>
      </c>
      <c r="Y27" s="93">
        <v>0</v>
      </c>
      <c r="Z27" s="93">
        <v>0</v>
      </c>
    </row>
    <row r="28" spans="1:28" x14ac:dyDescent="0.2">
      <c r="A28" s="139">
        <v>22</v>
      </c>
      <c r="B28" s="115" t="s">
        <v>963</v>
      </c>
      <c r="C28" s="45">
        <v>8</v>
      </c>
      <c r="D28" s="45">
        <v>6</v>
      </c>
      <c r="E28" s="45">
        <v>0</v>
      </c>
      <c r="F28" s="45">
        <v>8</v>
      </c>
      <c r="G28" s="93">
        <f t="shared" si="0"/>
        <v>5.7200000000000006</v>
      </c>
      <c r="H28" s="93">
        <f t="shared" si="1"/>
        <v>94.28</v>
      </c>
      <c r="I28" s="101" t="s">
        <v>2589</v>
      </c>
      <c r="J28" s="101" t="s">
        <v>985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4</v>
      </c>
      <c r="S28" s="93">
        <v>0</v>
      </c>
      <c r="T28" s="93">
        <v>0</v>
      </c>
      <c r="U28" s="93">
        <v>0</v>
      </c>
      <c r="V28" s="93">
        <v>0</v>
      </c>
      <c r="W28" s="93">
        <v>4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986</v>
      </c>
      <c r="C29" s="45">
        <v>8</v>
      </c>
      <c r="D29" s="45">
        <v>0</v>
      </c>
      <c r="E29" s="45">
        <v>0</v>
      </c>
      <c r="F29" s="45">
        <v>2</v>
      </c>
      <c r="G29" s="93">
        <f t="shared" si="0"/>
        <v>2.6</v>
      </c>
      <c r="H29" s="93">
        <f t="shared" si="1"/>
        <v>97.4</v>
      </c>
      <c r="I29" s="101" t="s">
        <v>2242</v>
      </c>
      <c r="J29" s="101" t="s">
        <v>2606</v>
      </c>
      <c r="K29" s="108">
        <v>0</v>
      </c>
      <c r="L29" s="93">
        <v>0</v>
      </c>
      <c r="M29" s="93">
        <v>0</v>
      </c>
      <c r="N29" s="108">
        <v>0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0</v>
      </c>
      <c r="Y29" s="93">
        <v>0</v>
      </c>
      <c r="Z29" s="93">
        <v>0</v>
      </c>
    </row>
    <row r="30" spans="1:28" x14ac:dyDescent="0.2">
      <c r="A30" s="139">
        <v>24</v>
      </c>
      <c r="B30" s="115" t="s">
        <v>989</v>
      </c>
      <c r="C30" s="45">
        <v>8</v>
      </c>
      <c r="D30" s="45">
        <v>32</v>
      </c>
      <c r="E30" s="45">
        <v>12</v>
      </c>
      <c r="F30" s="45">
        <v>8</v>
      </c>
      <c r="G30" s="93">
        <f t="shared" si="0"/>
        <v>15.600000000000001</v>
      </c>
      <c r="H30" s="93">
        <f t="shared" si="1"/>
        <v>84.4</v>
      </c>
      <c r="I30" s="101" t="s">
        <v>990</v>
      </c>
      <c r="J30" s="101" t="s">
        <v>167</v>
      </c>
      <c r="K30" s="108">
        <v>2</v>
      </c>
      <c r="L30" s="93">
        <v>0</v>
      </c>
      <c r="M30" s="93">
        <v>0</v>
      </c>
      <c r="N30" s="108">
        <v>0</v>
      </c>
      <c r="O30" s="93">
        <v>0</v>
      </c>
      <c r="P30" s="93">
        <v>0</v>
      </c>
      <c r="Q30" s="93">
        <v>0</v>
      </c>
      <c r="R30" s="108">
        <v>4</v>
      </c>
      <c r="S30" s="93">
        <v>0</v>
      </c>
      <c r="T30" s="93">
        <v>0</v>
      </c>
      <c r="U30" s="93">
        <v>0</v>
      </c>
      <c r="V30" s="93">
        <v>0</v>
      </c>
      <c r="W30" s="93">
        <v>4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991</v>
      </c>
      <c r="C31" s="45">
        <v>0</v>
      </c>
      <c r="D31" s="45">
        <v>7</v>
      </c>
      <c r="E31" s="45">
        <v>0</v>
      </c>
      <c r="F31" s="45">
        <v>6</v>
      </c>
      <c r="G31" s="93">
        <f t="shared" si="0"/>
        <v>3.38</v>
      </c>
      <c r="H31" s="93">
        <f t="shared" si="1"/>
        <v>96.62</v>
      </c>
      <c r="I31" s="101" t="s">
        <v>992</v>
      </c>
      <c r="J31" s="101" t="s">
        <v>2605</v>
      </c>
      <c r="K31" s="108">
        <v>0</v>
      </c>
      <c r="L31" s="93">
        <v>0</v>
      </c>
      <c r="M31" s="93">
        <v>0</v>
      </c>
      <c r="N31" s="108">
        <v>0</v>
      </c>
      <c r="O31" s="93">
        <v>0</v>
      </c>
      <c r="P31" s="93">
        <v>0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0</v>
      </c>
      <c r="W31" s="93">
        <v>4</v>
      </c>
      <c r="X31" s="93">
        <v>0</v>
      </c>
      <c r="Y31" s="93">
        <v>0</v>
      </c>
      <c r="Z31" s="93">
        <v>0</v>
      </c>
    </row>
    <row r="32" spans="1:28" x14ac:dyDescent="0.2">
      <c r="A32" s="139">
        <v>26</v>
      </c>
      <c r="B32" s="115"/>
      <c r="C32" s="45">
        <v>82</v>
      </c>
      <c r="D32" s="45">
        <v>92</v>
      </c>
      <c r="E32" s="45">
        <v>47</v>
      </c>
      <c r="F32" s="45">
        <v>38</v>
      </c>
      <c r="G32" s="93">
        <f t="shared" si="0"/>
        <v>67.34</v>
      </c>
      <c r="H32" s="93">
        <f t="shared" si="1"/>
        <v>32.659999999999997</v>
      </c>
      <c r="I32" s="101" t="s">
        <v>994</v>
      </c>
      <c r="J32" s="101" t="s">
        <v>2604</v>
      </c>
      <c r="K32" s="108">
        <v>0</v>
      </c>
      <c r="L32" s="93">
        <v>0</v>
      </c>
      <c r="M32" s="93">
        <v>0</v>
      </c>
      <c r="N32" s="108">
        <v>4</v>
      </c>
      <c r="O32" s="93">
        <v>2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4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/>
      <c r="C33" s="45">
        <v>17</v>
      </c>
      <c r="D33" s="45">
        <v>19</v>
      </c>
      <c r="E33" s="45">
        <v>31</v>
      </c>
      <c r="F33" s="45">
        <v>94</v>
      </c>
      <c r="G33" s="93">
        <f t="shared" si="0"/>
        <v>41.86</v>
      </c>
      <c r="H33" s="93">
        <f t="shared" si="1"/>
        <v>58.14</v>
      </c>
      <c r="I33" s="101" t="s">
        <v>74</v>
      </c>
      <c r="J33" s="101" t="s">
        <v>996</v>
      </c>
      <c r="K33" s="108">
        <v>3</v>
      </c>
      <c r="L33" s="93">
        <v>0</v>
      </c>
      <c r="M33" s="93">
        <v>0</v>
      </c>
      <c r="N33" s="108">
        <v>2</v>
      </c>
      <c r="O33" s="93">
        <v>2</v>
      </c>
      <c r="P33" s="93">
        <v>0</v>
      </c>
      <c r="Q33" s="93">
        <v>0</v>
      </c>
      <c r="R33" s="108">
        <v>3</v>
      </c>
      <c r="S33" s="93">
        <v>0</v>
      </c>
      <c r="T33" s="93">
        <v>0</v>
      </c>
      <c r="U33" s="93">
        <v>0</v>
      </c>
      <c r="V33" s="93">
        <v>0</v>
      </c>
      <c r="W33" s="93">
        <v>2</v>
      </c>
      <c r="X33" s="93">
        <v>0</v>
      </c>
      <c r="Y33" s="93">
        <v>0</v>
      </c>
      <c r="Z33" s="93">
        <v>1</v>
      </c>
    </row>
    <row r="34" spans="1:26" x14ac:dyDescent="0.2">
      <c r="A34" s="139">
        <v>28</v>
      </c>
      <c r="B34" s="115" t="s">
        <v>997</v>
      </c>
      <c r="C34" s="45">
        <v>21</v>
      </c>
      <c r="D34" s="45">
        <v>56</v>
      </c>
      <c r="E34" s="45">
        <v>47</v>
      </c>
      <c r="F34" s="45">
        <v>54</v>
      </c>
      <c r="G34" s="93">
        <f t="shared" si="0"/>
        <v>46.28</v>
      </c>
      <c r="H34" s="93">
        <f t="shared" si="1"/>
        <v>53.72</v>
      </c>
      <c r="I34" s="101" t="s">
        <v>74</v>
      </c>
      <c r="J34" s="101" t="s">
        <v>2735</v>
      </c>
      <c r="K34" s="108">
        <v>4</v>
      </c>
      <c r="L34" s="93">
        <v>0</v>
      </c>
      <c r="M34" s="93">
        <v>0</v>
      </c>
      <c r="N34" s="108">
        <v>3</v>
      </c>
      <c r="O34" s="93">
        <v>0</v>
      </c>
      <c r="P34" s="93">
        <v>0</v>
      </c>
      <c r="Q34" s="93">
        <v>0</v>
      </c>
      <c r="R34" s="108">
        <v>4</v>
      </c>
      <c r="S34" s="93">
        <v>0</v>
      </c>
      <c r="T34" s="93">
        <v>0</v>
      </c>
      <c r="U34" s="93">
        <v>0</v>
      </c>
      <c r="V34" s="93">
        <v>0</v>
      </c>
      <c r="W34" s="93">
        <v>4</v>
      </c>
      <c r="X34" s="93">
        <v>0</v>
      </c>
      <c r="Y34" s="93">
        <v>0</v>
      </c>
      <c r="Z34" s="93">
        <v>0</v>
      </c>
    </row>
    <row r="35" spans="1:26" x14ac:dyDescent="0.2">
      <c r="A35" s="139">
        <v>29</v>
      </c>
      <c r="B35" s="115"/>
      <c r="C35" s="45">
        <v>34</v>
      </c>
      <c r="D35" s="45">
        <v>47</v>
      </c>
      <c r="E35" s="45">
        <v>68</v>
      </c>
      <c r="F35" s="45">
        <v>46</v>
      </c>
      <c r="G35" s="93">
        <f t="shared" si="0"/>
        <v>50.7</v>
      </c>
      <c r="H35" s="93">
        <f t="shared" si="1"/>
        <v>49.3</v>
      </c>
      <c r="I35" s="101" t="s">
        <v>994</v>
      </c>
      <c r="J35" s="101" t="s">
        <v>999</v>
      </c>
      <c r="K35" s="108">
        <v>2</v>
      </c>
      <c r="L35" s="93">
        <v>0</v>
      </c>
      <c r="M35" s="93">
        <v>0</v>
      </c>
      <c r="N35" s="108">
        <v>3</v>
      </c>
      <c r="O35" s="93">
        <v>0</v>
      </c>
      <c r="P35" s="93">
        <v>0</v>
      </c>
      <c r="Q35" s="93">
        <v>0</v>
      </c>
      <c r="R35" s="108">
        <v>4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2</v>
      </c>
      <c r="Z35" s="93">
        <v>1</v>
      </c>
    </row>
    <row r="36" spans="1:26" x14ac:dyDescent="0.2">
      <c r="A36" s="139">
        <v>30</v>
      </c>
      <c r="B36" s="115"/>
      <c r="C36" s="45">
        <v>22</v>
      </c>
      <c r="D36" s="45">
        <v>94</v>
      </c>
      <c r="E36" s="45">
        <v>6</v>
      </c>
      <c r="F36" s="45">
        <v>22</v>
      </c>
      <c r="G36" s="93">
        <f t="shared" si="0"/>
        <v>37.44</v>
      </c>
      <c r="H36" s="93">
        <f t="shared" si="1"/>
        <v>62.56</v>
      </c>
      <c r="I36" s="101" t="s">
        <v>1000</v>
      </c>
      <c r="J36" s="101" t="s">
        <v>1001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3</v>
      </c>
      <c r="X36" s="93">
        <v>0</v>
      </c>
      <c r="Y36" s="93">
        <v>0</v>
      </c>
      <c r="Z36" s="93">
        <v>2</v>
      </c>
    </row>
    <row r="37" spans="1:26" x14ac:dyDescent="0.2">
      <c r="A37" s="139">
        <v>31</v>
      </c>
      <c r="B37" s="115"/>
      <c r="C37" s="45">
        <v>47</v>
      </c>
      <c r="D37" s="45">
        <v>89</v>
      </c>
      <c r="E37" s="45">
        <v>91</v>
      </c>
      <c r="F37" s="45">
        <v>84</v>
      </c>
      <c r="G37" s="93">
        <f t="shared" si="0"/>
        <v>80.86</v>
      </c>
      <c r="H37" s="93">
        <f t="shared" si="1"/>
        <v>19.14</v>
      </c>
      <c r="I37" s="101" t="s">
        <v>1002</v>
      </c>
      <c r="J37" s="101" t="s">
        <v>2603</v>
      </c>
      <c r="K37" s="108">
        <v>4</v>
      </c>
      <c r="L37" s="93">
        <v>0</v>
      </c>
      <c r="M37" s="93">
        <v>0</v>
      </c>
      <c r="N37" s="108">
        <v>3</v>
      </c>
      <c r="O37" s="93">
        <v>3</v>
      </c>
      <c r="P37" s="93">
        <v>0</v>
      </c>
      <c r="Q37" s="93">
        <v>0</v>
      </c>
      <c r="R37" s="108">
        <v>3</v>
      </c>
      <c r="S37" s="93">
        <v>0</v>
      </c>
      <c r="T37" s="93">
        <v>0</v>
      </c>
      <c r="U37" s="93">
        <v>0</v>
      </c>
      <c r="V37" s="93">
        <v>0</v>
      </c>
      <c r="W37" s="93">
        <v>3</v>
      </c>
      <c r="Z37" s="93">
        <v>0</v>
      </c>
    </row>
    <row r="38" spans="1:26" x14ac:dyDescent="0.2">
      <c r="A38" s="139">
        <v>32</v>
      </c>
      <c r="B38" s="115" t="s">
        <v>1004</v>
      </c>
      <c r="C38" s="45">
        <v>16</v>
      </c>
      <c r="D38" s="45">
        <v>27</v>
      </c>
      <c r="E38" s="45">
        <v>34</v>
      </c>
      <c r="F38" s="45">
        <v>29</v>
      </c>
      <c r="G38" s="93">
        <f t="shared" si="0"/>
        <v>27.560000000000002</v>
      </c>
      <c r="H38" s="93">
        <f t="shared" si="1"/>
        <v>72.44</v>
      </c>
      <c r="I38" s="101" t="s">
        <v>1005</v>
      </c>
      <c r="J38" s="101" t="s">
        <v>2842</v>
      </c>
      <c r="K38" s="108">
        <v>0</v>
      </c>
      <c r="L38" s="93">
        <v>0</v>
      </c>
      <c r="M38" s="93">
        <v>0</v>
      </c>
      <c r="N38" s="108">
        <v>0</v>
      </c>
      <c r="O38" s="93">
        <v>3</v>
      </c>
      <c r="P38" s="93">
        <v>0</v>
      </c>
      <c r="Q38" s="93">
        <v>0</v>
      </c>
      <c r="R38" s="108">
        <v>4</v>
      </c>
      <c r="S38" s="93">
        <v>0</v>
      </c>
      <c r="T38" s="93">
        <v>0</v>
      </c>
      <c r="U38" s="93">
        <v>0</v>
      </c>
      <c r="V38" s="93">
        <v>0</v>
      </c>
      <c r="W38" s="93">
        <v>4</v>
      </c>
      <c r="X38" s="93">
        <v>4</v>
      </c>
      <c r="Y38" s="93">
        <v>0</v>
      </c>
      <c r="Z38" s="93">
        <v>0</v>
      </c>
    </row>
    <row r="39" spans="1:26" x14ac:dyDescent="0.2">
      <c r="A39" s="139">
        <v>33</v>
      </c>
      <c r="B39" s="115"/>
      <c r="C39" s="45">
        <v>13</v>
      </c>
      <c r="D39" s="45">
        <v>84</v>
      </c>
      <c r="E39" s="45">
        <v>68</v>
      </c>
      <c r="F39" s="45">
        <v>36</v>
      </c>
      <c r="G39" s="93">
        <f t="shared" ref="G39:G53" si="2">((AVERAGE(C39:F39))*(1.04))</f>
        <v>52.260000000000005</v>
      </c>
      <c r="H39" s="93">
        <f t="shared" ref="H39:H53" si="3">100-G39</f>
        <v>47.739999999999995</v>
      </c>
      <c r="I39" s="101" t="s">
        <v>421</v>
      </c>
      <c r="J39" s="101" t="s">
        <v>2602</v>
      </c>
      <c r="K39" s="108">
        <v>2</v>
      </c>
      <c r="L39" s="93">
        <v>0</v>
      </c>
      <c r="M39" s="93">
        <v>0</v>
      </c>
      <c r="N39" s="108">
        <v>2</v>
      </c>
      <c r="O39" s="93">
        <v>1</v>
      </c>
      <c r="P39" s="93">
        <v>0</v>
      </c>
      <c r="Q39" s="93">
        <v>0</v>
      </c>
      <c r="R39" s="108">
        <v>4</v>
      </c>
      <c r="S39" s="93">
        <v>0</v>
      </c>
      <c r="T39" s="93">
        <v>0</v>
      </c>
      <c r="U39" s="93">
        <v>0</v>
      </c>
      <c r="V39" s="93">
        <v>0</v>
      </c>
      <c r="W39" s="93">
        <v>2</v>
      </c>
      <c r="X39" s="93">
        <v>0</v>
      </c>
      <c r="Y39" s="93">
        <v>0</v>
      </c>
      <c r="Z39" s="93">
        <v>0</v>
      </c>
    </row>
    <row r="40" spans="1:26" x14ac:dyDescent="0.2">
      <c r="A40" s="139">
        <v>34</v>
      </c>
      <c r="B40" s="93" t="s">
        <v>1008</v>
      </c>
      <c r="C40" s="45">
        <v>22</v>
      </c>
      <c r="D40" s="45">
        <v>34</v>
      </c>
      <c r="E40" s="45">
        <v>5</v>
      </c>
      <c r="F40" s="45">
        <v>33</v>
      </c>
      <c r="G40" s="93">
        <f>((AVERAGE(C40:F40))*(1.04))</f>
        <v>24.44</v>
      </c>
      <c r="H40" s="93">
        <f>100-G40</f>
        <v>75.56</v>
      </c>
      <c r="I40" s="93" t="s">
        <v>2590</v>
      </c>
      <c r="J40" s="93" t="s">
        <v>2601</v>
      </c>
      <c r="K40" s="93">
        <v>4</v>
      </c>
      <c r="L40" s="93">
        <v>0</v>
      </c>
      <c r="M40" s="93">
        <v>0</v>
      </c>
      <c r="N40" s="93">
        <v>2</v>
      </c>
      <c r="O40" s="93">
        <v>2</v>
      </c>
      <c r="P40" s="93">
        <v>0</v>
      </c>
      <c r="Q40" s="93">
        <v>0</v>
      </c>
      <c r="R40" s="93">
        <v>4</v>
      </c>
      <c r="S40" s="93">
        <v>0</v>
      </c>
      <c r="T40" s="93">
        <v>0</v>
      </c>
      <c r="U40" s="93">
        <v>0</v>
      </c>
      <c r="V40" s="93">
        <v>0</v>
      </c>
      <c r="W40" s="93">
        <v>2</v>
      </c>
      <c r="X40" s="93">
        <v>0</v>
      </c>
      <c r="Y40" s="93">
        <v>0</v>
      </c>
      <c r="Z40" s="93">
        <v>0</v>
      </c>
    </row>
    <row r="41" spans="1:26" x14ac:dyDescent="0.2">
      <c r="A41" s="139">
        <v>35</v>
      </c>
      <c r="B41" s="115"/>
      <c r="C41" s="45">
        <v>32</v>
      </c>
      <c r="D41" s="45">
        <v>27</v>
      </c>
      <c r="E41" s="45">
        <v>56</v>
      </c>
      <c r="F41" s="45">
        <v>72</v>
      </c>
      <c r="G41" s="93">
        <f t="shared" si="2"/>
        <v>48.620000000000005</v>
      </c>
      <c r="H41" s="93">
        <f t="shared" si="3"/>
        <v>51.379999999999995</v>
      </c>
      <c r="I41" s="101" t="s">
        <v>1011</v>
      </c>
      <c r="J41" s="101" t="s">
        <v>2734</v>
      </c>
      <c r="K41" s="108">
        <v>2</v>
      </c>
      <c r="L41" s="93">
        <v>0</v>
      </c>
      <c r="M41" s="93">
        <v>0</v>
      </c>
      <c r="N41" s="108">
        <v>4</v>
      </c>
      <c r="O41" s="93">
        <v>3</v>
      </c>
      <c r="P41" s="93">
        <v>3</v>
      </c>
      <c r="Q41" s="93">
        <v>0</v>
      </c>
      <c r="R41" s="108">
        <v>4</v>
      </c>
      <c r="S41" s="93">
        <v>0</v>
      </c>
      <c r="T41" s="93">
        <v>0</v>
      </c>
      <c r="U41" s="93">
        <v>0</v>
      </c>
      <c r="V41" s="93">
        <v>3</v>
      </c>
      <c r="W41" s="93">
        <v>2</v>
      </c>
      <c r="X41" s="93">
        <v>4</v>
      </c>
      <c r="Y41" s="93">
        <v>0</v>
      </c>
      <c r="Z41" s="93">
        <v>0</v>
      </c>
    </row>
    <row r="42" spans="1:26" x14ac:dyDescent="0.2">
      <c r="A42" s="139">
        <v>36</v>
      </c>
      <c r="B42" s="115" t="s">
        <v>1013</v>
      </c>
      <c r="C42" s="45">
        <v>31</v>
      </c>
      <c r="D42" s="45">
        <v>8</v>
      </c>
      <c r="E42" s="45">
        <v>9</v>
      </c>
      <c r="F42" s="45">
        <v>11</v>
      </c>
      <c r="G42" s="93">
        <f t="shared" si="2"/>
        <v>15.34</v>
      </c>
      <c r="H42" s="93">
        <f t="shared" si="3"/>
        <v>84.66</v>
      </c>
      <c r="I42" s="101" t="s">
        <v>1014</v>
      </c>
      <c r="J42" s="101" t="s">
        <v>2600</v>
      </c>
      <c r="K42" s="108">
        <v>0</v>
      </c>
      <c r="L42" s="93">
        <v>0</v>
      </c>
      <c r="M42" s="93">
        <v>0</v>
      </c>
      <c r="N42" s="108">
        <v>2</v>
      </c>
      <c r="O42" s="93">
        <v>0</v>
      </c>
      <c r="P42" s="93">
        <v>0</v>
      </c>
      <c r="Q42" s="93">
        <v>0</v>
      </c>
      <c r="R42" s="108">
        <v>4</v>
      </c>
      <c r="S42" s="93">
        <v>0</v>
      </c>
      <c r="T42" s="93">
        <v>0</v>
      </c>
      <c r="U42" s="93">
        <v>0</v>
      </c>
      <c r="V42" s="93">
        <v>0</v>
      </c>
      <c r="W42" s="93">
        <v>4</v>
      </c>
      <c r="X42" s="93">
        <v>2</v>
      </c>
      <c r="Y42" s="93">
        <v>2</v>
      </c>
      <c r="Z42" s="93">
        <v>0</v>
      </c>
    </row>
    <row r="43" spans="1:26" x14ac:dyDescent="0.2">
      <c r="A43" s="139">
        <v>37</v>
      </c>
      <c r="B43" s="115" t="s">
        <v>1004</v>
      </c>
      <c r="C43" s="45">
        <v>12</v>
      </c>
      <c r="D43" s="45">
        <v>33</v>
      </c>
      <c r="E43" s="45">
        <v>60</v>
      </c>
      <c r="F43" s="45">
        <v>17</v>
      </c>
      <c r="G43" s="93">
        <f>((AVERAGE(C43:F43))*(1.04))</f>
        <v>31.720000000000002</v>
      </c>
      <c r="H43" s="93">
        <f>100-G43</f>
        <v>68.28</v>
      </c>
      <c r="I43" s="101" t="s">
        <v>1016</v>
      </c>
      <c r="J43" s="101" t="s">
        <v>1017</v>
      </c>
      <c r="K43" s="108">
        <v>3</v>
      </c>
      <c r="L43" s="93">
        <v>0</v>
      </c>
      <c r="M43" s="93">
        <v>0</v>
      </c>
      <c r="N43" s="108">
        <v>4</v>
      </c>
      <c r="O43" s="93">
        <v>2</v>
      </c>
      <c r="P43" s="93">
        <v>0</v>
      </c>
      <c r="Q43" s="93">
        <v>0</v>
      </c>
      <c r="R43" s="108">
        <v>3</v>
      </c>
      <c r="S43" s="93">
        <v>0</v>
      </c>
      <c r="T43" s="93">
        <v>0</v>
      </c>
      <c r="U43" s="93">
        <v>0</v>
      </c>
      <c r="V43" s="93">
        <v>0</v>
      </c>
      <c r="W43" s="93">
        <v>4</v>
      </c>
      <c r="X43" s="93">
        <v>2</v>
      </c>
      <c r="Y43" s="93">
        <v>0</v>
      </c>
      <c r="Z43" s="93">
        <v>1</v>
      </c>
    </row>
    <row r="44" spans="1:26" x14ac:dyDescent="0.2">
      <c r="A44" s="139">
        <v>38</v>
      </c>
      <c r="B44" s="115" t="s">
        <v>1018</v>
      </c>
      <c r="C44" s="45">
        <v>49</v>
      </c>
      <c r="D44" s="45">
        <v>12</v>
      </c>
      <c r="E44" s="45">
        <v>27</v>
      </c>
      <c r="F44" s="45">
        <v>2</v>
      </c>
      <c r="G44" s="93">
        <f t="shared" si="2"/>
        <v>23.400000000000002</v>
      </c>
      <c r="H44" s="93">
        <f t="shared" si="3"/>
        <v>76.599999999999994</v>
      </c>
      <c r="I44" s="101" t="s">
        <v>1019</v>
      </c>
      <c r="J44" s="101" t="s">
        <v>2893</v>
      </c>
      <c r="K44" s="108">
        <v>0</v>
      </c>
      <c r="L44" s="93">
        <v>0</v>
      </c>
      <c r="M44" s="93">
        <v>0</v>
      </c>
      <c r="N44" s="108">
        <v>3</v>
      </c>
      <c r="O44" s="93">
        <v>0</v>
      </c>
      <c r="P44" s="93">
        <v>0</v>
      </c>
      <c r="Q44" s="93">
        <v>0</v>
      </c>
      <c r="R44" s="108">
        <v>1</v>
      </c>
      <c r="S44" s="93">
        <v>0</v>
      </c>
      <c r="T44" s="93">
        <v>0</v>
      </c>
      <c r="U44" s="93">
        <v>0</v>
      </c>
      <c r="V44" s="93">
        <v>0</v>
      </c>
      <c r="W44" s="93">
        <v>2</v>
      </c>
      <c r="X44" s="93">
        <v>0</v>
      </c>
      <c r="Y44" s="93">
        <v>0</v>
      </c>
      <c r="Z44" s="93">
        <v>0</v>
      </c>
    </row>
    <row r="45" spans="1:26" x14ac:dyDescent="0.2">
      <c r="A45" s="139">
        <v>39</v>
      </c>
      <c r="B45" s="115"/>
      <c r="C45" s="45">
        <v>8</v>
      </c>
      <c r="D45" s="45">
        <v>29</v>
      </c>
      <c r="E45" s="45">
        <v>14</v>
      </c>
      <c r="F45" s="45">
        <v>2</v>
      </c>
      <c r="G45" s="93">
        <f t="shared" si="2"/>
        <v>13.780000000000001</v>
      </c>
      <c r="H45" s="93">
        <f t="shared" si="3"/>
        <v>86.22</v>
      </c>
      <c r="I45" s="101" t="s">
        <v>1016</v>
      </c>
      <c r="J45" s="101" t="s">
        <v>2730</v>
      </c>
      <c r="K45" s="108">
        <v>0</v>
      </c>
      <c r="L45" s="93">
        <v>0</v>
      </c>
      <c r="M45" s="93">
        <v>0</v>
      </c>
      <c r="N45" s="108">
        <v>4</v>
      </c>
      <c r="O45" s="93">
        <v>0</v>
      </c>
      <c r="P45" s="93">
        <v>0</v>
      </c>
      <c r="Q45" s="93">
        <v>0</v>
      </c>
      <c r="R45" s="108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2</v>
      </c>
    </row>
    <row r="46" spans="1:26" x14ac:dyDescent="0.2">
      <c r="A46" s="139">
        <v>40</v>
      </c>
      <c r="B46" s="115"/>
      <c r="C46" s="45">
        <v>96</v>
      </c>
      <c r="D46" s="45">
        <v>36</v>
      </c>
      <c r="E46" s="45">
        <v>88</v>
      </c>
      <c r="F46" s="45">
        <v>48</v>
      </c>
      <c r="G46" s="93">
        <f t="shared" si="2"/>
        <v>69.680000000000007</v>
      </c>
      <c r="H46" s="93">
        <f t="shared" si="3"/>
        <v>30.319999999999993</v>
      </c>
      <c r="I46" s="101" t="s">
        <v>2591</v>
      </c>
      <c r="J46" s="101" t="s">
        <v>1023</v>
      </c>
      <c r="K46" s="108">
        <v>4</v>
      </c>
      <c r="L46" s="93">
        <v>0</v>
      </c>
      <c r="M46" s="93">
        <v>0</v>
      </c>
      <c r="N46" s="108">
        <v>4</v>
      </c>
      <c r="O46" s="93">
        <v>2</v>
      </c>
      <c r="P46" s="93">
        <v>0</v>
      </c>
      <c r="Q46" s="93">
        <v>0</v>
      </c>
      <c r="R46" s="108">
        <v>0</v>
      </c>
      <c r="S46" s="93">
        <v>0</v>
      </c>
      <c r="T46" s="93">
        <v>0</v>
      </c>
      <c r="U46" s="93">
        <v>0</v>
      </c>
      <c r="V46" s="93">
        <v>0</v>
      </c>
      <c r="W46" s="93">
        <v>4</v>
      </c>
      <c r="X46" s="93">
        <v>0</v>
      </c>
      <c r="Y46" s="93">
        <v>0</v>
      </c>
      <c r="Z46" s="93">
        <v>1</v>
      </c>
    </row>
    <row r="47" spans="1:26" x14ac:dyDescent="0.2">
      <c r="A47" s="139">
        <v>41</v>
      </c>
      <c r="B47" s="115"/>
      <c r="C47" s="45">
        <v>49</v>
      </c>
      <c r="D47" s="45">
        <v>8</v>
      </c>
      <c r="E47" s="45">
        <v>39</v>
      </c>
      <c r="F47" s="45">
        <v>44</v>
      </c>
      <c r="G47" s="93">
        <f t="shared" si="2"/>
        <v>36.4</v>
      </c>
      <c r="H47" s="93">
        <f t="shared" si="3"/>
        <v>63.6</v>
      </c>
      <c r="I47" s="101" t="s">
        <v>2898</v>
      </c>
      <c r="J47" s="115"/>
      <c r="K47" s="108">
        <v>0</v>
      </c>
      <c r="L47" s="93">
        <v>0</v>
      </c>
      <c r="M47" s="93">
        <v>0</v>
      </c>
      <c r="N47" s="108">
        <v>2</v>
      </c>
      <c r="O47" s="93">
        <v>0</v>
      </c>
      <c r="P47" s="93">
        <v>0</v>
      </c>
      <c r="Q47" s="93">
        <v>0</v>
      </c>
      <c r="R47" s="108">
        <v>0</v>
      </c>
      <c r="S47" s="93">
        <v>0</v>
      </c>
      <c r="T47" s="93">
        <v>0</v>
      </c>
      <c r="U47" s="93">
        <v>0</v>
      </c>
      <c r="V47" s="93">
        <v>0</v>
      </c>
      <c r="W47" s="93">
        <v>4</v>
      </c>
      <c r="X47" s="93">
        <v>0</v>
      </c>
      <c r="Y47" s="93">
        <v>0</v>
      </c>
      <c r="Z47" s="93">
        <v>0</v>
      </c>
    </row>
    <row r="48" spans="1:26" s="262" customFormat="1" x14ac:dyDescent="0.2">
      <c r="A48" s="259">
        <v>42</v>
      </c>
      <c r="B48" s="260" t="s">
        <v>1026</v>
      </c>
      <c r="C48" s="261"/>
      <c r="D48" s="261"/>
      <c r="E48" s="261"/>
      <c r="F48" s="261"/>
      <c r="I48" s="260"/>
      <c r="J48" s="260"/>
      <c r="K48" s="263"/>
      <c r="N48" s="263"/>
      <c r="R48" s="263"/>
    </row>
    <row r="49" spans="1:26" x14ac:dyDescent="0.2">
      <c r="A49" s="139">
        <v>43</v>
      </c>
      <c r="B49" s="115" t="s">
        <v>1027</v>
      </c>
      <c r="C49" s="45">
        <v>8</v>
      </c>
      <c r="D49" s="45">
        <v>27</v>
      </c>
      <c r="E49" s="45">
        <v>3</v>
      </c>
      <c r="F49" s="45">
        <v>4</v>
      </c>
      <c r="G49" s="93">
        <f>((AVERAGE(C49:F49))*(1.04))</f>
        <v>10.92</v>
      </c>
      <c r="H49" s="93">
        <f>100-G49</f>
        <v>89.08</v>
      </c>
      <c r="I49" s="101" t="s">
        <v>2592</v>
      </c>
      <c r="J49" s="101" t="s">
        <v>2737</v>
      </c>
      <c r="K49" s="108">
        <v>1</v>
      </c>
      <c r="L49" s="93">
        <v>0</v>
      </c>
      <c r="M49" s="93">
        <v>0</v>
      </c>
      <c r="N49" s="108">
        <v>2</v>
      </c>
      <c r="O49" s="93">
        <v>3</v>
      </c>
      <c r="P49" s="93">
        <v>0</v>
      </c>
      <c r="Q49" s="93">
        <v>0</v>
      </c>
      <c r="R49" s="108">
        <v>4</v>
      </c>
      <c r="S49" s="93">
        <v>0</v>
      </c>
      <c r="T49" s="93">
        <v>0</v>
      </c>
      <c r="U49" s="93">
        <v>0</v>
      </c>
      <c r="V49" s="93">
        <v>0</v>
      </c>
      <c r="W49" s="93">
        <v>1</v>
      </c>
      <c r="X49" s="93">
        <v>0</v>
      </c>
      <c r="Y49" s="93">
        <v>0</v>
      </c>
      <c r="Z49" s="93">
        <v>1</v>
      </c>
    </row>
    <row r="50" spans="1:26" x14ac:dyDescent="0.2">
      <c r="A50" s="139">
        <v>44</v>
      </c>
      <c r="B50" s="115" t="s">
        <v>1030</v>
      </c>
      <c r="C50" s="45">
        <v>14</v>
      </c>
      <c r="D50" s="45">
        <v>10</v>
      </c>
      <c r="E50" s="45">
        <v>20</v>
      </c>
      <c r="F50" s="45">
        <v>2</v>
      </c>
      <c r="G50" s="93">
        <f>((AVERAGE(C50:F50))*(1.04))</f>
        <v>11.96</v>
      </c>
      <c r="H50" s="93">
        <f>100-G50</f>
        <v>88.039999999999992</v>
      </c>
      <c r="I50" s="101" t="s">
        <v>2728</v>
      </c>
      <c r="J50" s="101" t="s">
        <v>2599</v>
      </c>
      <c r="K50" s="108">
        <v>2</v>
      </c>
      <c r="L50" s="93">
        <v>3</v>
      </c>
      <c r="M50" s="93">
        <v>0</v>
      </c>
      <c r="N50" s="108">
        <v>3</v>
      </c>
      <c r="O50" s="93">
        <v>0</v>
      </c>
      <c r="P50" s="93">
        <v>1</v>
      </c>
      <c r="Q50" s="93">
        <v>0</v>
      </c>
      <c r="R50" s="108">
        <v>1</v>
      </c>
      <c r="S50" s="93">
        <v>0</v>
      </c>
      <c r="T50" s="93">
        <v>0</v>
      </c>
      <c r="U50" s="93">
        <v>0</v>
      </c>
      <c r="V50" s="93">
        <v>0</v>
      </c>
      <c r="W50" s="93">
        <v>1</v>
      </c>
      <c r="X50" s="93">
        <v>0</v>
      </c>
      <c r="Y50" s="93">
        <v>0</v>
      </c>
      <c r="Z50" s="93">
        <v>0</v>
      </c>
    </row>
    <row r="51" spans="1:26" x14ac:dyDescent="0.2">
      <c r="A51" s="139">
        <v>45</v>
      </c>
      <c r="B51" s="115" t="s">
        <v>1033</v>
      </c>
      <c r="C51" s="45">
        <v>5</v>
      </c>
      <c r="D51" s="45">
        <v>5</v>
      </c>
      <c r="E51" s="45">
        <v>13</v>
      </c>
      <c r="F51" s="45">
        <v>7</v>
      </c>
      <c r="G51" s="93">
        <f>((AVERAGE(C51:F51))*(1.04))</f>
        <v>7.8000000000000007</v>
      </c>
      <c r="H51" s="93">
        <f>100-G51</f>
        <v>92.2</v>
      </c>
      <c r="I51" s="101" t="s">
        <v>1034</v>
      </c>
      <c r="J51" s="101" t="s">
        <v>2835</v>
      </c>
      <c r="K51" s="108">
        <v>1</v>
      </c>
      <c r="L51" s="93">
        <v>1</v>
      </c>
      <c r="M51" s="93">
        <v>0</v>
      </c>
      <c r="N51" s="108">
        <v>3</v>
      </c>
      <c r="O51" s="93">
        <v>1</v>
      </c>
      <c r="P51" s="93">
        <v>0</v>
      </c>
      <c r="Q51" s="93">
        <v>0</v>
      </c>
      <c r="R51" s="108">
        <v>4</v>
      </c>
      <c r="S51" s="93">
        <v>0</v>
      </c>
      <c r="T51" s="93">
        <v>0</v>
      </c>
      <c r="U51" s="93">
        <v>0</v>
      </c>
      <c r="V51" s="93">
        <v>0</v>
      </c>
      <c r="W51" s="93">
        <v>2</v>
      </c>
      <c r="X51" s="93">
        <v>0</v>
      </c>
      <c r="Y51" s="93">
        <v>0</v>
      </c>
      <c r="Z51" s="93">
        <v>0</v>
      </c>
    </row>
    <row r="52" spans="1:26" x14ac:dyDescent="0.2">
      <c r="A52" s="139">
        <v>46</v>
      </c>
      <c r="B52" s="93" t="s">
        <v>1036</v>
      </c>
      <c r="C52" s="93">
        <v>21</v>
      </c>
      <c r="D52" s="93">
        <v>15</v>
      </c>
      <c r="E52" s="93">
        <v>29</v>
      </c>
      <c r="F52" s="93">
        <v>4</v>
      </c>
      <c r="G52" s="93">
        <f>((AVERAGE(C52:F52))*(1.04))</f>
        <v>17.940000000000001</v>
      </c>
      <c r="H52" s="93">
        <f>100-G52</f>
        <v>82.06</v>
      </c>
      <c r="I52" s="93" t="s">
        <v>2593</v>
      </c>
      <c r="J52" s="93" t="s">
        <v>1038</v>
      </c>
      <c r="K52" s="93">
        <v>0</v>
      </c>
      <c r="L52" s="93">
        <v>2</v>
      </c>
      <c r="M52" s="93">
        <v>0</v>
      </c>
      <c r="N52" s="93">
        <v>3</v>
      </c>
      <c r="O52" s="93">
        <v>0</v>
      </c>
      <c r="P52" s="93">
        <v>0</v>
      </c>
      <c r="Q52" s="93">
        <v>0</v>
      </c>
      <c r="R52" s="93">
        <v>1</v>
      </c>
      <c r="S52" s="93">
        <v>0</v>
      </c>
      <c r="T52" s="93">
        <v>0</v>
      </c>
      <c r="U52" s="93">
        <v>0</v>
      </c>
      <c r="V52" s="93">
        <v>0</v>
      </c>
      <c r="W52" s="93">
        <v>1</v>
      </c>
      <c r="X52" s="93">
        <v>0</v>
      </c>
      <c r="Y52" s="93">
        <v>0</v>
      </c>
      <c r="Z52" s="93">
        <v>1</v>
      </c>
    </row>
    <row r="53" spans="1:26" x14ac:dyDescent="0.2">
      <c r="A53" s="139">
        <v>47</v>
      </c>
      <c r="B53" s="115" t="s">
        <v>1039</v>
      </c>
      <c r="C53" s="45">
        <v>11</v>
      </c>
      <c r="D53" s="45">
        <v>6</v>
      </c>
      <c r="E53" s="45">
        <v>4</v>
      </c>
      <c r="F53" s="45">
        <v>7</v>
      </c>
      <c r="G53" s="93">
        <f t="shared" si="2"/>
        <v>7.28</v>
      </c>
      <c r="H53" s="93">
        <f t="shared" si="3"/>
        <v>92.72</v>
      </c>
      <c r="I53" s="101" t="s">
        <v>2594</v>
      </c>
      <c r="J53" s="101" t="s">
        <v>2738</v>
      </c>
      <c r="K53" s="108">
        <v>1</v>
      </c>
      <c r="L53" s="93">
        <v>0</v>
      </c>
      <c r="M53" s="93">
        <v>0</v>
      </c>
      <c r="N53" s="108">
        <v>3</v>
      </c>
      <c r="O53" s="93">
        <v>0</v>
      </c>
      <c r="P53" s="93">
        <v>0</v>
      </c>
      <c r="Q53" s="93">
        <v>0</v>
      </c>
      <c r="R53" s="108">
        <v>4</v>
      </c>
      <c r="S53" s="93">
        <v>0</v>
      </c>
      <c r="T53" s="93">
        <v>0</v>
      </c>
      <c r="U53" s="93">
        <v>0</v>
      </c>
      <c r="V53" s="93">
        <v>0</v>
      </c>
      <c r="W53" s="93">
        <v>2</v>
      </c>
      <c r="X53" s="93">
        <v>0</v>
      </c>
      <c r="Y53" s="93">
        <v>0</v>
      </c>
      <c r="Z53" s="93">
        <v>0</v>
      </c>
    </row>
    <row r="54" spans="1:26" x14ac:dyDescent="0.2">
      <c r="A54" s="93">
        <v>48</v>
      </c>
      <c r="B54" s="93" t="s">
        <v>1045</v>
      </c>
      <c r="C54" s="93">
        <v>8</v>
      </c>
      <c r="D54" s="93">
        <v>2</v>
      </c>
      <c r="E54" s="93">
        <v>13</v>
      </c>
      <c r="F54" s="93">
        <v>0</v>
      </c>
      <c r="G54" s="93">
        <f>((AVERAGE(C54:F54))*(1.04))</f>
        <v>5.98</v>
      </c>
      <c r="H54" s="93">
        <f>100-G54</f>
        <v>94.02</v>
      </c>
      <c r="I54" s="93" t="s">
        <v>142</v>
      </c>
      <c r="J54" s="93" t="s">
        <v>2732</v>
      </c>
      <c r="K54" s="93">
        <v>0</v>
      </c>
      <c r="L54" s="93">
        <v>0</v>
      </c>
      <c r="M54" s="93">
        <v>0</v>
      </c>
      <c r="N54" s="93">
        <v>4</v>
      </c>
      <c r="O54" s="93">
        <v>4</v>
      </c>
      <c r="P54" s="93">
        <v>0</v>
      </c>
      <c r="Q54" s="93">
        <v>0</v>
      </c>
      <c r="R54" s="93">
        <v>4</v>
      </c>
      <c r="S54" s="93">
        <v>0</v>
      </c>
      <c r="T54" s="93">
        <v>0</v>
      </c>
      <c r="U54" s="93">
        <v>0</v>
      </c>
      <c r="V54" s="93">
        <v>0</v>
      </c>
      <c r="W54" s="93">
        <v>4</v>
      </c>
      <c r="X54" s="93">
        <v>0</v>
      </c>
      <c r="Y54" s="93">
        <v>0</v>
      </c>
      <c r="Z54" s="93">
        <v>1</v>
      </c>
    </row>
    <row r="55" spans="1:26" x14ac:dyDescent="0.2">
      <c r="A55" s="93">
        <v>49</v>
      </c>
      <c r="C55" s="93">
        <v>0</v>
      </c>
      <c r="D55" s="93">
        <v>3</v>
      </c>
      <c r="E55" s="93">
        <v>0</v>
      </c>
      <c r="F55" s="93">
        <v>0</v>
      </c>
      <c r="G55" s="93">
        <f>((AVERAGE(C55:F55))*(1.04))</f>
        <v>0.78</v>
      </c>
      <c r="H55" s="93">
        <f>100-G55</f>
        <v>99.22</v>
      </c>
      <c r="I55" s="93" t="s">
        <v>2729</v>
      </c>
      <c r="J55" s="93" t="s">
        <v>2892</v>
      </c>
      <c r="K55" s="93">
        <v>0</v>
      </c>
      <c r="L55" s="93">
        <v>0</v>
      </c>
      <c r="M55" s="93">
        <v>0</v>
      </c>
      <c r="N55" s="93">
        <v>1</v>
      </c>
      <c r="O55" s="93">
        <v>1</v>
      </c>
      <c r="P55" s="93">
        <v>1</v>
      </c>
      <c r="Q55" s="93">
        <v>0</v>
      </c>
      <c r="R55" s="93">
        <v>4</v>
      </c>
      <c r="S55" s="93">
        <v>0</v>
      </c>
      <c r="T55" s="93">
        <v>0</v>
      </c>
      <c r="U55" s="93">
        <v>0</v>
      </c>
      <c r="V55" s="93">
        <v>0</v>
      </c>
      <c r="W55" s="93">
        <v>1</v>
      </c>
      <c r="X55" s="93">
        <v>0</v>
      </c>
      <c r="Y55" s="93">
        <v>0</v>
      </c>
      <c r="Z55" s="93">
        <v>0</v>
      </c>
    </row>
    <row r="56" spans="1:26" x14ac:dyDescent="0.2">
      <c r="A56" s="93">
        <v>50</v>
      </c>
      <c r="C56" s="93">
        <v>13</v>
      </c>
      <c r="D56" s="93">
        <v>96</v>
      </c>
      <c r="E56" s="93">
        <v>56</v>
      </c>
      <c r="F56" s="93">
        <v>19</v>
      </c>
      <c r="G56" s="93">
        <f t="shared" ref="G56" si="4">((AVERAGE(C56:F56))*(1.04))</f>
        <v>47.84</v>
      </c>
      <c r="H56" s="93">
        <f t="shared" ref="H56" si="5">100-G56</f>
        <v>52.16</v>
      </c>
      <c r="I56" s="93" t="s">
        <v>1044</v>
      </c>
      <c r="J56" s="93" t="s">
        <v>2733</v>
      </c>
      <c r="K56" s="93">
        <v>4</v>
      </c>
      <c r="L56" s="93">
        <v>0</v>
      </c>
      <c r="M56" s="93">
        <v>0</v>
      </c>
      <c r="N56" s="93">
        <v>4</v>
      </c>
      <c r="O56" s="93">
        <v>4</v>
      </c>
      <c r="P56" s="93">
        <v>1</v>
      </c>
      <c r="Q56" s="93">
        <v>0</v>
      </c>
      <c r="R56" s="93">
        <v>4</v>
      </c>
      <c r="S56" s="93">
        <v>0</v>
      </c>
      <c r="T56" s="93">
        <v>0</v>
      </c>
      <c r="U56" s="93">
        <v>2</v>
      </c>
      <c r="V56" s="93">
        <v>0</v>
      </c>
      <c r="W56" s="93">
        <v>0</v>
      </c>
      <c r="X56" s="93">
        <v>0</v>
      </c>
      <c r="Y56" s="93">
        <v>2</v>
      </c>
      <c r="Z56" s="93">
        <v>1</v>
      </c>
    </row>
    <row r="57" spans="1:26" x14ac:dyDescent="0.2">
      <c r="A57" s="93">
        <v>51</v>
      </c>
      <c r="C57" s="93">
        <v>35</v>
      </c>
      <c r="D57" s="93">
        <v>20</v>
      </c>
      <c r="E57" s="93">
        <v>20</v>
      </c>
      <c r="F57" s="93">
        <v>22</v>
      </c>
      <c r="G57" s="93">
        <f>((AVERAGE(C57:F57))*(1.04))</f>
        <v>25.220000000000002</v>
      </c>
      <c r="H57" s="93">
        <f>100-G57</f>
        <v>74.78</v>
      </c>
      <c r="I57" s="93" t="s">
        <v>2596</v>
      </c>
      <c r="J57" s="93" t="s">
        <v>74</v>
      </c>
      <c r="K57" s="93">
        <v>2</v>
      </c>
      <c r="L57" s="93">
        <v>0</v>
      </c>
      <c r="M57" s="93">
        <v>0</v>
      </c>
      <c r="N57" s="93">
        <v>3</v>
      </c>
      <c r="O57" s="93">
        <v>4</v>
      </c>
      <c r="P57" s="93">
        <v>2</v>
      </c>
      <c r="Q57" s="93">
        <v>0</v>
      </c>
      <c r="R57" s="93">
        <v>4</v>
      </c>
      <c r="S57" s="93">
        <v>0</v>
      </c>
      <c r="T57" s="93">
        <v>0</v>
      </c>
      <c r="U57" s="93">
        <v>0</v>
      </c>
      <c r="V57" s="93">
        <v>0</v>
      </c>
      <c r="W57" s="93">
        <v>1</v>
      </c>
      <c r="X57" s="93">
        <v>0</v>
      </c>
      <c r="Y57" s="93">
        <v>0</v>
      </c>
      <c r="Z57" s="93">
        <v>0</v>
      </c>
    </row>
    <row r="58" spans="1:26" x14ac:dyDescent="0.2">
      <c r="A58" s="93">
        <v>52</v>
      </c>
      <c r="C58" s="93">
        <v>34</v>
      </c>
      <c r="D58" s="93">
        <v>11</v>
      </c>
      <c r="E58" s="93">
        <v>21</v>
      </c>
      <c r="F58" s="93">
        <v>39</v>
      </c>
      <c r="G58" s="93">
        <f>((AVERAGE(C58:F58))*(1.04))</f>
        <v>27.3</v>
      </c>
      <c r="H58" s="93">
        <f>100-G58</f>
        <v>72.7</v>
      </c>
      <c r="I58" s="93" t="s">
        <v>2595</v>
      </c>
      <c r="J58" s="93" t="s">
        <v>2597</v>
      </c>
      <c r="K58" s="93">
        <v>0</v>
      </c>
      <c r="L58" s="93">
        <v>0</v>
      </c>
      <c r="M58" s="93">
        <v>0</v>
      </c>
      <c r="N58" s="93">
        <v>1</v>
      </c>
      <c r="O58" s="93">
        <v>3</v>
      </c>
      <c r="P58" s="93">
        <v>2</v>
      </c>
      <c r="Q58" s="93">
        <v>0</v>
      </c>
      <c r="R58" s="93">
        <v>4</v>
      </c>
      <c r="S58" s="93">
        <v>0</v>
      </c>
      <c r="T58" s="93">
        <v>0</v>
      </c>
      <c r="U58" s="93">
        <v>1</v>
      </c>
      <c r="V58" s="93">
        <v>0</v>
      </c>
      <c r="W58" s="93">
        <v>2</v>
      </c>
      <c r="X58" s="93">
        <v>0</v>
      </c>
      <c r="Y58" s="93">
        <v>0</v>
      </c>
      <c r="Z58" s="93">
        <v>0</v>
      </c>
    </row>
    <row r="59" spans="1:26" x14ac:dyDescent="0.2">
      <c r="A59" s="93">
        <v>53</v>
      </c>
      <c r="C59" s="93">
        <v>17</v>
      </c>
      <c r="D59" s="93">
        <v>27</v>
      </c>
      <c r="E59" s="93">
        <v>21</v>
      </c>
      <c r="F59" s="93">
        <v>9</v>
      </c>
      <c r="G59" s="93">
        <f>((AVERAGE(C59:F59))*(1.04))</f>
        <v>19.240000000000002</v>
      </c>
      <c r="H59" s="93">
        <f>100-G59</f>
        <v>80.759999999999991</v>
      </c>
      <c r="I59" s="93" t="s">
        <v>2731</v>
      </c>
      <c r="J59" s="93" t="s">
        <v>2598</v>
      </c>
      <c r="K59" s="93">
        <v>3</v>
      </c>
      <c r="L59" s="93">
        <v>0</v>
      </c>
      <c r="M59" s="93">
        <v>0</v>
      </c>
      <c r="N59" s="93">
        <v>3</v>
      </c>
      <c r="O59" s="93">
        <v>0</v>
      </c>
      <c r="P59" s="93">
        <v>0</v>
      </c>
      <c r="Q59" s="93">
        <v>0</v>
      </c>
      <c r="R59" s="93">
        <v>4</v>
      </c>
      <c r="S59" s="93">
        <v>0</v>
      </c>
      <c r="T59" s="93">
        <v>0</v>
      </c>
      <c r="U59" s="93">
        <v>3</v>
      </c>
      <c r="V59" s="93">
        <v>0</v>
      </c>
      <c r="W59" s="93">
        <v>2</v>
      </c>
      <c r="X59" s="93">
        <v>0</v>
      </c>
      <c r="Y59" s="93">
        <v>0</v>
      </c>
      <c r="Z59" s="93">
        <v>0</v>
      </c>
    </row>
    <row r="60" spans="1:26" x14ac:dyDescent="0.2">
      <c r="A60" s="93">
        <v>54</v>
      </c>
      <c r="C60" s="93">
        <v>32</v>
      </c>
      <c r="D60" s="93">
        <v>12</v>
      </c>
      <c r="E60" s="93">
        <v>9</v>
      </c>
      <c r="F60" s="93">
        <v>11</v>
      </c>
      <c r="G60" s="93">
        <f>((AVERAGE(C60:F60))*(1.04))</f>
        <v>16.64</v>
      </c>
      <c r="H60" s="93">
        <f>100-G60</f>
        <v>83.36</v>
      </c>
      <c r="I60" s="93" t="s">
        <v>1042</v>
      </c>
      <c r="J60" s="93" t="s">
        <v>1043</v>
      </c>
      <c r="K60" s="93">
        <v>0</v>
      </c>
      <c r="L60" s="93">
        <v>0</v>
      </c>
      <c r="M60" s="93">
        <v>0</v>
      </c>
      <c r="N60" s="93">
        <v>4</v>
      </c>
      <c r="O60" s="93">
        <v>0</v>
      </c>
      <c r="P60" s="93">
        <v>0</v>
      </c>
      <c r="Q60" s="93">
        <v>0</v>
      </c>
      <c r="R60" s="93">
        <v>4</v>
      </c>
      <c r="S60" s="93">
        <v>0</v>
      </c>
      <c r="T60" s="93">
        <v>0</v>
      </c>
      <c r="U60" s="93">
        <v>4</v>
      </c>
      <c r="V60" s="93">
        <v>0</v>
      </c>
      <c r="W60" s="93">
        <v>2</v>
      </c>
      <c r="X60" s="93">
        <v>0</v>
      </c>
      <c r="Y60" s="93">
        <v>0</v>
      </c>
      <c r="Z60" s="93">
        <v>0</v>
      </c>
    </row>
    <row r="61" spans="1:26" s="153" customFormat="1" x14ac:dyDescent="0.2">
      <c r="A61" s="142" t="s">
        <v>931</v>
      </c>
      <c r="B61" s="143"/>
      <c r="C61" s="153">
        <f>AVERAGE(C7:C60)</f>
        <v>23.96153846153846</v>
      </c>
      <c r="D61" s="153">
        <f t="shared" ref="D61:H61" si="6">AVERAGE(D7:D60)</f>
        <v>28.346153846153847</v>
      </c>
      <c r="E61" s="153">
        <f t="shared" si="6"/>
        <v>27.096153846153847</v>
      </c>
      <c r="F61" s="153">
        <f t="shared" si="6"/>
        <v>25.846153846153847</v>
      </c>
      <c r="G61" s="153">
        <f t="shared" si="6"/>
        <v>27.365000000000009</v>
      </c>
      <c r="H61" s="153">
        <f t="shared" si="6"/>
        <v>72.634999999999977</v>
      </c>
      <c r="K61" s="153">
        <f>AVERAGE(K7:K60)</f>
        <v>1.3653846153846154</v>
      </c>
      <c r="L61" s="153">
        <f t="shared" ref="L61:Z61" si="7">AVERAGE(L7:L60)</f>
        <v>0.11538461538461539</v>
      </c>
      <c r="M61" s="153">
        <f t="shared" si="7"/>
        <v>1.9230769230769232E-2</v>
      </c>
      <c r="N61" s="153">
        <f t="shared" si="7"/>
        <v>2.6730769230769229</v>
      </c>
      <c r="O61" s="153">
        <f t="shared" si="7"/>
        <v>1.1153846153846154</v>
      </c>
      <c r="P61" s="153">
        <f t="shared" si="7"/>
        <v>0.42307692307692307</v>
      </c>
      <c r="Q61" s="153">
        <f t="shared" si="7"/>
        <v>0</v>
      </c>
      <c r="R61" s="153">
        <f t="shared" si="7"/>
        <v>3.4038461538461537</v>
      </c>
      <c r="S61" s="153">
        <f t="shared" si="7"/>
        <v>0</v>
      </c>
      <c r="T61" s="153">
        <f t="shared" si="7"/>
        <v>0</v>
      </c>
      <c r="U61" s="153">
        <f t="shared" si="7"/>
        <v>0.19230769230769232</v>
      </c>
      <c r="V61" s="153">
        <f t="shared" si="7"/>
        <v>0.38461538461538464</v>
      </c>
      <c r="W61" s="153">
        <f t="shared" si="7"/>
        <v>2.7884615384615383</v>
      </c>
      <c r="X61" s="153">
        <f t="shared" si="7"/>
        <v>0.25490196078431371</v>
      </c>
      <c r="Y61" s="153">
        <f t="shared" si="7"/>
        <v>0.17647058823529413</v>
      </c>
      <c r="Z61" s="153">
        <f t="shared" si="7"/>
        <v>0.73076923076923073</v>
      </c>
    </row>
    <row r="62" spans="1:26" s="153" customFormat="1" x14ac:dyDescent="0.2">
      <c r="A62" s="153" t="s">
        <v>932</v>
      </c>
      <c r="C62" s="153">
        <f>SUM(C7:C60)</f>
        <v>1246</v>
      </c>
      <c r="D62" s="153">
        <f t="shared" ref="D62:H62" si="8">SUM(D7:D60)</f>
        <v>1474</v>
      </c>
      <c r="E62" s="153">
        <f t="shared" si="8"/>
        <v>1409</v>
      </c>
      <c r="F62" s="153">
        <f t="shared" si="8"/>
        <v>1344</v>
      </c>
      <c r="G62" s="153">
        <f t="shared" si="8"/>
        <v>1422.9800000000005</v>
      </c>
      <c r="H62" s="153">
        <f t="shared" si="8"/>
        <v>3777.0199999999991</v>
      </c>
      <c r="K62" s="153">
        <f>SUM(K7:K60)</f>
        <v>71</v>
      </c>
      <c r="L62" s="153">
        <f t="shared" ref="L62:Z62" si="9">SUM(L7:L60)</f>
        <v>6</v>
      </c>
      <c r="M62" s="153">
        <f t="shared" si="9"/>
        <v>1</v>
      </c>
      <c r="N62" s="153">
        <f t="shared" si="9"/>
        <v>139</v>
      </c>
      <c r="O62" s="153">
        <f t="shared" si="9"/>
        <v>58</v>
      </c>
      <c r="P62" s="153">
        <f t="shared" si="9"/>
        <v>22</v>
      </c>
      <c r="Q62" s="153">
        <f t="shared" si="9"/>
        <v>0</v>
      </c>
      <c r="R62" s="153">
        <f t="shared" si="9"/>
        <v>177</v>
      </c>
      <c r="S62" s="153">
        <f t="shared" si="9"/>
        <v>0</v>
      </c>
      <c r="T62" s="153">
        <f t="shared" si="9"/>
        <v>0</v>
      </c>
      <c r="U62" s="153">
        <f t="shared" si="9"/>
        <v>10</v>
      </c>
      <c r="V62" s="153">
        <f t="shared" si="9"/>
        <v>20</v>
      </c>
      <c r="W62" s="153">
        <f t="shared" si="9"/>
        <v>145</v>
      </c>
      <c r="X62" s="153">
        <f t="shared" si="9"/>
        <v>13</v>
      </c>
      <c r="Y62" s="153">
        <f t="shared" si="9"/>
        <v>9</v>
      </c>
      <c r="Z62" s="153">
        <f t="shared" si="9"/>
        <v>38</v>
      </c>
    </row>
    <row r="66" spans="10:10" x14ac:dyDescent="0.2">
      <c r="J66" s="153"/>
    </row>
  </sheetData>
  <mergeCells count="2">
    <mergeCell ref="C5:F5"/>
    <mergeCell ref="K5:AB5"/>
  </mergeCells>
  <conditionalFormatting sqref="K5:K6 K8 W19:X39 W41:X51 W53:X53">
    <cfRule type="cellIs" dxfId="19" priority="6" stopIfTrue="1" operator="equal">
      <formula>"a"</formula>
    </cfRule>
  </conditionalFormatting>
  <conditionalFormatting sqref="T1:T4">
    <cfRule type="cellIs" dxfId="18" priority="1" stopIfTrue="1" operator="equal">
      <formula>"a"</formula>
    </cfRule>
  </conditionalFormatting>
  <conditionalFormatting sqref="W8:X8">
    <cfRule type="cellIs" dxfId="17" priority="4" stopIfTrue="1" operator="equal">
      <formula>"a"</formula>
    </cfRule>
  </conditionalFormatting>
  <conditionalFormatting sqref="W10:X17">
    <cfRule type="cellIs" dxfId="1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7EDF-382E-4269-AA24-C3D3D8A94DDA}">
  <dimension ref="A1:AK88"/>
  <sheetViews>
    <sheetView tabSelected="1" zoomScale="110" zoomScaleNormal="110" workbookViewId="0">
      <pane xSplit="1" ySplit="6" topLeftCell="H68" activePane="bottomRight" state="frozen"/>
      <selection pane="topRight" activeCell="B1" sqref="B1"/>
      <selection pane="bottomLeft" activeCell="A7" sqref="A7"/>
      <selection pane="bottomRight" activeCell="I74" sqref="I74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2.33203125" bestFit="1" customWidth="1"/>
    <col min="10" max="10" width="48.83203125" bestFit="1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1047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60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</row>
    <row r="7" spans="1:37" s="264" customFormat="1" ht="31.5" customHeight="1" x14ac:dyDescent="0.2">
      <c r="A7" s="264">
        <v>1</v>
      </c>
      <c r="B7" s="264" t="s">
        <v>1048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Y7" s="265"/>
      <c r="Z7" s="265"/>
    </row>
    <row r="8" spans="1:37" s="93" customFormat="1" ht="31.5" customHeight="1" x14ac:dyDescent="0.2">
      <c r="A8" s="93">
        <v>2</v>
      </c>
      <c r="B8" s="93" t="s">
        <v>1049</v>
      </c>
      <c r="C8" s="93">
        <v>21</v>
      </c>
      <c r="D8" s="93">
        <v>12</v>
      </c>
      <c r="E8" s="93">
        <v>10</v>
      </c>
      <c r="F8" s="93">
        <v>20</v>
      </c>
      <c r="G8" s="93">
        <f t="shared" ref="G8:G23" si="0">((AVERAGE(C8:F8))*(1.04))</f>
        <v>16.38</v>
      </c>
      <c r="H8" s="93">
        <f t="shared" ref="H8:H24" si="1">100-G8</f>
        <v>83.62</v>
      </c>
      <c r="I8" s="93" t="s">
        <v>2611</v>
      </c>
      <c r="J8" s="93" t="s">
        <v>2644</v>
      </c>
      <c r="K8" s="93">
        <v>4</v>
      </c>
      <c r="L8" s="93">
        <v>2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4</v>
      </c>
      <c r="V8" s="95">
        <v>0</v>
      </c>
      <c r="W8" s="93">
        <v>0</v>
      </c>
      <c r="X8" s="93">
        <v>0</v>
      </c>
      <c r="Y8" s="93">
        <v>0</v>
      </c>
      <c r="Z8" s="93">
        <v>0</v>
      </c>
    </row>
    <row r="9" spans="1:37" ht="31.5" customHeight="1" x14ac:dyDescent="0.2">
      <c r="A9" s="100">
        <v>3</v>
      </c>
      <c r="B9" s="101" t="s">
        <v>1052</v>
      </c>
      <c r="C9" s="45">
        <v>24</v>
      </c>
      <c r="D9" s="45">
        <v>11</v>
      </c>
      <c r="E9" s="45">
        <v>9</v>
      </c>
      <c r="F9" s="45">
        <v>29</v>
      </c>
      <c r="G9" s="93">
        <f t="shared" si="0"/>
        <v>18.98</v>
      </c>
      <c r="H9" s="93">
        <f t="shared" si="1"/>
        <v>81.02</v>
      </c>
      <c r="I9" s="101" t="s">
        <v>2612</v>
      </c>
      <c r="J9" s="101" t="s">
        <v>2831</v>
      </c>
      <c r="K9" s="93">
        <v>3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102">
        <v>4</v>
      </c>
      <c r="S9" s="93">
        <v>0</v>
      </c>
      <c r="T9" s="93">
        <v>0</v>
      </c>
      <c r="U9" s="93">
        <v>4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/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>
        <v>4</v>
      </c>
      <c r="B10" s="101" t="s">
        <v>1055</v>
      </c>
      <c r="C10" s="45">
        <v>30</v>
      </c>
      <c r="D10" s="45">
        <v>14</v>
      </c>
      <c r="E10" s="45">
        <v>8</v>
      </c>
      <c r="F10" s="45">
        <v>15</v>
      </c>
      <c r="G10" s="93">
        <f t="shared" si="0"/>
        <v>17.420000000000002</v>
      </c>
      <c r="H10" s="93">
        <f t="shared" si="1"/>
        <v>82.58</v>
      </c>
      <c r="I10" s="101" t="s">
        <v>2613</v>
      </c>
      <c r="J10" s="101" t="s">
        <v>2347</v>
      </c>
      <c r="K10" s="93">
        <v>0</v>
      </c>
      <c r="L10" s="102">
        <v>0</v>
      </c>
      <c r="M10" s="93">
        <v>1</v>
      </c>
      <c r="N10" s="93">
        <v>0</v>
      </c>
      <c r="O10" s="93">
        <v>0</v>
      </c>
      <c r="P10" s="93">
        <v>0</v>
      </c>
      <c r="Q10" s="93">
        <v>0</v>
      </c>
      <c r="R10" s="102">
        <v>4</v>
      </c>
      <c r="S10" s="93">
        <v>0</v>
      </c>
      <c r="T10" s="93">
        <v>0</v>
      </c>
      <c r="U10" s="93">
        <v>4</v>
      </c>
      <c r="V10" s="93">
        <v>0</v>
      </c>
      <c r="W10" s="93">
        <v>3</v>
      </c>
      <c r="X10" s="93">
        <v>0</v>
      </c>
      <c r="Y10" s="93">
        <v>0</v>
      </c>
      <c r="Z10" s="93">
        <v>0</v>
      </c>
      <c r="AA10"/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>
        <v>5</v>
      </c>
      <c r="B11" s="101" t="s">
        <v>1058</v>
      </c>
      <c r="C11" s="45">
        <v>28</v>
      </c>
      <c r="D11" s="45">
        <v>6</v>
      </c>
      <c r="E11" s="45">
        <v>26</v>
      </c>
      <c r="F11" s="45">
        <v>20</v>
      </c>
      <c r="G11" s="93">
        <f t="shared" si="0"/>
        <v>20.8</v>
      </c>
      <c r="H11" s="93">
        <f t="shared" si="1"/>
        <v>79.2</v>
      </c>
      <c r="I11" s="101" t="s">
        <v>2614</v>
      </c>
      <c r="J11" s="101" t="s">
        <v>2832</v>
      </c>
      <c r="K11" s="102">
        <v>0</v>
      </c>
      <c r="L11" s="93">
        <v>1</v>
      </c>
      <c r="M11" s="93">
        <v>0</v>
      </c>
      <c r="N11" s="102">
        <v>0</v>
      </c>
      <c r="O11" s="93">
        <v>0</v>
      </c>
      <c r="P11" s="93">
        <v>0</v>
      </c>
      <c r="Q11" s="93">
        <v>0</v>
      </c>
      <c r="R11" s="102">
        <v>4</v>
      </c>
      <c r="S11" s="93">
        <v>0</v>
      </c>
      <c r="T11" s="93">
        <v>0</v>
      </c>
      <c r="U11" s="93">
        <v>4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/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>
        <v>6</v>
      </c>
      <c r="B12" s="101" t="s">
        <v>1061</v>
      </c>
      <c r="C12" s="45">
        <v>16</v>
      </c>
      <c r="D12" s="45">
        <v>4</v>
      </c>
      <c r="E12" s="45">
        <v>21</v>
      </c>
      <c r="F12" s="45">
        <v>9</v>
      </c>
      <c r="G12" s="93">
        <f t="shared" si="0"/>
        <v>13</v>
      </c>
      <c r="H12" s="93">
        <f t="shared" si="1"/>
        <v>87</v>
      </c>
      <c r="I12" s="101" t="s">
        <v>2615</v>
      </c>
      <c r="J12" s="101" t="s">
        <v>2645</v>
      </c>
      <c r="K12" s="102">
        <v>0</v>
      </c>
      <c r="L12" s="93">
        <v>1</v>
      </c>
      <c r="M12" s="93">
        <v>0</v>
      </c>
      <c r="N12" s="102">
        <v>0</v>
      </c>
      <c r="O12" s="93">
        <v>0</v>
      </c>
      <c r="P12" s="93">
        <v>0</v>
      </c>
      <c r="Q12" s="93">
        <v>0</v>
      </c>
      <c r="R12" s="102">
        <v>3</v>
      </c>
      <c r="S12" s="93">
        <v>0</v>
      </c>
      <c r="T12" s="93">
        <v>0</v>
      </c>
      <c r="U12" s="93">
        <v>4</v>
      </c>
      <c r="V12" s="93">
        <v>0</v>
      </c>
      <c r="W12" s="93">
        <v>2</v>
      </c>
      <c r="X12" s="93">
        <v>1</v>
      </c>
      <c r="Y12" s="93">
        <v>0</v>
      </c>
      <c r="Z12" s="93">
        <v>0</v>
      </c>
      <c r="AA12"/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>
        <v>7</v>
      </c>
      <c r="B13" t="s">
        <v>1064</v>
      </c>
      <c r="C13" s="45">
        <v>19</v>
      </c>
      <c r="D13" s="45">
        <v>23</v>
      </c>
      <c r="E13" s="45">
        <v>2</v>
      </c>
      <c r="F13" s="45">
        <v>9</v>
      </c>
      <c r="G13" s="93">
        <f t="shared" si="0"/>
        <v>13.780000000000001</v>
      </c>
      <c r="H13" s="93">
        <f t="shared" si="1"/>
        <v>86.22</v>
      </c>
      <c r="I13" s="101" t="s">
        <v>2616</v>
      </c>
      <c r="J13" s="101" t="s">
        <v>2646</v>
      </c>
      <c r="K13" s="102">
        <v>1</v>
      </c>
      <c r="L13" s="93">
        <v>0</v>
      </c>
      <c r="M13" s="93">
        <v>0</v>
      </c>
      <c r="N13" s="102">
        <v>0</v>
      </c>
      <c r="O13" s="93">
        <v>0</v>
      </c>
      <c r="P13" s="93">
        <v>0</v>
      </c>
      <c r="Q13" s="93">
        <v>0</v>
      </c>
      <c r="R13" s="102">
        <v>2</v>
      </c>
      <c r="S13" s="93">
        <v>0</v>
      </c>
      <c r="T13" s="93">
        <v>0</v>
      </c>
      <c r="U13" s="93">
        <v>4</v>
      </c>
      <c r="V13" s="93">
        <v>0</v>
      </c>
      <c r="W13" s="93">
        <v>0</v>
      </c>
      <c r="X13" s="93">
        <v>3</v>
      </c>
      <c r="Y13" s="93">
        <v>0</v>
      </c>
      <c r="Z13" s="93">
        <v>0</v>
      </c>
      <c r="AA13"/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>
        <v>8</v>
      </c>
      <c r="B14" s="101" t="s">
        <v>1067</v>
      </c>
      <c r="C14" s="45">
        <v>11</v>
      </c>
      <c r="D14" s="45">
        <v>17</v>
      </c>
      <c r="E14" s="45">
        <v>6</v>
      </c>
      <c r="F14" s="45">
        <v>8</v>
      </c>
      <c r="G14" s="93">
        <f t="shared" si="0"/>
        <v>10.92</v>
      </c>
      <c r="H14" s="93">
        <f t="shared" si="1"/>
        <v>89.08</v>
      </c>
      <c r="I14" s="101" t="s">
        <v>2617</v>
      </c>
      <c r="J14" s="101" t="s">
        <v>142</v>
      </c>
      <c r="K14" s="102">
        <v>0</v>
      </c>
      <c r="L14" s="93">
        <v>0</v>
      </c>
      <c r="M14" s="93">
        <v>0</v>
      </c>
      <c r="N14" s="102">
        <v>0</v>
      </c>
      <c r="O14" s="93">
        <v>0</v>
      </c>
      <c r="P14" s="93">
        <v>0</v>
      </c>
      <c r="Q14" s="93">
        <v>0</v>
      </c>
      <c r="R14" s="102">
        <v>3</v>
      </c>
      <c r="S14" s="93">
        <v>0</v>
      </c>
      <c r="T14" s="93">
        <v>0</v>
      </c>
      <c r="U14" s="93">
        <v>4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/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>
        <v>9</v>
      </c>
      <c r="B15" s="101" t="s">
        <v>1069</v>
      </c>
      <c r="C15" s="45">
        <v>11</v>
      </c>
      <c r="D15" s="45">
        <v>5</v>
      </c>
      <c r="E15" s="45">
        <v>8</v>
      </c>
      <c r="F15" s="45">
        <v>34</v>
      </c>
      <c r="G15" s="93">
        <f t="shared" si="0"/>
        <v>15.08</v>
      </c>
      <c r="H15" s="93">
        <f t="shared" si="1"/>
        <v>84.92</v>
      </c>
      <c r="I15" s="101" t="s">
        <v>2618</v>
      </c>
      <c r="J15" s="101" t="s">
        <v>2830</v>
      </c>
      <c r="K15" s="102">
        <v>0</v>
      </c>
      <c r="L15" s="93">
        <v>1</v>
      </c>
      <c r="M15" s="93">
        <v>0</v>
      </c>
      <c r="N15" s="102">
        <v>0</v>
      </c>
      <c r="O15" s="93">
        <v>0</v>
      </c>
      <c r="P15" s="93">
        <v>0</v>
      </c>
      <c r="Q15" s="93">
        <v>0</v>
      </c>
      <c r="R15" s="102">
        <v>2</v>
      </c>
      <c r="S15" s="93">
        <v>0</v>
      </c>
      <c r="T15" s="93">
        <v>0</v>
      </c>
      <c r="U15" s="93">
        <v>4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/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>
        <v>10</v>
      </c>
      <c r="B16" s="101" t="s">
        <v>1072</v>
      </c>
      <c r="C16" s="45">
        <v>6</v>
      </c>
      <c r="D16" s="45">
        <v>7</v>
      </c>
      <c r="E16" s="45">
        <v>3</v>
      </c>
      <c r="F16" s="45">
        <v>5</v>
      </c>
      <c r="G16" s="93">
        <f t="shared" si="0"/>
        <v>5.46</v>
      </c>
      <c r="H16" s="93">
        <f t="shared" si="1"/>
        <v>94.54</v>
      </c>
      <c r="I16" s="101" t="s">
        <v>2619</v>
      </c>
      <c r="J16" s="101" t="s">
        <v>2647</v>
      </c>
      <c r="K16" s="102">
        <v>4</v>
      </c>
      <c r="L16" s="93">
        <v>0</v>
      </c>
      <c r="M16" s="93">
        <v>0</v>
      </c>
      <c r="N16" s="102">
        <v>0</v>
      </c>
      <c r="O16" s="93">
        <v>1</v>
      </c>
      <c r="P16" s="93">
        <v>0</v>
      </c>
      <c r="Q16" s="93">
        <v>0</v>
      </c>
      <c r="R16" s="102">
        <v>3</v>
      </c>
      <c r="S16" s="93">
        <v>0</v>
      </c>
      <c r="T16" s="93">
        <v>0</v>
      </c>
      <c r="U16" s="93">
        <v>4</v>
      </c>
      <c r="V16" s="93">
        <v>0</v>
      </c>
      <c r="W16" s="93">
        <v>2</v>
      </c>
      <c r="X16" s="93">
        <v>1</v>
      </c>
      <c r="Y16" s="93">
        <v>0</v>
      </c>
      <c r="Z16" s="93">
        <v>0</v>
      </c>
      <c r="AA16"/>
      <c r="AB16"/>
      <c r="AC16"/>
      <c r="AD16"/>
      <c r="AE16"/>
      <c r="AF16"/>
      <c r="AG16"/>
      <c r="AH16"/>
      <c r="AI16"/>
      <c r="AJ16"/>
      <c r="AK16"/>
    </row>
    <row r="17" spans="1:37" ht="31.5" customHeight="1" x14ac:dyDescent="0.2">
      <c r="A17" s="100">
        <v>11</v>
      </c>
      <c r="B17" s="101" t="s">
        <v>1075</v>
      </c>
      <c r="C17" s="45">
        <v>14</v>
      </c>
      <c r="D17" s="45">
        <v>5</v>
      </c>
      <c r="E17" s="45">
        <v>5</v>
      </c>
      <c r="F17" s="45">
        <v>6</v>
      </c>
      <c r="G17" s="93">
        <f t="shared" si="0"/>
        <v>7.8000000000000007</v>
      </c>
      <c r="H17" s="93">
        <f t="shared" si="1"/>
        <v>92.2</v>
      </c>
      <c r="I17" s="101" t="s">
        <v>2620</v>
      </c>
      <c r="J17" s="101" t="s">
        <v>2347</v>
      </c>
      <c r="K17" s="102">
        <v>2</v>
      </c>
      <c r="L17" s="93">
        <v>0</v>
      </c>
      <c r="M17" s="93">
        <v>0</v>
      </c>
      <c r="N17" s="102">
        <v>0</v>
      </c>
      <c r="O17" s="93">
        <v>0</v>
      </c>
      <c r="P17" s="93">
        <v>0</v>
      </c>
      <c r="Q17" s="93">
        <v>0</v>
      </c>
      <c r="R17" s="102">
        <v>2</v>
      </c>
      <c r="S17" s="93">
        <v>0</v>
      </c>
      <c r="T17" s="93">
        <v>0</v>
      </c>
      <c r="U17" s="93">
        <v>4</v>
      </c>
      <c r="V17" s="93">
        <v>0</v>
      </c>
      <c r="W17" s="93">
        <v>2</v>
      </c>
      <c r="X17" s="93">
        <v>0</v>
      </c>
      <c r="Y17" s="93">
        <v>0</v>
      </c>
      <c r="Z17" s="93">
        <v>0</v>
      </c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">
      <c r="A18" s="107">
        <v>12</v>
      </c>
      <c r="B18" t="s">
        <v>1077</v>
      </c>
      <c r="C18">
        <v>4</v>
      </c>
      <c r="D18">
        <v>6</v>
      </c>
      <c r="E18">
        <v>7</v>
      </c>
      <c r="F18">
        <v>9</v>
      </c>
      <c r="G18" s="93">
        <f t="shared" si="0"/>
        <v>6.76</v>
      </c>
      <c r="H18" s="93">
        <f t="shared" si="1"/>
        <v>93.24</v>
      </c>
      <c r="I18" t="s">
        <v>2621</v>
      </c>
      <c r="J18" t="s">
        <v>2347</v>
      </c>
      <c r="K18">
        <v>0</v>
      </c>
      <c r="L18">
        <v>2</v>
      </c>
      <c r="M18">
        <v>0</v>
      </c>
      <c r="N18" s="3">
        <v>0</v>
      </c>
      <c r="O18" s="3">
        <v>0</v>
      </c>
      <c r="P18" s="3">
        <v>0</v>
      </c>
      <c r="Q18" s="3">
        <v>0</v>
      </c>
      <c r="R18" s="4">
        <v>2</v>
      </c>
      <c r="S18" s="4">
        <v>0</v>
      </c>
      <c r="T18" s="5">
        <v>0</v>
      </c>
      <c r="U18" s="5">
        <v>4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</row>
    <row r="19" spans="1:37" ht="31.5" customHeight="1" x14ac:dyDescent="0.2">
      <c r="A19" s="100">
        <v>13</v>
      </c>
      <c r="B19" s="101" t="s">
        <v>1079</v>
      </c>
      <c r="C19" s="45">
        <v>9</v>
      </c>
      <c r="D19" s="45">
        <v>4</v>
      </c>
      <c r="E19" s="45">
        <v>3</v>
      </c>
      <c r="F19" s="45">
        <v>8</v>
      </c>
      <c r="G19" s="93">
        <f t="shared" si="0"/>
        <v>6.24</v>
      </c>
      <c r="H19" s="93">
        <f t="shared" si="1"/>
        <v>93.76</v>
      </c>
      <c r="I19" s="101" t="s">
        <v>2622</v>
      </c>
      <c r="J19" s="101" t="s">
        <v>2347</v>
      </c>
      <c r="K19" s="102">
        <v>0</v>
      </c>
      <c r="L19" s="93">
        <v>4</v>
      </c>
      <c r="M19" s="93">
        <v>0</v>
      </c>
      <c r="N19" s="102">
        <v>0</v>
      </c>
      <c r="O19" s="93">
        <v>0</v>
      </c>
      <c r="P19" s="93">
        <v>0</v>
      </c>
      <c r="Q19" s="93">
        <v>0</v>
      </c>
      <c r="R19" s="102">
        <v>2</v>
      </c>
      <c r="S19" s="93">
        <v>0</v>
      </c>
      <c r="T19" s="93">
        <v>0</v>
      </c>
      <c r="U19" s="93">
        <v>4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/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>
        <v>14</v>
      </c>
      <c r="B20" s="101" t="s">
        <v>1081</v>
      </c>
      <c r="C20" s="45">
        <v>5</v>
      </c>
      <c r="D20" s="45">
        <v>11</v>
      </c>
      <c r="E20" s="45">
        <v>3</v>
      </c>
      <c r="F20" s="45">
        <v>4</v>
      </c>
      <c r="G20" s="93">
        <f t="shared" si="0"/>
        <v>5.98</v>
      </c>
      <c r="H20" s="93">
        <f t="shared" si="1"/>
        <v>94.02</v>
      </c>
      <c r="I20" s="101" t="s">
        <v>2623</v>
      </c>
      <c r="J20" s="101" t="s">
        <v>2829</v>
      </c>
      <c r="K20" s="102">
        <v>0</v>
      </c>
      <c r="L20" s="93">
        <v>3</v>
      </c>
      <c r="M20" s="93">
        <v>0</v>
      </c>
      <c r="N20" s="102">
        <v>0</v>
      </c>
      <c r="O20" s="93">
        <v>0</v>
      </c>
      <c r="P20" s="93">
        <v>0</v>
      </c>
      <c r="Q20" s="93">
        <v>0</v>
      </c>
      <c r="R20" s="102">
        <v>0</v>
      </c>
      <c r="S20" s="93">
        <v>0</v>
      </c>
      <c r="T20" s="93">
        <v>0</v>
      </c>
      <c r="U20" s="93">
        <v>4</v>
      </c>
      <c r="V20" s="93">
        <v>0</v>
      </c>
      <c r="W20" s="93">
        <v>0</v>
      </c>
      <c r="X20" s="93">
        <v>0</v>
      </c>
      <c r="Y20" s="93">
        <v>0</v>
      </c>
      <c r="Z20" s="93">
        <v>1</v>
      </c>
      <c r="AA20"/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>
        <v>15</v>
      </c>
      <c r="B21" s="101" t="s">
        <v>1084</v>
      </c>
      <c r="C21" s="45">
        <v>9</v>
      </c>
      <c r="D21" s="45">
        <v>5</v>
      </c>
      <c r="E21" s="45">
        <v>14</v>
      </c>
      <c r="F21" s="45">
        <v>17</v>
      </c>
      <c r="G21" s="93">
        <f t="shared" si="0"/>
        <v>11.700000000000001</v>
      </c>
      <c r="H21" s="93">
        <f t="shared" si="1"/>
        <v>88.3</v>
      </c>
      <c r="I21" s="101" t="s">
        <v>2624</v>
      </c>
      <c r="J21" s="101" t="s">
        <v>2648</v>
      </c>
      <c r="K21" s="102">
        <v>3</v>
      </c>
      <c r="L21" s="93">
        <v>1</v>
      </c>
      <c r="M21" s="93">
        <v>0</v>
      </c>
      <c r="N21" s="102">
        <v>0</v>
      </c>
      <c r="O21" s="93">
        <v>2</v>
      </c>
      <c r="P21" s="93">
        <v>0</v>
      </c>
      <c r="Q21" s="93">
        <v>0</v>
      </c>
      <c r="R21" s="102">
        <v>4</v>
      </c>
      <c r="S21" s="93">
        <v>0</v>
      </c>
      <c r="T21" s="93">
        <v>0</v>
      </c>
      <c r="U21" s="93">
        <v>3</v>
      </c>
      <c r="V21" s="93">
        <v>0</v>
      </c>
      <c r="W21" s="93">
        <v>3</v>
      </c>
      <c r="X21" s="93">
        <v>0</v>
      </c>
      <c r="Y21" s="93">
        <v>0</v>
      </c>
      <c r="Z21" s="93">
        <v>0</v>
      </c>
      <c r="AA21"/>
      <c r="AB21"/>
      <c r="AC21"/>
      <c r="AD21"/>
      <c r="AE21"/>
      <c r="AF21"/>
      <c r="AG21"/>
      <c r="AH21"/>
      <c r="AI21"/>
      <c r="AJ21"/>
      <c r="AK21"/>
    </row>
    <row r="22" spans="1:37" ht="31.5" customHeight="1" x14ac:dyDescent="0.2">
      <c r="A22" s="100">
        <v>16</v>
      </c>
      <c r="B22" s="101" t="s">
        <v>1087</v>
      </c>
      <c r="C22" s="45">
        <v>4</v>
      </c>
      <c r="D22" s="45">
        <v>7</v>
      </c>
      <c r="E22" s="45">
        <v>6</v>
      </c>
      <c r="F22" s="45">
        <v>9</v>
      </c>
      <c r="G22" s="93">
        <f t="shared" si="0"/>
        <v>6.76</v>
      </c>
      <c r="H22" s="93">
        <f t="shared" si="1"/>
        <v>93.24</v>
      </c>
      <c r="I22" s="101" t="s">
        <v>2625</v>
      </c>
      <c r="J22" s="101" t="s">
        <v>2649</v>
      </c>
      <c r="K22" s="102">
        <v>2</v>
      </c>
      <c r="L22" s="93">
        <v>0</v>
      </c>
      <c r="M22" s="93">
        <v>0</v>
      </c>
      <c r="N22" s="102">
        <v>0</v>
      </c>
      <c r="O22" s="93">
        <v>0</v>
      </c>
      <c r="P22" s="93">
        <v>0</v>
      </c>
      <c r="Q22" s="93">
        <v>0</v>
      </c>
      <c r="R22" s="102">
        <v>2</v>
      </c>
      <c r="S22" s="93">
        <v>0</v>
      </c>
      <c r="T22" s="93">
        <v>0</v>
      </c>
      <c r="U22" s="93">
        <v>4</v>
      </c>
      <c r="V22" s="93">
        <v>0</v>
      </c>
      <c r="W22" s="93">
        <v>2</v>
      </c>
      <c r="X22" s="93">
        <v>0</v>
      </c>
      <c r="Y22" s="93">
        <v>0</v>
      </c>
      <c r="Z22" s="93">
        <v>0</v>
      </c>
      <c r="AA22"/>
      <c r="AB22"/>
      <c r="AC22"/>
      <c r="AD22"/>
      <c r="AE22"/>
      <c r="AF22"/>
      <c r="AG22"/>
      <c r="AH22"/>
      <c r="AI22"/>
      <c r="AJ22"/>
      <c r="AK22"/>
    </row>
    <row r="23" spans="1:37" ht="31.5" customHeight="1" x14ac:dyDescent="0.2">
      <c r="A23" s="100">
        <v>17</v>
      </c>
      <c r="B23" s="101" t="s">
        <v>1090</v>
      </c>
      <c r="C23" s="45">
        <v>8</v>
      </c>
      <c r="D23" s="45">
        <v>28</v>
      </c>
      <c r="E23" s="45">
        <v>18</v>
      </c>
      <c r="F23" s="45">
        <v>14</v>
      </c>
      <c r="G23" s="93">
        <f t="shared" si="0"/>
        <v>17.68</v>
      </c>
      <c r="H23" s="93">
        <f t="shared" si="1"/>
        <v>82.32</v>
      </c>
      <c r="I23" s="101" t="s">
        <v>2753</v>
      </c>
      <c r="J23" s="101" t="s">
        <v>2650</v>
      </c>
      <c r="K23" s="102">
        <v>1</v>
      </c>
      <c r="L23" s="93">
        <v>0</v>
      </c>
      <c r="M23" s="93">
        <v>0</v>
      </c>
      <c r="N23" s="102">
        <v>0</v>
      </c>
      <c r="O23" s="93">
        <v>1</v>
      </c>
      <c r="P23" s="93">
        <v>0</v>
      </c>
      <c r="Q23" s="93">
        <v>0</v>
      </c>
      <c r="R23" s="102">
        <v>3</v>
      </c>
      <c r="S23" s="93">
        <v>0</v>
      </c>
      <c r="T23" s="93">
        <v>0</v>
      </c>
      <c r="U23" s="93">
        <v>4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/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>
        <v>18</v>
      </c>
      <c r="B24" s="101" t="s">
        <v>1093</v>
      </c>
      <c r="C24" s="45">
        <v>11</v>
      </c>
      <c r="D24" s="45">
        <v>5</v>
      </c>
      <c r="E24" s="45">
        <v>9</v>
      </c>
      <c r="F24" s="45">
        <v>3</v>
      </c>
      <c r="G24" s="93">
        <f t="shared" ref="G24" si="2">((AVERAGE(C24:F24))*(1.04))</f>
        <v>7.28</v>
      </c>
      <c r="H24" s="93">
        <f t="shared" si="1"/>
        <v>92.72</v>
      </c>
      <c r="I24" s="101" t="s">
        <v>2278</v>
      </c>
      <c r="J24" s="101" t="s">
        <v>2651</v>
      </c>
      <c r="K24" s="102">
        <v>2</v>
      </c>
      <c r="L24" s="93">
        <v>0</v>
      </c>
      <c r="M24" s="93">
        <v>0</v>
      </c>
      <c r="N24" s="102">
        <v>0</v>
      </c>
      <c r="O24" s="93">
        <v>1</v>
      </c>
      <c r="P24" s="93">
        <v>0</v>
      </c>
      <c r="Q24" s="93">
        <v>0</v>
      </c>
      <c r="R24" s="102">
        <v>3</v>
      </c>
      <c r="S24" s="93">
        <v>0</v>
      </c>
      <c r="T24" s="93">
        <v>0</v>
      </c>
      <c r="U24" s="93">
        <v>4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/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>
        <v>19</v>
      </c>
      <c r="B25" s="101" t="s">
        <v>1096</v>
      </c>
      <c r="C25" s="45">
        <v>8</v>
      </c>
      <c r="D25" s="45">
        <v>8</v>
      </c>
      <c r="E25" s="45">
        <v>27</v>
      </c>
      <c r="F25" s="45">
        <v>3</v>
      </c>
      <c r="G25" s="93">
        <f t="shared" ref="G25:G35" si="3">((AVERAGE(C25:F25))*(1.04))</f>
        <v>11.96</v>
      </c>
      <c r="H25" s="93">
        <f t="shared" ref="H25:H35" si="4">100-G25</f>
        <v>88.039999999999992</v>
      </c>
      <c r="I25" s="101" t="s">
        <v>1216</v>
      </c>
      <c r="J25" s="101" t="s">
        <v>2347</v>
      </c>
      <c r="K25" s="102">
        <v>0</v>
      </c>
      <c r="L25" s="93">
        <v>0</v>
      </c>
      <c r="M25" s="93">
        <v>0</v>
      </c>
      <c r="N25" s="102">
        <v>0</v>
      </c>
      <c r="O25" s="93">
        <v>0</v>
      </c>
      <c r="P25" s="93">
        <v>0</v>
      </c>
      <c r="Q25" s="93">
        <v>0</v>
      </c>
      <c r="R25" s="102">
        <v>0</v>
      </c>
      <c r="S25" s="93">
        <v>0</v>
      </c>
      <c r="T25" s="93">
        <v>0</v>
      </c>
      <c r="U25" s="93">
        <v>2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/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>
        <v>20</v>
      </c>
      <c r="B26" s="101" t="s">
        <v>1098</v>
      </c>
      <c r="C26" s="45">
        <v>7</v>
      </c>
      <c r="D26" s="45">
        <v>8</v>
      </c>
      <c r="E26" s="45">
        <v>11</v>
      </c>
      <c r="F26" s="45">
        <v>5</v>
      </c>
      <c r="G26" s="93">
        <f t="shared" si="3"/>
        <v>8.06</v>
      </c>
      <c r="H26" s="93">
        <f t="shared" si="4"/>
        <v>91.94</v>
      </c>
      <c r="I26" s="101" t="s">
        <v>2228</v>
      </c>
      <c r="J26" s="101" t="s">
        <v>2652</v>
      </c>
      <c r="K26" s="102">
        <v>0</v>
      </c>
      <c r="L26" s="93">
        <v>0</v>
      </c>
      <c r="M26" s="93">
        <v>0</v>
      </c>
      <c r="N26" s="102">
        <v>0</v>
      </c>
      <c r="O26" s="93">
        <v>0</v>
      </c>
      <c r="P26" s="93">
        <v>0</v>
      </c>
      <c r="Q26" s="93">
        <v>0</v>
      </c>
      <c r="R26" s="102">
        <v>3</v>
      </c>
      <c r="S26" s="93">
        <v>0</v>
      </c>
      <c r="T26" s="93">
        <v>0</v>
      </c>
      <c r="U26" s="93">
        <v>4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/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>
        <v>21</v>
      </c>
      <c r="B27" s="101" t="s">
        <v>1101</v>
      </c>
      <c r="C27" s="45">
        <v>16</v>
      </c>
      <c r="D27" s="45">
        <v>5</v>
      </c>
      <c r="E27" s="45">
        <v>24</v>
      </c>
      <c r="F27" s="45">
        <v>5</v>
      </c>
      <c r="G27" s="93">
        <f t="shared" si="3"/>
        <v>13</v>
      </c>
      <c r="H27" s="93">
        <f t="shared" si="4"/>
        <v>87</v>
      </c>
      <c r="I27" s="101" t="s">
        <v>2626</v>
      </c>
      <c r="J27" s="101" t="s">
        <v>2653</v>
      </c>
      <c r="K27" s="102">
        <v>0</v>
      </c>
      <c r="L27" s="93">
        <v>3</v>
      </c>
      <c r="M27" s="93">
        <v>0</v>
      </c>
      <c r="N27" s="102">
        <v>0</v>
      </c>
      <c r="O27" s="93">
        <v>0</v>
      </c>
      <c r="P27" s="93">
        <v>0</v>
      </c>
      <c r="Q27" s="93">
        <v>0</v>
      </c>
      <c r="R27" s="102">
        <v>4</v>
      </c>
      <c r="S27" s="93">
        <v>0</v>
      </c>
      <c r="T27" s="93">
        <v>0</v>
      </c>
      <c r="U27" s="93">
        <v>4</v>
      </c>
      <c r="V27" s="93">
        <v>0</v>
      </c>
      <c r="W27" s="93">
        <v>1</v>
      </c>
      <c r="X27" s="93">
        <v>0</v>
      </c>
      <c r="Y27" s="93">
        <v>0</v>
      </c>
      <c r="Z27" s="93">
        <v>0</v>
      </c>
      <c r="AA27"/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>
        <v>22</v>
      </c>
      <c r="B28" s="101" t="s">
        <v>1104</v>
      </c>
      <c r="C28" s="45">
        <v>7</v>
      </c>
      <c r="D28" s="45">
        <v>2</v>
      </c>
      <c r="E28" s="45">
        <v>3</v>
      </c>
      <c r="F28" s="45">
        <v>9</v>
      </c>
      <c r="G28" s="93">
        <f t="shared" si="3"/>
        <v>5.46</v>
      </c>
      <c r="H28" s="93">
        <f t="shared" si="4"/>
        <v>94.54</v>
      </c>
      <c r="I28" s="101" t="s">
        <v>2627</v>
      </c>
      <c r="J28" s="101" t="s">
        <v>2654</v>
      </c>
      <c r="K28" s="102">
        <v>1</v>
      </c>
      <c r="L28" s="93">
        <v>0</v>
      </c>
      <c r="M28" s="93">
        <v>0</v>
      </c>
      <c r="N28" s="102">
        <v>4</v>
      </c>
      <c r="O28" s="93">
        <v>1</v>
      </c>
      <c r="P28" s="93">
        <v>0</v>
      </c>
      <c r="Q28" s="93">
        <v>0</v>
      </c>
      <c r="R28" s="102">
        <v>2</v>
      </c>
      <c r="S28" s="93">
        <v>0</v>
      </c>
      <c r="T28" s="93">
        <v>0</v>
      </c>
      <c r="U28" s="93">
        <v>4</v>
      </c>
      <c r="V28" s="93">
        <v>0</v>
      </c>
      <c r="W28" s="93">
        <v>0</v>
      </c>
      <c r="X28" s="93">
        <v>0</v>
      </c>
      <c r="Y28" s="93">
        <v>0</v>
      </c>
      <c r="Z28" s="93">
        <v>1</v>
      </c>
      <c r="AA28"/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>
        <v>23</v>
      </c>
      <c r="B29" s="101" t="s">
        <v>1107</v>
      </c>
      <c r="C29" s="45">
        <v>5</v>
      </c>
      <c r="D29" s="45">
        <v>6</v>
      </c>
      <c r="E29" s="45">
        <v>9</v>
      </c>
      <c r="F29" s="45">
        <v>13</v>
      </c>
      <c r="G29" s="93">
        <f t="shared" si="3"/>
        <v>8.58</v>
      </c>
      <c r="H29" s="93">
        <f t="shared" si="4"/>
        <v>91.42</v>
      </c>
      <c r="I29" s="101" t="s">
        <v>1005</v>
      </c>
      <c r="J29" s="101" t="s">
        <v>2655</v>
      </c>
      <c r="K29" s="102">
        <v>3</v>
      </c>
      <c r="L29" s="93">
        <v>0</v>
      </c>
      <c r="M29" s="93">
        <v>0</v>
      </c>
      <c r="N29" s="102">
        <v>0</v>
      </c>
      <c r="O29" s="93">
        <v>0</v>
      </c>
      <c r="P29" s="93">
        <v>0</v>
      </c>
      <c r="Q29" s="93">
        <v>0</v>
      </c>
      <c r="R29" s="102">
        <v>3</v>
      </c>
      <c r="S29" s="93">
        <v>0</v>
      </c>
      <c r="T29" s="93">
        <v>0</v>
      </c>
      <c r="U29" s="93">
        <v>4</v>
      </c>
      <c r="V29" s="93">
        <v>0</v>
      </c>
      <c r="W29" s="93">
        <v>2</v>
      </c>
      <c r="X29" s="93">
        <v>0</v>
      </c>
      <c r="Y29" s="93">
        <v>0</v>
      </c>
      <c r="Z29" s="93">
        <v>0</v>
      </c>
      <c r="AA29"/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>
        <v>24</v>
      </c>
      <c r="B30" s="101" t="s">
        <v>1110</v>
      </c>
      <c r="C30" s="45">
        <v>6</v>
      </c>
      <c r="D30" s="45">
        <v>2</v>
      </c>
      <c r="E30" s="45">
        <v>7</v>
      </c>
      <c r="F30" s="45">
        <v>8</v>
      </c>
      <c r="G30" s="93">
        <f t="shared" si="3"/>
        <v>5.98</v>
      </c>
      <c r="H30" s="93">
        <f t="shared" si="4"/>
        <v>94.02</v>
      </c>
      <c r="I30" s="101" t="s">
        <v>2739</v>
      </c>
      <c r="J30" s="101" t="s">
        <v>2300</v>
      </c>
      <c r="K30" s="102">
        <v>1</v>
      </c>
      <c r="L30" s="93">
        <v>0</v>
      </c>
      <c r="M30" s="93">
        <v>0</v>
      </c>
      <c r="N30" s="102">
        <v>0</v>
      </c>
      <c r="O30" s="93">
        <v>0</v>
      </c>
      <c r="P30" s="93">
        <v>0</v>
      </c>
      <c r="Q30" s="93">
        <v>0</v>
      </c>
      <c r="R30" s="102">
        <v>4</v>
      </c>
      <c r="S30" s="93">
        <v>0</v>
      </c>
      <c r="T30" s="93">
        <v>0</v>
      </c>
      <c r="U30" s="93">
        <v>4</v>
      </c>
      <c r="V30" s="93">
        <v>0</v>
      </c>
      <c r="W30" s="93">
        <v>2</v>
      </c>
      <c r="X30" s="93">
        <v>4</v>
      </c>
      <c r="Y30" s="93">
        <v>0</v>
      </c>
      <c r="Z30" s="93">
        <v>0</v>
      </c>
      <c r="AA30"/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>
        <v>25</v>
      </c>
      <c r="B31" s="101" t="s">
        <v>1113</v>
      </c>
      <c r="C31" s="45">
        <v>37</v>
      </c>
      <c r="D31" s="45">
        <v>18</v>
      </c>
      <c r="E31" s="45">
        <v>25</v>
      </c>
      <c r="F31" s="45">
        <v>54</v>
      </c>
      <c r="G31" s="93">
        <f t="shared" si="3"/>
        <v>34.840000000000003</v>
      </c>
      <c r="H31" s="93">
        <f t="shared" si="4"/>
        <v>65.16</v>
      </c>
      <c r="I31" s="101" t="s">
        <v>2628</v>
      </c>
      <c r="J31" s="101" t="s">
        <v>2656</v>
      </c>
      <c r="K31" s="102">
        <v>0</v>
      </c>
      <c r="L31" s="93">
        <v>2</v>
      </c>
      <c r="M31" s="93">
        <v>0</v>
      </c>
      <c r="N31" s="102">
        <v>2</v>
      </c>
      <c r="O31" s="93">
        <v>0</v>
      </c>
      <c r="P31" s="93">
        <v>0</v>
      </c>
      <c r="Q31" s="93">
        <v>0</v>
      </c>
      <c r="R31" s="102">
        <v>3</v>
      </c>
      <c r="S31" s="93">
        <v>0</v>
      </c>
      <c r="T31" s="93">
        <v>0</v>
      </c>
      <c r="U31" s="93">
        <v>4</v>
      </c>
      <c r="V31" s="93">
        <v>0</v>
      </c>
      <c r="W31" s="93">
        <v>2</v>
      </c>
      <c r="X31" s="93">
        <v>1</v>
      </c>
      <c r="Y31" s="93">
        <v>0</v>
      </c>
      <c r="Z31" s="93">
        <v>1</v>
      </c>
      <c r="AA31"/>
      <c r="AB31"/>
      <c r="AC31"/>
      <c r="AD31"/>
      <c r="AE31"/>
      <c r="AF31"/>
      <c r="AG31"/>
      <c r="AH31"/>
      <c r="AI31"/>
      <c r="AJ31"/>
      <c r="AK31"/>
    </row>
    <row r="32" spans="1:37" ht="31.5" customHeight="1" x14ac:dyDescent="0.2">
      <c r="A32" s="100">
        <v>26</v>
      </c>
      <c r="B32" s="101" t="s">
        <v>1116</v>
      </c>
      <c r="C32" s="45">
        <v>9</v>
      </c>
      <c r="D32" s="45">
        <v>4</v>
      </c>
      <c r="E32" s="45">
        <v>3</v>
      </c>
      <c r="F32" s="45">
        <v>5</v>
      </c>
      <c r="G32" s="93">
        <f t="shared" si="3"/>
        <v>5.46</v>
      </c>
      <c r="H32" s="93">
        <f t="shared" si="4"/>
        <v>94.54</v>
      </c>
      <c r="I32" s="101" t="s">
        <v>2629</v>
      </c>
      <c r="J32" s="101" t="s">
        <v>2657</v>
      </c>
      <c r="K32" s="102">
        <v>3</v>
      </c>
      <c r="L32" s="93">
        <v>0</v>
      </c>
      <c r="M32" s="93">
        <v>0</v>
      </c>
      <c r="N32" s="102">
        <v>2</v>
      </c>
      <c r="O32" s="93">
        <v>0</v>
      </c>
      <c r="P32" s="93">
        <v>0</v>
      </c>
      <c r="Q32" s="93">
        <v>0</v>
      </c>
      <c r="R32" s="102">
        <v>4</v>
      </c>
      <c r="S32" s="93">
        <v>0</v>
      </c>
      <c r="T32" s="93">
        <v>4</v>
      </c>
      <c r="U32" s="93">
        <v>3</v>
      </c>
      <c r="V32" s="93">
        <v>0</v>
      </c>
      <c r="W32" s="93">
        <v>3</v>
      </c>
      <c r="X32" s="93">
        <v>0</v>
      </c>
      <c r="Y32" s="93">
        <v>0</v>
      </c>
      <c r="Z32" s="93">
        <v>0</v>
      </c>
      <c r="AA32"/>
      <c r="AB32"/>
      <c r="AC32"/>
      <c r="AD32"/>
      <c r="AE32"/>
      <c r="AF32"/>
      <c r="AG32"/>
      <c r="AH32"/>
      <c r="AI32"/>
      <c r="AJ32"/>
      <c r="AK32"/>
    </row>
    <row r="33" spans="1:37" ht="31.5" customHeight="1" x14ac:dyDescent="0.2">
      <c r="A33" s="100">
        <v>27</v>
      </c>
      <c r="B33" s="101" t="s">
        <v>1119</v>
      </c>
      <c r="C33" s="45">
        <v>2</v>
      </c>
      <c r="D33" s="45">
        <v>13</v>
      </c>
      <c r="E33" s="45">
        <v>6</v>
      </c>
      <c r="F33" s="45">
        <v>4</v>
      </c>
      <c r="G33" s="93">
        <f t="shared" si="3"/>
        <v>6.5</v>
      </c>
      <c r="H33" s="93">
        <f t="shared" si="4"/>
        <v>93.5</v>
      </c>
      <c r="I33" s="101" t="s">
        <v>2630</v>
      </c>
      <c r="J33" s="101" t="s">
        <v>2658</v>
      </c>
      <c r="K33" s="102">
        <v>4</v>
      </c>
      <c r="L33" s="93">
        <v>0</v>
      </c>
      <c r="M33" s="93">
        <v>0</v>
      </c>
      <c r="N33" s="102">
        <v>0</v>
      </c>
      <c r="O33" s="93">
        <v>0</v>
      </c>
      <c r="P33" s="93">
        <v>0</v>
      </c>
      <c r="Q33" s="93">
        <v>0</v>
      </c>
      <c r="R33" s="102">
        <v>2</v>
      </c>
      <c r="S33" s="93">
        <v>0</v>
      </c>
      <c r="T33" s="93">
        <v>0</v>
      </c>
      <c r="U33" s="93">
        <v>4</v>
      </c>
      <c r="V33" s="93">
        <v>0</v>
      </c>
      <c r="W33" s="93">
        <v>2</v>
      </c>
      <c r="X33" s="93">
        <v>2</v>
      </c>
      <c r="Y33" s="93">
        <v>0</v>
      </c>
      <c r="Z33" s="93">
        <v>0</v>
      </c>
      <c r="AA33"/>
      <c r="AB33"/>
      <c r="AC33"/>
      <c r="AD33"/>
      <c r="AE33"/>
      <c r="AF33"/>
      <c r="AG33"/>
      <c r="AH33"/>
      <c r="AI33"/>
      <c r="AJ33"/>
      <c r="AK33"/>
    </row>
    <row r="34" spans="1:37" ht="31.5" customHeight="1" x14ac:dyDescent="0.2">
      <c r="A34" s="100">
        <v>28</v>
      </c>
      <c r="B34" s="101" t="s">
        <v>997</v>
      </c>
      <c r="C34" s="45">
        <v>20</v>
      </c>
      <c r="D34" s="45">
        <v>7</v>
      </c>
      <c r="E34" s="45">
        <v>4</v>
      </c>
      <c r="F34" s="45">
        <v>9</v>
      </c>
      <c r="G34" s="93">
        <f t="shared" si="3"/>
        <v>10.4</v>
      </c>
      <c r="H34" s="93">
        <f t="shared" si="4"/>
        <v>89.6</v>
      </c>
      <c r="I34" s="101" t="s">
        <v>1122</v>
      </c>
      <c r="J34" s="101" t="s">
        <v>1123</v>
      </c>
      <c r="K34" s="102">
        <v>4</v>
      </c>
      <c r="L34" s="106">
        <v>0</v>
      </c>
      <c r="M34" s="106">
        <v>1</v>
      </c>
      <c r="N34" s="102">
        <v>0</v>
      </c>
      <c r="O34" s="106">
        <v>0</v>
      </c>
      <c r="P34" s="106">
        <v>0</v>
      </c>
      <c r="Q34" s="106">
        <v>0</v>
      </c>
      <c r="R34" s="102">
        <v>4</v>
      </c>
      <c r="S34" s="106">
        <v>0</v>
      </c>
      <c r="T34" s="106">
        <v>0</v>
      </c>
      <c r="U34" s="106">
        <v>4</v>
      </c>
      <c r="V34" s="93">
        <v>0</v>
      </c>
      <c r="W34" s="93">
        <v>2</v>
      </c>
      <c r="X34" s="93">
        <v>0</v>
      </c>
      <c r="Y34" s="106">
        <v>0</v>
      </c>
      <c r="Z34" s="106">
        <v>0</v>
      </c>
      <c r="AA34"/>
      <c r="AB34"/>
      <c r="AC34"/>
      <c r="AD34"/>
      <c r="AE34"/>
      <c r="AF34"/>
      <c r="AG34"/>
      <c r="AH34"/>
      <c r="AI34"/>
      <c r="AJ34"/>
      <c r="AK34"/>
    </row>
    <row r="35" spans="1:37" ht="31.5" customHeight="1" x14ac:dyDescent="0.2">
      <c r="A35" s="100">
        <v>29</v>
      </c>
      <c r="B35" s="101"/>
      <c r="C35" s="45">
        <v>8</v>
      </c>
      <c r="D35" s="45">
        <v>10</v>
      </c>
      <c r="E35" s="45">
        <v>5</v>
      </c>
      <c r="F35" s="45">
        <v>17</v>
      </c>
      <c r="G35" s="93">
        <f t="shared" si="3"/>
        <v>10.4</v>
      </c>
      <c r="H35" s="93">
        <f t="shared" si="4"/>
        <v>89.6</v>
      </c>
      <c r="I35" s="101" t="s">
        <v>1124</v>
      </c>
      <c r="J35" s="101" t="s">
        <v>2659</v>
      </c>
      <c r="K35" s="102">
        <v>1</v>
      </c>
      <c r="L35" s="106">
        <v>0</v>
      </c>
      <c r="M35" s="106">
        <v>0</v>
      </c>
      <c r="N35" s="102">
        <v>0</v>
      </c>
      <c r="O35" s="106">
        <v>0</v>
      </c>
      <c r="P35" s="106">
        <v>0</v>
      </c>
      <c r="Q35" s="106">
        <v>0</v>
      </c>
      <c r="R35" s="102">
        <v>3</v>
      </c>
      <c r="S35" s="106">
        <v>0</v>
      </c>
      <c r="T35" s="106">
        <v>0</v>
      </c>
      <c r="U35" s="106">
        <v>3</v>
      </c>
      <c r="V35" s="93">
        <v>0</v>
      </c>
      <c r="W35" s="93">
        <v>1</v>
      </c>
      <c r="X35" s="93">
        <v>1</v>
      </c>
      <c r="Y35" s="106">
        <v>0</v>
      </c>
      <c r="Z35" s="106">
        <v>0</v>
      </c>
      <c r="AA35"/>
      <c r="AB35"/>
      <c r="AC35"/>
      <c r="AD35"/>
      <c r="AE35"/>
      <c r="AF35"/>
      <c r="AG35"/>
      <c r="AH35"/>
      <c r="AI35"/>
      <c r="AJ35"/>
      <c r="AK35"/>
    </row>
    <row r="36" spans="1:37" ht="31.5" customHeight="1" x14ac:dyDescent="0.2">
      <c r="A36" s="100">
        <v>30</v>
      </c>
      <c r="B36" s="101" t="s">
        <v>1126</v>
      </c>
      <c r="C36" s="45">
        <v>7</v>
      </c>
      <c r="D36" s="45">
        <v>5</v>
      </c>
      <c r="E36" s="45">
        <v>6</v>
      </c>
      <c r="F36" s="45">
        <v>10</v>
      </c>
      <c r="G36" s="93">
        <f t="shared" ref="G36:G80" si="5">((AVERAGE(C36:F36))*(1.04))</f>
        <v>7.28</v>
      </c>
      <c r="H36" s="93">
        <f t="shared" ref="H36:H80" si="6">100-G36</f>
        <v>92.72</v>
      </c>
      <c r="I36" s="101" t="s">
        <v>1127</v>
      </c>
      <c r="J36" s="101" t="s">
        <v>2660</v>
      </c>
      <c r="K36" s="102">
        <v>4</v>
      </c>
      <c r="L36" s="106">
        <v>0</v>
      </c>
      <c r="M36" s="106">
        <v>2</v>
      </c>
      <c r="N36" s="102">
        <v>0</v>
      </c>
      <c r="O36" s="106">
        <v>0</v>
      </c>
      <c r="P36" s="106">
        <v>0</v>
      </c>
      <c r="Q36" s="106">
        <v>0</v>
      </c>
      <c r="R36" s="102">
        <v>4</v>
      </c>
      <c r="S36" s="106">
        <v>0</v>
      </c>
      <c r="T36" s="106">
        <v>0</v>
      </c>
      <c r="U36" s="106">
        <v>0</v>
      </c>
      <c r="V36" s="93">
        <v>1</v>
      </c>
      <c r="W36" s="93">
        <v>1</v>
      </c>
      <c r="X36" s="93">
        <v>0</v>
      </c>
      <c r="Y36" s="106">
        <v>0</v>
      </c>
      <c r="Z36" s="106">
        <v>0</v>
      </c>
      <c r="AA36"/>
      <c r="AB36"/>
      <c r="AC36"/>
      <c r="AD36"/>
      <c r="AE36"/>
      <c r="AF36"/>
      <c r="AG36"/>
      <c r="AH36"/>
      <c r="AI36"/>
      <c r="AJ36"/>
      <c r="AK36"/>
    </row>
    <row r="37" spans="1:37" ht="31.5" customHeight="1" x14ac:dyDescent="0.2">
      <c r="A37" s="100">
        <v>31</v>
      </c>
      <c r="B37" s="101" t="s">
        <v>1129</v>
      </c>
      <c r="C37" s="45">
        <v>15</v>
      </c>
      <c r="D37" s="45">
        <v>6</v>
      </c>
      <c r="E37" s="45">
        <v>18</v>
      </c>
      <c r="F37" s="45">
        <v>7</v>
      </c>
      <c r="G37" s="93">
        <f t="shared" si="5"/>
        <v>11.96</v>
      </c>
      <c r="H37" s="93">
        <f t="shared" si="6"/>
        <v>88.039999999999992</v>
      </c>
      <c r="I37" s="101" t="s">
        <v>2631</v>
      </c>
      <c r="J37" s="101" t="s">
        <v>2661</v>
      </c>
      <c r="K37" s="102">
        <v>3</v>
      </c>
      <c r="L37" s="93">
        <v>0</v>
      </c>
      <c r="M37" s="93">
        <v>0</v>
      </c>
      <c r="N37" s="102">
        <v>0</v>
      </c>
      <c r="O37" s="93">
        <v>0</v>
      </c>
      <c r="P37" s="93">
        <v>0</v>
      </c>
      <c r="Q37" s="93">
        <v>0</v>
      </c>
      <c r="R37" s="102">
        <v>4</v>
      </c>
      <c r="S37" s="93">
        <v>0</v>
      </c>
      <c r="T37" s="93">
        <v>0</v>
      </c>
      <c r="U37" s="93">
        <v>1</v>
      </c>
      <c r="V37" s="93">
        <v>4</v>
      </c>
      <c r="W37" s="93">
        <v>4</v>
      </c>
      <c r="X37" s="93">
        <v>0</v>
      </c>
      <c r="Y37" s="93">
        <v>0</v>
      </c>
      <c r="Z37" s="93">
        <v>0</v>
      </c>
      <c r="AA37"/>
      <c r="AB37"/>
      <c r="AC37"/>
      <c r="AD37"/>
      <c r="AE37"/>
      <c r="AF37"/>
      <c r="AG37"/>
      <c r="AH37"/>
      <c r="AI37"/>
      <c r="AJ37"/>
      <c r="AK37"/>
    </row>
    <row r="38" spans="1:37" ht="31.5" customHeight="1" x14ac:dyDescent="0.2">
      <c r="A38" s="100">
        <v>32</v>
      </c>
      <c r="B38" s="101"/>
      <c r="C38" s="45">
        <v>1</v>
      </c>
      <c r="D38" s="45">
        <v>3</v>
      </c>
      <c r="E38" s="45">
        <v>8</v>
      </c>
      <c r="F38" s="45">
        <v>1</v>
      </c>
      <c r="G38" s="93">
        <f t="shared" si="5"/>
        <v>3.38</v>
      </c>
      <c r="H38" s="93">
        <f t="shared" si="6"/>
        <v>96.62</v>
      </c>
      <c r="I38" s="101" t="s">
        <v>1132</v>
      </c>
      <c r="J38" s="101" t="s">
        <v>2662</v>
      </c>
      <c r="K38" s="102">
        <v>4</v>
      </c>
      <c r="L38" s="106">
        <v>0</v>
      </c>
      <c r="M38" s="106">
        <v>0</v>
      </c>
      <c r="N38" s="102">
        <v>0</v>
      </c>
      <c r="O38" s="106">
        <v>0</v>
      </c>
      <c r="P38" s="106">
        <v>0</v>
      </c>
      <c r="Q38" s="106">
        <v>0</v>
      </c>
      <c r="R38" s="102">
        <v>3</v>
      </c>
      <c r="S38" s="106">
        <v>0</v>
      </c>
      <c r="T38" s="106">
        <v>0</v>
      </c>
      <c r="U38" s="106">
        <v>4</v>
      </c>
      <c r="V38" s="93">
        <v>0</v>
      </c>
      <c r="W38" s="93">
        <v>1</v>
      </c>
      <c r="X38" s="93">
        <v>2</v>
      </c>
      <c r="Y38" s="106">
        <v>0</v>
      </c>
      <c r="Z38" s="106">
        <v>0</v>
      </c>
      <c r="AA38"/>
      <c r="AB38"/>
      <c r="AC38"/>
      <c r="AD38"/>
      <c r="AE38"/>
      <c r="AF38"/>
      <c r="AG38"/>
      <c r="AH38"/>
      <c r="AI38"/>
      <c r="AJ38"/>
      <c r="AK38"/>
    </row>
    <row r="39" spans="1:37" ht="31.5" customHeight="1" x14ac:dyDescent="0.2">
      <c r="A39" s="100">
        <v>33</v>
      </c>
      <c r="B39" s="101"/>
      <c r="C39" s="45">
        <v>3</v>
      </c>
      <c r="D39" s="45">
        <v>3</v>
      </c>
      <c r="E39" s="45">
        <v>0</v>
      </c>
      <c r="F39" s="45">
        <v>0</v>
      </c>
      <c r="G39" s="93">
        <f t="shared" si="5"/>
        <v>1.56</v>
      </c>
      <c r="H39" s="93">
        <f t="shared" si="6"/>
        <v>98.44</v>
      </c>
      <c r="I39" s="101" t="s">
        <v>1134</v>
      </c>
      <c r="J39" s="101" t="s">
        <v>2663</v>
      </c>
      <c r="K39" s="102">
        <v>3</v>
      </c>
      <c r="L39" s="106">
        <v>0</v>
      </c>
      <c r="M39" s="106">
        <v>0</v>
      </c>
      <c r="N39" s="102">
        <v>0</v>
      </c>
      <c r="O39" s="106">
        <v>2</v>
      </c>
      <c r="P39" s="106">
        <v>0</v>
      </c>
      <c r="Q39" s="106">
        <v>0</v>
      </c>
      <c r="R39" s="102">
        <v>0</v>
      </c>
      <c r="S39" s="106">
        <v>0</v>
      </c>
      <c r="T39" s="106">
        <v>0</v>
      </c>
      <c r="U39" s="106">
        <v>2</v>
      </c>
      <c r="V39" s="93">
        <v>0</v>
      </c>
      <c r="W39" s="93">
        <v>2</v>
      </c>
      <c r="X39" s="93">
        <v>1</v>
      </c>
      <c r="Y39" s="106">
        <v>0</v>
      </c>
      <c r="Z39" s="106">
        <v>0</v>
      </c>
      <c r="AA39"/>
      <c r="AB39"/>
      <c r="AC39"/>
      <c r="AD39"/>
      <c r="AE39"/>
      <c r="AF39"/>
      <c r="AG39"/>
      <c r="AH39"/>
      <c r="AI39"/>
      <c r="AJ39"/>
      <c r="AK39"/>
    </row>
    <row r="40" spans="1:37" ht="31.5" customHeight="1" x14ac:dyDescent="0.2">
      <c r="A40" s="100">
        <v>34</v>
      </c>
      <c r="B40" s="101" t="s">
        <v>1136</v>
      </c>
      <c r="C40" s="45">
        <v>0</v>
      </c>
      <c r="D40" s="45">
        <v>6</v>
      </c>
      <c r="E40" s="45">
        <v>0</v>
      </c>
      <c r="F40" s="45">
        <v>0</v>
      </c>
      <c r="G40" s="93">
        <f t="shared" si="5"/>
        <v>1.56</v>
      </c>
      <c r="H40" s="93">
        <f t="shared" si="6"/>
        <v>98.44</v>
      </c>
      <c r="I40" s="101" t="s">
        <v>1137</v>
      </c>
      <c r="J40" s="101" t="s">
        <v>2664</v>
      </c>
      <c r="K40" s="102">
        <v>3</v>
      </c>
      <c r="L40" s="106">
        <v>0</v>
      </c>
      <c r="M40" s="106">
        <v>0</v>
      </c>
      <c r="N40" s="102">
        <v>0</v>
      </c>
      <c r="O40" s="106">
        <v>4</v>
      </c>
      <c r="P40" s="106">
        <v>0</v>
      </c>
      <c r="Q40" s="106">
        <v>0</v>
      </c>
      <c r="R40" s="102">
        <v>2</v>
      </c>
      <c r="S40" s="106">
        <v>0</v>
      </c>
      <c r="T40" s="106">
        <v>1</v>
      </c>
      <c r="U40" s="106">
        <v>3</v>
      </c>
      <c r="V40" s="93">
        <v>0</v>
      </c>
      <c r="W40" s="93">
        <v>2</v>
      </c>
      <c r="X40" s="93">
        <v>0</v>
      </c>
      <c r="Y40" s="106">
        <v>0</v>
      </c>
      <c r="Z40" s="106">
        <v>0</v>
      </c>
      <c r="AA40"/>
      <c r="AB40"/>
      <c r="AC40"/>
      <c r="AD40"/>
      <c r="AE40"/>
      <c r="AF40"/>
      <c r="AG40"/>
      <c r="AH40"/>
      <c r="AI40"/>
      <c r="AJ40"/>
      <c r="AK40"/>
    </row>
    <row r="41" spans="1:37" ht="31.5" customHeight="1" x14ac:dyDescent="0.2">
      <c r="A41" s="100">
        <v>35</v>
      </c>
      <c r="B41" s="101"/>
      <c r="C41" s="45">
        <v>10</v>
      </c>
      <c r="D41" s="45">
        <v>0</v>
      </c>
      <c r="E41" s="45">
        <v>0</v>
      </c>
      <c r="F41" s="45">
        <v>24</v>
      </c>
      <c r="G41" s="93">
        <f t="shared" si="5"/>
        <v>8.84</v>
      </c>
      <c r="H41" s="93">
        <f t="shared" si="6"/>
        <v>91.16</v>
      </c>
      <c r="I41" s="101" t="s">
        <v>1139</v>
      </c>
      <c r="J41" s="101" t="s">
        <v>1140</v>
      </c>
      <c r="K41" s="102">
        <v>2</v>
      </c>
      <c r="L41" s="106">
        <v>0</v>
      </c>
      <c r="M41" s="106">
        <v>0</v>
      </c>
      <c r="N41" s="102">
        <v>0</v>
      </c>
      <c r="O41" s="106">
        <v>4</v>
      </c>
      <c r="P41" s="106">
        <v>0</v>
      </c>
      <c r="Q41" s="106">
        <v>0</v>
      </c>
      <c r="R41" s="102">
        <v>1</v>
      </c>
      <c r="S41" s="106">
        <v>0</v>
      </c>
      <c r="T41" s="106">
        <v>0</v>
      </c>
      <c r="U41" s="106">
        <v>3</v>
      </c>
      <c r="V41" s="93">
        <v>0</v>
      </c>
      <c r="W41" s="93">
        <v>1</v>
      </c>
      <c r="X41" s="93">
        <v>0</v>
      </c>
      <c r="Y41" s="106">
        <v>0</v>
      </c>
      <c r="Z41" s="106">
        <v>0</v>
      </c>
      <c r="AA41"/>
      <c r="AB41"/>
      <c r="AC41"/>
      <c r="AD41"/>
      <c r="AE41"/>
      <c r="AF41"/>
      <c r="AG41"/>
      <c r="AH41"/>
      <c r="AI41"/>
      <c r="AJ41"/>
      <c r="AK41"/>
    </row>
    <row r="42" spans="1:37" ht="31.5" customHeight="1" x14ac:dyDescent="0.2">
      <c r="A42" s="100">
        <v>36</v>
      </c>
      <c r="B42" s="101" t="s">
        <v>1141</v>
      </c>
      <c r="C42" s="45">
        <v>4</v>
      </c>
      <c r="D42" s="45">
        <v>3</v>
      </c>
      <c r="E42" s="45">
        <v>4</v>
      </c>
      <c r="F42" s="45">
        <v>8</v>
      </c>
      <c r="G42" s="93">
        <f t="shared" si="5"/>
        <v>4.9400000000000004</v>
      </c>
      <c r="H42" s="93">
        <f t="shared" si="6"/>
        <v>95.06</v>
      </c>
      <c r="I42" s="101" t="s">
        <v>2632</v>
      </c>
      <c r="J42" s="101" t="s">
        <v>2665</v>
      </c>
      <c r="K42" s="102">
        <v>3</v>
      </c>
      <c r="L42" s="93">
        <v>0</v>
      </c>
      <c r="M42" s="93">
        <v>0</v>
      </c>
      <c r="N42" s="102">
        <v>0</v>
      </c>
      <c r="O42" s="93">
        <v>0</v>
      </c>
      <c r="P42" s="93">
        <v>0</v>
      </c>
      <c r="Q42" s="93">
        <v>0</v>
      </c>
      <c r="R42" s="102">
        <v>2</v>
      </c>
      <c r="S42" s="93">
        <v>0</v>
      </c>
      <c r="T42" s="93">
        <v>0</v>
      </c>
      <c r="U42" s="93">
        <v>3</v>
      </c>
      <c r="V42" s="93">
        <v>0</v>
      </c>
      <c r="W42" s="93">
        <v>2</v>
      </c>
      <c r="X42" s="93">
        <v>0</v>
      </c>
      <c r="Y42" s="93">
        <v>0</v>
      </c>
      <c r="Z42" s="93">
        <v>0</v>
      </c>
      <c r="AA42"/>
      <c r="AB42"/>
      <c r="AC42"/>
      <c r="AD42"/>
      <c r="AE42"/>
      <c r="AF42"/>
      <c r="AG42"/>
      <c r="AH42"/>
      <c r="AI42"/>
      <c r="AJ42"/>
      <c r="AK42"/>
    </row>
    <row r="43" spans="1:37" ht="31.5" customHeight="1" x14ac:dyDescent="0.2">
      <c r="A43" s="100">
        <v>37</v>
      </c>
      <c r="B43" s="101"/>
      <c r="C43" s="45">
        <v>1</v>
      </c>
      <c r="D43" s="45">
        <v>2</v>
      </c>
      <c r="E43" s="45">
        <v>2</v>
      </c>
      <c r="F43" s="45">
        <v>0</v>
      </c>
      <c r="G43" s="93">
        <f t="shared" si="5"/>
        <v>1.3</v>
      </c>
      <c r="H43" s="93">
        <f t="shared" si="6"/>
        <v>98.7</v>
      </c>
      <c r="I43" s="101" t="s">
        <v>1144</v>
      </c>
      <c r="J43" s="101" t="s">
        <v>2666</v>
      </c>
      <c r="K43" s="102">
        <v>0</v>
      </c>
      <c r="L43" s="106">
        <v>0</v>
      </c>
      <c r="M43" s="106">
        <v>0</v>
      </c>
      <c r="N43" s="102">
        <v>1</v>
      </c>
      <c r="O43" s="106">
        <v>4</v>
      </c>
      <c r="P43" s="106">
        <v>0</v>
      </c>
      <c r="Q43" s="106">
        <v>0</v>
      </c>
      <c r="R43" s="102">
        <v>3</v>
      </c>
      <c r="S43" s="106">
        <v>0</v>
      </c>
      <c r="T43" s="106">
        <v>0</v>
      </c>
      <c r="U43" s="106">
        <v>4</v>
      </c>
      <c r="V43" s="93">
        <v>0</v>
      </c>
      <c r="W43" s="93">
        <v>4</v>
      </c>
      <c r="X43" s="93">
        <v>0</v>
      </c>
      <c r="Y43" s="106">
        <v>0</v>
      </c>
      <c r="Z43" s="106">
        <v>0</v>
      </c>
      <c r="AA43"/>
      <c r="AB43"/>
      <c r="AC43"/>
      <c r="AD43"/>
      <c r="AE43"/>
      <c r="AF43"/>
      <c r="AG43"/>
      <c r="AH43"/>
      <c r="AI43"/>
      <c r="AJ43"/>
      <c r="AK43"/>
    </row>
    <row r="44" spans="1:37" ht="31.5" customHeight="1" x14ac:dyDescent="0.2">
      <c r="A44" s="100">
        <v>38</v>
      </c>
      <c r="B44" s="101"/>
      <c r="C44" s="45">
        <v>0</v>
      </c>
      <c r="D44" s="45">
        <v>1</v>
      </c>
      <c r="E44" s="45">
        <v>0</v>
      </c>
      <c r="F44" s="45">
        <v>0</v>
      </c>
      <c r="G44" s="93">
        <f t="shared" si="5"/>
        <v>0.26</v>
      </c>
      <c r="H44" s="93">
        <f t="shared" si="6"/>
        <v>99.74</v>
      </c>
      <c r="I44" s="101" t="s">
        <v>1137</v>
      </c>
      <c r="J44" s="101" t="s">
        <v>1146</v>
      </c>
      <c r="K44" s="102">
        <v>0</v>
      </c>
      <c r="L44" s="106">
        <v>0</v>
      </c>
      <c r="M44" s="106">
        <v>0</v>
      </c>
      <c r="N44" s="102">
        <v>0</v>
      </c>
      <c r="O44" s="106">
        <v>4</v>
      </c>
      <c r="P44" s="106">
        <v>0</v>
      </c>
      <c r="Q44" s="106">
        <v>0</v>
      </c>
      <c r="R44" s="102">
        <v>0</v>
      </c>
      <c r="S44" s="106">
        <v>0</v>
      </c>
      <c r="T44" s="106">
        <v>0</v>
      </c>
      <c r="U44" s="106">
        <v>3</v>
      </c>
      <c r="V44" s="93">
        <v>0</v>
      </c>
      <c r="W44" s="93">
        <v>0</v>
      </c>
      <c r="X44" s="93">
        <v>0</v>
      </c>
      <c r="Y44" s="106">
        <v>0</v>
      </c>
      <c r="Z44" s="106">
        <v>0</v>
      </c>
      <c r="AA44"/>
      <c r="AB44"/>
      <c r="AC44"/>
      <c r="AD44"/>
      <c r="AE44"/>
      <c r="AF44"/>
      <c r="AG44"/>
      <c r="AH44"/>
      <c r="AI44"/>
      <c r="AJ44"/>
      <c r="AK44"/>
    </row>
    <row r="45" spans="1:37" ht="31.5" customHeight="1" x14ac:dyDescent="0.2">
      <c r="A45" s="100">
        <v>39</v>
      </c>
      <c r="B45" s="101"/>
      <c r="C45" s="45">
        <v>4</v>
      </c>
      <c r="D45" s="45">
        <v>0</v>
      </c>
      <c r="E45" s="45">
        <v>3</v>
      </c>
      <c r="F45" s="45">
        <v>4</v>
      </c>
      <c r="G45" s="93">
        <f t="shared" si="5"/>
        <v>2.8600000000000003</v>
      </c>
      <c r="H45" s="93">
        <f t="shared" si="6"/>
        <v>97.14</v>
      </c>
      <c r="I45" s="101" t="s">
        <v>2633</v>
      </c>
      <c r="J45" s="101" t="s">
        <v>2667</v>
      </c>
      <c r="K45" s="102">
        <v>1</v>
      </c>
      <c r="L45" s="93">
        <v>0</v>
      </c>
      <c r="M45" s="93">
        <v>1</v>
      </c>
      <c r="N45" s="102">
        <v>0</v>
      </c>
      <c r="O45" s="93">
        <v>0</v>
      </c>
      <c r="P45" s="93">
        <v>0</v>
      </c>
      <c r="Q45" s="93">
        <v>4</v>
      </c>
      <c r="R45" s="102">
        <v>2</v>
      </c>
      <c r="S45" s="93">
        <v>0</v>
      </c>
      <c r="T45" s="93">
        <v>0</v>
      </c>
      <c r="U45" s="93">
        <v>1</v>
      </c>
      <c r="V45" s="93">
        <v>0</v>
      </c>
      <c r="W45" s="93">
        <v>1</v>
      </c>
      <c r="X45" s="93">
        <v>0</v>
      </c>
      <c r="Y45" s="93">
        <v>0</v>
      </c>
      <c r="Z45" s="93">
        <v>0</v>
      </c>
      <c r="AA45"/>
      <c r="AB45"/>
      <c r="AC45"/>
      <c r="AD45"/>
      <c r="AE45"/>
      <c r="AF45"/>
      <c r="AG45"/>
      <c r="AH45"/>
      <c r="AI45"/>
      <c r="AJ45"/>
      <c r="AK45"/>
    </row>
    <row r="46" spans="1:37" ht="31.5" customHeight="1" x14ac:dyDescent="0.2">
      <c r="A46" s="100">
        <v>40</v>
      </c>
      <c r="B46" s="101"/>
      <c r="C46" s="45">
        <v>0</v>
      </c>
      <c r="D46" s="45">
        <v>0</v>
      </c>
      <c r="E46" s="45">
        <v>0</v>
      </c>
      <c r="F46" s="45">
        <v>0</v>
      </c>
      <c r="G46" s="93">
        <f t="shared" si="5"/>
        <v>0</v>
      </c>
      <c r="H46" s="93">
        <f t="shared" si="6"/>
        <v>100</v>
      </c>
      <c r="I46" s="101" t="s">
        <v>1149</v>
      </c>
      <c r="J46" s="101" t="s">
        <v>2668</v>
      </c>
      <c r="K46" s="102">
        <v>0</v>
      </c>
      <c r="L46" s="106">
        <v>0</v>
      </c>
      <c r="M46" s="106">
        <v>0</v>
      </c>
      <c r="N46" s="102">
        <v>0</v>
      </c>
      <c r="O46" s="106">
        <v>1</v>
      </c>
      <c r="P46" s="106">
        <v>0</v>
      </c>
      <c r="Q46" s="106">
        <v>4</v>
      </c>
      <c r="R46" s="102">
        <v>0</v>
      </c>
      <c r="S46" s="106">
        <v>0</v>
      </c>
      <c r="T46" s="106">
        <v>0</v>
      </c>
      <c r="U46" s="106">
        <v>4</v>
      </c>
      <c r="V46" s="93">
        <v>0</v>
      </c>
      <c r="W46" s="93">
        <v>0</v>
      </c>
      <c r="X46" s="93">
        <v>1</v>
      </c>
      <c r="Y46" s="106">
        <v>0</v>
      </c>
      <c r="Z46" s="106">
        <v>0</v>
      </c>
      <c r="AA46"/>
      <c r="AB46"/>
      <c r="AC46"/>
      <c r="AD46"/>
      <c r="AE46"/>
      <c r="AF46"/>
      <c r="AG46"/>
      <c r="AH46"/>
      <c r="AI46"/>
      <c r="AJ46"/>
      <c r="AK46"/>
    </row>
    <row r="47" spans="1:37" ht="31.5" customHeight="1" x14ac:dyDescent="0.2">
      <c r="A47" s="100">
        <v>41</v>
      </c>
      <c r="B47" s="101"/>
      <c r="C47" s="45">
        <v>1</v>
      </c>
      <c r="D47" s="45">
        <v>8</v>
      </c>
      <c r="E47" s="45">
        <v>0</v>
      </c>
      <c r="F47" s="45">
        <v>0</v>
      </c>
      <c r="G47" s="93">
        <f t="shared" si="5"/>
        <v>2.34</v>
      </c>
      <c r="H47" s="93">
        <f t="shared" si="6"/>
        <v>97.66</v>
      </c>
      <c r="I47" s="101" t="s">
        <v>1151</v>
      </c>
      <c r="J47" s="101" t="s">
        <v>2666</v>
      </c>
      <c r="K47" s="102">
        <v>2</v>
      </c>
      <c r="L47" s="106">
        <v>0</v>
      </c>
      <c r="M47" s="106">
        <v>0</v>
      </c>
      <c r="N47" s="102">
        <v>0</v>
      </c>
      <c r="O47" s="106">
        <v>3</v>
      </c>
      <c r="P47" s="106">
        <v>0</v>
      </c>
      <c r="Q47" s="106">
        <v>0</v>
      </c>
      <c r="R47" s="102">
        <v>4</v>
      </c>
      <c r="S47" s="106">
        <v>0</v>
      </c>
      <c r="T47" s="106">
        <v>0</v>
      </c>
      <c r="U47" s="106">
        <v>3</v>
      </c>
      <c r="V47" s="93">
        <v>0</v>
      </c>
      <c r="W47" s="93">
        <v>0</v>
      </c>
      <c r="X47" s="93">
        <v>0</v>
      </c>
      <c r="Y47" s="106">
        <v>0</v>
      </c>
      <c r="Z47" s="106">
        <v>0</v>
      </c>
      <c r="AA47"/>
      <c r="AB47"/>
      <c r="AC47"/>
      <c r="AD47"/>
      <c r="AE47"/>
      <c r="AF47"/>
      <c r="AG47"/>
      <c r="AH47"/>
      <c r="AI47"/>
      <c r="AJ47"/>
      <c r="AK47"/>
    </row>
    <row r="48" spans="1:37" ht="31.5" customHeight="1" x14ac:dyDescent="0.2">
      <c r="A48" s="100">
        <v>42</v>
      </c>
      <c r="B48" s="101"/>
      <c r="C48" s="45">
        <v>2</v>
      </c>
      <c r="D48" s="45">
        <v>33</v>
      </c>
      <c r="E48" s="45">
        <v>6</v>
      </c>
      <c r="F48" s="45">
        <v>3</v>
      </c>
      <c r="G48" s="93">
        <f t="shared" si="5"/>
        <v>11.440000000000001</v>
      </c>
      <c r="H48" s="93">
        <f t="shared" si="6"/>
        <v>88.56</v>
      </c>
      <c r="I48" s="101" t="s">
        <v>1153</v>
      </c>
      <c r="J48" s="101" t="s">
        <v>2669</v>
      </c>
      <c r="K48" s="102">
        <v>4</v>
      </c>
      <c r="L48" s="106">
        <v>0</v>
      </c>
      <c r="M48" s="106">
        <v>0</v>
      </c>
      <c r="N48" s="102">
        <v>0</v>
      </c>
      <c r="O48" s="106">
        <v>2</v>
      </c>
      <c r="P48" s="106">
        <v>0</v>
      </c>
      <c r="Q48" s="106">
        <v>0</v>
      </c>
      <c r="R48" s="102">
        <v>4</v>
      </c>
      <c r="S48" s="106">
        <v>0</v>
      </c>
      <c r="T48" s="106">
        <v>0</v>
      </c>
      <c r="U48" s="106">
        <v>4</v>
      </c>
      <c r="V48" s="93">
        <v>0</v>
      </c>
      <c r="W48" s="93">
        <v>4</v>
      </c>
      <c r="X48" s="93">
        <v>0</v>
      </c>
      <c r="Y48" s="93">
        <v>0</v>
      </c>
      <c r="Z48" s="93">
        <v>0</v>
      </c>
      <c r="AA48"/>
      <c r="AB48"/>
      <c r="AC48"/>
      <c r="AD48"/>
      <c r="AE48"/>
      <c r="AF48"/>
      <c r="AG48"/>
      <c r="AH48"/>
      <c r="AI48"/>
      <c r="AJ48"/>
      <c r="AK48"/>
    </row>
    <row r="49" spans="1:37" ht="31.5" customHeight="1" x14ac:dyDescent="0.2">
      <c r="A49" s="100">
        <v>43</v>
      </c>
      <c r="B49" s="101" t="s">
        <v>1155</v>
      </c>
      <c r="C49" s="45">
        <v>3</v>
      </c>
      <c r="D49" s="45">
        <v>2</v>
      </c>
      <c r="E49" s="45">
        <v>3</v>
      </c>
      <c r="F49" s="45">
        <v>0</v>
      </c>
      <c r="G49" s="93">
        <f t="shared" si="5"/>
        <v>2.08</v>
      </c>
      <c r="H49" s="93">
        <f t="shared" si="6"/>
        <v>97.92</v>
      </c>
      <c r="I49" s="101" t="s">
        <v>2634</v>
      </c>
      <c r="J49" s="101" t="s">
        <v>2896</v>
      </c>
      <c r="K49" s="102">
        <v>4</v>
      </c>
      <c r="L49" s="106">
        <v>4</v>
      </c>
      <c r="M49" s="106">
        <v>1</v>
      </c>
      <c r="N49" s="102">
        <v>0</v>
      </c>
      <c r="O49" s="106">
        <v>0</v>
      </c>
      <c r="P49" s="106">
        <v>0</v>
      </c>
      <c r="Q49" s="106">
        <v>4</v>
      </c>
      <c r="R49" s="102">
        <v>4</v>
      </c>
      <c r="S49" s="106">
        <v>0</v>
      </c>
      <c r="T49" s="106">
        <v>0</v>
      </c>
      <c r="U49" s="106">
        <v>4</v>
      </c>
      <c r="V49" s="93">
        <v>0</v>
      </c>
      <c r="W49" s="93">
        <v>0</v>
      </c>
      <c r="X49" s="93">
        <v>0</v>
      </c>
      <c r="Y49" s="106">
        <v>0</v>
      </c>
      <c r="Z49" s="106">
        <v>1</v>
      </c>
      <c r="AA49"/>
      <c r="AB49"/>
      <c r="AC49"/>
      <c r="AD49"/>
      <c r="AE49"/>
      <c r="AF49"/>
      <c r="AG49"/>
      <c r="AH49"/>
      <c r="AI49"/>
      <c r="AJ49"/>
      <c r="AK49"/>
    </row>
    <row r="50" spans="1:37" ht="31.5" customHeight="1" x14ac:dyDescent="0.2">
      <c r="A50" s="100">
        <v>44</v>
      </c>
      <c r="B50" s="101"/>
      <c r="C50" s="45">
        <v>6</v>
      </c>
      <c r="D50" s="45">
        <v>0</v>
      </c>
      <c r="E50" s="45">
        <v>0</v>
      </c>
      <c r="F50" s="45">
        <v>4</v>
      </c>
      <c r="G50" s="93">
        <f t="shared" si="5"/>
        <v>2.6</v>
      </c>
      <c r="H50" s="93">
        <f t="shared" si="6"/>
        <v>97.4</v>
      </c>
      <c r="I50" s="101" t="s">
        <v>2824</v>
      </c>
      <c r="J50" s="101" t="s">
        <v>2670</v>
      </c>
      <c r="K50" s="102">
        <v>1</v>
      </c>
      <c r="L50" s="106">
        <v>1</v>
      </c>
      <c r="M50" s="106">
        <v>0</v>
      </c>
      <c r="N50" s="102">
        <v>0</v>
      </c>
      <c r="O50" s="106">
        <v>4</v>
      </c>
      <c r="P50" s="106">
        <v>0</v>
      </c>
      <c r="Q50" s="106">
        <v>0</v>
      </c>
      <c r="R50" s="102">
        <v>0</v>
      </c>
      <c r="S50" s="106">
        <v>0</v>
      </c>
      <c r="T50" s="106">
        <v>0</v>
      </c>
      <c r="U50" s="106">
        <v>4</v>
      </c>
      <c r="V50" s="93">
        <v>0</v>
      </c>
      <c r="W50" s="93">
        <v>0</v>
      </c>
      <c r="X50" s="93">
        <v>0</v>
      </c>
      <c r="Y50" s="106">
        <v>0</v>
      </c>
      <c r="Z50" s="106">
        <v>0</v>
      </c>
      <c r="AA50"/>
      <c r="AB50"/>
      <c r="AC50"/>
      <c r="AD50"/>
      <c r="AE50"/>
      <c r="AF50"/>
      <c r="AG50"/>
      <c r="AH50"/>
      <c r="AI50"/>
      <c r="AJ50"/>
      <c r="AK50"/>
    </row>
    <row r="51" spans="1:37" ht="31.5" customHeight="1" x14ac:dyDescent="0.2">
      <c r="A51" s="100">
        <v>45</v>
      </c>
      <c r="B51" s="101" t="s">
        <v>1160</v>
      </c>
      <c r="C51" s="45">
        <v>0</v>
      </c>
      <c r="D51" s="45">
        <v>0</v>
      </c>
      <c r="E51" s="45">
        <v>0</v>
      </c>
      <c r="F51" s="45">
        <v>0</v>
      </c>
      <c r="G51" s="93">
        <f t="shared" si="5"/>
        <v>0</v>
      </c>
      <c r="H51" s="93">
        <f t="shared" si="6"/>
        <v>100</v>
      </c>
      <c r="I51" s="101" t="s">
        <v>1137</v>
      </c>
      <c r="J51" s="101" t="s">
        <v>2671</v>
      </c>
      <c r="K51" s="102">
        <v>0</v>
      </c>
      <c r="L51" s="106">
        <v>2</v>
      </c>
      <c r="M51" s="106">
        <v>0</v>
      </c>
      <c r="N51" s="102">
        <v>0</v>
      </c>
      <c r="O51" s="106">
        <v>4</v>
      </c>
      <c r="P51" s="106">
        <v>0</v>
      </c>
      <c r="Q51" s="106">
        <v>0</v>
      </c>
      <c r="R51" s="102">
        <v>0</v>
      </c>
      <c r="S51" s="106">
        <v>0</v>
      </c>
      <c r="T51" s="106">
        <v>0</v>
      </c>
      <c r="U51" s="106">
        <v>4</v>
      </c>
      <c r="V51" s="93">
        <v>0</v>
      </c>
      <c r="W51" s="93">
        <v>0</v>
      </c>
      <c r="X51" s="93">
        <v>0</v>
      </c>
      <c r="Y51" s="106">
        <v>0</v>
      </c>
      <c r="Z51" s="106">
        <v>1</v>
      </c>
      <c r="AA51"/>
      <c r="AB51"/>
      <c r="AC51"/>
      <c r="AD51"/>
      <c r="AE51"/>
      <c r="AF51"/>
      <c r="AG51"/>
      <c r="AH51"/>
      <c r="AI51"/>
      <c r="AJ51"/>
      <c r="AK51"/>
    </row>
    <row r="52" spans="1:37" ht="31.5" customHeight="1" x14ac:dyDescent="0.2">
      <c r="A52" s="100">
        <v>46</v>
      </c>
      <c r="B52" s="101" t="s">
        <v>1163</v>
      </c>
      <c r="C52" s="45">
        <v>1</v>
      </c>
      <c r="D52" s="45">
        <v>0</v>
      </c>
      <c r="E52" s="45">
        <v>1</v>
      </c>
      <c r="F52" s="45">
        <v>1</v>
      </c>
      <c r="G52" s="93">
        <f t="shared" si="5"/>
        <v>0.78</v>
      </c>
      <c r="H52" s="93">
        <f t="shared" si="6"/>
        <v>99.22</v>
      </c>
      <c r="I52" s="101" t="s">
        <v>2635</v>
      </c>
      <c r="J52" s="101" t="s">
        <v>2672</v>
      </c>
      <c r="K52" s="102">
        <v>3</v>
      </c>
      <c r="L52" s="106">
        <v>1</v>
      </c>
      <c r="M52" s="106">
        <v>0</v>
      </c>
      <c r="N52" s="102">
        <v>0</v>
      </c>
      <c r="O52" s="106">
        <v>0</v>
      </c>
      <c r="P52" s="106">
        <v>0</v>
      </c>
      <c r="Q52" s="106">
        <v>0</v>
      </c>
      <c r="R52" s="102">
        <v>3</v>
      </c>
      <c r="S52" s="106">
        <v>0</v>
      </c>
      <c r="T52" s="106">
        <v>0</v>
      </c>
      <c r="U52" s="106">
        <v>2</v>
      </c>
      <c r="V52" s="93">
        <v>0</v>
      </c>
      <c r="W52" s="93">
        <v>3</v>
      </c>
      <c r="X52" s="93">
        <v>0</v>
      </c>
      <c r="Y52" s="106">
        <v>0</v>
      </c>
      <c r="Z52" s="106">
        <v>0</v>
      </c>
      <c r="AA52"/>
      <c r="AB52"/>
      <c r="AC52"/>
      <c r="AD52"/>
      <c r="AE52"/>
      <c r="AF52"/>
      <c r="AG52"/>
      <c r="AH52"/>
      <c r="AI52"/>
      <c r="AJ52"/>
      <c r="AK52"/>
    </row>
    <row r="53" spans="1:37" ht="31.5" customHeight="1" x14ac:dyDescent="0.2">
      <c r="A53" s="100">
        <v>47</v>
      </c>
      <c r="B53" s="101"/>
      <c r="C53" s="45">
        <v>2</v>
      </c>
      <c r="D53" s="45">
        <v>7</v>
      </c>
      <c r="E53" s="45">
        <v>3</v>
      </c>
      <c r="F53" s="45">
        <v>7</v>
      </c>
      <c r="G53" s="93">
        <f t="shared" si="5"/>
        <v>4.9400000000000004</v>
      </c>
      <c r="H53" s="93">
        <f t="shared" si="6"/>
        <v>95.06</v>
      </c>
      <c r="I53" s="101" t="s">
        <v>2636</v>
      </c>
      <c r="J53" s="101" t="s">
        <v>2828</v>
      </c>
      <c r="K53" s="102">
        <v>0</v>
      </c>
      <c r="L53" s="106">
        <v>1</v>
      </c>
      <c r="M53" s="106">
        <v>0</v>
      </c>
      <c r="N53" s="102">
        <v>0</v>
      </c>
      <c r="O53" s="106">
        <v>4</v>
      </c>
      <c r="P53" s="106">
        <v>0</v>
      </c>
      <c r="Q53" s="106">
        <v>0</v>
      </c>
      <c r="R53" s="102">
        <v>3</v>
      </c>
      <c r="S53" s="106">
        <v>0</v>
      </c>
      <c r="T53" s="106">
        <v>4</v>
      </c>
      <c r="U53" s="106">
        <v>1</v>
      </c>
      <c r="V53" s="93">
        <v>0</v>
      </c>
      <c r="W53" s="93">
        <v>1</v>
      </c>
      <c r="X53" s="93">
        <v>0</v>
      </c>
      <c r="Y53" s="106">
        <v>0</v>
      </c>
      <c r="Z53" s="106">
        <v>1</v>
      </c>
      <c r="AA53"/>
      <c r="AB53"/>
      <c r="AC53"/>
      <c r="AD53"/>
      <c r="AE53"/>
      <c r="AF53"/>
      <c r="AG53"/>
      <c r="AH53"/>
      <c r="AI53"/>
      <c r="AJ53"/>
      <c r="AK53"/>
    </row>
    <row r="54" spans="1:37" ht="31.5" customHeight="1" x14ac:dyDescent="0.2">
      <c r="A54" s="100">
        <v>48</v>
      </c>
      <c r="B54" s="101"/>
      <c r="C54" s="45">
        <v>3</v>
      </c>
      <c r="D54" s="45">
        <v>0</v>
      </c>
      <c r="E54" s="45">
        <v>5</v>
      </c>
      <c r="F54" s="45">
        <v>5</v>
      </c>
      <c r="G54" s="93">
        <f t="shared" si="5"/>
        <v>3.38</v>
      </c>
      <c r="H54" s="93">
        <f t="shared" si="6"/>
        <v>96.62</v>
      </c>
      <c r="I54" s="101" t="s">
        <v>2637</v>
      </c>
      <c r="J54" s="101" t="s">
        <v>2673</v>
      </c>
      <c r="K54" s="102">
        <v>2</v>
      </c>
      <c r="L54" s="106">
        <v>1</v>
      </c>
      <c r="M54" s="106">
        <v>0</v>
      </c>
      <c r="N54" s="102">
        <v>0</v>
      </c>
      <c r="O54" s="106">
        <v>0</v>
      </c>
      <c r="P54" s="106">
        <v>0</v>
      </c>
      <c r="Q54" s="106">
        <v>4</v>
      </c>
      <c r="R54" s="102">
        <v>4</v>
      </c>
      <c r="S54" s="106">
        <v>0</v>
      </c>
      <c r="T54" s="106">
        <v>0</v>
      </c>
      <c r="U54" s="106">
        <v>2</v>
      </c>
      <c r="V54" s="93">
        <v>0</v>
      </c>
      <c r="W54" s="93">
        <v>1</v>
      </c>
      <c r="X54" s="93">
        <v>0</v>
      </c>
      <c r="Y54" s="106">
        <v>0</v>
      </c>
      <c r="Z54" s="106">
        <v>0</v>
      </c>
      <c r="AA54"/>
      <c r="AB54"/>
      <c r="AC54"/>
      <c r="AD54"/>
      <c r="AE54"/>
      <c r="AF54"/>
      <c r="AG54"/>
      <c r="AH54"/>
      <c r="AI54"/>
      <c r="AJ54"/>
      <c r="AK54"/>
    </row>
    <row r="55" spans="1:37" ht="31.5" customHeight="1" x14ac:dyDescent="0.2">
      <c r="A55" s="100">
        <v>49</v>
      </c>
      <c r="B55" s="101" t="s">
        <v>1170</v>
      </c>
      <c r="C55" s="45">
        <v>15</v>
      </c>
      <c r="D55" s="45">
        <v>15</v>
      </c>
      <c r="E55" s="45">
        <v>5</v>
      </c>
      <c r="F55" s="45">
        <v>2</v>
      </c>
      <c r="G55" s="93">
        <f t="shared" si="5"/>
        <v>9.620000000000001</v>
      </c>
      <c r="H55" s="93">
        <f t="shared" si="6"/>
        <v>90.38</v>
      </c>
      <c r="I55" s="101" t="s">
        <v>2638</v>
      </c>
      <c r="J55" s="101" t="s">
        <v>2674</v>
      </c>
      <c r="K55" s="102">
        <v>2</v>
      </c>
      <c r="L55" s="106">
        <v>4</v>
      </c>
      <c r="M55" s="106">
        <v>0</v>
      </c>
      <c r="N55" s="102">
        <v>0</v>
      </c>
      <c r="O55" s="106">
        <v>3</v>
      </c>
      <c r="P55" s="106">
        <v>0</v>
      </c>
      <c r="Q55" s="106">
        <v>0</v>
      </c>
      <c r="R55" s="102">
        <v>4</v>
      </c>
      <c r="S55" s="106">
        <v>0</v>
      </c>
      <c r="T55" s="106">
        <v>0</v>
      </c>
      <c r="U55" s="106">
        <v>3</v>
      </c>
      <c r="V55" s="93">
        <v>0</v>
      </c>
      <c r="W55" s="93">
        <v>0</v>
      </c>
      <c r="X55" s="93">
        <v>0</v>
      </c>
      <c r="Y55" s="106">
        <v>0</v>
      </c>
      <c r="Z55" s="106">
        <v>0</v>
      </c>
      <c r="AA55"/>
      <c r="AB55"/>
      <c r="AC55"/>
      <c r="AD55"/>
      <c r="AE55"/>
      <c r="AF55"/>
      <c r="AG55"/>
      <c r="AH55"/>
      <c r="AI55"/>
      <c r="AJ55"/>
      <c r="AK55"/>
    </row>
    <row r="56" spans="1:37" ht="31.5" customHeight="1" x14ac:dyDescent="0.2">
      <c r="A56" s="100">
        <v>50</v>
      </c>
      <c r="B56" s="101"/>
      <c r="C56" s="45">
        <v>0</v>
      </c>
      <c r="D56" s="45">
        <v>0</v>
      </c>
      <c r="E56" s="45">
        <v>1</v>
      </c>
      <c r="F56" s="45">
        <v>1</v>
      </c>
      <c r="G56" s="93">
        <f t="shared" si="5"/>
        <v>0.52</v>
      </c>
      <c r="H56" s="93">
        <f t="shared" si="6"/>
        <v>99.48</v>
      </c>
      <c r="I56" s="101" t="s">
        <v>1173</v>
      </c>
      <c r="J56" s="101" t="s">
        <v>1174</v>
      </c>
      <c r="K56" s="102">
        <v>1</v>
      </c>
      <c r="L56" s="106">
        <v>1</v>
      </c>
      <c r="M56" s="106">
        <v>1</v>
      </c>
      <c r="N56" s="102">
        <v>0</v>
      </c>
      <c r="O56" s="106">
        <v>0</v>
      </c>
      <c r="P56" s="106">
        <v>0</v>
      </c>
      <c r="Q56" s="106">
        <v>3</v>
      </c>
      <c r="R56" s="102">
        <v>2</v>
      </c>
      <c r="S56" s="106">
        <v>0</v>
      </c>
      <c r="T56" s="106">
        <v>0</v>
      </c>
      <c r="U56" s="106">
        <v>1</v>
      </c>
      <c r="V56" s="93">
        <v>0</v>
      </c>
      <c r="W56" s="93">
        <v>1</v>
      </c>
      <c r="X56" s="93">
        <v>1</v>
      </c>
      <c r="Y56" s="106">
        <v>0</v>
      </c>
      <c r="Z56" s="106">
        <v>0</v>
      </c>
      <c r="AA56"/>
      <c r="AB56"/>
      <c r="AC56"/>
      <c r="AD56"/>
      <c r="AE56"/>
      <c r="AF56"/>
      <c r="AG56"/>
      <c r="AH56"/>
      <c r="AI56"/>
      <c r="AJ56"/>
      <c r="AK56"/>
    </row>
    <row r="57" spans="1:37" s="270" customFormat="1" ht="31.5" customHeight="1" x14ac:dyDescent="0.2">
      <c r="A57" s="266">
        <v>51</v>
      </c>
      <c r="B57" s="267" t="s">
        <v>975</v>
      </c>
      <c r="C57" s="261"/>
      <c r="D57" s="261"/>
      <c r="E57" s="261"/>
      <c r="F57" s="261"/>
      <c r="G57" s="262"/>
      <c r="H57" s="262"/>
      <c r="I57" s="267"/>
      <c r="J57" s="267"/>
      <c r="K57" s="268"/>
      <c r="L57" s="269"/>
      <c r="M57" s="269"/>
      <c r="N57" s="268"/>
      <c r="O57" s="269"/>
      <c r="P57" s="269"/>
      <c r="Q57" s="269"/>
      <c r="R57" s="268"/>
      <c r="S57" s="269"/>
      <c r="T57" s="269"/>
      <c r="U57" s="269"/>
      <c r="V57" s="262"/>
      <c r="W57" s="262"/>
      <c r="X57" s="262"/>
      <c r="Y57" s="269"/>
      <c r="Z57" s="269"/>
    </row>
    <row r="58" spans="1:37" ht="31.5" customHeight="1" x14ac:dyDescent="0.2">
      <c r="A58" s="100">
        <v>52</v>
      </c>
      <c r="B58" s="101" t="s">
        <v>1175</v>
      </c>
      <c r="C58" s="45">
        <v>0</v>
      </c>
      <c r="D58" s="45">
        <v>0</v>
      </c>
      <c r="E58" s="45">
        <v>0</v>
      </c>
      <c r="F58" s="45">
        <v>0</v>
      </c>
      <c r="G58" s="93">
        <f t="shared" si="5"/>
        <v>0</v>
      </c>
      <c r="H58" s="93">
        <f t="shared" si="6"/>
        <v>100</v>
      </c>
      <c r="I58" s="101" t="s">
        <v>2825</v>
      </c>
      <c r="J58" s="101" t="s">
        <v>2675</v>
      </c>
      <c r="K58" s="102">
        <v>4</v>
      </c>
      <c r="L58" s="106">
        <v>0</v>
      </c>
      <c r="M58" s="106">
        <v>0</v>
      </c>
      <c r="N58" s="102">
        <v>0</v>
      </c>
      <c r="O58" s="106">
        <v>0</v>
      </c>
      <c r="P58" s="106">
        <v>0</v>
      </c>
      <c r="Q58" s="106">
        <v>4</v>
      </c>
      <c r="R58" s="102">
        <v>0</v>
      </c>
      <c r="S58" s="106">
        <v>0</v>
      </c>
      <c r="T58" s="106">
        <v>0</v>
      </c>
      <c r="U58" s="106">
        <v>0</v>
      </c>
      <c r="V58" s="93">
        <v>0</v>
      </c>
      <c r="W58" s="93">
        <v>0</v>
      </c>
      <c r="X58" s="93">
        <v>3</v>
      </c>
      <c r="Y58" s="106">
        <v>0</v>
      </c>
      <c r="Z58" s="106">
        <v>0</v>
      </c>
      <c r="AA58"/>
      <c r="AB58"/>
      <c r="AC58"/>
      <c r="AD58"/>
      <c r="AE58"/>
      <c r="AF58"/>
      <c r="AG58"/>
      <c r="AH58"/>
      <c r="AI58"/>
      <c r="AJ58"/>
      <c r="AK58"/>
    </row>
    <row r="59" spans="1:37" ht="31.5" customHeight="1" x14ac:dyDescent="0.2">
      <c r="A59" s="100">
        <v>53</v>
      </c>
      <c r="B59" s="101"/>
      <c r="C59" s="45">
        <v>30</v>
      </c>
      <c r="D59" s="45">
        <v>12</v>
      </c>
      <c r="E59" s="45">
        <v>15</v>
      </c>
      <c r="F59" s="45">
        <v>20</v>
      </c>
      <c r="G59" s="93">
        <f t="shared" si="5"/>
        <v>20.02</v>
      </c>
      <c r="H59" s="93">
        <f t="shared" si="6"/>
        <v>79.98</v>
      </c>
      <c r="I59" s="101" t="s">
        <v>1178</v>
      </c>
      <c r="J59" s="101" t="s">
        <v>1179</v>
      </c>
      <c r="K59" s="102">
        <v>0</v>
      </c>
      <c r="L59" s="106">
        <v>2</v>
      </c>
      <c r="M59" s="106">
        <v>0</v>
      </c>
      <c r="N59" s="102">
        <v>0</v>
      </c>
      <c r="O59" s="106">
        <v>1</v>
      </c>
      <c r="P59" s="106">
        <v>0</v>
      </c>
      <c r="Q59" s="106">
        <v>0</v>
      </c>
      <c r="R59" s="102">
        <v>0</v>
      </c>
      <c r="S59" s="106">
        <v>0</v>
      </c>
      <c r="T59" s="106">
        <v>0</v>
      </c>
      <c r="U59" s="106">
        <v>3</v>
      </c>
      <c r="V59" s="93">
        <v>0</v>
      </c>
      <c r="W59" s="93">
        <v>0</v>
      </c>
      <c r="X59" s="93">
        <v>0</v>
      </c>
      <c r="Y59" s="106">
        <v>0</v>
      </c>
      <c r="Z59" s="106">
        <v>2</v>
      </c>
      <c r="AA59"/>
      <c r="AB59"/>
      <c r="AC59"/>
      <c r="AD59"/>
      <c r="AE59"/>
      <c r="AF59"/>
      <c r="AG59"/>
      <c r="AH59"/>
      <c r="AI59"/>
      <c r="AJ59"/>
      <c r="AK59"/>
    </row>
    <row r="60" spans="1:37" ht="31.5" customHeight="1" x14ac:dyDescent="0.2">
      <c r="A60" s="100">
        <v>54</v>
      </c>
      <c r="B60" s="101" t="s">
        <v>1180</v>
      </c>
      <c r="C60" s="45">
        <v>2</v>
      </c>
      <c r="D60" s="45">
        <v>0</v>
      </c>
      <c r="E60" s="45">
        <v>0</v>
      </c>
      <c r="F60" s="45">
        <v>0</v>
      </c>
      <c r="G60" s="93">
        <f t="shared" si="5"/>
        <v>0.52</v>
      </c>
      <c r="H60" s="93">
        <f t="shared" si="6"/>
        <v>99.48</v>
      </c>
      <c r="I60" s="101" t="s">
        <v>1181</v>
      </c>
      <c r="J60" s="101" t="s">
        <v>1182</v>
      </c>
      <c r="K60" s="102">
        <v>3</v>
      </c>
      <c r="L60" s="106">
        <v>0</v>
      </c>
      <c r="M60" s="106">
        <v>0</v>
      </c>
      <c r="N60" s="102">
        <v>0</v>
      </c>
      <c r="O60" s="106">
        <v>0</v>
      </c>
      <c r="P60" s="106">
        <v>0</v>
      </c>
      <c r="Q60" s="106">
        <v>4</v>
      </c>
      <c r="R60" s="102">
        <v>4</v>
      </c>
      <c r="S60" s="106">
        <v>0</v>
      </c>
      <c r="T60" s="106">
        <v>0</v>
      </c>
      <c r="U60" s="106">
        <v>0</v>
      </c>
      <c r="V60" s="93">
        <v>0</v>
      </c>
      <c r="W60" s="93">
        <v>2</v>
      </c>
      <c r="X60" s="93">
        <v>1</v>
      </c>
      <c r="Y60" s="106">
        <v>0</v>
      </c>
      <c r="Z60" s="106"/>
      <c r="AA60"/>
      <c r="AB60"/>
      <c r="AC60"/>
      <c r="AD60"/>
      <c r="AE60"/>
      <c r="AF60"/>
      <c r="AG60"/>
      <c r="AH60"/>
      <c r="AI60"/>
      <c r="AJ60"/>
      <c r="AK60"/>
    </row>
    <row r="61" spans="1:37" ht="31.5" customHeight="1" x14ac:dyDescent="0.2">
      <c r="A61" s="100">
        <v>55</v>
      </c>
      <c r="B61" s="101"/>
      <c r="C61" s="45">
        <v>50</v>
      </c>
      <c r="D61" s="45">
        <v>8</v>
      </c>
      <c r="E61" s="45">
        <v>0</v>
      </c>
      <c r="F61" s="45">
        <v>8</v>
      </c>
      <c r="G61" s="93">
        <f t="shared" si="5"/>
        <v>17.16</v>
      </c>
      <c r="H61" s="93">
        <f t="shared" si="6"/>
        <v>82.84</v>
      </c>
      <c r="I61" s="101" t="s">
        <v>2639</v>
      </c>
      <c r="J61" s="101" t="s">
        <v>2676</v>
      </c>
      <c r="K61" s="102">
        <v>4</v>
      </c>
      <c r="L61" s="106">
        <v>3</v>
      </c>
      <c r="M61" s="106">
        <v>1</v>
      </c>
      <c r="N61" s="102">
        <v>0</v>
      </c>
      <c r="O61" s="106">
        <v>0</v>
      </c>
      <c r="P61" s="106">
        <v>0</v>
      </c>
      <c r="Q61" s="106">
        <v>0</v>
      </c>
      <c r="R61" s="102">
        <v>4</v>
      </c>
      <c r="S61" s="106">
        <v>0</v>
      </c>
      <c r="T61" s="106">
        <v>2</v>
      </c>
      <c r="U61" s="106">
        <v>1</v>
      </c>
      <c r="V61" s="93">
        <v>0</v>
      </c>
      <c r="W61" s="93">
        <v>2</v>
      </c>
      <c r="X61" s="93">
        <v>0</v>
      </c>
      <c r="Y61" s="106">
        <v>0</v>
      </c>
      <c r="Z61" s="106">
        <v>4</v>
      </c>
      <c r="AA61"/>
      <c r="AB61"/>
      <c r="AC61"/>
      <c r="AD61"/>
      <c r="AE61"/>
      <c r="AF61"/>
      <c r="AG61"/>
      <c r="AH61"/>
      <c r="AI61"/>
      <c r="AJ61"/>
      <c r="AK61"/>
    </row>
    <row r="62" spans="1:37" ht="31.5" customHeight="1" x14ac:dyDescent="0.2">
      <c r="A62" s="100">
        <v>56</v>
      </c>
      <c r="B62" s="101"/>
      <c r="C62" s="45">
        <v>10</v>
      </c>
      <c r="D62" s="45">
        <v>6</v>
      </c>
      <c r="E62" s="45">
        <v>6</v>
      </c>
      <c r="F62" s="45">
        <v>5</v>
      </c>
      <c r="G62" s="93">
        <f t="shared" si="5"/>
        <v>7.0200000000000005</v>
      </c>
      <c r="H62" s="93">
        <f t="shared" si="6"/>
        <v>92.98</v>
      </c>
      <c r="I62" s="101" t="s">
        <v>1185</v>
      </c>
      <c r="J62" s="101" t="s">
        <v>74</v>
      </c>
      <c r="K62" s="102">
        <v>4</v>
      </c>
      <c r="L62" s="106">
        <v>0</v>
      </c>
      <c r="M62" s="106">
        <v>0</v>
      </c>
      <c r="N62" s="102">
        <v>0</v>
      </c>
      <c r="O62" s="106">
        <v>1</v>
      </c>
      <c r="P62" s="106">
        <v>0</v>
      </c>
      <c r="Q62" s="106">
        <v>0</v>
      </c>
      <c r="R62" s="102">
        <v>4</v>
      </c>
      <c r="S62" s="106">
        <v>0</v>
      </c>
      <c r="T62" s="106">
        <v>0</v>
      </c>
      <c r="U62" s="106">
        <v>4</v>
      </c>
      <c r="V62" s="93">
        <v>4</v>
      </c>
      <c r="W62" s="93">
        <v>3</v>
      </c>
      <c r="X62" s="93">
        <v>2</v>
      </c>
      <c r="Y62" s="106">
        <v>0</v>
      </c>
      <c r="Z62" s="106">
        <v>0</v>
      </c>
      <c r="AA62"/>
      <c r="AB62"/>
      <c r="AC62"/>
      <c r="AD62"/>
      <c r="AE62"/>
      <c r="AF62"/>
      <c r="AG62"/>
      <c r="AH62"/>
      <c r="AI62"/>
      <c r="AJ62"/>
      <c r="AK62"/>
    </row>
    <row r="63" spans="1:37" ht="31.5" customHeight="1" x14ac:dyDescent="0.2">
      <c r="A63" s="100">
        <v>57</v>
      </c>
      <c r="B63" s="101"/>
      <c r="C63" s="45">
        <v>20</v>
      </c>
      <c r="D63" s="45">
        <v>4</v>
      </c>
      <c r="E63" s="45">
        <v>0</v>
      </c>
      <c r="F63" s="45">
        <v>4</v>
      </c>
      <c r="G63" s="93">
        <f t="shared" si="5"/>
        <v>7.28</v>
      </c>
      <c r="H63" s="93">
        <f t="shared" si="6"/>
        <v>92.72</v>
      </c>
      <c r="I63" s="101" t="s">
        <v>1186</v>
      </c>
      <c r="J63" s="101" t="s">
        <v>2677</v>
      </c>
      <c r="K63" s="102">
        <v>1</v>
      </c>
      <c r="L63" s="106">
        <v>4</v>
      </c>
      <c r="M63" s="106">
        <v>0</v>
      </c>
      <c r="N63" s="102">
        <v>0</v>
      </c>
      <c r="O63" s="106">
        <v>0</v>
      </c>
      <c r="P63" s="106">
        <v>0</v>
      </c>
      <c r="Q63" s="106">
        <v>0</v>
      </c>
      <c r="R63" s="102">
        <v>4</v>
      </c>
      <c r="S63" s="106">
        <v>0</v>
      </c>
      <c r="T63" s="106">
        <v>0</v>
      </c>
      <c r="U63" s="106">
        <v>2</v>
      </c>
      <c r="V63" s="93">
        <v>0</v>
      </c>
      <c r="W63" s="93">
        <v>3</v>
      </c>
      <c r="X63" s="93">
        <v>0</v>
      </c>
      <c r="Y63" s="106">
        <v>0</v>
      </c>
      <c r="Z63" s="106">
        <v>2</v>
      </c>
      <c r="AA63"/>
      <c r="AB63"/>
      <c r="AC63"/>
      <c r="AD63"/>
      <c r="AE63"/>
      <c r="AF63"/>
      <c r="AG63"/>
      <c r="AH63"/>
      <c r="AI63"/>
      <c r="AJ63"/>
      <c r="AK63"/>
    </row>
    <row r="64" spans="1:37" ht="31.5" customHeight="1" x14ac:dyDescent="0.2">
      <c r="A64" s="100">
        <v>58</v>
      </c>
      <c r="B64" s="101"/>
      <c r="C64" s="45">
        <v>2</v>
      </c>
      <c r="D64" s="45">
        <v>7</v>
      </c>
      <c r="E64" s="45">
        <v>2</v>
      </c>
      <c r="F64" s="45">
        <v>2</v>
      </c>
      <c r="G64" s="93">
        <f t="shared" si="5"/>
        <v>3.38</v>
      </c>
      <c r="H64" s="93">
        <f t="shared" si="6"/>
        <v>96.62</v>
      </c>
      <c r="I64" s="101" t="s">
        <v>2640</v>
      </c>
      <c r="J64" s="101" t="s">
        <v>2678</v>
      </c>
      <c r="K64" s="102">
        <v>1</v>
      </c>
      <c r="L64" s="106">
        <v>0</v>
      </c>
      <c r="M64" s="106">
        <v>0</v>
      </c>
      <c r="N64" s="102">
        <v>0</v>
      </c>
      <c r="O64" s="106">
        <v>0</v>
      </c>
      <c r="P64" s="106">
        <v>0</v>
      </c>
      <c r="Q64" s="106">
        <v>0</v>
      </c>
      <c r="R64" s="102">
        <v>4</v>
      </c>
      <c r="S64" s="106">
        <v>0</v>
      </c>
      <c r="T64" s="106">
        <v>0</v>
      </c>
      <c r="U64" s="106">
        <v>0</v>
      </c>
      <c r="V64" s="93">
        <v>0</v>
      </c>
      <c r="W64" s="93">
        <v>2</v>
      </c>
      <c r="X64" s="93">
        <v>1</v>
      </c>
      <c r="Y64" s="106">
        <v>0</v>
      </c>
      <c r="Z64" s="106">
        <v>1</v>
      </c>
      <c r="AA64"/>
      <c r="AB64"/>
      <c r="AC64"/>
      <c r="AD64"/>
      <c r="AE64"/>
      <c r="AF64"/>
      <c r="AG64"/>
      <c r="AH64"/>
      <c r="AI64"/>
      <c r="AJ64"/>
      <c r="AK64"/>
    </row>
    <row r="65" spans="1:37" ht="31.5" customHeight="1" x14ac:dyDescent="0.2">
      <c r="A65" s="100">
        <v>59</v>
      </c>
      <c r="B65" s="101" t="s">
        <v>1045</v>
      </c>
      <c r="C65" s="45">
        <v>2</v>
      </c>
      <c r="D65" s="45">
        <v>4</v>
      </c>
      <c r="E65" s="45">
        <v>0</v>
      </c>
      <c r="F65" s="45">
        <v>0</v>
      </c>
      <c r="G65" s="93">
        <f t="shared" si="5"/>
        <v>1.56</v>
      </c>
      <c r="H65" s="93">
        <f t="shared" si="6"/>
        <v>98.44</v>
      </c>
      <c r="I65" s="101" t="s">
        <v>2641</v>
      </c>
      <c r="J65" s="101" t="s">
        <v>1196</v>
      </c>
      <c r="K65" s="102">
        <v>2</v>
      </c>
      <c r="L65" s="106">
        <v>0</v>
      </c>
      <c r="M65" s="106">
        <v>0</v>
      </c>
      <c r="N65" s="102">
        <v>0</v>
      </c>
      <c r="O65" s="106">
        <v>2</v>
      </c>
      <c r="P65" s="106">
        <v>0</v>
      </c>
      <c r="Q65" s="106">
        <v>0</v>
      </c>
      <c r="R65" s="102">
        <v>4</v>
      </c>
      <c r="S65" s="106">
        <v>0</v>
      </c>
      <c r="T65" s="106">
        <v>0</v>
      </c>
      <c r="U65" s="106">
        <v>4</v>
      </c>
      <c r="V65" s="93">
        <v>0</v>
      </c>
      <c r="W65" s="93">
        <v>3</v>
      </c>
      <c r="X65" s="93">
        <v>0</v>
      </c>
      <c r="Y65" s="106">
        <v>0</v>
      </c>
      <c r="Z65" s="106">
        <v>0</v>
      </c>
      <c r="AA65"/>
      <c r="AB65"/>
      <c r="AC65"/>
      <c r="AD65"/>
      <c r="AE65"/>
      <c r="AF65"/>
      <c r="AG65"/>
      <c r="AH65"/>
      <c r="AI65"/>
      <c r="AJ65"/>
      <c r="AK65"/>
    </row>
    <row r="66" spans="1:37" ht="31.5" customHeight="1" x14ac:dyDescent="0.2">
      <c r="A66" s="100">
        <v>60</v>
      </c>
      <c r="B66" s="101"/>
      <c r="C66" s="45">
        <v>5</v>
      </c>
      <c r="D66" s="45">
        <v>4</v>
      </c>
      <c r="E66" s="45">
        <v>3</v>
      </c>
      <c r="F66" s="45">
        <v>13</v>
      </c>
      <c r="G66" s="93">
        <f t="shared" si="5"/>
        <v>6.5</v>
      </c>
      <c r="H66" s="93">
        <f t="shared" si="6"/>
        <v>93.5</v>
      </c>
      <c r="I66" s="101" t="s">
        <v>74</v>
      </c>
      <c r="J66" s="101" t="s">
        <v>74</v>
      </c>
      <c r="K66" s="102">
        <v>2</v>
      </c>
      <c r="L66" s="106">
        <v>0</v>
      </c>
      <c r="M66" s="106">
        <v>0</v>
      </c>
      <c r="N66" s="102">
        <v>0</v>
      </c>
      <c r="O66" s="106">
        <v>0</v>
      </c>
      <c r="P66" s="106">
        <v>0</v>
      </c>
      <c r="Q66" s="106">
        <v>0</v>
      </c>
      <c r="R66" s="102">
        <v>4</v>
      </c>
      <c r="S66" s="106">
        <v>0</v>
      </c>
      <c r="T66" s="106">
        <v>0</v>
      </c>
      <c r="U66" s="106">
        <v>3</v>
      </c>
      <c r="V66" s="93">
        <v>0</v>
      </c>
      <c r="W66" s="93">
        <v>3</v>
      </c>
      <c r="X66" s="93">
        <v>0</v>
      </c>
      <c r="Y66" s="106">
        <v>0</v>
      </c>
      <c r="Z66" s="106">
        <v>1</v>
      </c>
      <c r="AA66"/>
      <c r="AB66"/>
      <c r="AC66"/>
      <c r="AD66"/>
      <c r="AE66"/>
      <c r="AF66"/>
      <c r="AG66"/>
      <c r="AH66"/>
      <c r="AI66"/>
      <c r="AJ66"/>
      <c r="AK66"/>
    </row>
    <row r="67" spans="1:37" ht="31.5" customHeight="1" x14ac:dyDescent="0.2">
      <c r="A67" s="100">
        <v>61</v>
      </c>
      <c r="B67" s="101"/>
      <c r="C67" s="45">
        <v>4</v>
      </c>
      <c r="D67" s="45">
        <v>2</v>
      </c>
      <c r="E67" s="45">
        <v>4</v>
      </c>
      <c r="F67" s="45">
        <v>3</v>
      </c>
      <c r="G67" s="93">
        <f t="shared" si="5"/>
        <v>3.38</v>
      </c>
      <c r="H67" s="93">
        <f t="shared" si="6"/>
        <v>96.62</v>
      </c>
      <c r="I67" s="101" t="s">
        <v>421</v>
      </c>
      <c r="J67" s="101" t="s">
        <v>74</v>
      </c>
      <c r="K67" s="102">
        <v>3</v>
      </c>
      <c r="L67" s="106">
        <v>0</v>
      </c>
      <c r="M67" s="106">
        <v>0</v>
      </c>
      <c r="N67" s="102">
        <v>0</v>
      </c>
      <c r="O67" s="106">
        <v>0</v>
      </c>
      <c r="P67" s="106">
        <v>0</v>
      </c>
      <c r="Q67" s="106">
        <v>0</v>
      </c>
      <c r="R67" s="102">
        <v>4</v>
      </c>
      <c r="S67" s="106">
        <v>0</v>
      </c>
      <c r="T67" s="106">
        <v>0</v>
      </c>
      <c r="U67" s="106">
        <v>2</v>
      </c>
      <c r="V67" s="93">
        <v>0</v>
      </c>
      <c r="W67" s="93">
        <v>2</v>
      </c>
      <c r="X67" s="93">
        <v>1</v>
      </c>
      <c r="Y67" s="106">
        <v>0</v>
      </c>
      <c r="Z67" s="106">
        <v>0</v>
      </c>
      <c r="AA67"/>
      <c r="AB67"/>
      <c r="AC67"/>
      <c r="AD67"/>
      <c r="AE67"/>
      <c r="AF67"/>
      <c r="AG67"/>
      <c r="AH67"/>
      <c r="AI67"/>
      <c r="AJ67"/>
      <c r="AK67"/>
    </row>
    <row r="68" spans="1:37" ht="31.5" customHeight="1" x14ac:dyDescent="0.2">
      <c r="A68" s="100">
        <v>62</v>
      </c>
      <c r="B68" s="101"/>
      <c r="C68" s="45">
        <v>1</v>
      </c>
      <c r="D68" s="45">
        <v>0</v>
      </c>
      <c r="E68" s="45">
        <v>5</v>
      </c>
      <c r="F68" s="45">
        <v>2</v>
      </c>
      <c r="G68" s="93">
        <f t="shared" si="5"/>
        <v>2.08</v>
      </c>
      <c r="H68" s="93">
        <f t="shared" si="6"/>
        <v>97.92</v>
      </c>
      <c r="I68" s="101" t="s">
        <v>2641</v>
      </c>
      <c r="J68" s="101" t="s">
        <v>1192</v>
      </c>
      <c r="K68" s="102">
        <v>2</v>
      </c>
      <c r="L68" s="106">
        <v>0</v>
      </c>
      <c r="M68" s="106">
        <v>0</v>
      </c>
      <c r="N68" s="102">
        <v>0</v>
      </c>
      <c r="O68" s="106">
        <v>0</v>
      </c>
      <c r="P68" s="106">
        <v>0</v>
      </c>
      <c r="Q68" s="106">
        <v>0</v>
      </c>
      <c r="R68" s="102">
        <v>4</v>
      </c>
      <c r="S68" s="106">
        <v>0</v>
      </c>
      <c r="T68" s="106">
        <v>0</v>
      </c>
      <c r="U68" s="106">
        <v>3</v>
      </c>
      <c r="V68" s="93">
        <v>0</v>
      </c>
      <c r="W68" s="93">
        <v>0</v>
      </c>
      <c r="X68" s="93">
        <v>0</v>
      </c>
      <c r="Y68" s="106">
        <v>0</v>
      </c>
      <c r="Z68" s="106">
        <v>0</v>
      </c>
      <c r="AA68"/>
      <c r="AB68"/>
      <c r="AC68"/>
      <c r="AD68"/>
      <c r="AE68"/>
      <c r="AF68"/>
      <c r="AG68"/>
      <c r="AH68"/>
      <c r="AI68"/>
      <c r="AJ68"/>
      <c r="AK68"/>
    </row>
    <row r="69" spans="1:37" ht="31.5" customHeight="1" x14ac:dyDescent="0.2">
      <c r="A69" s="100">
        <v>63</v>
      </c>
      <c r="B69" s="101"/>
      <c r="C69" s="45">
        <v>4</v>
      </c>
      <c r="D69" s="45">
        <v>4</v>
      </c>
      <c r="E69" s="45">
        <v>0</v>
      </c>
      <c r="F69" s="45">
        <v>2</v>
      </c>
      <c r="G69" s="93">
        <f t="shared" si="5"/>
        <v>2.6</v>
      </c>
      <c r="H69" s="93">
        <f t="shared" si="6"/>
        <v>97.4</v>
      </c>
      <c r="I69" s="101" t="s">
        <v>74</v>
      </c>
      <c r="J69" s="101" t="s">
        <v>74</v>
      </c>
      <c r="K69" s="102">
        <v>0</v>
      </c>
      <c r="L69" s="106">
        <v>0</v>
      </c>
      <c r="M69" s="106">
        <v>0</v>
      </c>
      <c r="N69" s="102">
        <v>0</v>
      </c>
      <c r="O69" s="106">
        <v>4</v>
      </c>
      <c r="P69" s="106">
        <v>0</v>
      </c>
      <c r="Q69" s="106">
        <v>0</v>
      </c>
      <c r="R69" s="102">
        <v>4</v>
      </c>
      <c r="S69" s="106">
        <v>0</v>
      </c>
      <c r="T69" s="106">
        <v>0</v>
      </c>
      <c r="U69" s="106">
        <v>2</v>
      </c>
      <c r="V69" s="93">
        <v>0</v>
      </c>
      <c r="W69" s="93">
        <v>4</v>
      </c>
      <c r="X69" s="93">
        <v>0</v>
      </c>
      <c r="Y69" s="106">
        <v>0</v>
      </c>
      <c r="Z69" s="106">
        <v>1</v>
      </c>
      <c r="AA69"/>
      <c r="AB69"/>
      <c r="AC69"/>
      <c r="AD69"/>
      <c r="AE69"/>
      <c r="AF69"/>
      <c r="AG69"/>
      <c r="AH69"/>
      <c r="AI69"/>
      <c r="AJ69"/>
      <c r="AK69"/>
    </row>
    <row r="70" spans="1:37" ht="31.5" customHeight="1" x14ac:dyDescent="0.2">
      <c r="A70" s="100">
        <v>64</v>
      </c>
      <c r="B70" s="101" t="s">
        <v>1193</v>
      </c>
      <c r="C70" s="45">
        <v>0</v>
      </c>
      <c r="D70" s="45">
        <v>52</v>
      </c>
      <c r="E70" s="45">
        <v>72</v>
      </c>
      <c r="F70" s="45">
        <v>22</v>
      </c>
      <c r="G70" s="93">
        <f>((AVERAGE(C70:F70))*(1.04))</f>
        <v>37.96</v>
      </c>
      <c r="H70" s="93">
        <f t="shared" si="6"/>
        <v>62.04</v>
      </c>
      <c r="I70" s="101" t="s">
        <v>1042</v>
      </c>
      <c r="J70" s="101" t="s">
        <v>2826</v>
      </c>
      <c r="K70" s="102">
        <v>4</v>
      </c>
      <c r="L70" s="106">
        <v>0</v>
      </c>
      <c r="M70" s="106">
        <v>0</v>
      </c>
      <c r="N70" s="102">
        <v>1</v>
      </c>
      <c r="O70" s="106">
        <v>0</v>
      </c>
      <c r="P70" s="106">
        <v>0</v>
      </c>
      <c r="Q70" s="106">
        <v>0</v>
      </c>
      <c r="R70" s="102">
        <v>1</v>
      </c>
      <c r="S70" s="106">
        <v>0</v>
      </c>
      <c r="T70" s="106">
        <v>0</v>
      </c>
      <c r="U70" s="106">
        <v>3</v>
      </c>
      <c r="V70" s="93">
        <v>0</v>
      </c>
      <c r="W70" s="93">
        <v>0</v>
      </c>
      <c r="X70" s="93">
        <v>0</v>
      </c>
      <c r="Y70" s="106">
        <v>0</v>
      </c>
      <c r="Z70" s="106">
        <v>4</v>
      </c>
      <c r="AA70"/>
      <c r="AB70"/>
      <c r="AC70"/>
      <c r="AD70"/>
      <c r="AE70"/>
      <c r="AF70"/>
      <c r="AG70"/>
      <c r="AH70"/>
      <c r="AI70"/>
      <c r="AJ70"/>
      <c r="AK70"/>
    </row>
    <row r="71" spans="1:37" ht="31.5" customHeight="1" x14ac:dyDescent="0.2">
      <c r="A71" s="100">
        <v>65</v>
      </c>
      <c r="B71" s="101"/>
      <c r="C71" s="45">
        <v>4</v>
      </c>
      <c r="D71" s="45">
        <v>21</v>
      </c>
      <c r="E71" s="45">
        <v>10</v>
      </c>
      <c r="F71" s="45">
        <v>3</v>
      </c>
      <c r="G71" s="93">
        <f>((AVERAGE(C71:F71))*(1.04))</f>
        <v>9.8800000000000008</v>
      </c>
      <c r="H71" s="93">
        <f t="shared" si="6"/>
        <v>90.12</v>
      </c>
      <c r="I71" s="101" t="s">
        <v>1196</v>
      </c>
      <c r="J71" s="101" t="s">
        <v>74</v>
      </c>
      <c r="K71" s="102">
        <v>0</v>
      </c>
      <c r="L71" s="106">
        <v>0</v>
      </c>
      <c r="M71" s="106">
        <v>0</v>
      </c>
      <c r="N71" s="102">
        <v>0</v>
      </c>
      <c r="O71" s="106">
        <v>4</v>
      </c>
      <c r="P71" s="106">
        <v>0</v>
      </c>
      <c r="Q71" s="106">
        <v>0</v>
      </c>
      <c r="R71" s="102">
        <v>4</v>
      </c>
      <c r="S71" s="106">
        <v>0</v>
      </c>
      <c r="T71" s="106">
        <v>0</v>
      </c>
      <c r="U71" s="106">
        <v>4</v>
      </c>
      <c r="V71" s="93">
        <v>0</v>
      </c>
      <c r="W71" s="93">
        <v>2</v>
      </c>
      <c r="X71" s="93">
        <v>0</v>
      </c>
      <c r="Y71" s="106">
        <v>0</v>
      </c>
      <c r="Z71" s="106">
        <v>1</v>
      </c>
      <c r="AA71"/>
      <c r="AB71"/>
      <c r="AC71"/>
      <c r="AD71"/>
      <c r="AE71"/>
      <c r="AF71"/>
      <c r="AG71"/>
      <c r="AH71"/>
      <c r="AI71"/>
      <c r="AJ71"/>
      <c r="AK71"/>
    </row>
    <row r="72" spans="1:37" ht="31.5" customHeight="1" x14ac:dyDescent="0.2">
      <c r="A72" s="100">
        <v>66</v>
      </c>
      <c r="B72" s="101" t="s">
        <v>1197</v>
      </c>
      <c r="C72" s="45">
        <v>5</v>
      </c>
      <c r="D72" s="45">
        <v>0</v>
      </c>
      <c r="E72" s="45">
        <v>1</v>
      </c>
      <c r="F72" s="45">
        <v>4</v>
      </c>
      <c r="G72" s="93">
        <f t="shared" si="5"/>
        <v>2.6</v>
      </c>
      <c r="H72" s="93">
        <f t="shared" si="6"/>
        <v>97.4</v>
      </c>
      <c r="I72" s="101" t="s">
        <v>1198</v>
      </c>
      <c r="J72" s="101" t="s">
        <v>829</v>
      </c>
      <c r="K72" s="102">
        <v>1</v>
      </c>
      <c r="L72" s="106">
        <v>0</v>
      </c>
      <c r="M72" s="106">
        <v>0</v>
      </c>
      <c r="N72" s="102">
        <v>1</v>
      </c>
      <c r="O72" s="106">
        <v>0</v>
      </c>
      <c r="P72" s="106">
        <v>0</v>
      </c>
      <c r="Q72" s="106">
        <v>0</v>
      </c>
      <c r="R72" s="102">
        <v>2</v>
      </c>
      <c r="S72" s="106">
        <v>0</v>
      </c>
      <c r="T72" s="106">
        <v>0</v>
      </c>
      <c r="U72" s="106">
        <v>1</v>
      </c>
      <c r="V72" s="93">
        <v>0</v>
      </c>
      <c r="W72" s="93">
        <v>2</v>
      </c>
      <c r="X72" s="93">
        <v>0</v>
      </c>
      <c r="Y72" s="106">
        <v>0</v>
      </c>
      <c r="Z72" s="106">
        <v>1</v>
      </c>
      <c r="AA72"/>
      <c r="AB72"/>
      <c r="AC72"/>
      <c r="AD72"/>
      <c r="AE72"/>
      <c r="AF72"/>
      <c r="AG72"/>
      <c r="AH72"/>
      <c r="AI72"/>
      <c r="AJ72"/>
      <c r="AK72"/>
    </row>
    <row r="73" spans="1:37" ht="31.5" customHeight="1" x14ac:dyDescent="0.2">
      <c r="A73" s="100">
        <v>67</v>
      </c>
      <c r="B73" s="101"/>
      <c r="C73" s="45">
        <v>15</v>
      </c>
      <c r="D73" s="45">
        <v>6</v>
      </c>
      <c r="E73" s="45">
        <v>16</v>
      </c>
      <c r="F73" s="45">
        <v>13</v>
      </c>
      <c r="G73" s="93">
        <f t="shared" si="5"/>
        <v>13</v>
      </c>
      <c r="H73" s="93">
        <f t="shared" si="6"/>
        <v>87</v>
      </c>
      <c r="I73" s="101" t="s">
        <v>2899</v>
      </c>
      <c r="J73" s="101" t="s">
        <v>829</v>
      </c>
      <c r="K73" s="102">
        <v>1</v>
      </c>
      <c r="L73" s="106">
        <v>0</v>
      </c>
      <c r="M73" s="106">
        <v>1</v>
      </c>
      <c r="N73" s="102">
        <v>0</v>
      </c>
      <c r="O73" s="106">
        <v>2</v>
      </c>
      <c r="P73" s="106">
        <v>0</v>
      </c>
      <c r="Q73" s="106">
        <v>0</v>
      </c>
      <c r="R73" s="102">
        <v>1</v>
      </c>
      <c r="S73" s="106">
        <v>0</v>
      </c>
      <c r="T73" s="106">
        <v>0</v>
      </c>
      <c r="U73" s="106">
        <v>4</v>
      </c>
      <c r="V73" s="93">
        <v>0</v>
      </c>
      <c r="W73" s="93">
        <v>2</v>
      </c>
      <c r="X73" s="93">
        <v>0</v>
      </c>
      <c r="Y73" s="106">
        <v>0</v>
      </c>
      <c r="Z73" s="106">
        <v>1</v>
      </c>
      <c r="AA73"/>
      <c r="AB73"/>
      <c r="AC73"/>
      <c r="AD73"/>
      <c r="AE73"/>
      <c r="AF73"/>
      <c r="AG73"/>
      <c r="AH73"/>
      <c r="AI73"/>
      <c r="AJ73"/>
      <c r="AK73"/>
    </row>
    <row r="74" spans="1:37" ht="31.5" customHeight="1" x14ac:dyDescent="0.2">
      <c r="A74" s="100">
        <v>68</v>
      </c>
      <c r="B74" s="101"/>
      <c r="C74" s="45">
        <v>2</v>
      </c>
      <c r="D74" s="45">
        <v>0</v>
      </c>
      <c r="E74" s="45">
        <v>3</v>
      </c>
      <c r="F74" s="45">
        <v>3</v>
      </c>
      <c r="G74" s="93">
        <f t="shared" si="5"/>
        <v>2.08</v>
      </c>
      <c r="H74" s="93">
        <f t="shared" si="6"/>
        <v>97.92</v>
      </c>
      <c r="I74" s="101" t="s">
        <v>2755</v>
      </c>
      <c r="J74" s="101" t="s">
        <v>1201</v>
      </c>
      <c r="K74" s="102">
        <v>0</v>
      </c>
      <c r="L74" s="106">
        <v>1</v>
      </c>
      <c r="M74" s="106">
        <v>0</v>
      </c>
      <c r="N74" s="102">
        <v>0</v>
      </c>
      <c r="O74" s="106">
        <v>0</v>
      </c>
      <c r="P74" s="106">
        <v>0</v>
      </c>
      <c r="Q74" s="106">
        <v>0</v>
      </c>
      <c r="R74" s="102">
        <v>0</v>
      </c>
      <c r="S74" s="106">
        <v>0</v>
      </c>
      <c r="T74" s="106">
        <v>0</v>
      </c>
      <c r="U74" s="106">
        <v>4</v>
      </c>
      <c r="V74" s="93">
        <v>0</v>
      </c>
      <c r="W74" s="93">
        <v>0</v>
      </c>
      <c r="X74" s="93">
        <v>0</v>
      </c>
      <c r="Y74" s="106">
        <v>0</v>
      </c>
      <c r="Z74" s="106">
        <v>2</v>
      </c>
      <c r="AA74"/>
      <c r="AB74"/>
      <c r="AC74"/>
      <c r="AD74"/>
      <c r="AE74"/>
      <c r="AF74"/>
      <c r="AG74"/>
      <c r="AH74"/>
      <c r="AI74"/>
      <c r="AJ74"/>
      <c r="AK74"/>
    </row>
    <row r="75" spans="1:37" ht="31.5" customHeight="1" x14ac:dyDescent="0.2">
      <c r="A75" s="100">
        <v>69</v>
      </c>
      <c r="B75" s="101" t="s">
        <v>1202</v>
      </c>
      <c r="C75" s="45">
        <v>7</v>
      </c>
      <c r="D75" s="45">
        <v>12</v>
      </c>
      <c r="E75" s="45">
        <v>5</v>
      </c>
      <c r="F75" s="45">
        <v>6</v>
      </c>
      <c r="G75" s="93">
        <f t="shared" si="5"/>
        <v>7.8000000000000007</v>
      </c>
      <c r="H75" s="93">
        <f t="shared" si="6"/>
        <v>92.2</v>
      </c>
      <c r="I75" s="101" t="s">
        <v>1182</v>
      </c>
      <c r="J75" s="101" t="s">
        <v>2679</v>
      </c>
      <c r="K75" s="102">
        <v>4</v>
      </c>
      <c r="L75" s="106">
        <v>0</v>
      </c>
      <c r="M75" s="106">
        <v>0</v>
      </c>
      <c r="N75" s="102">
        <v>0</v>
      </c>
      <c r="O75" s="106">
        <v>0</v>
      </c>
      <c r="P75" s="106">
        <v>0</v>
      </c>
      <c r="Q75" s="106">
        <v>4</v>
      </c>
      <c r="R75" s="102">
        <v>4</v>
      </c>
      <c r="S75" s="106">
        <v>0</v>
      </c>
      <c r="T75" s="106">
        <v>0</v>
      </c>
      <c r="U75" s="106">
        <v>0</v>
      </c>
      <c r="V75" s="93">
        <v>0</v>
      </c>
      <c r="W75" s="93">
        <v>3</v>
      </c>
      <c r="X75" s="93">
        <v>0</v>
      </c>
      <c r="Y75" s="106">
        <v>0</v>
      </c>
      <c r="Z75" s="106">
        <v>1</v>
      </c>
      <c r="AA75"/>
      <c r="AB75"/>
      <c r="AC75"/>
      <c r="AD75"/>
      <c r="AE75"/>
      <c r="AF75"/>
      <c r="AG75"/>
      <c r="AH75"/>
      <c r="AI75"/>
      <c r="AJ75"/>
      <c r="AK75"/>
    </row>
    <row r="76" spans="1:37" ht="31.5" customHeight="1" x14ac:dyDescent="0.2">
      <c r="A76" s="100">
        <v>70</v>
      </c>
      <c r="B76" s="101" t="s">
        <v>1204</v>
      </c>
      <c r="C76" s="45">
        <v>10</v>
      </c>
      <c r="D76" s="45">
        <v>7</v>
      </c>
      <c r="E76" s="45">
        <v>1</v>
      </c>
      <c r="F76" s="45">
        <v>6</v>
      </c>
      <c r="G76" s="93">
        <f t="shared" si="5"/>
        <v>6.24</v>
      </c>
      <c r="H76" s="93">
        <f t="shared" si="6"/>
        <v>93.76</v>
      </c>
      <c r="I76" s="101" t="s">
        <v>74</v>
      </c>
      <c r="J76" s="101" t="s">
        <v>2543</v>
      </c>
      <c r="K76" s="102">
        <v>4</v>
      </c>
      <c r="L76" s="106">
        <v>0</v>
      </c>
      <c r="M76" s="106">
        <v>1</v>
      </c>
      <c r="N76" s="102">
        <v>1</v>
      </c>
      <c r="O76" s="106">
        <v>0</v>
      </c>
      <c r="P76" s="106">
        <v>0</v>
      </c>
      <c r="Q76" s="106">
        <v>4</v>
      </c>
      <c r="R76" s="102">
        <v>0</v>
      </c>
      <c r="S76" s="106">
        <v>0</v>
      </c>
      <c r="T76" s="106">
        <v>0</v>
      </c>
      <c r="U76" s="106">
        <v>3</v>
      </c>
      <c r="V76" s="93">
        <v>0</v>
      </c>
      <c r="W76" s="93">
        <v>3</v>
      </c>
      <c r="X76" s="93">
        <v>0</v>
      </c>
      <c r="Y76" s="106">
        <v>0</v>
      </c>
      <c r="Z76" s="106">
        <v>1</v>
      </c>
      <c r="AA76"/>
      <c r="AB76"/>
      <c r="AC76"/>
      <c r="AD76"/>
      <c r="AE76"/>
      <c r="AF76"/>
      <c r="AG76"/>
      <c r="AH76"/>
      <c r="AI76"/>
      <c r="AJ76"/>
      <c r="AK76"/>
    </row>
    <row r="77" spans="1:37" ht="31.5" customHeight="1" x14ac:dyDescent="0.2">
      <c r="A77" s="100">
        <v>71</v>
      </c>
      <c r="B77" s="101"/>
      <c r="C77" s="45">
        <v>0</v>
      </c>
      <c r="D77" s="45">
        <v>2</v>
      </c>
      <c r="E77" s="45">
        <v>10</v>
      </c>
      <c r="F77" s="45">
        <v>12</v>
      </c>
      <c r="G77" s="93">
        <f t="shared" si="5"/>
        <v>6.24</v>
      </c>
      <c r="H77" s="93">
        <f t="shared" si="6"/>
        <v>93.76</v>
      </c>
      <c r="I77" t="s">
        <v>2756</v>
      </c>
      <c r="J77" t="s">
        <v>2854</v>
      </c>
      <c r="K77">
        <v>0</v>
      </c>
      <c r="L77">
        <v>0</v>
      </c>
      <c r="M77">
        <v>0</v>
      </c>
      <c r="N77" s="3">
        <v>0</v>
      </c>
      <c r="O77" s="3">
        <v>0</v>
      </c>
      <c r="P77" s="3">
        <v>0</v>
      </c>
      <c r="Q77" s="3">
        <v>0</v>
      </c>
      <c r="R77" s="4">
        <v>1</v>
      </c>
      <c r="S77" s="106">
        <v>0</v>
      </c>
      <c r="T77" s="106">
        <v>0</v>
      </c>
      <c r="U77" s="106">
        <v>4</v>
      </c>
      <c r="V77" s="93">
        <v>0</v>
      </c>
      <c r="W77" s="93">
        <v>0</v>
      </c>
      <c r="X77" s="93">
        <v>0</v>
      </c>
      <c r="Y77" s="106">
        <v>0</v>
      </c>
      <c r="Z77" s="106">
        <v>4</v>
      </c>
      <c r="AA77"/>
      <c r="AB77"/>
      <c r="AC77"/>
      <c r="AD77"/>
      <c r="AE77"/>
      <c r="AF77"/>
      <c r="AG77"/>
      <c r="AH77"/>
      <c r="AI77"/>
      <c r="AJ77"/>
      <c r="AK77"/>
    </row>
    <row r="78" spans="1:37" ht="31.5" customHeight="1" x14ac:dyDescent="0.2">
      <c r="A78" s="100">
        <v>72</v>
      </c>
      <c r="B78" s="101"/>
      <c r="C78" s="45">
        <v>3</v>
      </c>
      <c r="D78" s="45">
        <v>3</v>
      </c>
      <c r="E78" s="45">
        <v>0</v>
      </c>
      <c r="F78" s="45">
        <v>0</v>
      </c>
      <c r="G78" s="93">
        <f t="shared" si="5"/>
        <v>1.56</v>
      </c>
      <c r="H78" s="93">
        <f t="shared" si="6"/>
        <v>98.44</v>
      </c>
      <c r="I78" s="101" t="s">
        <v>2642</v>
      </c>
      <c r="J78" s="101" t="s">
        <v>1209</v>
      </c>
      <c r="K78" s="102">
        <v>3</v>
      </c>
      <c r="L78" s="106">
        <v>0</v>
      </c>
      <c r="M78" s="106">
        <v>1</v>
      </c>
      <c r="N78" s="102">
        <v>1</v>
      </c>
      <c r="O78" s="106">
        <v>0</v>
      </c>
      <c r="P78" s="106">
        <v>0</v>
      </c>
      <c r="Q78" s="106">
        <v>0</v>
      </c>
      <c r="R78" s="102">
        <v>3</v>
      </c>
      <c r="S78" s="106">
        <v>0</v>
      </c>
      <c r="T78" s="106">
        <v>0</v>
      </c>
      <c r="U78" s="106">
        <v>3</v>
      </c>
      <c r="V78" s="93">
        <v>2</v>
      </c>
      <c r="W78" s="93">
        <v>4</v>
      </c>
      <c r="X78" s="93">
        <v>0</v>
      </c>
      <c r="Y78" s="106">
        <v>0</v>
      </c>
      <c r="Z78" s="106">
        <v>1</v>
      </c>
      <c r="AA78"/>
      <c r="AB78"/>
      <c r="AC78"/>
      <c r="AD78"/>
      <c r="AE78"/>
      <c r="AF78"/>
      <c r="AG78"/>
      <c r="AH78"/>
      <c r="AI78"/>
      <c r="AJ78"/>
      <c r="AK78"/>
    </row>
    <row r="79" spans="1:37" ht="31.5" customHeight="1" x14ac:dyDescent="0.2">
      <c r="A79" s="100">
        <v>73</v>
      </c>
      <c r="B79" s="101" t="s">
        <v>1210</v>
      </c>
      <c r="C79" s="45">
        <v>1</v>
      </c>
      <c r="D79" s="45">
        <v>1</v>
      </c>
      <c r="E79" s="45">
        <v>5</v>
      </c>
      <c r="F79" s="45">
        <v>0</v>
      </c>
      <c r="G79" s="93">
        <f t="shared" si="5"/>
        <v>1.82</v>
      </c>
      <c r="H79" s="93">
        <f t="shared" si="6"/>
        <v>98.18</v>
      </c>
      <c r="I79" s="101" t="s">
        <v>2643</v>
      </c>
      <c r="J79" s="101" t="s">
        <v>2827</v>
      </c>
      <c r="K79" s="102">
        <v>0</v>
      </c>
      <c r="L79" s="106">
        <v>0</v>
      </c>
      <c r="M79" s="106">
        <v>0</v>
      </c>
      <c r="N79" s="102">
        <v>0</v>
      </c>
      <c r="O79" s="106">
        <v>3</v>
      </c>
      <c r="P79" s="106">
        <v>0</v>
      </c>
      <c r="Q79" s="106">
        <v>0</v>
      </c>
      <c r="R79" s="102">
        <v>3</v>
      </c>
      <c r="S79" s="106">
        <v>0</v>
      </c>
      <c r="T79" s="106">
        <v>0</v>
      </c>
      <c r="U79" s="106">
        <v>4</v>
      </c>
      <c r="V79" s="93">
        <v>0</v>
      </c>
      <c r="W79" s="93">
        <v>2</v>
      </c>
      <c r="X79" s="93">
        <v>2</v>
      </c>
      <c r="Y79" s="106">
        <v>0</v>
      </c>
      <c r="Z79" s="106">
        <v>1</v>
      </c>
      <c r="AA79"/>
      <c r="AB79"/>
      <c r="AC79"/>
      <c r="AD79"/>
      <c r="AE79"/>
      <c r="AF79"/>
      <c r="AG79"/>
      <c r="AH79"/>
      <c r="AI79"/>
      <c r="AJ79"/>
      <c r="AK79"/>
    </row>
    <row r="80" spans="1:37" ht="31.5" customHeight="1" thickBot="1" x14ac:dyDescent="0.25">
      <c r="A80" s="161">
        <v>74</v>
      </c>
      <c r="B80" s="162" t="s">
        <v>1160</v>
      </c>
      <c r="C80" s="163">
        <v>8</v>
      </c>
      <c r="D80" s="163">
        <v>0</v>
      </c>
      <c r="E80" s="163">
        <v>1</v>
      </c>
      <c r="F80" s="163">
        <v>3</v>
      </c>
      <c r="G80" s="154">
        <f t="shared" si="5"/>
        <v>3.12</v>
      </c>
      <c r="H80" s="154">
        <f t="shared" si="6"/>
        <v>96.88</v>
      </c>
      <c r="I80" s="162" t="s">
        <v>1212</v>
      </c>
      <c r="J80" s="162" t="s">
        <v>1127</v>
      </c>
      <c r="K80" s="164">
        <v>0</v>
      </c>
      <c r="L80" s="164">
        <v>1</v>
      </c>
      <c r="M80" s="165">
        <v>0</v>
      </c>
      <c r="N80" s="164">
        <v>0</v>
      </c>
      <c r="O80" s="165">
        <v>0</v>
      </c>
      <c r="P80" s="165">
        <v>0</v>
      </c>
      <c r="Q80" s="165">
        <v>0</v>
      </c>
      <c r="R80" s="164">
        <v>0</v>
      </c>
      <c r="S80" s="165">
        <v>0</v>
      </c>
      <c r="T80" s="154">
        <v>0</v>
      </c>
      <c r="U80" s="154">
        <v>4</v>
      </c>
      <c r="V80" s="154">
        <v>0</v>
      </c>
      <c r="W80" s="154">
        <v>3</v>
      </c>
      <c r="X80" s="154">
        <v>2</v>
      </c>
      <c r="Y80" s="165">
        <v>0</v>
      </c>
      <c r="Z80" s="165">
        <v>2</v>
      </c>
      <c r="AA80"/>
      <c r="AB80"/>
      <c r="AC80"/>
      <c r="AD80"/>
      <c r="AE80"/>
      <c r="AF80"/>
      <c r="AG80"/>
      <c r="AH80"/>
      <c r="AI80"/>
      <c r="AJ80"/>
      <c r="AK80"/>
    </row>
    <row r="81" spans="1:37" s="170" customFormat="1" x14ac:dyDescent="0.2">
      <c r="A81" s="166" t="s">
        <v>87</v>
      </c>
      <c r="B81" s="167"/>
      <c r="C81" s="168">
        <f t="shared" ref="C81:H81" si="7">AVERAGE(C7:C80)</f>
        <v>8.5833333333333339</v>
      </c>
      <c r="D81" s="168">
        <f t="shared" si="7"/>
        <v>6.9722222222222223</v>
      </c>
      <c r="E81" s="168">
        <f t="shared" si="7"/>
        <v>7.0277777777777777</v>
      </c>
      <c r="F81" s="168">
        <f t="shared" si="7"/>
        <v>7.7638888888888893</v>
      </c>
      <c r="G81" s="169">
        <f t="shared" si="7"/>
        <v>7.8902777777777748</v>
      </c>
      <c r="H81" s="169">
        <f t="shared" si="7"/>
        <v>92.109722222222175</v>
      </c>
      <c r="I81" s="167"/>
      <c r="J81" s="167"/>
      <c r="K81" s="168">
        <f t="shared" ref="K81:Y81" si="8">AVERAGE(K7:K80)</f>
        <v>1.7222222222222223</v>
      </c>
      <c r="L81" s="168">
        <f t="shared" si="8"/>
        <v>0.63888888888888884</v>
      </c>
      <c r="M81" s="168">
        <f t="shared" si="8"/>
        <v>0.15277777777777779</v>
      </c>
      <c r="N81" s="168">
        <f t="shared" si="8"/>
        <v>0.18055555555555555</v>
      </c>
      <c r="O81" s="168">
        <f t="shared" si="8"/>
        <v>0.86111111111111116</v>
      </c>
      <c r="P81" s="168">
        <f t="shared" si="8"/>
        <v>0</v>
      </c>
      <c r="Q81" s="168">
        <f t="shared" si="8"/>
        <v>0.4861111111111111</v>
      </c>
      <c r="R81" s="168">
        <f t="shared" si="8"/>
        <v>2.5972222222222223</v>
      </c>
      <c r="S81" s="168">
        <f t="shared" si="8"/>
        <v>0</v>
      </c>
      <c r="T81" s="169">
        <f t="shared" si="8"/>
        <v>0.15277777777777779</v>
      </c>
      <c r="U81" s="169">
        <f t="shared" si="8"/>
        <v>3.0694444444444446</v>
      </c>
      <c r="V81" s="169">
        <f t="shared" si="8"/>
        <v>0.15277777777777779</v>
      </c>
      <c r="W81" s="168">
        <f t="shared" si="8"/>
        <v>1.4305555555555556</v>
      </c>
      <c r="X81" s="168">
        <f t="shared" si="8"/>
        <v>0.41666666666666669</v>
      </c>
      <c r="Y81" s="168">
        <f t="shared" si="8"/>
        <v>0</v>
      </c>
      <c r="Z81" s="168"/>
    </row>
    <row r="82" spans="1:37" s="172" customFormat="1" ht="16" thickBot="1" x14ac:dyDescent="0.25">
      <c r="A82" s="171"/>
      <c r="G82" s="173"/>
      <c r="H82" s="174"/>
      <c r="I82" s="174"/>
      <c r="J82" s="174"/>
      <c r="K82" s="174">
        <f t="shared" ref="K82:Y82" si="9">SUM(K7:K80)</f>
        <v>124</v>
      </c>
      <c r="L82" s="174">
        <f t="shared" si="9"/>
        <v>46</v>
      </c>
      <c r="M82" s="174">
        <f t="shared" si="9"/>
        <v>11</v>
      </c>
      <c r="N82" s="175">
        <f t="shared" si="9"/>
        <v>13</v>
      </c>
      <c r="O82" s="175">
        <f t="shared" si="9"/>
        <v>62</v>
      </c>
      <c r="P82" s="175">
        <f t="shared" si="9"/>
        <v>0</v>
      </c>
      <c r="Q82" s="175">
        <f t="shared" si="9"/>
        <v>35</v>
      </c>
      <c r="R82" s="175">
        <f t="shared" si="9"/>
        <v>187</v>
      </c>
      <c r="S82" s="175">
        <f t="shared" si="9"/>
        <v>0</v>
      </c>
      <c r="T82" s="175">
        <f t="shared" si="9"/>
        <v>11</v>
      </c>
      <c r="U82" s="175">
        <f t="shared" si="9"/>
        <v>221</v>
      </c>
      <c r="V82" s="175">
        <f t="shared" si="9"/>
        <v>11</v>
      </c>
      <c r="W82" s="175">
        <f t="shared" si="9"/>
        <v>103</v>
      </c>
      <c r="X82" s="175">
        <f t="shared" si="9"/>
        <v>30</v>
      </c>
      <c r="Y82" s="175">
        <f t="shared" si="9"/>
        <v>0</v>
      </c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</row>
    <row r="83" spans="1:37" s="2" customFormat="1" x14ac:dyDescent="0.2">
      <c r="A83"/>
      <c r="B83"/>
      <c r="C83"/>
      <c r="D83"/>
      <c r="E83"/>
      <c r="F83" s="81"/>
      <c r="H83"/>
      <c r="I83"/>
      <c r="J83"/>
      <c r="K83"/>
      <c r="L83"/>
      <c r="M83"/>
      <c r="N83" s="3"/>
      <c r="O83" s="3"/>
      <c r="P83" s="3"/>
      <c r="Q83" s="3"/>
      <c r="R83" s="4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s="2" customFormat="1" x14ac:dyDescent="0.2">
      <c r="A84"/>
      <c r="B84"/>
      <c r="C84"/>
      <c r="D84"/>
      <c r="E84"/>
      <c r="F84" s="81"/>
      <c r="H84"/>
      <c r="I84"/>
      <c r="J84"/>
      <c r="K84"/>
      <c r="L84"/>
      <c r="M84"/>
      <c r="N84" s="3"/>
      <c r="O84" s="3"/>
      <c r="P84" s="3"/>
      <c r="Q84" s="3"/>
      <c r="R84" s="4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s="2" customFormat="1" x14ac:dyDescent="0.2">
      <c r="A85"/>
      <c r="B85"/>
      <c r="C85"/>
      <c r="D85"/>
      <c r="E85"/>
      <c r="F85" s="81"/>
      <c r="H85"/>
      <c r="I85"/>
      <c r="J85"/>
      <c r="K85"/>
      <c r="L85"/>
      <c r="M85"/>
      <c r="N85" s="3"/>
      <c r="O85" s="3"/>
      <c r="P85" s="3"/>
      <c r="Q85" s="3"/>
      <c r="R85" s="4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8" spans="1:37" x14ac:dyDescent="0.2">
      <c r="J88" s="112"/>
    </row>
  </sheetData>
  <mergeCells count="2">
    <mergeCell ref="C5:F5"/>
    <mergeCell ref="K5:AB5"/>
  </mergeCells>
  <conditionalFormatting sqref="K5:K6 K8 W19:X79 T82:T65502">
    <cfRule type="cellIs" dxfId="15" priority="8" stopIfTrue="1" operator="equal">
      <formula>"a"</formula>
    </cfRule>
  </conditionalFormatting>
  <conditionalFormatting sqref="T1:T4">
    <cfRule type="cellIs" dxfId="14" priority="1" stopIfTrue="1" operator="equal">
      <formula>"a"</formula>
    </cfRule>
  </conditionalFormatting>
  <conditionalFormatting sqref="W8:X8">
    <cfRule type="cellIs" dxfId="13" priority="6" stopIfTrue="1" operator="equal">
      <formula>"a"</formula>
    </cfRule>
  </conditionalFormatting>
  <conditionalFormatting sqref="W10:X17">
    <cfRule type="cellIs" dxfId="12" priority="4" stopIfTrue="1" operator="equal">
      <formula>"a"</formula>
    </cfRule>
  </conditionalFormatting>
  <pageMargins left="0.25" right="0.25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FF14-4AB5-4AF3-B142-48141F748B96}">
  <dimension ref="A1:AK1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3" sqref="I13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10" width="10.83203125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1213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93" customFormat="1" ht="31.5" customHeight="1" x14ac:dyDescent="0.2">
      <c r="A7" s="93" t="s">
        <v>1214</v>
      </c>
      <c r="B7" s="93" t="s">
        <v>1215</v>
      </c>
      <c r="C7" s="93">
        <v>13</v>
      </c>
      <c r="D7" s="93">
        <v>11</v>
      </c>
      <c r="E7" s="93">
        <v>9</v>
      </c>
      <c r="F7" s="93">
        <v>10</v>
      </c>
      <c r="G7" s="93">
        <f>((AVERAGE(C7:F7))*(1.04))</f>
        <v>11.18</v>
      </c>
      <c r="H7" s="93">
        <f>100-G7</f>
        <v>88.82</v>
      </c>
      <c r="I7" s="93" t="s">
        <v>1216</v>
      </c>
      <c r="J7" s="106"/>
      <c r="K7" s="93">
        <v>0</v>
      </c>
      <c r="L7" s="93">
        <v>0</v>
      </c>
      <c r="M7" s="93">
        <v>0</v>
      </c>
      <c r="N7" s="93">
        <v>3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1</v>
      </c>
      <c r="X7" s="93">
        <v>1</v>
      </c>
      <c r="Y7" s="93">
        <v>0</v>
      </c>
      <c r="Z7" s="93">
        <v>0</v>
      </c>
      <c r="AA7" s="93">
        <f>SUM(K7:Z7)</f>
        <v>5</v>
      </c>
    </row>
    <row r="8" spans="1:37" s="211" customFormat="1" ht="31.5" customHeight="1" x14ac:dyDescent="0.2">
      <c r="A8" s="211" t="s">
        <v>1218</v>
      </c>
      <c r="B8" s="211" t="s">
        <v>1219</v>
      </c>
      <c r="C8" s="211">
        <v>3</v>
      </c>
      <c r="D8" s="211">
        <v>1</v>
      </c>
      <c r="E8" s="211">
        <v>2</v>
      </c>
      <c r="F8" s="211">
        <v>4</v>
      </c>
      <c r="G8" s="211">
        <f t="shared" ref="G8:G12" si="0">((AVERAGE(C8:F8))*(1.04))</f>
        <v>2.6</v>
      </c>
      <c r="H8" s="211">
        <f t="shared" ref="H8:H12" si="1">100-G8</f>
        <v>97.4</v>
      </c>
      <c r="I8" s="211" t="s">
        <v>1216</v>
      </c>
      <c r="J8" s="211" t="s">
        <v>1220</v>
      </c>
      <c r="K8" s="211">
        <v>2</v>
      </c>
      <c r="L8" s="211">
        <v>2</v>
      </c>
      <c r="M8" s="211">
        <v>0</v>
      </c>
      <c r="N8" s="211">
        <v>0</v>
      </c>
      <c r="O8" s="211">
        <v>0</v>
      </c>
      <c r="P8" s="211">
        <v>0</v>
      </c>
      <c r="Q8" s="211">
        <v>0</v>
      </c>
      <c r="R8" s="211">
        <v>4</v>
      </c>
      <c r="S8" s="211">
        <v>0</v>
      </c>
      <c r="T8" s="211">
        <v>1</v>
      </c>
      <c r="U8" s="211">
        <v>0</v>
      </c>
      <c r="V8" s="225">
        <v>2</v>
      </c>
      <c r="W8" s="211">
        <v>2</v>
      </c>
      <c r="X8" s="211">
        <v>2</v>
      </c>
      <c r="Y8" s="211">
        <v>0</v>
      </c>
      <c r="Z8" s="211">
        <v>0</v>
      </c>
      <c r="AA8" s="211">
        <f t="shared" ref="AA8:AA12" si="2">SUM(K8:Z8)</f>
        <v>15</v>
      </c>
    </row>
    <row r="9" spans="1:37" s="229" customFormat="1" ht="31.5" customHeight="1" x14ac:dyDescent="0.2">
      <c r="A9" s="226" t="s">
        <v>1221</v>
      </c>
      <c r="B9" s="227" t="s">
        <v>1222</v>
      </c>
      <c r="C9" s="210">
        <v>4</v>
      </c>
      <c r="D9" s="210">
        <v>2</v>
      </c>
      <c r="E9" s="210">
        <v>3</v>
      </c>
      <c r="F9" s="210">
        <v>1</v>
      </c>
      <c r="G9" s="211">
        <f t="shared" si="0"/>
        <v>2.6</v>
      </c>
      <c r="H9" s="211">
        <f t="shared" si="1"/>
        <v>97.4</v>
      </c>
      <c r="I9" s="227" t="s">
        <v>1223</v>
      </c>
      <c r="J9" s="227" t="s">
        <v>1224</v>
      </c>
      <c r="K9" s="211">
        <v>0</v>
      </c>
      <c r="L9" s="228">
        <v>1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28">
        <v>4</v>
      </c>
      <c r="S9" s="211">
        <v>0</v>
      </c>
      <c r="T9" s="211">
        <v>1</v>
      </c>
      <c r="U9" s="211">
        <v>1</v>
      </c>
      <c r="V9" s="211">
        <v>3</v>
      </c>
      <c r="W9" s="211">
        <v>2</v>
      </c>
      <c r="X9" s="211">
        <v>2</v>
      </c>
      <c r="Y9" s="211">
        <v>0</v>
      </c>
      <c r="Z9" s="211">
        <v>0</v>
      </c>
      <c r="AA9" s="211">
        <f t="shared" si="2"/>
        <v>14</v>
      </c>
    </row>
    <row r="10" spans="1:37" ht="31.5" customHeight="1" x14ac:dyDescent="0.2">
      <c r="A10" s="100" t="s">
        <v>1225</v>
      </c>
      <c r="B10" s="101" t="s">
        <v>1226</v>
      </c>
      <c r="C10" s="45">
        <v>15</v>
      </c>
      <c r="D10" s="45">
        <v>2</v>
      </c>
      <c r="E10" s="45">
        <v>6</v>
      </c>
      <c r="F10" s="45">
        <v>5</v>
      </c>
      <c r="G10" s="93">
        <f t="shared" si="0"/>
        <v>7.28</v>
      </c>
      <c r="H10" s="93">
        <f t="shared" si="1"/>
        <v>92.72</v>
      </c>
      <c r="I10" s="101" t="s">
        <v>1216</v>
      </c>
      <c r="J10" s="101"/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102">
        <v>3</v>
      </c>
      <c r="S10" s="93">
        <v>0</v>
      </c>
      <c r="T10" s="93">
        <v>0</v>
      </c>
      <c r="U10" s="93">
        <v>0</v>
      </c>
      <c r="V10" s="93">
        <v>4</v>
      </c>
      <c r="W10" s="93">
        <v>0</v>
      </c>
      <c r="X10" s="93">
        <v>0</v>
      </c>
      <c r="Y10" s="93">
        <v>0</v>
      </c>
      <c r="Z10" s="93">
        <v>0</v>
      </c>
      <c r="AA10" s="93">
        <f t="shared" si="2"/>
        <v>7</v>
      </c>
      <c r="AB10"/>
      <c r="AC10"/>
      <c r="AD10"/>
      <c r="AE10"/>
      <c r="AF10"/>
      <c r="AG10"/>
      <c r="AH10"/>
      <c r="AI10"/>
      <c r="AJ10"/>
      <c r="AK10"/>
    </row>
    <row r="11" spans="1:37" s="229" customFormat="1" ht="31.5" customHeight="1" x14ac:dyDescent="0.2">
      <c r="A11" s="226" t="s">
        <v>1227</v>
      </c>
      <c r="B11" s="227" t="s">
        <v>1228</v>
      </c>
      <c r="C11" s="210">
        <v>5</v>
      </c>
      <c r="D11" s="210">
        <v>8</v>
      </c>
      <c r="E11" s="210">
        <v>11</v>
      </c>
      <c r="F11" s="210">
        <v>6</v>
      </c>
      <c r="G11" s="211">
        <f t="shared" si="0"/>
        <v>7.8000000000000007</v>
      </c>
      <c r="H11" s="211">
        <f t="shared" si="1"/>
        <v>92.2</v>
      </c>
      <c r="I11" s="227" t="s">
        <v>1229</v>
      </c>
      <c r="J11" s="227" t="s">
        <v>1220</v>
      </c>
      <c r="K11" s="228">
        <v>3</v>
      </c>
      <c r="L11" s="211">
        <v>0</v>
      </c>
      <c r="M11" s="211">
        <v>0</v>
      </c>
      <c r="N11" s="228">
        <v>3</v>
      </c>
      <c r="O11" s="211">
        <v>0</v>
      </c>
      <c r="P11" s="211">
        <v>0</v>
      </c>
      <c r="Q11" s="211">
        <v>0</v>
      </c>
      <c r="R11" s="228">
        <v>3</v>
      </c>
      <c r="S11" s="211">
        <v>0</v>
      </c>
      <c r="T11" s="211">
        <v>0</v>
      </c>
      <c r="U11" s="211">
        <v>0</v>
      </c>
      <c r="V11" s="211">
        <v>4</v>
      </c>
      <c r="W11" s="211">
        <v>2</v>
      </c>
      <c r="X11" s="211">
        <v>2</v>
      </c>
      <c r="Y11" s="211">
        <v>0</v>
      </c>
      <c r="Z11" s="211">
        <v>0</v>
      </c>
      <c r="AA11" s="211">
        <f t="shared" si="2"/>
        <v>17</v>
      </c>
    </row>
    <row r="12" spans="1:37" s="229" customFormat="1" ht="31.5" customHeight="1" thickBot="1" x14ac:dyDescent="0.25">
      <c r="A12" s="226" t="s">
        <v>1230</v>
      </c>
      <c r="B12" s="227" t="s">
        <v>1231</v>
      </c>
      <c r="C12" s="210">
        <v>7</v>
      </c>
      <c r="D12" s="210">
        <v>4</v>
      </c>
      <c r="E12" s="210">
        <v>5</v>
      </c>
      <c r="F12" s="210">
        <v>6</v>
      </c>
      <c r="G12" s="211">
        <f t="shared" si="0"/>
        <v>5.7200000000000006</v>
      </c>
      <c r="H12" s="211">
        <f t="shared" si="1"/>
        <v>94.28</v>
      </c>
      <c r="I12" s="227" t="s">
        <v>1232</v>
      </c>
      <c r="J12" s="227"/>
      <c r="K12" s="228">
        <v>3</v>
      </c>
      <c r="L12" s="228">
        <v>1</v>
      </c>
      <c r="M12" s="211">
        <v>0</v>
      </c>
      <c r="N12" s="228">
        <v>3</v>
      </c>
      <c r="O12" s="211">
        <v>0</v>
      </c>
      <c r="P12" s="211">
        <v>0</v>
      </c>
      <c r="Q12" s="211">
        <v>0</v>
      </c>
      <c r="R12" s="228">
        <v>1</v>
      </c>
      <c r="S12" s="211">
        <v>0</v>
      </c>
      <c r="T12" s="211">
        <v>2</v>
      </c>
      <c r="U12" s="211">
        <v>2</v>
      </c>
      <c r="V12" s="211">
        <v>2</v>
      </c>
      <c r="W12" s="211">
        <v>1</v>
      </c>
      <c r="X12" s="211">
        <v>1</v>
      </c>
      <c r="Y12" s="211">
        <v>0</v>
      </c>
      <c r="Z12" s="211">
        <v>0</v>
      </c>
      <c r="AA12" s="211">
        <f t="shared" si="2"/>
        <v>16</v>
      </c>
    </row>
    <row r="13" spans="1:37" s="76" customFormat="1" x14ac:dyDescent="0.2">
      <c r="A13" s="103" t="s">
        <v>87</v>
      </c>
      <c r="B13" s="207" t="s">
        <v>88</v>
      </c>
      <c r="C13" s="102">
        <f>AVERAGE(C7:C12)</f>
        <v>7.833333333333333</v>
      </c>
      <c r="D13" s="102">
        <f>AVERAGE(D7:D12)</f>
        <v>4.666666666666667</v>
      </c>
      <c r="E13" s="102">
        <f>AVERAGE(E7:E12)</f>
        <v>6</v>
      </c>
      <c r="F13" s="102">
        <f>AVERAGE(F7:F12)</f>
        <v>5.333333333333333</v>
      </c>
      <c r="G13" s="105">
        <v>6.2E-2</v>
      </c>
      <c r="H13" s="105">
        <v>0.93799999999999994</v>
      </c>
      <c r="I13" s="104"/>
      <c r="J13" s="104"/>
      <c r="K13" s="108">
        <f t="shared" ref="K13:Y13" si="3">AVERAGE(K7:K12)</f>
        <v>1.3333333333333333</v>
      </c>
      <c r="L13" s="108">
        <f t="shared" si="3"/>
        <v>0.66666666666666663</v>
      </c>
      <c r="M13" s="108">
        <f t="shared" si="3"/>
        <v>0</v>
      </c>
      <c r="N13" s="108">
        <f t="shared" si="3"/>
        <v>1.5</v>
      </c>
      <c r="O13" s="108">
        <f t="shared" si="3"/>
        <v>0</v>
      </c>
      <c r="P13" s="108">
        <f t="shared" si="3"/>
        <v>0</v>
      </c>
      <c r="Q13" s="108">
        <f t="shared" si="3"/>
        <v>0</v>
      </c>
      <c r="R13" s="108">
        <f t="shared" si="3"/>
        <v>2.5</v>
      </c>
      <c r="S13" s="108">
        <f t="shared" si="3"/>
        <v>0</v>
      </c>
      <c r="T13" s="108">
        <f t="shared" si="3"/>
        <v>0.66666666666666663</v>
      </c>
      <c r="U13" s="108">
        <f t="shared" si="3"/>
        <v>0.5</v>
      </c>
      <c r="V13" s="108">
        <f t="shared" si="3"/>
        <v>2.5</v>
      </c>
      <c r="W13" s="108">
        <f t="shared" si="3"/>
        <v>1.3333333333333333</v>
      </c>
      <c r="X13" s="108">
        <f t="shared" si="3"/>
        <v>1.3333333333333333</v>
      </c>
      <c r="Y13" s="108">
        <f t="shared" si="3"/>
        <v>0</v>
      </c>
      <c r="Z13" s="102"/>
    </row>
    <row r="14" spans="1:37" ht="16" thickBot="1" x14ac:dyDescent="0.25">
      <c r="B14" s="172" t="s">
        <v>89</v>
      </c>
      <c r="H14" s="77"/>
      <c r="I14" s="77"/>
      <c r="J14" s="77"/>
      <c r="K14" s="77">
        <f t="shared" ref="K14:Y14" si="4">SUM(K7:K12)</f>
        <v>8</v>
      </c>
      <c r="L14" s="77">
        <f t="shared" si="4"/>
        <v>4</v>
      </c>
      <c r="M14" s="77">
        <f t="shared" si="4"/>
        <v>0</v>
      </c>
      <c r="N14" s="109">
        <f t="shared" si="4"/>
        <v>9</v>
      </c>
      <c r="O14" s="109">
        <f t="shared" si="4"/>
        <v>0</v>
      </c>
      <c r="P14" s="109">
        <f t="shared" si="4"/>
        <v>0</v>
      </c>
      <c r="Q14" s="109">
        <f t="shared" si="4"/>
        <v>0</v>
      </c>
      <c r="R14" s="109">
        <f t="shared" si="4"/>
        <v>15</v>
      </c>
      <c r="S14" s="109">
        <f t="shared" si="4"/>
        <v>0</v>
      </c>
      <c r="T14" s="109">
        <f t="shared" si="4"/>
        <v>4</v>
      </c>
      <c r="U14" s="109">
        <f t="shared" si="4"/>
        <v>3</v>
      </c>
      <c r="V14" s="109">
        <f t="shared" si="4"/>
        <v>15</v>
      </c>
      <c r="W14" s="109">
        <f t="shared" si="4"/>
        <v>8</v>
      </c>
      <c r="X14" s="109">
        <f t="shared" si="4"/>
        <v>8</v>
      </c>
      <c r="Y14" s="109">
        <f t="shared" si="4"/>
        <v>0</v>
      </c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</row>
    <row r="15" spans="1:37" x14ac:dyDescent="0.2">
      <c r="B15" s="116" t="s">
        <v>90</v>
      </c>
      <c r="F15" s="81"/>
      <c r="K15">
        <f>(3/6)*100</f>
        <v>50</v>
      </c>
      <c r="L15">
        <f>(3/6)*100</f>
        <v>50</v>
      </c>
      <c r="M15">
        <v>0</v>
      </c>
      <c r="N15">
        <f>(3/6)*100</f>
        <v>50</v>
      </c>
      <c r="O15" s="3">
        <v>0</v>
      </c>
      <c r="P15" s="3">
        <v>0</v>
      </c>
      <c r="Q15" s="3">
        <v>0</v>
      </c>
      <c r="R15" s="4">
        <f>R14/1</f>
        <v>15</v>
      </c>
      <c r="S15" s="4">
        <v>0</v>
      </c>
      <c r="T15">
        <f>(3/6)*100</f>
        <v>50</v>
      </c>
      <c r="U15" s="5">
        <f>(2/6)*100</f>
        <v>33.333333333333329</v>
      </c>
      <c r="V15" s="5">
        <f>(5/6)*100</f>
        <v>83.333333333333343</v>
      </c>
      <c r="W15" s="5">
        <f>(5/6)*100</f>
        <v>83.333333333333343</v>
      </c>
      <c r="X15" s="5">
        <f>(5/6)*100</f>
        <v>83.333333333333343</v>
      </c>
      <c r="Y15" s="5">
        <v>0</v>
      </c>
    </row>
    <row r="16" spans="1:37" x14ac:dyDescent="0.2">
      <c r="B16" s="116" t="s">
        <v>91</v>
      </c>
      <c r="D16">
        <v>100</v>
      </c>
      <c r="F16" s="81"/>
    </row>
    <row r="17" spans="6:6" x14ac:dyDescent="0.2">
      <c r="F17" s="81"/>
    </row>
  </sheetData>
  <mergeCells count="2">
    <mergeCell ref="C5:F5"/>
    <mergeCell ref="K5:AB5"/>
  </mergeCells>
  <conditionalFormatting sqref="K5:K6 K8 T16:T65434">
    <cfRule type="cellIs" dxfId="11" priority="14" stopIfTrue="1" operator="equal">
      <formula>"a"</formula>
    </cfRule>
  </conditionalFormatting>
  <conditionalFormatting sqref="T1:T4">
    <cfRule type="cellIs" dxfId="10" priority="1" stopIfTrue="1" operator="equal">
      <formula>"a"</formula>
    </cfRule>
  </conditionalFormatting>
  <conditionalFormatting sqref="W8:X9">
    <cfRule type="cellIs" dxfId="9" priority="4" stopIfTrue="1" operator="equal">
      <formula>"a"</formula>
    </cfRule>
  </conditionalFormatting>
  <conditionalFormatting sqref="W11:X11">
    <cfRule type="cellIs" dxfId="8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A9B1-3368-44F1-8208-E4CA34C05F3A}">
  <dimension ref="A1:U38"/>
  <sheetViews>
    <sheetView topLeftCell="A5" zoomScaleNormal="100" zoomScaleSheetLayoutView="100" workbookViewId="0">
      <selection activeCell="H14" sqref="H14"/>
    </sheetView>
  </sheetViews>
  <sheetFormatPr baseColWidth="10" defaultColWidth="8.83203125" defaultRowHeight="15" x14ac:dyDescent="0.2"/>
  <cols>
    <col min="1" max="1" width="11.5" customWidth="1"/>
  </cols>
  <sheetData>
    <row r="1" spans="1:21" s="126" customFormat="1" ht="45" x14ac:dyDescent="0.2">
      <c r="A1" s="138" t="s">
        <v>1233</v>
      </c>
      <c r="B1" s="191" t="s">
        <v>18</v>
      </c>
      <c r="C1" s="193" t="s">
        <v>19</v>
      </c>
      <c r="D1" s="195" t="s">
        <v>20</v>
      </c>
      <c r="E1" s="191" t="s">
        <v>21</v>
      </c>
      <c r="F1" s="195" t="s">
        <v>22</v>
      </c>
      <c r="G1" s="191" t="s">
        <v>23</v>
      </c>
      <c r="H1" s="191" t="s">
        <v>24</v>
      </c>
      <c r="I1" s="191" t="s">
        <v>25</v>
      </c>
      <c r="J1" s="191" t="s">
        <v>26</v>
      </c>
      <c r="K1" s="193" t="s">
        <v>27</v>
      </c>
      <c r="L1" s="193" t="s">
        <v>28</v>
      </c>
      <c r="M1" s="191" t="s">
        <v>29</v>
      </c>
      <c r="N1" s="196" t="s">
        <v>30</v>
      </c>
      <c r="O1" s="196" t="s">
        <v>31</v>
      </c>
      <c r="P1" s="196" t="s">
        <v>32</v>
      </c>
      <c r="Q1" s="138" t="s">
        <v>1234</v>
      </c>
      <c r="R1" s="138" t="s">
        <v>1235</v>
      </c>
      <c r="S1" s="138" t="s">
        <v>1236</v>
      </c>
      <c r="T1" s="138" t="s">
        <v>1237</v>
      </c>
      <c r="U1" s="138" t="s">
        <v>1238</v>
      </c>
    </row>
    <row r="2" spans="1:21" x14ac:dyDescent="0.2">
      <c r="A2" s="199" t="s">
        <v>1239</v>
      </c>
      <c r="B2" s="93">
        <v>18</v>
      </c>
      <c r="C2" s="93">
        <v>0</v>
      </c>
      <c r="D2" s="93">
        <v>1</v>
      </c>
      <c r="E2" s="93">
        <v>19</v>
      </c>
      <c r="F2" s="93">
        <v>4</v>
      </c>
      <c r="G2" s="93">
        <v>0</v>
      </c>
      <c r="H2" s="93">
        <v>0</v>
      </c>
      <c r="I2" s="93">
        <v>49</v>
      </c>
      <c r="J2" s="93">
        <v>0</v>
      </c>
      <c r="K2" s="93">
        <v>6</v>
      </c>
      <c r="L2" s="93">
        <v>5</v>
      </c>
      <c r="M2" s="93">
        <v>39</v>
      </c>
      <c r="N2" s="93">
        <v>11</v>
      </c>
      <c r="O2" s="93">
        <v>2</v>
      </c>
      <c r="P2" s="93">
        <v>1</v>
      </c>
      <c r="Q2" s="93">
        <v>4.3899999999999997</v>
      </c>
      <c r="R2" s="93">
        <v>13</v>
      </c>
      <c r="S2" s="93">
        <v>4</v>
      </c>
      <c r="T2" s="93">
        <f t="shared" ref="T2:T9" si="0">R2/Q2</f>
        <v>2.9612756264236904</v>
      </c>
      <c r="U2" s="93">
        <f t="shared" ref="U2:U9" si="1">R2/S2</f>
        <v>3.25</v>
      </c>
    </row>
    <row r="3" spans="1:21" x14ac:dyDescent="0.2">
      <c r="A3" s="200" t="s">
        <v>1240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>
        <v>337.11</v>
      </c>
      <c r="R3" s="93">
        <v>173</v>
      </c>
      <c r="S3" s="93">
        <v>240</v>
      </c>
      <c r="T3" s="93">
        <f t="shared" si="0"/>
        <v>0.51318560707187566</v>
      </c>
      <c r="U3" s="93">
        <f t="shared" si="1"/>
        <v>0.72083333333333333</v>
      </c>
    </row>
    <row r="4" spans="1:21" ht="16" thickBot="1" x14ac:dyDescent="0.25">
      <c r="A4" s="197" t="s">
        <v>1241</v>
      </c>
      <c r="B4" s="174">
        <v>20</v>
      </c>
      <c r="C4" s="174">
        <v>3</v>
      </c>
      <c r="D4" s="174">
        <v>3</v>
      </c>
      <c r="E4" s="175">
        <v>8</v>
      </c>
      <c r="F4" s="175">
        <v>8</v>
      </c>
      <c r="G4" s="175">
        <v>3</v>
      </c>
      <c r="H4" s="175">
        <v>0</v>
      </c>
      <c r="I4" s="175">
        <v>41</v>
      </c>
      <c r="J4" s="175">
        <v>0</v>
      </c>
      <c r="K4" s="175">
        <v>7</v>
      </c>
      <c r="L4" s="175">
        <v>24</v>
      </c>
      <c r="M4" s="175">
        <v>1</v>
      </c>
      <c r="N4" s="175">
        <v>46</v>
      </c>
      <c r="O4" s="175">
        <v>14</v>
      </c>
      <c r="P4" s="175">
        <v>2</v>
      </c>
      <c r="Q4" s="93">
        <v>61.2</v>
      </c>
      <c r="R4" s="93">
        <v>30</v>
      </c>
      <c r="S4" s="93">
        <v>13</v>
      </c>
      <c r="T4" s="93">
        <f t="shared" si="0"/>
        <v>0.49019607843137253</v>
      </c>
      <c r="U4" s="93">
        <f t="shared" si="1"/>
        <v>2.3076923076923075</v>
      </c>
    </row>
    <row r="5" spans="1:21" ht="16" thickBot="1" x14ac:dyDescent="0.25">
      <c r="A5" s="201" t="s">
        <v>1242</v>
      </c>
      <c r="B5" s="184">
        <v>113</v>
      </c>
      <c r="C5" s="184">
        <v>117</v>
      </c>
      <c r="D5" s="184">
        <v>20</v>
      </c>
      <c r="E5" s="184">
        <v>10</v>
      </c>
      <c r="F5" s="184">
        <v>5</v>
      </c>
      <c r="G5" s="184">
        <v>16</v>
      </c>
      <c r="H5" s="184">
        <v>20</v>
      </c>
      <c r="I5" s="184">
        <v>36</v>
      </c>
      <c r="J5" s="184">
        <v>7</v>
      </c>
      <c r="K5" s="184">
        <v>0</v>
      </c>
      <c r="L5" s="184">
        <v>3</v>
      </c>
      <c r="M5" s="184">
        <v>5</v>
      </c>
      <c r="N5" s="184">
        <v>86</v>
      </c>
      <c r="O5" s="184">
        <v>73</v>
      </c>
      <c r="P5" s="184">
        <v>11</v>
      </c>
      <c r="Q5" s="93">
        <v>740</v>
      </c>
      <c r="R5" s="93">
        <v>104</v>
      </c>
      <c r="S5" s="93">
        <v>700</v>
      </c>
      <c r="T5" s="93">
        <f>R5/Q5</f>
        <v>0.14054054054054055</v>
      </c>
      <c r="U5" s="93">
        <f>R5/S5</f>
        <v>0.14857142857142858</v>
      </c>
    </row>
    <row r="6" spans="1:21" hidden="1" x14ac:dyDescent="0.2">
      <c r="A6" s="202" t="s">
        <v>1243</v>
      </c>
      <c r="R6" s="189">
        <v>30</v>
      </c>
    </row>
    <row r="7" spans="1:21" x14ac:dyDescent="0.2">
      <c r="A7" s="204" t="s">
        <v>1244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>
        <v>123.6</v>
      </c>
      <c r="R7" s="93">
        <v>47</v>
      </c>
      <c r="S7" s="93">
        <v>45</v>
      </c>
      <c r="T7" s="93">
        <f t="shared" si="0"/>
        <v>0.38025889967637544</v>
      </c>
      <c r="U7" s="93">
        <f t="shared" si="1"/>
        <v>1.0444444444444445</v>
      </c>
    </row>
    <row r="8" spans="1:21" x14ac:dyDescent="0.2">
      <c r="A8" s="205" t="s">
        <v>1245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>
        <v>284.77</v>
      </c>
      <c r="R8" s="93">
        <v>74</v>
      </c>
      <c r="S8" s="93">
        <v>52</v>
      </c>
      <c r="T8" s="93">
        <f t="shared" si="0"/>
        <v>0.2598588334445342</v>
      </c>
      <c r="U8" s="93">
        <f t="shared" si="1"/>
        <v>1.4230769230769231</v>
      </c>
    </row>
    <row r="9" spans="1:21" ht="16" thickBot="1" x14ac:dyDescent="0.25">
      <c r="A9" s="203" t="s">
        <v>1246</v>
      </c>
      <c r="B9" s="154">
        <v>8</v>
      </c>
      <c r="C9" s="154">
        <v>4</v>
      </c>
      <c r="D9" s="154">
        <v>0</v>
      </c>
      <c r="E9" s="154">
        <v>9</v>
      </c>
      <c r="F9" s="154">
        <v>0</v>
      </c>
      <c r="G9" s="154">
        <v>0</v>
      </c>
      <c r="H9" s="154">
        <v>0</v>
      </c>
      <c r="I9" s="154">
        <v>15</v>
      </c>
      <c r="J9" s="154">
        <v>0</v>
      </c>
      <c r="K9" s="154">
        <v>4</v>
      </c>
      <c r="L9" s="154">
        <v>3</v>
      </c>
      <c r="M9" s="154">
        <v>15</v>
      </c>
      <c r="N9" s="154">
        <v>8</v>
      </c>
      <c r="O9" s="154">
        <v>8</v>
      </c>
      <c r="P9" s="154">
        <v>0</v>
      </c>
      <c r="Q9" s="154">
        <v>9.2899999999999991</v>
      </c>
      <c r="R9" s="154">
        <v>6</v>
      </c>
      <c r="S9" s="154">
        <v>1</v>
      </c>
      <c r="T9" s="93">
        <f t="shared" si="0"/>
        <v>0.64585575888051672</v>
      </c>
      <c r="U9" s="93">
        <f t="shared" si="1"/>
        <v>6</v>
      </c>
    </row>
    <row r="10" spans="1:21" s="112" customFormat="1" x14ac:dyDescent="0.2">
      <c r="A10" s="155" t="s">
        <v>931</v>
      </c>
      <c r="B10" s="156">
        <f t="shared" ref="B10:P10" si="2">AVERAGE(B2:B9)</f>
        <v>39.75</v>
      </c>
      <c r="C10" s="156">
        <f t="shared" si="2"/>
        <v>31</v>
      </c>
      <c r="D10" s="156">
        <f t="shared" si="2"/>
        <v>6</v>
      </c>
      <c r="E10" s="156">
        <f t="shared" si="2"/>
        <v>11.5</v>
      </c>
      <c r="F10" s="156">
        <f t="shared" si="2"/>
        <v>4.25</v>
      </c>
      <c r="G10" s="156">
        <f t="shared" si="2"/>
        <v>4.75</v>
      </c>
      <c r="H10" s="156">
        <f t="shared" si="2"/>
        <v>5</v>
      </c>
      <c r="I10" s="156">
        <f t="shared" si="2"/>
        <v>35.25</v>
      </c>
      <c r="J10" s="156">
        <f t="shared" si="2"/>
        <v>1.75</v>
      </c>
      <c r="K10" s="156">
        <f t="shared" si="2"/>
        <v>4.25</v>
      </c>
      <c r="L10" s="156">
        <f t="shared" si="2"/>
        <v>8.75</v>
      </c>
      <c r="M10" s="156">
        <f t="shared" si="2"/>
        <v>15</v>
      </c>
      <c r="N10" s="156">
        <f t="shared" si="2"/>
        <v>37.75</v>
      </c>
      <c r="O10" s="156">
        <f t="shared" si="2"/>
        <v>24.25</v>
      </c>
      <c r="P10" s="157">
        <f t="shared" si="2"/>
        <v>3.5</v>
      </c>
      <c r="Q10" s="156">
        <f>AVERAGE(Q2:Q9)</f>
        <v>222.90857142857141</v>
      </c>
      <c r="R10" s="156">
        <f>AVERAGE(R2:R9)</f>
        <v>59.625</v>
      </c>
      <c r="S10" s="156"/>
      <c r="T10" s="156">
        <f>AVERAGE(T2:T9)</f>
        <v>0.77016733492412937</v>
      </c>
      <c r="U10" s="156">
        <f>AVERAGE(U2:U9)</f>
        <v>2.1278026338740625</v>
      </c>
    </row>
    <row r="11" spans="1:21" s="112" customFormat="1" ht="16" thickBot="1" x14ac:dyDescent="0.25">
      <c r="A11" s="158" t="s">
        <v>932</v>
      </c>
      <c r="B11" s="159">
        <f t="shared" ref="B11:P11" si="3">SUM(B2:B9)</f>
        <v>159</v>
      </c>
      <c r="C11" s="159">
        <f t="shared" si="3"/>
        <v>124</v>
      </c>
      <c r="D11" s="159">
        <f t="shared" si="3"/>
        <v>24</v>
      </c>
      <c r="E11" s="159">
        <f t="shared" si="3"/>
        <v>46</v>
      </c>
      <c r="F11" s="159">
        <f t="shared" si="3"/>
        <v>17</v>
      </c>
      <c r="G11" s="159">
        <f t="shared" si="3"/>
        <v>19</v>
      </c>
      <c r="H11" s="159">
        <f t="shared" si="3"/>
        <v>20</v>
      </c>
      <c r="I11" s="159">
        <f t="shared" si="3"/>
        <v>141</v>
      </c>
      <c r="J11" s="159">
        <f t="shared" si="3"/>
        <v>7</v>
      </c>
      <c r="K11" s="159">
        <f t="shared" si="3"/>
        <v>17</v>
      </c>
      <c r="L11" s="159">
        <f t="shared" si="3"/>
        <v>35</v>
      </c>
      <c r="M11" s="159">
        <f t="shared" si="3"/>
        <v>60</v>
      </c>
      <c r="N11" s="159">
        <f t="shared" si="3"/>
        <v>151</v>
      </c>
      <c r="O11" s="159">
        <f t="shared" si="3"/>
        <v>97</v>
      </c>
      <c r="P11" s="160">
        <f t="shared" si="3"/>
        <v>14</v>
      </c>
      <c r="Q11" s="187"/>
      <c r="R11" s="159"/>
      <c r="S11" s="159"/>
      <c r="T11" s="159"/>
      <c r="U11" s="159"/>
    </row>
    <row r="15" spans="1:21" x14ac:dyDescent="0.2">
      <c r="D15" t="s">
        <v>1247</v>
      </c>
    </row>
    <row r="16" spans="1:21" x14ac:dyDescent="0.2">
      <c r="C16" t="s">
        <v>1248</v>
      </c>
    </row>
    <row r="17" spans="1:19" x14ac:dyDescent="0.2">
      <c r="B17" t="s">
        <v>1249</v>
      </c>
    </row>
    <row r="18" spans="1:19" x14ac:dyDescent="0.2">
      <c r="A18" s="138" t="s">
        <v>1233</v>
      </c>
      <c r="B18" s="192" t="s">
        <v>1250</v>
      </c>
      <c r="C18" s="197" t="s">
        <v>1251</v>
      </c>
      <c r="D18" s="194" t="s">
        <v>1252</v>
      </c>
      <c r="E18" s="138" t="s">
        <v>1234</v>
      </c>
    </row>
    <row r="19" spans="1:19" x14ac:dyDescent="0.2">
      <c r="A19" s="199" t="s">
        <v>1239</v>
      </c>
      <c r="B19" s="93">
        <f t="shared" ref="B19:B26" si="4">B2+E2+G2+H2+I2+J2+M2</f>
        <v>125</v>
      </c>
      <c r="C19" s="93">
        <f>D2+F2+N2+O2+P2</f>
        <v>19</v>
      </c>
      <c r="D19" s="93">
        <f t="shared" ref="D19:D26" si="5">C2+K2+L2</f>
        <v>11</v>
      </c>
      <c r="E19" s="93">
        <v>4.3899999999999997</v>
      </c>
    </row>
    <row r="20" spans="1:19" x14ac:dyDescent="0.2">
      <c r="A20" s="200" t="s">
        <v>1240</v>
      </c>
      <c r="B20" s="93">
        <f t="shared" si="4"/>
        <v>0</v>
      </c>
      <c r="C20" s="93">
        <f>D3+F3+N3+O3+P3</f>
        <v>0</v>
      </c>
      <c r="D20" s="93">
        <f t="shared" si="5"/>
        <v>0</v>
      </c>
      <c r="E20" s="93">
        <v>337.11</v>
      </c>
    </row>
    <row r="21" spans="1:19" x14ac:dyDescent="0.2">
      <c r="A21" s="197" t="s">
        <v>1241</v>
      </c>
      <c r="B21">
        <f t="shared" si="4"/>
        <v>73</v>
      </c>
      <c r="C21">
        <f>D4+F4+N4+O4</f>
        <v>71</v>
      </c>
      <c r="D21">
        <f t="shared" si="5"/>
        <v>34</v>
      </c>
      <c r="E21" s="93">
        <v>61.2</v>
      </c>
    </row>
    <row r="22" spans="1:19" x14ac:dyDescent="0.2">
      <c r="A22" s="201" t="s">
        <v>1242</v>
      </c>
      <c r="B22" s="93">
        <f t="shared" si="4"/>
        <v>207</v>
      </c>
      <c r="C22" s="93">
        <f>D5+F5+N5+O5+P5</f>
        <v>195</v>
      </c>
      <c r="D22" s="93">
        <f t="shared" si="5"/>
        <v>120</v>
      </c>
      <c r="E22" s="93">
        <v>740</v>
      </c>
    </row>
    <row r="23" spans="1:19" hidden="1" x14ac:dyDescent="0.2">
      <c r="A23" s="202" t="s">
        <v>1243</v>
      </c>
      <c r="B23" s="198">
        <f t="shared" si="4"/>
        <v>0</v>
      </c>
      <c r="C23">
        <f>D6+F6+N6+O6+P6</f>
        <v>0</v>
      </c>
      <c r="D23">
        <f t="shared" si="5"/>
        <v>0</v>
      </c>
    </row>
    <row r="24" spans="1:19" x14ac:dyDescent="0.2">
      <c r="A24" s="204" t="s">
        <v>1244</v>
      </c>
      <c r="B24" s="93">
        <f t="shared" si="4"/>
        <v>0</v>
      </c>
      <c r="C24" s="93">
        <f>D7+F7+N7+O7+P7</f>
        <v>0</v>
      </c>
      <c r="D24" s="93">
        <f t="shared" si="5"/>
        <v>0</v>
      </c>
      <c r="E24" s="93">
        <v>123.6</v>
      </c>
    </row>
    <row r="25" spans="1:19" x14ac:dyDescent="0.2">
      <c r="A25" s="205" t="s">
        <v>1245</v>
      </c>
      <c r="B25" s="93">
        <f t="shared" si="4"/>
        <v>0</v>
      </c>
      <c r="C25" s="93">
        <f>D8+F8+N8+O8+P8</f>
        <v>0</v>
      </c>
      <c r="D25" s="93">
        <f t="shared" si="5"/>
        <v>0</v>
      </c>
      <c r="E25" s="93">
        <v>284.77</v>
      </c>
    </row>
    <row r="26" spans="1:19" ht="16" thickBot="1" x14ac:dyDescent="0.25">
      <c r="A26" s="203" t="s">
        <v>1246</v>
      </c>
      <c r="B26" s="154">
        <f t="shared" si="4"/>
        <v>47</v>
      </c>
      <c r="C26" s="154">
        <f>D9+F9+N9+O9+P9</f>
        <v>16</v>
      </c>
      <c r="D26" s="154">
        <f t="shared" si="5"/>
        <v>11</v>
      </c>
      <c r="E26" s="154">
        <v>9.2899999999999991</v>
      </c>
    </row>
    <row r="27" spans="1:19" x14ac:dyDescent="0.2">
      <c r="A27" s="155" t="s">
        <v>931</v>
      </c>
      <c r="B27" s="190">
        <f>AVERAGE(B19:B26)</f>
        <v>56.5</v>
      </c>
      <c r="C27" s="190">
        <f t="shared" ref="C27:D27" si="6">AVERAGE(C19:C26)</f>
        <v>37.625</v>
      </c>
      <c r="D27" s="190">
        <f t="shared" si="6"/>
        <v>22</v>
      </c>
      <c r="E27" s="156">
        <f>AVERAGE(E19:E26)</f>
        <v>222.90857142857141</v>
      </c>
    </row>
    <row r="28" spans="1:19" ht="16" thickBot="1" x14ac:dyDescent="0.25">
      <c r="A28" s="158" t="s">
        <v>932</v>
      </c>
      <c r="B28" s="187">
        <f>SUM(B19:B26)</f>
        <v>452</v>
      </c>
      <c r="C28" s="187">
        <f t="shared" ref="C28:D28" si="7">SUM(C19:C26)</f>
        <v>301</v>
      </c>
      <c r="D28" s="187">
        <f t="shared" si="7"/>
        <v>176</v>
      </c>
      <c r="E28" s="187"/>
    </row>
    <row r="30" spans="1:19" ht="45" x14ac:dyDescent="0.2">
      <c r="E30" s="127" t="s">
        <v>18</v>
      </c>
      <c r="F30" s="127" t="s">
        <v>19</v>
      </c>
      <c r="G30" s="127" t="s">
        <v>20</v>
      </c>
      <c r="H30" s="127" t="s">
        <v>21</v>
      </c>
      <c r="I30" s="127" t="s">
        <v>22</v>
      </c>
      <c r="J30" s="127" t="s">
        <v>23</v>
      </c>
      <c r="K30" s="127" t="s">
        <v>24</v>
      </c>
      <c r="L30" s="127" t="s">
        <v>25</v>
      </c>
      <c r="M30" s="127" t="s">
        <v>26</v>
      </c>
      <c r="N30" s="127" t="s">
        <v>27</v>
      </c>
      <c r="O30" s="127" t="s">
        <v>28</v>
      </c>
      <c r="P30" s="206" t="s">
        <v>29</v>
      </c>
      <c r="Q30" s="128" t="s">
        <v>30</v>
      </c>
      <c r="R30" s="128" t="s">
        <v>31</v>
      </c>
      <c r="S30" s="128" t="s">
        <v>32</v>
      </c>
    </row>
    <row r="31" spans="1:19" x14ac:dyDescent="0.2">
      <c r="A31" t="s">
        <v>1253</v>
      </c>
      <c r="B31" t="s">
        <v>90</v>
      </c>
      <c r="E31">
        <v>61.53846153846154</v>
      </c>
      <c r="F31">
        <v>0</v>
      </c>
      <c r="G31">
        <v>7.6923076923076925</v>
      </c>
      <c r="H31">
        <v>92.307692307692307</v>
      </c>
      <c r="I31">
        <v>30.76923076923077</v>
      </c>
      <c r="J31">
        <v>0</v>
      </c>
      <c r="K31">
        <v>0</v>
      </c>
      <c r="L31">
        <v>100</v>
      </c>
      <c r="M31">
        <v>0</v>
      </c>
      <c r="N31">
        <v>30.76923076923077</v>
      </c>
      <c r="O31">
        <v>38.461538461538467</v>
      </c>
      <c r="P31">
        <v>92.307692307692307</v>
      </c>
      <c r="Q31">
        <v>46.153846153846153</v>
      </c>
      <c r="R31">
        <v>15.384615384615385</v>
      </c>
      <c r="S31">
        <v>7.6923076923076925</v>
      </c>
    </row>
    <row r="32" spans="1:19" x14ac:dyDescent="0.2">
      <c r="A32" t="s">
        <v>1253</v>
      </c>
      <c r="B32" t="s">
        <v>91</v>
      </c>
      <c r="E32">
        <v>100</v>
      </c>
    </row>
    <row r="33" spans="1:19" x14ac:dyDescent="0.2">
      <c r="A33" t="s">
        <v>1254</v>
      </c>
      <c r="B33" t="s">
        <v>90</v>
      </c>
      <c r="E33">
        <f>(11/27)*100</f>
        <v>40.74074074074074</v>
      </c>
      <c r="F33">
        <f>(3/27)*100</f>
        <v>11.111111111111111</v>
      </c>
      <c r="G33">
        <f>(3/27)*100</f>
        <v>11.111111111111111</v>
      </c>
      <c r="H33" s="3">
        <f>(5/27)*100</f>
        <v>18.518518518518519</v>
      </c>
      <c r="I33" s="3">
        <f>(6/27)*100</f>
        <v>22.222222222222221</v>
      </c>
      <c r="J33" s="3">
        <f>(2/27)*100</f>
        <v>7.4074074074074066</v>
      </c>
      <c r="K33" s="3">
        <v>0</v>
      </c>
      <c r="L33" s="116">
        <f>(21/27)*100</f>
        <v>77.777777777777786</v>
      </c>
      <c r="M33" s="116">
        <v>0</v>
      </c>
      <c r="N33" s="3">
        <f>(2/27)*100</f>
        <v>7.4074074074074066</v>
      </c>
      <c r="O33" s="117">
        <f>(16/27)*100</f>
        <v>59.259259259259252</v>
      </c>
      <c r="P33" s="117">
        <f>(1/27)*100</f>
        <v>3.7037037037037033</v>
      </c>
      <c r="Q33" s="117">
        <f>(23/27)*100</f>
        <v>85.18518518518519</v>
      </c>
      <c r="R33" s="117">
        <f>(9/27)*100</f>
        <v>33.333333333333329</v>
      </c>
      <c r="S33" s="3">
        <f>(2/27)*100</f>
        <v>7.4074074074074066</v>
      </c>
    </row>
    <row r="34" spans="1:19" x14ac:dyDescent="0.2">
      <c r="A34" t="s">
        <v>1254</v>
      </c>
      <c r="B34" t="s">
        <v>91</v>
      </c>
      <c r="E34">
        <v>100</v>
      </c>
    </row>
    <row r="35" spans="1:19" x14ac:dyDescent="0.2">
      <c r="A35" t="s">
        <v>1255</v>
      </c>
      <c r="B35" t="s">
        <v>90</v>
      </c>
      <c r="E35" s="86">
        <v>47.422680412371129</v>
      </c>
      <c r="F35" s="86">
        <v>57.731958762886592</v>
      </c>
      <c r="G35" s="86">
        <v>16.494845360824741</v>
      </c>
      <c r="H35" s="86">
        <v>7.216494845360824</v>
      </c>
      <c r="I35" s="86">
        <v>3.0927835051546393</v>
      </c>
      <c r="J35" s="86">
        <v>7.216494845360824</v>
      </c>
      <c r="K35" s="86">
        <v>5.1546391752577314</v>
      </c>
      <c r="L35" s="86">
        <v>24.742268041237114</v>
      </c>
      <c r="M35" s="86">
        <v>2.0618556701030926</v>
      </c>
      <c r="N35" s="86">
        <v>0</v>
      </c>
      <c r="O35" s="86">
        <v>3.0927835051546393</v>
      </c>
      <c r="P35" s="86">
        <v>2.0618556701030926</v>
      </c>
      <c r="Q35" s="86">
        <v>48.453608247422679</v>
      </c>
      <c r="R35" s="86">
        <v>48.453608247422679</v>
      </c>
      <c r="S35" s="86">
        <v>8.2474226804123703</v>
      </c>
    </row>
    <row r="36" spans="1:19" x14ac:dyDescent="0.2">
      <c r="A36" t="s">
        <v>1255</v>
      </c>
      <c r="B36" t="s">
        <v>91</v>
      </c>
      <c r="E36">
        <v>94</v>
      </c>
    </row>
    <row r="37" spans="1:19" x14ac:dyDescent="0.2">
      <c r="A37" t="s">
        <v>1256</v>
      </c>
      <c r="B37" t="s">
        <v>90</v>
      </c>
      <c r="E37">
        <f>(3/6)*100</f>
        <v>50</v>
      </c>
      <c r="F37">
        <f>(3/6)*100</f>
        <v>50</v>
      </c>
      <c r="G37">
        <v>0</v>
      </c>
      <c r="H37">
        <f>(3/6)*100</f>
        <v>50</v>
      </c>
      <c r="I37" s="3">
        <v>0</v>
      </c>
      <c r="J37" s="3">
        <v>0</v>
      </c>
      <c r="K37" s="3">
        <v>0</v>
      </c>
      <c r="L37" s="116">
        <f>L36/1</f>
        <v>0</v>
      </c>
      <c r="M37" s="116">
        <v>0</v>
      </c>
      <c r="N37">
        <f>(3/6)*100</f>
        <v>50</v>
      </c>
      <c r="O37" s="117">
        <f>(2/6)*100</f>
        <v>33.333333333333329</v>
      </c>
      <c r="P37" s="117">
        <f>(5/6)*100</f>
        <v>83.333333333333343</v>
      </c>
      <c r="Q37" s="117">
        <f>(5/6)*100</f>
        <v>83.333333333333343</v>
      </c>
      <c r="R37" s="117">
        <f>(5/6)*100</f>
        <v>83.333333333333343</v>
      </c>
      <c r="S37" s="117">
        <v>0</v>
      </c>
    </row>
    <row r="38" spans="1:19" x14ac:dyDescent="0.2">
      <c r="A38" t="s">
        <v>1256</v>
      </c>
      <c r="B38" t="s">
        <v>91</v>
      </c>
      <c r="E38">
        <v>100</v>
      </c>
    </row>
  </sheetData>
  <conditionalFormatting sqref="B1">
    <cfRule type="cellIs" dxfId="7" priority="5" stopIfTrue="1" operator="equal">
      <formula>"a"</formula>
    </cfRule>
  </conditionalFormatting>
  <conditionalFormatting sqref="E30">
    <cfRule type="cellIs" dxfId="6" priority="1" stopIfTrue="1" operator="equal">
      <formula>"a"</formula>
    </cfRule>
  </conditionalFormatting>
  <conditionalFormatting sqref="K4">
    <cfRule type="cellIs" dxfId="5" priority="4" stopIfTrue="1" operator="equal">
      <formula>"a"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C76C02B11374F9D42FD8593BF84E9" ma:contentTypeVersion="17" ma:contentTypeDescription="Create a new document." ma:contentTypeScope="" ma:versionID="7ec054617d2bad40ed584a0b488ed75e">
  <xsd:schema xmlns:xsd="http://www.w3.org/2001/XMLSchema" xmlns:xs="http://www.w3.org/2001/XMLSchema" xmlns:p="http://schemas.microsoft.com/office/2006/metadata/properties" xmlns:ns2="db287937-07ef-4b29-ada9-5272f0a5f582" xmlns:ns3="3793a9bd-10c4-434e-8043-200377eb265b" targetNamespace="http://schemas.microsoft.com/office/2006/metadata/properties" ma:root="true" ma:fieldsID="2a61bdbc3cc8cbc5dc4a0c612457e11c" ns2:_="" ns3:_="">
    <xsd:import namespace="db287937-07ef-4b29-ada9-5272f0a5f582"/>
    <xsd:import namespace="3793a9bd-10c4-434e-8043-200377eb2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87937-07ef-4b29-ada9-5272f0a5f5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4a04c28-2c22-4163-9f91-fa0cd6253f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3a9bd-10c4-434e-8043-200377eb2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f313315-9940-408b-b13e-9b6375a5e61c}" ma:internalName="TaxCatchAll" ma:showField="CatchAllData" ma:web="3793a9bd-10c4-434e-8043-200377eb26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93a9bd-10c4-434e-8043-200377eb265b" xsi:nil="true"/>
    <lcf76f155ced4ddcb4097134ff3c332f xmlns="db287937-07ef-4b29-ada9-5272f0a5f5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9278F4-2C8E-428C-8116-477CFA74E6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FB72B6-36BF-4C6A-B862-C021E6964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87937-07ef-4b29-ada9-5272f0a5f582"/>
    <ds:schemaRef ds:uri="3793a9bd-10c4-434e-8043-200377eb2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BA104-CC53-4350-8530-8E18587A434D}">
  <ds:schemaRefs>
    <ds:schemaRef ds:uri="http://purl.org/dc/dcmitype/"/>
    <ds:schemaRef ds:uri="http://purl.org/dc/terms/"/>
    <ds:schemaRef ds:uri="http://www.w3.org/XML/1998/namespace"/>
    <ds:schemaRef ds:uri="3793a9bd-10c4-434e-8043-200377eb265b"/>
    <ds:schemaRef ds:uri="http://schemas.microsoft.com/office/2006/documentManagement/types"/>
    <ds:schemaRef ds:uri="http://purl.org/dc/elements/1.1/"/>
    <ds:schemaRef ds:uri="db287937-07ef-4b29-ada9-5272f0a5f58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2021Bingham</vt:lpstr>
      <vt:lpstr>2021Chickasaw</vt:lpstr>
      <vt:lpstr>2022Cherokee</vt:lpstr>
      <vt:lpstr>2021Iroquois</vt:lpstr>
      <vt:lpstr>ALLPARKS</vt:lpstr>
      <vt:lpstr>2022Seneca</vt:lpstr>
      <vt:lpstr>2022Shawnee</vt:lpstr>
      <vt:lpstr>2021Tyler</vt:lpstr>
      <vt:lpstr>2021AllInvasivePresence</vt:lpstr>
      <vt:lpstr>2022Seminary</vt:lpstr>
      <vt:lpstr>Canopy09</vt:lpstr>
      <vt:lpstr>IRQ12</vt:lpstr>
      <vt:lpstr>Iroquois12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Winlock, Liz</dc:creator>
  <cp:keywords/>
  <dc:description/>
  <cp:lastModifiedBy>Nick Romano</cp:lastModifiedBy>
  <cp:revision/>
  <dcterms:created xsi:type="dcterms:W3CDTF">2021-10-15T14:50:23Z</dcterms:created>
  <dcterms:modified xsi:type="dcterms:W3CDTF">2024-11-15T21:15:33Z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0x010100360C76C02B11374F9D42FD8593BF84E9</vt:lpwstr>
  </property>
  <property fmtid="{D5CDD505-2E9C-101B-9397-08002B2CF9AE}" pid="3" name="MediaServiceImageTags">
    <vt:lpwstr/>
  </property>
</Properties>
</file>