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son\Documents\Education\PHY 2500\"/>
    </mc:Choice>
  </mc:AlternateContent>
  <xr:revisionPtr revIDLastSave="0" documentId="13_ncr:1_{5A96BEB4-1009-4E99-AA25-CE0E3DD65671}" xr6:coauthVersionLast="45" xr6:coauthVersionMax="45" xr10:uidLastSave="{00000000-0000-0000-0000-000000000000}"/>
  <bookViews>
    <workbookView xWindow="0" yWindow="0" windowWidth="20490" windowHeight="10920" xr2:uid="{729CDB1D-F249-41C9-8432-1CD81F874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1" l="1"/>
  <c r="L6" i="1"/>
  <c r="L5" i="1"/>
  <c r="L4" i="1"/>
  <c r="L3" i="1"/>
  <c r="K7" i="1"/>
  <c r="K6" i="1"/>
  <c r="K5" i="1"/>
  <c r="K4" i="1"/>
  <c r="K3" i="1"/>
  <c r="F7" i="1"/>
  <c r="F6" i="1"/>
  <c r="G6" i="1" s="1"/>
  <c r="H6" i="1" s="1"/>
  <c r="J6" i="1" s="1"/>
  <c r="F5" i="1"/>
  <c r="G5" i="1" s="1"/>
  <c r="H5" i="1" s="1"/>
  <c r="J5" i="1" s="1"/>
  <c r="F4" i="1"/>
  <c r="G4" i="1" s="1"/>
  <c r="H4" i="1" s="1"/>
  <c r="J4" i="1" s="1"/>
  <c r="F3" i="1"/>
  <c r="G3" i="1" s="1"/>
  <c r="H3" i="1" s="1"/>
  <c r="J3" i="1" s="1"/>
  <c r="G7" i="1"/>
  <c r="H7" i="1" s="1"/>
  <c r="J7" i="1" s="1"/>
</calcChain>
</file>

<file path=xl/sharedStrings.xml><?xml version="1.0" encoding="utf-8"?>
<sst xmlns="http://schemas.openxmlformats.org/spreadsheetml/2006/main" count="12" uniqueCount="11">
  <si>
    <t>Measured Voltage (in V)</t>
  </si>
  <si>
    <t>Voltage while running (in V)</t>
  </si>
  <si>
    <t>Current (in A)</t>
  </si>
  <si>
    <r>
      <t xml:space="preserve">Nominal Voltage (in </t>
    </r>
    <r>
      <rPr>
        <b/>
        <i/>
        <sz val="11"/>
        <color theme="1"/>
        <rFont val="Calibri"/>
        <family val="2"/>
        <scheme val="minor"/>
      </rPr>
      <t>V)</t>
    </r>
  </si>
  <si>
    <t>RPM</t>
  </si>
  <si>
    <t>Back EMF - Max (V)</t>
  </si>
  <si>
    <t>Back EMF - AVG</t>
  </si>
  <si>
    <t>Predicted Voltage</t>
  </si>
  <si>
    <t>% difference from predicted</t>
  </si>
  <si>
    <r>
      <rPr>
        <b/>
        <sz val="11"/>
        <color theme="1"/>
        <rFont val="Calibri"/>
        <family val="2"/>
        <scheme val="minor"/>
      </rPr>
      <t>Total Resistance (</t>
    </r>
    <r>
      <rPr>
        <b/>
        <sz val="11"/>
        <color theme="1"/>
        <rFont val="Calibri"/>
        <family val="2"/>
      </rPr>
      <t>Ω)</t>
    </r>
  </si>
  <si>
    <t>Power Consumption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</si>
</sst>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CE35-25A3-4BB5-A50F-7A740EE950C1}">
  <dimension ref="A2:L7"/>
  <sheetViews>
    <sheetView tabSelected="1" workbookViewId="0">
      <selection activeCell="G7" sqref="G7"/>
    </sheetView>
  </sheetViews>
  <sheetFormatPr defaultRowHeight="15" x14ac:dyDescent="0.25"/>
  <cols>
    <col min="1" max="1" width="22.28515625" customWidth="1"/>
    <col min="2" max="2" width="17.7109375" customWidth="1"/>
    <col min="3" max="3" width="24" customWidth="1"/>
    <col min="4" max="4" width="17.7109375" customWidth="1"/>
    <col min="9" max="9" width="24" customWidth="1"/>
  </cols>
  <sheetData>
    <row r="2" spans="1:12" ht="32.25" customHeight="1" x14ac:dyDescent="0.25">
      <c r="A2" s="1" t="s">
        <v>3</v>
      </c>
      <c r="B2" s="2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</v>
      </c>
      <c r="J2" s="1" t="s">
        <v>8</v>
      </c>
      <c r="K2" s="1" t="s">
        <v>9</v>
      </c>
      <c r="L2" s="1" t="s">
        <v>10</v>
      </c>
    </row>
    <row r="3" spans="1:12" x14ac:dyDescent="0.25">
      <c r="A3">
        <v>3</v>
      </c>
      <c r="B3">
        <v>3.2</v>
      </c>
      <c r="C3">
        <v>3.14</v>
      </c>
      <c r="D3">
        <v>0.05</v>
      </c>
      <c r="E3">
        <v>2400</v>
      </c>
      <c r="F3">
        <f>(-1)*90*2*(0.04)*0.0001*2*(PI())*(E3/60)</f>
        <v>-0.1809557368467721</v>
      </c>
      <c r="G3">
        <f>F3*2/PI()</f>
        <v>-0.11520000000000001</v>
      </c>
      <c r="H3">
        <f>B3+G3</f>
        <v>3.0848</v>
      </c>
      <c r="I3">
        <v>3.14</v>
      </c>
      <c r="J3">
        <f>(I3-H3)/H3 * 100</f>
        <v>1.7894190871369338</v>
      </c>
      <c r="K3">
        <f>I3/D3</f>
        <v>62.8</v>
      </c>
      <c r="L3">
        <f>(D3)^2*K3</f>
        <v>0.15700000000000003</v>
      </c>
    </row>
    <row r="4" spans="1:12" x14ac:dyDescent="0.25">
      <c r="A4">
        <v>4.5</v>
      </c>
      <c r="B4">
        <v>4.84</v>
      </c>
      <c r="C4">
        <v>4.74</v>
      </c>
      <c r="D4">
        <v>0.06</v>
      </c>
      <c r="E4">
        <v>3450</v>
      </c>
      <c r="F4">
        <f>(-1)*90*2*(0.04)*0.0001*2*(PI())*(E4/60)</f>
        <v>-0.26012387171723489</v>
      </c>
      <c r="G4">
        <f>F4*2/PI()</f>
        <v>-0.16560000000000002</v>
      </c>
      <c r="H4">
        <f>B4+G4</f>
        <v>4.6743999999999994</v>
      </c>
      <c r="I4">
        <v>4.74</v>
      </c>
      <c r="J4">
        <f>(I4-H4)/H4 * 100</f>
        <v>1.4033886702036791</v>
      </c>
      <c r="K4">
        <f>I4/D4</f>
        <v>79</v>
      </c>
      <c r="L4">
        <f>(D4)^2*K4</f>
        <v>0.28439999999999999</v>
      </c>
    </row>
    <row r="5" spans="1:12" x14ac:dyDescent="0.25">
      <c r="A5">
        <v>6</v>
      </c>
      <c r="B5">
        <v>6.32</v>
      </c>
      <c r="C5">
        <v>6.17</v>
      </c>
      <c r="D5">
        <v>0.08</v>
      </c>
      <c r="E5">
        <v>4050</v>
      </c>
      <c r="F5">
        <f>(-1)*90*2*(0.04)*0.0001*2*(PI())*(E5/60)</f>
        <v>-0.30536280592892795</v>
      </c>
      <c r="G5">
        <f>F5*2/PI()</f>
        <v>-0.19440000000000004</v>
      </c>
      <c r="H5">
        <f>B5+G5</f>
        <v>6.1256000000000004</v>
      </c>
      <c r="I5">
        <v>6.17</v>
      </c>
      <c r="J5">
        <f>(I5-H5)/H5 * 100</f>
        <v>0.72482695572677858</v>
      </c>
      <c r="K5">
        <f>I5/D5</f>
        <v>77.125</v>
      </c>
      <c r="L5">
        <f>(D5)^2*K5</f>
        <v>0.49360000000000004</v>
      </c>
    </row>
    <row r="6" spans="1:12" x14ac:dyDescent="0.25">
      <c r="A6">
        <v>7.5</v>
      </c>
      <c r="B6">
        <v>7.95</v>
      </c>
      <c r="C6">
        <v>7.62</v>
      </c>
      <c r="D6">
        <v>0.11</v>
      </c>
      <c r="E6">
        <v>5580</v>
      </c>
      <c r="F6">
        <f>(-1)*90*2*(0.04)*0.0001*2*(PI())*(E6/60)</f>
        <v>-0.42072208816874518</v>
      </c>
      <c r="G6">
        <f>F6*2/PI()</f>
        <v>-0.26784000000000008</v>
      </c>
      <c r="H6">
        <f>B6+G6</f>
        <v>7.6821599999999997</v>
      </c>
      <c r="I6">
        <v>7.62</v>
      </c>
      <c r="J6">
        <f>(I6-H6)/H6 * 100</f>
        <v>-0.80914742728606992</v>
      </c>
      <c r="K6">
        <f>I6/D6</f>
        <v>69.272727272727266</v>
      </c>
      <c r="L6">
        <f>(D6)^2*K6</f>
        <v>0.83819999999999995</v>
      </c>
    </row>
    <row r="7" spans="1:12" x14ac:dyDescent="0.25">
      <c r="A7">
        <v>9</v>
      </c>
      <c r="B7">
        <v>8.2799999999999994</v>
      </c>
      <c r="C7">
        <v>7.14</v>
      </c>
      <c r="D7">
        <v>0.1</v>
      </c>
      <c r="E7">
        <v>5580</v>
      </c>
      <c r="F7">
        <f>(-1)*90*2*(0.04)*0.0001*2*(PI())*(E7/60)</f>
        <v>-0.42072208816874518</v>
      </c>
      <c r="G7">
        <f>F7*2/PI()</f>
        <v>-0.26784000000000008</v>
      </c>
      <c r="H7">
        <f>B7+G7</f>
        <v>8.0121599999999997</v>
      </c>
      <c r="I7">
        <v>7.14</v>
      </c>
      <c r="J7">
        <f>(I7-H7)/H7 * 100</f>
        <v>-10.885454109753177</v>
      </c>
      <c r="K7">
        <f>I7/D7</f>
        <v>71.399999999999991</v>
      </c>
      <c r="L7">
        <f>(D7)^2*K7</f>
        <v>0.71400000000000008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Nosson</dc:creator>
  <cp:lastModifiedBy>Nosson</cp:lastModifiedBy>
  <dcterms:created xsi:type="dcterms:W3CDTF">2020-04-29T18:57:50Z</dcterms:created>
  <dcterms:modified xsi:type="dcterms:W3CDTF">2020-04-29T23:36:19Z</dcterms:modified>
</cp:coreProperties>
</file>