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rsander/Desktop/CRYPTO LYFE/Checkup/CheckupApp/"/>
    </mc:Choice>
  </mc:AlternateContent>
  <xr:revisionPtr revIDLastSave="0" documentId="8_{17F3DD22-B6EA-6F47-A7B9-4B7FCC984B65}" xr6:coauthVersionLast="34" xr6:coauthVersionMax="34" xr10:uidLastSave="{00000000-0000-0000-0000-000000000000}"/>
  <bookViews>
    <workbookView xWindow="16800" yWindow="460" windowWidth="16800" windowHeight="19060" tabRatio="601" activeTab="4" xr2:uid="{D2111FAC-7765-4369-A139-581337A7741D}"/>
  </bookViews>
  <sheets>
    <sheet name="Faab 2017" sheetId="2" r:id="rId1"/>
    <sheet name="Faab 2018" sheetId="8" r:id="rId2"/>
    <sheet name="Sheet1" sheetId="4" state="hidden" r:id="rId3"/>
    <sheet name="2018 Draft Board" sheetId="3" r:id="rId4"/>
    <sheet name="Sheet2" sheetId="9" r:id="rId5"/>
    <sheet name="Keepers" sheetId="7" r:id="rId6"/>
    <sheet name="Reference" sheetId="5" r:id="rId7"/>
  </sheets>
  <definedNames>
    <definedName name="_xlnm._FilterDatabase" localSheetId="4" hidden="1">Sheet2!$H$1:$H$17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3" l="1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F5" i="8" l="1"/>
  <c r="H22" i="7" l="1"/>
  <c r="R22" i="7"/>
  <c r="X22" i="7"/>
  <c r="AB22" i="7"/>
  <c r="P22" i="7"/>
  <c r="N22" i="7"/>
  <c r="T22" i="7" l="1"/>
  <c r="F22" i="7"/>
  <c r="Z22" i="7" l="1"/>
  <c r="V22" i="7"/>
  <c r="L22" i="7"/>
  <c r="J22" i="7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H5" i="4" l="1"/>
  <c r="H6" i="4"/>
  <c r="H7" i="4"/>
  <c r="H8" i="4"/>
  <c r="H9" i="4"/>
  <c r="H10" i="4"/>
  <c r="H11" i="4"/>
  <c r="H4" i="4"/>
  <c r="G12" i="4"/>
  <c r="F12" i="4"/>
  <c r="E12" i="4"/>
  <c r="D12" i="4"/>
  <c r="C12" i="4"/>
  <c r="B12" i="4"/>
  <c r="H12" i="4" s="1"/>
  <c r="I4" i="4" s="1"/>
  <c r="I9" i="4" l="1"/>
  <c r="I8" i="4"/>
  <c r="I11" i="4"/>
  <c r="I7" i="4"/>
  <c r="I10" i="4"/>
  <c r="I6" i="4"/>
  <c r="I5" i="4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E14" i="2"/>
  <c r="CI3" i="2"/>
  <c r="CI4" i="2"/>
  <c r="CI5" i="2"/>
  <c r="CI6" i="2"/>
  <c r="CI7" i="2"/>
  <c r="CI8" i="2"/>
  <c r="CI9" i="2"/>
  <c r="CI10" i="2"/>
  <c r="CI11" i="2"/>
  <c r="CI12" i="2"/>
  <c r="CI13" i="2"/>
  <c r="CI2" i="2"/>
  <c r="BC3" i="2"/>
  <c r="BD3" i="2" s="1"/>
  <c r="BC4" i="2"/>
  <c r="BD4" i="2" s="1"/>
  <c r="BC5" i="2"/>
  <c r="BD5" i="2" s="1"/>
  <c r="BC6" i="2"/>
  <c r="BD6" i="2" s="1"/>
  <c r="BC7" i="2"/>
  <c r="BD7" i="2" s="1"/>
  <c r="BC8" i="2"/>
  <c r="BD8" i="2" s="1"/>
  <c r="BC9" i="2"/>
  <c r="BD9" i="2" s="1"/>
  <c r="BC10" i="2"/>
  <c r="BD10" i="2" s="1"/>
  <c r="BC11" i="2"/>
  <c r="BD11" i="2" s="1"/>
  <c r="BC12" i="2"/>
  <c r="BD12" i="2" s="1"/>
  <c r="BC13" i="2"/>
  <c r="BD13" i="2" s="1"/>
  <c r="BC2" i="2"/>
  <c r="BD2" i="2" s="1"/>
  <c r="W14" i="2"/>
  <c r="U3" i="2"/>
  <c r="V3" i="2" s="1"/>
  <c r="CJ3" i="2" s="1"/>
  <c r="C3" i="2" s="1"/>
  <c r="D3" i="2" s="1"/>
  <c r="B3" i="8" s="1"/>
  <c r="D3" i="8" s="1"/>
  <c r="F3" i="8" s="1"/>
  <c r="U4" i="2"/>
  <c r="V4" i="2" s="1"/>
  <c r="U5" i="2"/>
  <c r="V5" i="2" s="1"/>
  <c r="U6" i="2"/>
  <c r="V6" i="2" s="1"/>
  <c r="CJ6" i="2" s="1"/>
  <c r="C6" i="2" s="1"/>
  <c r="D6" i="2" s="1"/>
  <c r="B6" i="8" s="1"/>
  <c r="D6" i="8" s="1"/>
  <c r="F6" i="8" s="1"/>
  <c r="U7" i="2"/>
  <c r="V7" i="2" s="1"/>
  <c r="U8" i="2"/>
  <c r="V8" i="2" s="1"/>
  <c r="U9" i="2"/>
  <c r="V9" i="2" s="1"/>
  <c r="CJ9" i="2" s="1"/>
  <c r="C9" i="2" s="1"/>
  <c r="D9" i="2" s="1"/>
  <c r="B9" i="8" s="1"/>
  <c r="D9" i="8" s="1"/>
  <c r="F9" i="8" s="1"/>
  <c r="U10" i="2"/>
  <c r="V10" i="2" s="1"/>
  <c r="CJ10" i="2" s="1"/>
  <c r="C10" i="2" s="1"/>
  <c r="D10" i="2" s="1"/>
  <c r="B10" i="8" s="1"/>
  <c r="D10" i="8" s="1"/>
  <c r="F10" i="8" s="1"/>
  <c r="U11" i="2"/>
  <c r="V11" i="2" s="1"/>
  <c r="CJ11" i="2" s="1"/>
  <c r="C11" i="2" s="1"/>
  <c r="D11" i="2" s="1"/>
  <c r="B11" i="8" s="1"/>
  <c r="D11" i="8" s="1"/>
  <c r="F11" i="8" s="1"/>
  <c r="U12" i="2"/>
  <c r="V12" i="2" s="1"/>
  <c r="U13" i="2"/>
  <c r="V13" i="2" s="1"/>
  <c r="U2" i="2"/>
  <c r="B14" i="2"/>
  <c r="B15" i="2"/>
  <c r="CJ13" i="2" l="1"/>
  <c r="C13" i="2" s="1"/>
  <c r="D13" i="2" s="1"/>
  <c r="B13" i="8" s="1"/>
  <c r="D13" i="8" s="1"/>
  <c r="F13" i="8" s="1"/>
  <c r="CJ5" i="2"/>
  <c r="C5" i="2" s="1"/>
  <c r="D5" i="2" s="1"/>
  <c r="B5" i="8" s="1"/>
  <c r="D5" i="8" s="1"/>
  <c r="CJ12" i="2"/>
  <c r="C12" i="2" s="1"/>
  <c r="D12" i="2" s="1"/>
  <c r="B12" i="8" s="1"/>
  <c r="D12" i="8" s="1"/>
  <c r="F12" i="8" s="1"/>
  <c r="CJ4" i="2"/>
  <c r="C4" i="2" s="1"/>
  <c r="D4" i="2" s="1"/>
  <c r="B4" i="8" s="1"/>
  <c r="D4" i="8" s="1"/>
  <c r="F4" i="8" s="1"/>
  <c r="BC14" i="2"/>
  <c r="CJ8" i="2"/>
  <c r="C8" i="2" s="1"/>
  <c r="D8" i="2" s="1"/>
  <c r="B8" i="8" s="1"/>
  <c r="D8" i="8" s="1"/>
  <c r="F8" i="8" s="1"/>
  <c r="CJ7" i="2"/>
  <c r="C7" i="2" s="1"/>
  <c r="D7" i="2" s="1"/>
  <c r="B7" i="8" s="1"/>
  <c r="D7" i="8" s="1"/>
  <c r="F7" i="8" s="1"/>
  <c r="CI14" i="2"/>
  <c r="U14" i="2"/>
  <c r="V2" i="2"/>
  <c r="V14" i="2" l="1"/>
  <c r="CJ2" i="2"/>
  <c r="C2" i="2" s="1"/>
  <c r="D2" i="2" s="1"/>
  <c r="B2" i="8" s="1"/>
  <c r="D2" i="8" s="1"/>
  <c r="F2" i="8" s="1"/>
  <c r="U15" i="2"/>
</calcChain>
</file>

<file path=xl/sharedStrings.xml><?xml version="1.0" encoding="utf-8"?>
<sst xmlns="http://schemas.openxmlformats.org/spreadsheetml/2006/main" count="1346" uniqueCount="577">
  <si>
    <t xml:space="preserve">Team </t>
  </si>
  <si>
    <t>Brendan</t>
  </si>
  <si>
    <t>Joey</t>
  </si>
  <si>
    <t>Trevor</t>
  </si>
  <si>
    <t>Nick</t>
  </si>
  <si>
    <t>Jacob</t>
  </si>
  <si>
    <t>Lorenz</t>
  </si>
  <si>
    <t>Vinnie</t>
  </si>
  <si>
    <t>Jason</t>
  </si>
  <si>
    <t>Kade</t>
  </si>
  <si>
    <t>Zak</t>
  </si>
  <si>
    <t>Paul</t>
  </si>
  <si>
    <t>Chris</t>
  </si>
  <si>
    <t>Post Season FAAB</t>
  </si>
  <si>
    <t>Preseason FAAB</t>
  </si>
  <si>
    <t>Distributed</t>
  </si>
  <si>
    <t>Total</t>
  </si>
  <si>
    <t>Total Free Agent Money Spent</t>
  </si>
  <si>
    <t>Remaining Salary</t>
  </si>
  <si>
    <t xml:space="preserve">Free Agency Transactions </t>
  </si>
  <si>
    <t>Trade Transaction Totals</t>
  </si>
  <si>
    <t>Total Transactions</t>
  </si>
  <si>
    <t>Traded Faab</t>
  </si>
  <si>
    <t>Roll-over ($50 Cap)</t>
  </si>
  <si>
    <t>Free Agent Acquisitions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</si>
  <si>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</si>
  <si>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</si>
  <si>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</si>
  <si>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</si>
  <si>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</si>
  <si>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</si>
  <si>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</si>
  <si>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</si>
  <si>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</si>
  <si>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</si>
  <si>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</si>
  <si>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</si>
  <si>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</si>
  <si>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</si>
  <si>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</si>
  <si>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</si>
  <si>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1,1</t>
  </si>
  <si>
    <t>3,3</t>
  </si>
  <si>
    <t>5,5</t>
  </si>
  <si>
    <t>6,6</t>
  </si>
  <si>
    <t>9,9</t>
  </si>
  <si>
    <t>10,10</t>
  </si>
  <si>
    <t>11,11</t>
  </si>
  <si>
    <t>12,12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</si>
  <si>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</si>
  <si>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</si>
  <si>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</si>
  <si>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</si>
  <si>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</si>
  <si>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</si>
  <si>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</si>
  <si>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</si>
  <si>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</si>
  <si>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</si>
  <si>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</si>
  <si>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2,1</t>
  </si>
  <si>
    <t>3,1</t>
  </si>
  <si>
    <t>4,1</t>
  </si>
  <si>
    <t>5,1</t>
  </si>
  <si>
    <t>6,1</t>
  </si>
  <si>
    <t>8,1</t>
  </si>
  <si>
    <t>9,1</t>
  </si>
  <si>
    <t>10,1</t>
  </si>
  <si>
    <t>11,1</t>
  </si>
  <si>
    <t>12,1</t>
  </si>
  <si>
    <t>13,1</t>
  </si>
  <si>
    <t>15,1</t>
  </si>
  <si>
    <t>16,1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</si>
  <si>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</si>
  <si>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</si>
  <si>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</si>
  <si>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</si>
  <si>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</si>
  <si>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</si>
  <si>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</si>
  <si>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</si>
  <si>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</si>
  <si>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</si>
  <si>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3,2</t>
  </si>
  <si>
    <t>3,4</t>
  </si>
  <si>
    <t>3,5</t>
  </si>
  <si>
    <t>3,6</t>
  </si>
  <si>
    <t>3,7</t>
  </si>
  <si>
    <t>3,8</t>
  </si>
  <si>
    <t>3,10</t>
  </si>
  <si>
    <t>3,11</t>
  </si>
  <si>
    <t>3,12</t>
  </si>
  <si>
    <t>4,2</t>
  </si>
  <si>
    <t>4,3</t>
  </si>
  <si>
    <t>4,12</t>
  </si>
  <si>
    <t>4,11</t>
  </si>
  <si>
    <t>4,9</t>
  </si>
  <si>
    <t>4,8</t>
  </si>
  <si>
    <t>4,7</t>
  </si>
  <si>
    <t>4,6</t>
  </si>
  <si>
    <t>4,5</t>
  </si>
  <si>
    <t>5,2</t>
  </si>
  <si>
    <t>5,3</t>
  </si>
  <si>
    <t>5,4</t>
  </si>
  <si>
    <t>5,6</t>
  </si>
  <si>
    <t>5,7</t>
  </si>
  <si>
    <t>5,8</t>
  </si>
  <si>
    <t>5,10</t>
  </si>
  <si>
    <t>5,12</t>
  </si>
  <si>
    <t>6,2</t>
  </si>
  <si>
    <t>6,12</t>
  </si>
  <si>
    <t>6,10</t>
  </si>
  <si>
    <t>6,8</t>
  </si>
  <si>
    <t>6,5</t>
  </si>
  <si>
    <t>6,4</t>
  </si>
  <si>
    <t>6,3</t>
  </si>
  <si>
    <t>7,2</t>
  </si>
  <si>
    <t>7,5</t>
  </si>
  <si>
    <t>7,8</t>
  </si>
  <si>
    <t>7,9</t>
  </si>
  <si>
    <t>7,10</t>
  </si>
  <si>
    <t>7,11</t>
  </si>
  <si>
    <t>8,10</t>
  </si>
  <si>
    <t>8,9</t>
  </si>
  <si>
    <t>8,5</t>
  </si>
  <si>
    <t>8,4</t>
  </si>
  <si>
    <t>8,3</t>
  </si>
  <si>
    <t>8,2</t>
  </si>
  <si>
    <t>9,3</t>
  </si>
  <si>
    <t>9,8</t>
  </si>
  <si>
    <t>9,11</t>
  </si>
  <si>
    <t>9,12</t>
  </si>
  <si>
    <t>10,12</t>
  </si>
  <si>
    <t>10,11</t>
  </si>
  <si>
    <t>10,9</t>
  </si>
  <si>
    <t>10,6</t>
  </si>
  <si>
    <t>10,5</t>
  </si>
  <si>
    <t>10,4</t>
  </si>
  <si>
    <t>10,3</t>
  </si>
  <si>
    <t>10,2</t>
  </si>
  <si>
    <t>11,2</t>
  </si>
  <si>
    <t>11,5</t>
  </si>
  <si>
    <t>11,6</t>
  </si>
  <si>
    <t>11,7</t>
  </si>
  <si>
    <t>11,9</t>
  </si>
  <si>
    <t>11,10</t>
  </si>
  <si>
    <t>11,12</t>
  </si>
  <si>
    <t>12,11</t>
  </si>
  <si>
    <t>12,10</t>
  </si>
  <si>
    <t>12,9</t>
  </si>
  <si>
    <t>12,8</t>
  </si>
  <si>
    <t>12,7</t>
  </si>
  <si>
    <t>12,6</t>
  </si>
  <si>
    <t>12,5</t>
  </si>
  <si>
    <t>12,3</t>
  </si>
  <si>
    <t>12,2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</si>
  <si>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</si>
  <si>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</si>
  <si>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</si>
  <si>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</si>
  <si>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</si>
  <si>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</si>
  <si>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</si>
  <si>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</si>
  <si>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</si>
  <si>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</si>
  <si>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14,12</t>
  </si>
  <si>
    <t>14,11</t>
  </si>
  <si>
    <t>14,10</t>
  </si>
  <si>
    <t>14,8</t>
  </si>
  <si>
    <t>14,7</t>
  </si>
  <si>
    <t>14,6</t>
  </si>
  <si>
    <t>14,5</t>
  </si>
  <si>
    <t>14,4</t>
  </si>
  <si>
    <t>14,3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</si>
  <si>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</si>
  <si>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</si>
  <si>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</si>
  <si>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</si>
  <si>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</si>
  <si>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</si>
  <si>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</si>
  <si>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</si>
  <si>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</si>
  <si>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15,12</t>
  </si>
  <si>
    <t>16,12</t>
  </si>
  <si>
    <t>16,11</t>
  </si>
  <si>
    <t>16,10</t>
  </si>
  <si>
    <t>16,9</t>
  </si>
  <si>
    <t>16,8</t>
  </si>
  <si>
    <t>16,7</t>
  </si>
  <si>
    <t>16,6</t>
  </si>
  <si>
    <t>16,5</t>
  </si>
  <si>
    <t>16,4</t>
  </si>
  <si>
    <t>16,3</t>
  </si>
  <si>
    <t>16,2</t>
  </si>
  <si>
    <t>Kenyan Drake, Zay Jones</t>
  </si>
  <si>
    <t>Tevin Coleman</t>
  </si>
  <si>
    <t>Cam Newton, Leonard Fournette, 8th (2018)</t>
  </si>
  <si>
    <t>Dalvin Cook, Chris Hogan, Doug Martin, 6th (2018)</t>
  </si>
  <si>
    <t>Devin Funchess</t>
  </si>
  <si>
    <t>Greg Zuerlein</t>
  </si>
  <si>
    <t>Keenan Allen, Kenyan Drake</t>
  </si>
  <si>
    <t>Evan Engram, Rishard Matthews</t>
  </si>
  <si>
    <t>Evan Engram, 8th (2018)</t>
  </si>
  <si>
    <t>Greg Olsen, 4th (2018)</t>
  </si>
  <si>
    <t>Alfred Morris, Davante Adams, 7th (2018)</t>
  </si>
  <si>
    <t>Kelvin Benjamin, Damien Williams, 6th (2018)</t>
  </si>
  <si>
    <t>Jarvis Landry, Stefon Diggs, 5th (2018)</t>
  </si>
  <si>
    <t>Todd Gurley 8th (2018)</t>
  </si>
  <si>
    <t>Jack Doyle</t>
  </si>
  <si>
    <t>Jamison Crowder</t>
  </si>
  <si>
    <t>Ezekiel Elliot,16th (2018</t>
  </si>
  <si>
    <t>Devante Adams, 5th (2018 * Pick Chris Draft slot</t>
  </si>
  <si>
    <t>Ty Hilton , Will Fuller</t>
  </si>
  <si>
    <t>Derek Carr, Alshon Jeffery</t>
  </si>
  <si>
    <t>Chris Thompson</t>
  </si>
  <si>
    <t>Derek Carr</t>
  </si>
  <si>
    <t>Andre Ellington, Sterlin g Shepard,  Willie Snead, 3rd (2018)</t>
  </si>
  <si>
    <t>Lamar Miller, Chris Hogan, 5th (2018)</t>
  </si>
  <si>
    <t>Alshon Jeffery, 1st (2018), 5th (2019)</t>
  </si>
  <si>
    <t>Odell Beckham Jr, 9th (2018), 2nd (2019)</t>
  </si>
  <si>
    <t>Jp - 5th 2019</t>
  </si>
  <si>
    <t>Vinnie - 2nd 2019</t>
  </si>
  <si>
    <t>Greg Olsen</t>
  </si>
  <si>
    <t>Corey Davis</t>
  </si>
  <si>
    <t>Marqise Lee</t>
  </si>
  <si>
    <t>Jared Goff</t>
  </si>
  <si>
    <t>Jordy Nelson</t>
  </si>
  <si>
    <t>Alfred Morris, 16th (2018)</t>
  </si>
  <si>
    <t>5th (2018) picks 1-6 are protected becomes 6th round</t>
  </si>
  <si>
    <t>Jared Cook, 7th (2018), 6th (2019)</t>
  </si>
  <si>
    <t xml:space="preserve">Javorius Allen 8th (2018) 4th (2019) </t>
  </si>
  <si>
    <t>Chris - 4th 2019</t>
  </si>
  <si>
    <t>Zak - 6th 2019</t>
  </si>
  <si>
    <t>Dez Bryant</t>
  </si>
  <si>
    <t>Jordy Nelson, Jerick Mckinnon</t>
  </si>
  <si>
    <t>Jordy Nelson, Bilal Powell, 2nd (2018), 4th (2019)</t>
  </si>
  <si>
    <t>Devonta Freeman, Marvin Jones, 3rd (2018), 2nd (2019)</t>
  </si>
  <si>
    <t>Jacob -2nd 2019</t>
  </si>
  <si>
    <t>Zak - 4th 2019</t>
  </si>
  <si>
    <t>Dez Bryant, Koby Fleener</t>
  </si>
  <si>
    <t>Brandin Cooks, Charles Clay</t>
  </si>
  <si>
    <t>Brandon Marshall, Jarvis Landry, Isiah Crowell</t>
  </si>
  <si>
    <t>Todd Gurley, Corey Coleman</t>
  </si>
  <si>
    <t>Isaiah Crowell, Brandon Marshall</t>
  </si>
  <si>
    <t xml:space="preserve">Demarco Murray, Adam Thielen </t>
  </si>
  <si>
    <t>Doug Baldwin</t>
  </si>
  <si>
    <t>Mark Ingram, Cameron Brate</t>
  </si>
  <si>
    <t>Orleans Darkwa, 6th (2018)</t>
  </si>
  <si>
    <t>Sterling Shepard 11th (2019)</t>
  </si>
  <si>
    <t>CJ Anderson, Sammy Watkins</t>
  </si>
  <si>
    <t>Jarvis Landry</t>
  </si>
  <si>
    <t>Vernon Davis, 10th (2018)</t>
  </si>
  <si>
    <t>Ameer Abdullah 15th (2018)</t>
  </si>
  <si>
    <t>Ty Hilton, Jerick Mckinnon, Greg Olsen</t>
  </si>
  <si>
    <t>Deshaun Watson, Bilal Powell, Bennie Fowler</t>
  </si>
  <si>
    <t xml:space="preserve">Devonta Freeman, Alshon Jeffery, Demarco Murray </t>
  </si>
  <si>
    <t>LeSean McCoy, Keenan Allen, Alvin Kamara</t>
  </si>
  <si>
    <t>DeAndre Washington, 13th (2018)</t>
  </si>
  <si>
    <t>Jamaal Willims, 16th (2018)</t>
  </si>
  <si>
    <t>Alfred Morris</t>
  </si>
  <si>
    <t>Dak Prescott</t>
  </si>
  <si>
    <t>Rod Smith</t>
  </si>
  <si>
    <t>Darren McFadden</t>
  </si>
  <si>
    <t>Week 10</t>
  </si>
  <si>
    <t>Week 11</t>
  </si>
  <si>
    <t>Week 12</t>
  </si>
  <si>
    <t>Week 13</t>
  </si>
  <si>
    <t>Week 14</t>
  </si>
  <si>
    <t>Week 15</t>
  </si>
  <si>
    <t>Terrance Williams</t>
  </si>
  <si>
    <t>Ryan Switzer</t>
  </si>
  <si>
    <t>Chris Jones</t>
  </si>
  <si>
    <t>Team</t>
  </si>
  <si>
    <t>Dion Lewis</t>
  </si>
  <si>
    <t>Kerwynn Williams</t>
  </si>
  <si>
    <t>Keenan Allen</t>
  </si>
  <si>
    <t>Danny Woodhead</t>
  </si>
  <si>
    <t>Broncos</t>
  </si>
  <si>
    <t>Matt prater</t>
  </si>
  <si>
    <t>Jordan Reed</t>
  </si>
  <si>
    <t>Carson Wentz</t>
  </si>
  <si>
    <t>DeMarco Murray</t>
  </si>
  <si>
    <t>TY Hilton</t>
  </si>
  <si>
    <t>Davante Adams</t>
  </si>
  <si>
    <t>David Johnson</t>
  </si>
  <si>
    <t>Kareem Hunt</t>
  </si>
  <si>
    <t>Kenyan Drake</t>
  </si>
  <si>
    <t>Josh Gordon</t>
  </si>
  <si>
    <t>Jarvis landry</t>
  </si>
  <si>
    <t>Rob Gronkowski</t>
  </si>
  <si>
    <t>Ravens</t>
  </si>
  <si>
    <t>Justin Tucker</t>
  </si>
  <si>
    <t>Jerick Mckinnon</t>
  </si>
  <si>
    <t>Stefon Diggs</t>
  </si>
  <si>
    <t>Samaje Perine</t>
  </si>
  <si>
    <t>Dede Westbrook</t>
  </si>
  <si>
    <t>Devontea booker</t>
  </si>
  <si>
    <t>Bengals</t>
  </si>
  <si>
    <t>Aaron jones</t>
  </si>
  <si>
    <t>Aaronn Rodgers</t>
  </si>
  <si>
    <t xml:space="preserve">Case Keenum </t>
  </si>
  <si>
    <t>Matt Forte</t>
  </si>
  <si>
    <t>Todd Gurley</t>
  </si>
  <si>
    <t>Alshon Jeffery</t>
  </si>
  <si>
    <t>Sterling Shepard</t>
  </si>
  <si>
    <t>Jared cook</t>
  </si>
  <si>
    <t>Kelvin Benjamin</t>
  </si>
  <si>
    <t>Vikings</t>
  </si>
  <si>
    <t>Ryan Succop</t>
  </si>
  <si>
    <t>Danny Amendola</t>
  </si>
  <si>
    <t>Jamison crowder</t>
  </si>
  <si>
    <t>Dontrelle inman</t>
  </si>
  <si>
    <t>Austin Hooper</t>
  </si>
  <si>
    <t>Giovani Bernard</t>
  </si>
  <si>
    <t>Mike Davis</t>
  </si>
  <si>
    <t>Ty Montgomery</t>
  </si>
  <si>
    <t>Jameis Winston</t>
  </si>
  <si>
    <t>Melvin Gordon</t>
  </si>
  <si>
    <t>Duke Johnson</t>
  </si>
  <si>
    <t>Antonio Gates</t>
  </si>
  <si>
    <t>Golden Take</t>
  </si>
  <si>
    <t>Eagles</t>
  </si>
  <si>
    <t>Martavis Bryant</t>
  </si>
  <si>
    <t>Robbie Gould</t>
  </si>
  <si>
    <t>cooper Kupp</t>
  </si>
  <si>
    <t>Stephen Gostkowski</t>
  </si>
  <si>
    <t>Lamar Miller</t>
  </si>
  <si>
    <t>Leonard Fournette</t>
  </si>
  <si>
    <t>Cam Newton</t>
  </si>
  <si>
    <t>Keelan Cole</t>
  </si>
  <si>
    <t>Akeem Hunt</t>
  </si>
  <si>
    <t>Tyler Eifert</t>
  </si>
  <si>
    <t>Joe Flacco</t>
  </si>
  <si>
    <t>Ezekiel Elliott</t>
  </si>
  <si>
    <t>Jamaal Williams</t>
  </si>
  <si>
    <t>Larry Fitzgerald</t>
  </si>
  <si>
    <t>Eric Ebron</t>
  </si>
  <si>
    <t>Christian McCaffery</t>
  </si>
  <si>
    <t>Lions</t>
  </si>
  <si>
    <t>Jake elliott</t>
  </si>
  <si>
    <t>Le'Veon Bell</t>
  </si>
  <si>
    <t>Travis Kelce</t>
  </si>
  <si>
    <t>Matt Ryan</t>
  </si>
  <si>
    <t>Mohamed Sanu</t>
  </si>
  <si>
    <t>Marlon Mack</t>
  </si>
  <si>
    <t>Paul Richardson</t>
  </si>
  <si>
    <t>Julian Edelman</t>
  </si>
  <si>
    <t>Russell Wilson</t>
  </si>
  <si>
    <t>Jordan Howard</t>
  </si>
  <si>
    <t>Isaiah Crowell</t>
  </si>
  <si>
    <t>Randell Cobb</t>
  </si>
  <si>
    <t>Jermaine Kearse</t>
  </si>
  <si>
    <t>Trey Burton</t>
  </si>
  <si>
    <t>CJ Anderson</t>
  </si>
  <si>
    <t>Seahawks</t>
  </si>
  <si>
    <t>Graham Gano</t>
  </si>
  <si>
    <t>Zack Ertz</t>
  </si>
  <si>
    <t>DeAndre Hopkins</t>
  </si>
  <si>
    <t>Adrian Peterson</t>
  </si>
  <si>
    <t>Sammy Watkins</t>
  </si>
  <si>
    <t>Tarik Cohen</t>
  </si>
  <si>
    <t>Blair Walsh</t>
  </si>
  <si>
    <t>Spencer Ware</t>
  </si>
  <si>
    <t>Drew Brees</t>
  </si>
  <si>
    <t>Frank Gore</t>
  </si>
  <si>
    <t>Devonta Freeman</t>
  </si>
  <si>
    <t>Ted Ginn</t>
  </si>
  <si>
    <t>Demaryius Thomas</t>
  </si>
  <si>
    <t>Delanie Walker</t>
  </si>
  <si>
    <t>Marvin Jones</t>
  </si>
  <si>
    <t>Chargers</t>
  </si>
  <si>
    <t>Jamaal Charles</t>
  </si>
  <si>
    <t>Allen Hurns</t>
  </si>
  <si>
    <t>DeSean Jackson</t>
  </si>
  <si>
    <t>James White</t>
  </si>
  <si>
    <t>Eli Manning</t>
  </si>
  <si>
    <t xml:space="preserve">Mike Wallace </t>
  </si>
  <si>
    <t>Giorgio Tavecchio</t>
  </si>
  <si>
    <t>Tom Brady</t>
  </si>
  <si>
    <t>LeSean McCoy</t>
  </si>
  <si>
    <t>Alvin Kamara</t>
  </si>
  <si>
    <t>Julio Jones</t>
  </si>
  <si>
    <t>Adam Thielen</t>
  </si>
  <si>
    <t>Evan engram</t>
  </si>
  <si>
    <t>Robert Woods</t>
  </si>
  <si>
    <t>Bears</t>
  </si>
  <si>
    <t>Matt Bryant</t>
  </si>
  <si>
    <t>Kyle Rudolph</t>
  </si>
  <si>
    <t>Panthers</t>
  </si>
  <si>
    <t>Rishard Matthews</t>
  </si>
  <si>
    <t>Corey Clement</t>
  </si>
  <si>
    <t>Blake Bortles</t>
  </si>
  <si>
    <t>JD McKissic</t>
  </si>
  <si>
    <t>Kenny Stills</t>
  </si>
  <si>
    <t>Matthew Stafford</t>
  </si>
  <si>
    <t>Carlos Hyde</t>
  </si>
  <si>
    <t>Marshawn Lynch</t>
  </si>
  <si>
    <t>Mike Evans</t>
  </si>
  <si>
    <t>Michael thomas</t>
  </si>
  <si>
    <t>Jason Witten</t>
  </si>
  <si>
    <t>Marquise Goodwin</t>
  </si>
  <si>
    <t>Jaguars</t>
  </si>
  <si>
    <t>Wil Lutz</t>
  </si>
  <si>
    <t>Amari Cooper</t>
  </si>
  <si>
    <t>Alex Smith</t>
  </si>
  <si>
    <t>Hunter Henry</t>
  </si>
  <si>
    <t>Rams</t>
  </si>
  <si>
    <t>Josh Docton</t>
  </si>
  <si>
    <t>Cole Beasley</t>
  </si>
  <si>
    <t>Seth Roberts</t>
  </si>
  <si>
    <t>chris Thompson</t>
  </si>
  <si>
    <t>Derrick Henry</t>
  </si>
  <si>
    <t>Latavius Murray</t>
  </si>
  <si>
    <t>Michael Crabtree</t>
  </si>
  <si>
    <t>Charles Clay</t>
  </si>
  <si>
    <t>Nelson Agholor</t>
  </si>
  <si>
    <t>Patriots</t>
  </si>
  <si>
    <t>Kai Forbath</t>
  </si>
  <si>
    <t>LeGarrette Blount</t>
  </si>
  <si>
    <t>Jay Ajayi</t>
  </si>
  <si>
    <t>Emmanuel Sanders</t>
  </si>
  <si>
    <t>Doug Martin</t>
  </si>
  <si>
    <t>Chris Hogan</t>
  </si>
  <si>
    <t>Dalvin cook</t>
  </si>
  <si>
    <t>Jimmy Garoppolo</t>
  </si>
  <si>
    <t>Terrelle Pryor</t>
  </si>
  <si>
    <t>Philip Rivers</t>
  </si>
  <si>
    <t>Theo Riddick</t>
  </si>
  <si>
    <t>Bilal Powell</t>
  </si>
  <si>
    <t>JuJu Smith-Schuster</t>
  </si>
  <si>
    <t>Julius Thomas</t>
  </si>
  <si>
    <t>Orleans Darkwa</t>
  </si>
  <si>
    <t>brandin cooks</t>
  </si>
  <si>
    <t>Cheifs</t>
  </si>
  <si>
    <t>Jonathan Stewert</t>
  </si>
  <si>
    <t>Will Fuller</t>
  </si>
  <si>
    <t>Ameer Abdullah</t>
  </si>
  <si>
    <t>Tyler Lockett</t>
  </si>
  <si>
    <t>Wayne Gallman</t>
  </si>
  <si>
    <t>Deshaun Watson</t>
  </si>
  <si>
    <t>Kirk Cousins</t>
  </si>
  <si>
    <t>Mark Ingram</t>
  </si>
  <si>
    <t>Alex Collins</t>
  </si>
  <si>
    <t>AJ Green</t>
  </si>
  <si>
    <t>DeVante Parker</t>
  </si>
  <si>
    <t>Jimmy Graham</t>
  </si>
  <si>
    <t>Joe Mixon</t>
  </si>
  <si>
    <t>Steelers</t>
  </si>
  <si>
    <t>Harrison Butker</t>
  </si>
  <si>
    <t>Jeremy Maclin</t>
  </si>
  <si>
    <t>Ben Roethlisberger</t>
  </si>
  <si>
    <t>Cameron brate</t>
  </si>
  <si>
    <t>Bills</t>
  </si>
  <si>
    <t>DeAndre Washington</t>
  </si>
  <si>
    <t>Rob Kelley</t>
  </si>
  <si>
    <t>1st</t>
  </si>
  <si>
    <t>2nd</t>
  </si>
  <si>
    <t>3rd</t>
  </si>
  <si>
    <t>4th</t>
  </si>
  <si>
    <t>5th</t>
  </si>
  <si>
    <t>6th</t>
  </si>
  <si>
    <t>7th</t>
  </si>
  <si>
    <t>8th</t>
  </si>
  <si>
    <t>Tyreek Hill</t>
  </si>
  <si>
    <t>9th</t>
  </si>
  <si>
    <t>10th</t>
  </si>
  <si>
    <t>11th</t>
  </si>
  <si>
    <t>12th</t>
  </si>
  <si>
    <t>13th</t>
  </si>
  <si>
    <t>14th</t>
  </si>
  <si>
    <t>15th</t>
  </si>
  <si>
    <t>16th</t>
  </si>
  <si>
    <t>FA</t>
  </si>
  <si>
    <t>y+OB2:R25</t>
  </si>
  <si>
    <t>16TH</t>
  </si>
  <si>
    <t>Players</t>
  </si>
  <si>
    <t>Years Kept</t>
  </si>
  <si>
    <t>T. Gurley</t>
  </si>
  <si>
    <t>T. Brady</t>
  </si>
  <si>
    <t>J. Reed</t>
  </si>
  <si>
    <t>D. Johnson</t>
  </si>
  <si>
    <t>T. Lockett</t>
  </si>
  <si>
    <t>D. Freeman</t>
  </si>
  <si>
    <t>T. Kelce</t>
  </si>
  <si>
    <t>B. Marshall</t>
  </si>
  <si>
    <t>M. Evans</t>
  </si>
  <si>
    <t>M. Crabtree</t>
  </si>
  <si>
    <t>B. Cooks</t>
  </si>
  <si>
    <t>M. Ryan</t>
  </si>
  <si>
    <t>D. Adams</t>
  </si>
  <si>
    <t>M. Gordon</t>
  </si>
  <si>
    <t>J. Winston</t>
  </si>
  <si>
    <t>M. Mariota</t>
  </si>
  <si>
    <t>T. Hill</t>
  </si>
  <si>
    <t>K. Cousins</t>
  </si>
  <si>
    <t>T. Coleman</t>
  </si>
  <si>
    <t>S. Diggs</t>
  </si>
  <si>
    <t>T. Montgomery</t>
  </si>
  <si>
    <t>A. Thielen</t>
  </si>
  <si>
    <t>T. Eifert</t>
  </si>
  <si>
    <t>KC D</t>
  </si>
  <si>
    <t>M. Thomas</t>
  </si>
  <si>
    <t>C. Coleman</t>
  </si>
  <si>
    <t>J. Howard</t>
  </si>
  <si>
    <t>D. Jackson</t>
  </si>
  <si>
    <t>D. Bailey</t>
  </si>
  <si>
    <t>C. Procise</t>
  </si>
  <si>
    <t>D. Carr</t>
  </si>
  <si>
    <t>K. Dixon</t>
  </si>
  <si>
    <t>J. Ajayi</t>
  </si>
  <si>
    <t>T. Pryor</t>
  </si>
  <si>
    <t>Years Remaining</t>
  </si>
  <si>
    <t>Owners</t>
  </si>
  <si>
    <t>Robbie Anderson</t>
  </si>
  <si>
    <t>Todd Gurley (5)</t>
  </si>
  <si>
    <t>Derek Carr (11)</t>
  </si>
  <si>
    <t>Sterling Shepard (11)</t>
  </si>
  <si>
    <t>Rollover Faab</t>
  </si>
  <si>
    <t>Preseason</t>
  </si>
  <si>
    <t>Keeper Deadline</t>
  </si>
  <si>
    <t>Post Draft</t>
  </si>
  <si>
    <t>Playoff</t>
  </si>
  <si>
    <t>Offseason</t>
  </si>
  <si>
    <t xml:space="preserve">Season allotment </t>
  </si>
  <si>
    <t>Michael Thomas (7)</t>
  </si>
  <si>
    <t>FAAB COST</t>
  </si>
  <si>
    <t>Leonard Fournette (2)</t>
  </si>
  <si>
    <t>Melvin Gordon (5)</t>
  </si>
  <si>
    <t>Cooper Kupp (14)</t>
  </si>
  <si>
    <t>Alex Smith (8)</t>
  </si>
  <si>
    <t>Marquise Goodwin (9)</t>
  </si>
  <si>
    <t>Will Fuller (14)</t>
  </si>
  <si>
    <t>Deshaun Watson (6 (6,9))</t>
  </si>
  <si>
    <t>JuJu Smith-Schuster (7)</t>
  </si>
  <si>
    <t>David Johnson (6)</t>
  </si>
  <si>
    <t>Carson Wentz (9)</t>
  </si>
  <si>
    <t>Davante Adams (9)</t>
  </si>
  <si>
    <t>Devante Adams</t>
  </si>
  <si>
    <t>Cooper Kupp</t>
  </si>
  <si>
    <t>Michael Thomas</t>
  </si>
  <si>
    <t>Alvin Kamara (14)</t>
  </si>
  <si>
    <t>Adam Theilen (7th)</t>
  </si>
  <si>
    <t>Evan Engram (13)</t>
  </si>
  <si>
    <t xml:space="preserve">FAAB COST </t>
  </si>
  <si>
    <t>Evan Engram</t>
  </si>
  <si>
    <t>14,2</t>
  </si>
  <si>
    <t>Kareem Hunt (10)</t>
  </si>
  <si>
    <t>Larry Fitzgerald (3)</t>
  </si>
  <si>
    <t>4)</t>
  </si>
  <si>
    <t>Christian McCaffery (4)</t>
  </si>
  <si>
    <t>Marlon Mack (12)</t>
  </si>
  <si>
    <t>Jordan Howard (9)</t>
  </si>
  <si>
    <t>Tarik Cohen (8)</t>
  </si>
  <si>
    <t>Faab Cost</t>
  </si>
  <si>
    <t>Alex Collins (8)</t>
  </si>
  <si>
    <t>Tyreek Hill (9)</t>
  </si>
  <si>
    <t>Kirk Cousins (10)</t>
  </si>
  <si>
    <t>Dalvin Cook (4)</t>
  </si>
  <si>
    <t>Michael Crabtree (11)</t>
  </si>
  <si>
    <t>Derrick Henry (7)</t>
  </si>
  <si>
    <t>Devonta Freeman (7)</t>
  </si>
  <si>
    <t>Marvin Jones (8)</t>
  </si>
  <si>
    <t>Ted Ginn Jr. (8)</t>
  </si>
  <si>
    <t>Zach Ertz</t>
  </si>
  <si>
    <t>Ted Ginn Jr.</t>
  </si>
  <si>
    <t>Davlin Cook</t>
  </si>
  <si>
    <t>Jerick McKinnon (9)</t>
  </si>
  <si>
    <t>Stefon Diggs (7)</t>
  </si>
  <si>
    <t>Jerick McKinnon</t>
  </si>
  <si>
    <t>*Nick received a  $5 Penalty *</t>
  </si>
  <si>
    <t>Penalty</t>
  </si>
  <si>
    <t>Vinnie -12th 2019</t>
  </si>
  <si>
    <t>Joey - 4th 2019</t>
  </si>
  <si>
    <t>JP - 6th 2019</t>
  </si>
  <si>
    <t>Vinnie - 1st 2019*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</si>
</sst>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" fontId="0" fillId="0" borderId="0" xfId="0" applyNumberFormat="1"/>
    <xf numFmtId="0" fontId="0" fillId="0" borderId="0" xfId="0" applyFill="1"/>
    <xf numFmtId="16" fontId="0" fillId="0" borderId="0" xfId="0" applyNumberFormat="1"/>
    <xf numFmtId="1" fontId="0" fillId="0" borderId="0" xfId="0" applyNumberFormat="1" applyFill="1"/>
    <xf numFmtId="164" fontId="0" fillId="0" borderId="0" xfId="1" applyNumberFormat="1" applyFont="1" applyFill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164" fontId="2" fillId="0" borderId="0" xfId="1" applyNumberFormat="1" applyFont="1" applyFill="1"/>
    <xf numFmtId="164" fontId="0" fillId="0" borderId="0" xfId="1" applyNumberFormat="1" applyFont="1" applyFill="1" applyAlignment="1">
      <alignment shrinkToFit="1"/>
    </xf>
    <xf numFmtId="164" fontId="0" fillId="0" borderId="0" xfId="1" applyNumberFormat="1" applyFont="1" applyAlignment="1">
      <alignment shrinkToFit="1"/>
    </xf>
    <xf numFmtId="164" fontId="2" fillId="0" borderId="0" xfId="1" applyNumberFormat="1" applyFont="1" applyFill="1" applyAlignment="1">
      <alignment shrinkToFit="1"/>
    </xf>
    <xf numFmtId="164" fontId="0" fillId="4" borderId="0" xfId="1" applyNumberFormat="1" applyFont="1" applyFill="1" applyAlignment="1">
      <alignment shrinkToFit="1"/>
    </xf>
    <xf numFmtId="0" fontId="0" fillId="14" borderId="1" xfId="0" applyFill="1" applyBorder="1"/>
    <xf numFmtId="0" fontId="0" fillId="9" borderId="0" xfId="0" applyFill="1" applyBorder="1"/>
    <xf numFmtId="0" fontId="0" fillId="12" borderId="0" xfId="0" applyFill="1" applyBorder="1"/>
    <xf numFmtId="0" fontId="0" fillId="3" borderId="0" xfId="0" applyFill="1" applyBorder="1"/>
    <xf numFmtId="0" fontId="0" fillId="15" borderId="1" xfId="0" applyFill="1" applyBorder="1"/>
    <xf numFmtId="0" fontId="0" fillId="2" borderId="0" xfId="0" applyFill="1" applyBorder="1"/>
    <xf numFmtId="9" fontId="0" fillId="0" borderId="0" xfId="2" applyFont="1"/>
    <xf numFmtId="0" fontId="3" fillId="0" borderId="2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0" xfId="0" applyFill="1" applyBorder="1"/>
    <xf numFmtId="0" fontId="5" fillId="17" borderId="1" xfId="4" applyBorder="1"/>
    <xf numFmtId="0" fontId="4" fillId="16" borderId="1" xfId="3" applyBorder="1"/>
    <xf numFmtId="0" fontId="6" fillId="18" borderId="1" xfId="5" applyBorder="1"/>
    <xf numFmtId="0" fontId="7" fillId="18" borderId="1" xfId="6" applyFill="1" applyBorder="1"/>
    <xf numFmtId="0" fontId="0" fillId="0" borderId="0" xfId="0" applyAlignment="1">
      <alignment horizontal="center" vertical="center" wrapText="1"/>
    </xf>
    <xf numFmtId="0" fontId="8" fillId="0" borderId="0" xfId="0" applyFont="1"/>
    <xf numFmtId="0" fontId="8" fillId="0" borderId="0" xfId="0" applyFont="1" applyFill="1" applyBorder="1"/>
    <xf numFmtId="0" fontId="0" fillId="7" borderId="5" xfId="0" applyFill="1" applyBorder="1"/>
    <xf numFmtId="0" fontId="7" fillId="0" borderId="0" xfId="0" applyFont="1"/>
    <xf numFmtId="0" fontId="2" fillId="0" borderId="0" xfId="3" applyFont="1" applyFill="1" applyBorder="1"/>
    <xf numFmtId="0" fontId="2" fillId="0" borderId="0" xfId="0" applyFont="1" applyFill="1"/>
    <xf numFmtId="0" fontId="2" fillId="0" borderId="5" xfId="3" applyFont="1" applyFill="1" applyBorder="1"/>
    <xf numFmtId="0" fontId="2" fillId="0" borderId="0" xfId="0" applyFont="1"/>
    <xf numFmtId="0" fontId="9" fillId="0" borderId="0" xfId="0" applyFont="1" applyFill="1"/>
    <xf numFmtId="0" fontId="9" fillId="0" borderId="5" xfId="3" applyFont="1" applyFill="1" applyBorder="1"/>
    <xf numFmtId="0" fontId="9" fillId="0" borderId="0" xfId="0" applyFont="1"/>
    <xf numFmtId="0" fontId="2" fillId="0" borderId="6" xfId="3" applyFont="1" applyFill="1" applyBorder="1"/>
    <xf numFmtId="0" fontId="9" fillId="0" borderId="6" xfId="3" applyFont="1" applyFill="1" applyBorder="1"/>
    <xf numFmtId="0" fontId="0" fillId="0" borderId="0" xfId="0" applyAlignment="1">
      <alignment shrinkToFit="1"/>
    </xf>
    <xf numFmtId="0" fontId="0" fillId="8" borderId="0" xfId="0" applyFill="1" applyBorder="1"/>
    <xf numFmtId="0" fontId="0" fillId="0" borderId="0" xfId="0" applyBorder="1"/>
    <xf numFmtId="0" fontId="0" fillId="0" borderId="0" xfId="0" applyAlignment="1">
      <alignment horizontal="center" vertical="center" textRotation="9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/>
    <xf numFmtId="0" fontId="0" fillId="3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9" borderId="5" xfId="0" applyFill="1" applyBorder="1"/>
    <xf numFmtId="0" fontId="0" fillId="11" borderId="5" xfId="0" applyFill="1" applyBorder="1"/>
    <xf numFmtId="0" fontId="0" fillId="2" borderId="5" xfId="0" applyFill="1" applyBorder="1"/>
    <xf numFmtId="0" fontId="0" fillId="4" borderId="5" xfId="0" applyFill="1" applyBorder="1"/>
    <xf numFmtId="0" fontId="0" fillId="13" borderId="5" xfId="0" applyFill="1" applyBorder="1"/>
    <xf numFmtId="0" fontId="0" fillId="8" borderId="5" xfId="0" applyFill="1" applyBorder="1"/>
    <xf numFmtId="0" fontId="0" fillId="10" borderId="5" xfId="0" applyFill="1" applyBorder="1"/>
  </cellXfs>
  <cellStyles count="7">
    <cellStyle name="Bad" xfId="4" builtinId="27"/>
    <cellStyle name="Currency" xfId="1" builtinId="4"/>
    <cellStyle name="Good" xfId="3" builtinId="26"/>
    <cellStyle name="Neutral" xfId="5" builtinId="28"/>
    <cellStyle name="Normal" xfId="0" builtinId="0"/>
    <cellStyle name="Percent" xfId="2" builtinId="5"/>
    <cellStyle name="Warning Text" xfId="6" builtinId="11"/>
  </cellStyles>
  <dxfs count="17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16D-E81C-4187-9EB5-681810281ED5}">
  <dimension ref="A1:DO15"/>
  <sheetViews>
    <sheetView topLeftCell="CC4" zoomScale="70" zoomScaleNormal="70" workbookViewId="0">
      <selection activeCell="DD6" sqref="DD6"/>
    </sheetView>
  </sheetViews>
  <sheetFormatPr baseColWidth="10" defaultColWidth="8.83203125" defaultRowHeight="15" x14ac:dyDescent="0.2"/>
  <cols>
    <col min="1" max="1" width="10.83203125" bestFit="1" customWidth="1"/>
    <col min="2" max="2" width="14.1640625" bestFit="1" customWidth="1"/>
    <col min="3" max="3" width="15.5" bestFit="1" customWidth="1"/>
    <col min="4" max="4" width="12.5" customWidth="1"/>
    <col min="6" max="11" width="7.1640625" bestFit="1" customWidth="1"/>
    <col min="12" max="20" width="8.1640625" bestFit="1" customWidth="1"/>
    <col min="21" max="21" width="10.1640625" bestFit="1" customWidth="1"/>
    <col min="22" max="22" width="9.5" customWidth="1"/>
    <col min="23" max="23" width="11.33203125" customWidth="1"/>
    <col min="25" max="25" width="8.6640625" bestFit="1" customWidth="1"/>
    <col min="26" max="31" width="6.5" customWidth="1"/>
    <col min="32" max="33" width="5.5" customWidth="1"/>
    <col min="34" max="35" width="6.5" customWidth="1"/>
    <col min="36" max="37" width="8.33203125" bestFit="1" customWidth="1"/>
    <col min="38" max="40" width="7.83203125" bestFit="1" customWidth="1"/>
    <col min="41" max="41" width="8.33203125" bestFit="1" customWidth="1"/>
    <col min="42" max="42" width="6.83203125" bestFit="1" customWidth="1"/>
    <col min="43" max="43" width="7.33203125" bestFit="1" customWidth="1"/>
    <col min="44" max="44" width="7.6640625" bestFit="1" customWidth="1"/>
    <col min="45" max="51" width="8.1640625" bestFit="1" customWidth="1"/>
    <col min="52" max="53" width="8.5" bestFit="1" customWidth="1"/>
    <col min="54" max="54" width="7.5" bestFit="1" customWidth="1"/>
    <col min="55" max="55" width="11.1640625" customWidth="1"/>
    <col min="56" max="86" width="8.83203125" customWidth="1"/>
    <col min="89" max="119" width="9.1640625" customWidth="1"/>
  </cols>
  <sheetData>
    <row r="1" spans="1:119" ht="60" x14ac:dyDescent="0.2">
      <c r="A1" t="s">
        <v>0</v>
      </c>
      <c r="B1" s="4" t="s">
        <v>14</v>
      </c>
      <c r="C1" s="4" t="s">
        <v>13</v>
      </c>
      <c r="D1" s="4" t="s">
        <v>23</v>
      </c>
      <c r="F1" s="77" t="s">
        <v>24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4" t="s">
        <v>17</v>
      </c>
      <c r="V1" s="4" t="s">
        <v>18</v>
      </c>
      <c r="W1" s="4" t="s">
        <v>20</v>
      </c>
      <c r="X1" t="s">
        <v>0</v>
      </c>
      <c r="Y1" s="8">
        <v>43342</v>
      </c>
      <c r="Z1" s="8">
        <v>43355</v>
      </c>
      <c r="AA1" s="8">
        <v>43355</v>
      </c>
      <c r="AB1" s="8">
        <v>43360</v>
      </c>
      <c r="AC1" s="8">
        <v>43363</v>
      </c>
      <c r="AD1" s="8">
        <v>43365</v>
      </c>
      <c r="AE1" s="8">
        <v>43371</v>
      </c>
      <c r="AF1" s="8">
        <v>43376</v>
      </c>
      <c r="AG1" s="8">
        <v>43377</v>
      </c>
      <c r="AH1" s="8">
        <v>43383</v>
      </c>
      <c r="AI1" s="8">
        <v>43398</v>
      </c>
      <c r="AJ1" s="8">
        <v>43398</v>
      </c>
      <c r="AK1" s="8">
        <v>43400</v>
      </c>
      <c r="AL1" s="8">
        <v>43404</v>
      </c>
      <c r="AM1" s="8">
        <v>43404</v>
      </c>
      <c r="AN1" s="8">
        <v>43404</v>
      </c>
      <c r="AO1" s="8">
        <v>43398</v>
      </c>
      <c r="AP1" s="8">
        <v>43405</v>
      </c>
      <c r="AQ1" s="8">
        <v>43406</v>
      </c>
      <c r="AR1" s="8">
        <v>43415</v>
      </c>
      <c r="AS1" s="8">
        <v>43416</v>
      </c>
      <c r="AT1" s="8">
        <v>43418</v>
      </c>
      <c r="AU1" s="8">
        <v>43418</v>
      </c>
      <c r="AV1" s="8">
        <v>43418</v>
      </c>
      <c r="AW1" s="8">
        <v>43419</v>
      </c>
      <c r="AX1" s="8">
        <v>43421</v>
      </c>
      <c r="AY1" s="8">
        <v>43425</v>
      </c>
      <c r="AZ1" s="8">
        <v>43427</v>
      </c>
      <c r="BA1" s="8">
        <v>43430</v>
      </c>
      <c r="BB1" s="8">
        <v>43438</v>
      </c>
      <c r="BC1" s="4" t="s">
        <v>21</v>
      </c>
      <c r="BE1" s="8">
        <v>43342</v>
      </c>
      <c r="BF1" s="8">
        <v>43355</v>
      </c>
      <c r="BG1" s="8">
        <v>43355</v>
      </c>
      <c r="BH1" s="8">
        <v>43360</v>
      </c>
      <c r="BI1" s="8">
        <v>43363</v>
      </c>
      <c r="BJ1" s="8">
        <v>43365</v>
      </c>
      <c r="BK1" s="8">
        <v>43371</v>
      </c>
      <c r="BL1" s="8">
        <v>43376</v>
      </c>
      <c r="BM1" s="8">
        <v>43377</v>
      </c>
      <c r="BN1" s="8">
        <v>43383</v>
      </c>
      <c r="BO1" s="8">
        <v>43398</v>
      </c>
      <c r="BP1" s="8">
        <v>43398</v>
      </c>
      <c r="BQ1" s="8">
        <v>43400</v>
      </c>
      <c r="BR1" s="8">
        <v>43404</v>
      </c>
      <c r="BS1" s="8">
        <v>43404</v>
      </c>
      <c r="BT1" s="8">
        <v>43404</v>
      </c>
      <c r="BU1" s="8">
        <v>43405</v>
      </c>
      <c r="BV1" s="8">
        <v>43405</v>
      </c>
      <c r="BW1" s="8">
        <v>43406</v>
      </c>
      <c r="BX1" s="8">
        <v>43415</v>
      </c>
      <c r="BY1" s="8">
        <v>43416</v>
      </c>
      <c r="BZ1" s="8">
        <v>43418</v>
      </c>
      <c r="CA1" s="8">
        <v>43418</v>
      </c>
      <c r="CB1" s="8">
        <v>43418</v>
      </c>
      <c r="CC1" s="8">
        <v>43419</v>
      </c>
      <c r="CD1" s="8">
        <v>43421</v>
      </c>
      <c r="CE1" s="8">
        <v>43425</v>
      </c>
      <c r="CF1" s="8">
        <v>43427</v>
      </c>
      <c r="CG1" s="8">
        <v>43430</v>
      </c>
      <c r="CH1" s="8">
        <v>43438</v>
      </c>
      <c r="CI1" s="4" t="s">
        <v>22</v>
      </c>
      <c r="CK1" t="s">
        <v>0</v>
      </c>
      <c r="CL1" s="8">
        <v>43342</v>
      </c>
      <c r="CM1" s="8">
        <v>43355</v>
      </c>
      <c r="CN1" s="8">
        <v>43355</v>
      </c>
      <c r="CO1" s="8">
        <v>43360</v>
      </c>
      <c r="CP1" s="8">
        <v>43363</v>
      </c>
      <c r="CQ1" s="8">
        <v>43365</v>
      </c>
      <c r="CR1" s="8">
        <v>43371</v>
      </c>
      <c r="CS1" s="8">
        <v>43376</v>
      </c>
      <c r="CT1" s="8">
        <v>43377</v>
      </c>
      <c r="CU1" s="8">
        <v>43383</v>
      </c>
      <c r="CV1" s="8">
        <v>43398</v>
      </c>
      <c r="CW1" s="8">
        <v>43398</v>
      </c>
      <c r="CX1" s="8">
        <v>43400</v>
      </c>
      <c r="CY1" s="8">
        <v>43404</v>
      </c>
      <c r="CZ1" s="8">
        <v>43404</v>
      </c>
      <c r="DA1" s="8">
        <v>43404</v>
      </c>
      <c r="DB1" s="8">
        <v>43405</v>
      </c>
      <c r="DC1" s="8">
        <v>43405</v>
      </c>
      <c r="DD1" s="8">
        <v>43406</v>
      </c>
      <c r="DE1" s="8">
        <v>43415</v>
      </c>
      <c r="DF1" s="8">
        <v>43416</v>
      </c>
      <c r="DG1" s="8">
        <v>43418</v>
      </c>
      <c r="DH1" s="8">
        <v>43418</v>
      </c>
      <c r="DI1" s="8">
        <v>43418</v>
      </c>
      <c r="DJ1" s="8">
        <v>43419</v>
      </c>
      <c r="DK1" s="8">
        <v>43421</v>
      </c>
      <c r="DL1" s="8">
        <v>43425</v>
      </c>
      <c r="DM1" s="8">
        <v>43427</v>
      </c>
      <c r="DN1" s="8">
        <v>43430</v>
      </c>
      <c r="DO1" s="8">
        <v>43438</v>
      </c>
    </row>
    <row r="2" spans="1:119" ht="14.5" customHeight="1" x14ac:dyDescent="0.2">
      <c r="A2" t="s">
        <v>1</v>
      </c>
      <c r="B2" s="1">
        <v>150</v>
      </c>
      <c r="C2" s="3">
        <f>CJ2</f>
        <v>57</v>
      </c>
      <c r="D2" s="3">
        <f>IF(C2&gt;50,50,C2)</f>
        <v>50</v>
      </c>
      <c r="E2" s="75" t="s">
        <v>19</v>
      </c>
      <c r="F2" s="5">
        <v>10</v>
      </c>
      <c r="G2" s="5">
        <v>30</v>
      </c>
      <c r="H2" s="5">
        <v>20</v>
      </c>
      <c r="I2" s="5">
        <v>3</v>
      </c>
      <c r="J2" s="5">
        <v>10</v>
      </c>
      <c r="K2" s="5">
        <v>5</v>
      </c>
      <c r="L2" s="5">
        <v>10</v>
      </c>
      <c r="M2" s="5">
        <v>15</v>
      </c>
      <c r="N2" s="5">
        <v>12</v>
      </c>
      <c r="O2" s="5">
        <v>5</v>
      </c>
      <c r="P2" s="5">
        <v>3</v>
      </c>
      <c r="Q2" s="5">
        <v>0</v>
      </c>
      <c r="R2" s="5">
        <v>0</v>
      </c>
      <c r="S2" s="5">
        <v>0</v>
      </c>
      <c r="T2" s="5">
        <v>0</v>
      </c>
      <c r="U2" s="2">
        <f>SUM(F2:T2)</f>
        <v>123</v>
      </c>
      <c r="V2" s="3">
        <f t="shared" ref="V2:V13" si="0">B2-U2</f>
        <v>27</v>
      </c>
      <c r="W2" s="6">
        <v>3</v>
      </c>
      <c r="X2" t="s">
        <v>1</v>
      </c>
      <c r="AC2">
        <v>1</v>
      </c>
      <c r="AG2">
        <v>1</v>
      </c>
      <c r="AY2">
        <v>1</v>
      </c>
      <c r="BC2">
        <f t="shared" ref="BC2:BC13" si="1">SUM(Y2:BB2)</f>
        <v>3</v>
      </c>
      <c r="BD2" s="6">
        <f t="shared" ref="BD2:BD13" si="2">W2-BC2</f>
        <v>0</v>
      </c>
      <c r="BE2" s="5"/>
      <c r="BF2" s="5"/>
      <c r="BG2" s="5"/>
      <c r="BH2" s="5"/>
      <c r="BI2" s="5">
        <v>0</v>
      </c>
      <c r="BJ2" s="5"/>
      <c r="BK2" s="5"/>
      <c r="BL2" s="5"/>
      <c r="BM2" s="5">
        <v>0</v>
      </c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>
        <v>30</v>
      </c>
      <c r="CF2" s="5"/>
      <c r="CG2" s="5"/>
      <c r="CH2" s="5"/>
      <c r="CI2" s="3">
        <f>SUM(BE2:CH2)</f>
        <v>30</v>
      </c>
      <c r="CJ2" s="3">
        <f t="shared" ref="CJ2:CJ13" si="3">V2+CI2</f>
        <v>57</v>
      </c>
      <c r="CK2" t="s">
        <v>1</v>
      </c>
      <c r="CL2" s="37"/>
      <c r="CM2" s="37"/>
      <c r="CN2" s="37"/>
      <c r="CO2" s="37"/>
      <c r="CP2" s="37" t="s">
        <v>247</v>
      </c>
      <c r="CQ2" s="37"/>
      <c r="CR2" s="37"/>
      <c r="CS2" s="37"/>
      <c r="CT2" s="39" t="s">
        <v>219</v>
      </c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9" t="s">
        <v>198</v>
      </c>
      <c r="DM2" s="37"/>
      <c r="DN2" s="37"/>
      <c r="DO2" s="37"/>
    </row>
    <row r="3" spans="1:119" x14ac:dyDescent="0.2">
      <c r="A3" t="s">
        <v>2</v>
      </c>
      <c r="B3" s="1">
        <v>125</v>
      </c>
      <c r="C3" s="3">
        <f t="shared" ref="C3:C13" si="4">CJ3</f>
        <v>5</v>
      </c>
      <c r="D3" s="3">
        <f t="shared" ref="D3:D13" si="5">IF(C3&gt;50,50,C3)</f>
        <v>5</v>
      </c>
      <c r="E3" s="75"/>
      <c r="F3" s="5">
        <v>2</v>
      </c>
      <c r="G3" s="5">
        <v>3</v>
      </c>
      <c r="H3" s="5">
        <v>7</v>
      </c>
      <c r="I3" s="5">
        <v>3</v>
      </c>
      <c r="J3" s="5">
        <v>1</v>
      </c>
      <c r="K3" s="5">
        <v>32</v>
      </c>
      <c r="L3" s="5">
        <v>7</v>
      </c>
      <c r="M3" s="5">
        <v>1</v>
      </c>
      <c r="N3" s="5">
        <v>17</v>
      </c>
      <c r="O3" s="5">
        <v>12</v>
      </c>
      <c r="P3" s="5">
        <v>2</v>
      </c>
      <c r="Q3" s="5">
        <v>2</v>
      </c>
      <c r="R3" s="5">
        <v>5</v>
      </c>
      <c r="S3" s="5">
        <v>1</v>
      </c>
      <c r="T3" s="5">
        <v>0</v>
      </c>
      <c r="U3" s="2">
        <f t="shared" ref="U3:U13" si="6">SUM(F3:T3)</f>
        <v>95</v>
      </c>
      <c r="V3" s="3">
        <f t="shared" si="0"/>
        <v>30</v>
      </c>
      <c r="W3" s="6">
        <v>3</v>
      </c>
      <c r="X3" t="s">
        <v>2</v>
      </c>
      <c r="AL3">
        <v>1</v>
      </c>
      <c r="AW3">
        <v>1</v>
      </c>
      <c r="AX3">
        <v>1</v>
      </c>
      <c r="BC3">
        <f t="shared" si="1"/>
        <v>3</v>
      </c>
      <c r="BD3" s="6">
        <f t="shared" si="2"/>
        <v>0</v>
      </c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>
        <v>0</v>
      </c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>
        <v>-25</v>
      </c>
      <c r="CD3" s="10">
        <v>0</v>
      </c>
      <c r="CE3" s="10"/>
      <c r="CF3" s="10"/>
      <c r="CG3" s="10"/>
      <c r="CH3" s="10"/>
      <c r="CI3" s="3">
        <f t="shared" ref="CI3:CI13" si="7">SUM(BE3:CH3)</f>
        <v>-25</v>
      </c>
      <c r="CJ3" s="3">
        <f t="shared" si="3"/>
        <v>5</v>
      </c>
      <c r="CK3" t="s">
        <v>2</v>
      </c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9" t="s">
        <v>212</v>
      </c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 t="s">
        <v>200</v>
      </c>
      <c r="DK3" s="39" t="s">
        <v>259</v>
      </c>
      <c r="DL3" s="36"/>
      <c r="DM3" s="36"/>
      <c r="DN3" s="36"/>
      <c r="DO3" s="36"/>
    </row>
    <row r="4" spans="1:119" x14ac:dyDescent="0.2">
      <c r="A4" t="s">
        <v>3</v>
      </c>
      <c r="B4" s="1">
        <v>140</v>
      </c>
      <c r="C4" s="3">
        <f t="shared" si="4"/>
        <v>31</v>
      </c>
      <c r="D4" s="3">
        <f t="shared" si="5"/>
        <v>31</v>
      </c>
      <c r="E4" s="75"/>
      <c r="F4" s="5">
        <v>1</v>
      </c>
      <c r="G4" s="5">
        <v>82</v>
      </c>
      <c r="H4" s="5">
        <v>16</v>
      </c>
      <c r="I4" s="5">
        <v>4</v>
      </c>
      <c r="J4" s="5">
        <v>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2">
        <f t="shared" si="6"/>
        <v>107</v>
      </c>
      <c r="V4" s="3">
        <f t="shared" si="0"/>
        <v>33</v>
      </c>
      <c r="W4" s="6">
        <v>3</v>
      </c>
      <c r="X4" t="s">
        <v>3</v>
      </c>
      <c r="Z4">
        <v>1</v>
      </c>
      <c r="AA4">
        <v>1</v>
      </c>
      <c r="AT4">
        <v>1</v>
      </c>
      <c r="BC4">
        <f t="shared" si="1"/>
        <v>3</v>
      </c>
      <c r="BD4" s="6">
        <f t="shared" si="2"/>
        <v>0</v>
      </c>
      <c r="BE4" s="10"/>
      <c r="BF4" s="10">
        <v>15</v>
      </c>
      <c r="BG4" s="10">
        <v>-10</v>
      </c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>
        <v>-7</v>
      </c>
      <c r="CA4" s="10"/>
      <c r="CB4" s="10"/>
      <c r="CC4" s="10"/>
      <c r="CD4" s="10"/>
      <c r="CE4" s="10"/>
      <c r="CF4" s="10"/>
      <c r="CG4" s="10"/>
      <c r="CH4" s="10"/>
      <c r="CI4" s="3">
        <f t="shared" si="7"/>
        <v>-2</v>
      </c>
      <c r="CJ4" s="3">
        <f t="shared" si="3"/>
        <v>31</v>
      </c>
      <c r="CK4" t="s">
        <v>3</v>
      </c>
      <c r="CL4" s="36"/>
      <c r="CM4" s="36" t="s">
        <v>243</v>
      </c>
      <c r="CN4" s="36" t="s">
        <v>251</v>
      </c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 t="s">
        <v>226</v>
      </c>
      <c r="DH4" s="36"/>
      <c r="DI4" s="36"/>
      <c r="DJ4" s="36"/>
      <c r="DK4" s="36"/>
      <c r="DL4" s="36"/>
      <c r="DM4" s="36"/>
      <c r="DN4" s="36"/>
      <c r="DO4" s="36"/>
    </row>
    <row r="5" spans="1:119" x14ac:dyDescent="0.2">
      <c r="A5" t="s">
        <v>4</v>
      </c>
      <c r="B5" s="1">
        <v>55</v>
      </c>
      <c r="C5" s="3">
        <f t="shared" si="4"/>
        <v>0</v>
      </c>
      <c r="D5" s="3">
        <f t="shared" si="5"/>
        <v>0</v>
      </c>
      <c r="E5" s="75"/>
      <c r="F5" s="5">
        <v>1</v>
      </c>
      <c r="G5" s="5">
        <v>1</v>
      </c>
      <c r="H5" s="5">
        <v>16</v>
      </c>
      <c r="I5" s="5">
        <v>24</v>
      </c>
      <c r="J5" s="5">
        <v>20</v>
      </c>
      <c r="K5" s="5">
        <v>4</v>
      </c>
      <c r="L5" s="5">
        <v>3</v>
      </c>
      <c r="M5" s="5">
        <v>3</v>
      </c>
      <c r="N5" s="5">
        <v>3</v>
      </c>
      <c r="O5" s="5">
        <v>8</v>
      </c>
      <c r="P5" s="5">
        <v>5</v>
      </c>
      <c r="Q5" s="5">
        <v>12</v>
      </c>
      <c r="R5" s="5">
        <v>15</v>
      </c>
      <c r="S5" s="5">
        <v>7</v>
      </c>
      <c r="T5" s="5">
        <v>9</v>
      </c>
      <c r="U5" s="2">
        <f t="shared" si="6"/>
        <v>131</v>
      </c>
      <c r="V5" s="3">
        <f t="shared" si="0"/>
        <v>-76</v>
      </c>
      <c r="W5" s="9">
        <v>10</v>
      </c>
      <c r="X5" s="7" t="s">
        <v>4</v>
      </c>
      <c r="Y5" s="7">
        <v>1</v>
      </c>
      <c r="Z5" s="7">
        <v>1</v>
      </c>
      <c r="AA5" s="7"/>
      <c r="AB5" s="7">
        <v>1</v>
      </c>
      <c r="AC5" s="7"/>
      <c r="AD5" s="7"/>
      <c r="AE5" s="7"/>
      <c r="AF5" s="7"/>
      <c r="AG5" s="7"/>
      <c r="AH5" s="7"/>
      <c r="AI5" s="7"/>
      <c r="AJ5" s="7"/>
      <c r="AK5" s="7">
        <v>1</v>
      </c>
      <c r="AL5" s="7"/>
      <c r="AM5" s="7"/>
      <c r="AN5" s="7">
        <v>1</v>
      </c>
      <c r="AO5" s="7"/>
      <c r="AP5" s="7"/>
      <c r="AQ5" s="7">
        <v>1</v>
      </c>
      <c r="AR5" s="7"/>
      <c r="AS5" s="7">
        <v>1</v>
      </c>
      <c r="AT5" s="7">
        <v>1</v>
      </c>
      <c r="AU5" s="7"/>
      <c r="AV5" s="7"/>
      <c r="AW5" s="7"/>
      <c r="AX5" s="7"/>
      <c r="AY5" s="7"/>
      <c r="AZ5" s="7"/>
      <c r="BA5" s="7">
        <v>1</v>
      </c>
      <c r="BB5" s="7">
        <v>1</v>
      </c>
      <c r="BC5" s="7">
        <f t="shared" si="1"/>
        <v>10</v>
      </c>
      <c r="BD5" s="6">
        <f t="shared" si="2"/>
        <v>0</v>
      </c>
      <c r="BE5" s="10">
        <v>55</v>
      </c>
      <c r="BF5" s="10">
        <v>-15</v>
      </c>
      <c r="BG5" s="10"/>
      <c r="BH5" s="35">
        <v>20</v>
      </c>
      <c r="BI5" s="10"/>
      <c r="BJ5" s="10"/>
      <c r="BK5" s="10"/>
      <c r="BL5" s="10"/>
      <c r="BM5" s="10"/>
      <c r="BN5" s="10"/>
      <c r="BO5" s="10"/>
      <c r="BP5" s="10"/>
      <c r="BQ5" s="10">
        <v>0</v>
      </c>
      <c r="BR5" s="10"/>
      <c r="BS5" s="10"/>
      <c r="BT5" s="10">
        <v>0</v>
      </c>
      <c r="BU5" s="10"/>
      <c r="BV5" s="10"/>
      <c r="BW5" s="10">
        <v>0</v>
      </c>
      <c r="BX5" s="10"/>
      <c r="BY5" s="10">
        <v>0</v>
      </c>
      <c r="BZ5" s="10">
        <v>7</v>
      </c>
      <c r="CA5" s="10"/>
      <c r="CB5" s="10"/>
      <c r="CC5" s="10"/>
      <c r="CD5" s="10"/>
      <c r="CE5" s="10"/>
      <c r="CF5" s="10"/>
      <c r="CG5" s="35">
        <v>9</v>
      </c>
      <c r="CH5" s="10">
        <v>0</v>
      </c>
      <c r="CI5" s="3">
        <f t="shared" si="7"/>
        <v>76</v>
      </c>
      <c r="CJ5" s="3">
        <f t="shared" si="3"/>
        <v>0</v>
      </c>
      <c r="CK5" s="7" t="s">
        <v>4</v>
      </c>
      <c r="CL5" s="36" t="s">
        <v>245</v>
      </c>
      <c r="CM5" s="36" t="s">
        <v>244</v>
      </c>
      <c r="CN5" s="36"/>
      <c r="CO5" s="38" t="s">
        <v>241</v>
      </c>
      <c r="CP5" s="36"/>
      <c r="CQ5" s="36"/>
      <c r="CR5" s="36"/>
      <c r="CS5" s="36"/>
      <c r="CT5" s="36"/>
      <c r="CU5" s="36"/>
      <c r="CV5" s="36"/>
      <c r="CW5" s="36"/>
      <c r="CX5" s="36" t="s">
        <v>236</v>
      </c>
      <c r="CY5" s="36"/>
      <c r="CZ5" s="36"/>
      <c r="DA5" s="39" t="s">
        <v>208</v>
      </c>
      <c r="DB5" s="36"/>
      <c r="DC5" s="36"/>
      <c r="DD5" s="39" t="s">
        <v>229</v>
      </c>
      <c r="DE5" s="36"/>
      <c r="DF5" s="36" t="s">
        <v>197</v>
      </c>
      <c r="DG5" s="36" t="s">
        <v>227</v>
      </c>
      <c r="DH5" s="36"/>
      <c r="DI5" s="36"/>
      <c r="DJ5" s="36"/>
      <c r="DK5" s="36"/>
      <c r="DL5" s="36"/>
      <c r="DM5" s="36"/>
      <c r="DN5" s="38" t="s">
        <v>196</v>
      </c>
      <c r="DO5" s="36" t="s">
        <v>225</v>
      </c>
    </row>
    <row r="6" spans="1:119" x14ac:dyDescent="0.2">
      <c r="A6" t="s">
        <v>5</v>
      </c>
      <c r="B6" s="1">
        <v>190</v>
      </c>
      <c r="C6" s="3">
        <f t="shared" si="4"/>
        <v>0</v>
      </c>
      <c r="D6" s="3">
        <f t="shared" si="5"/>
        <v>0</v>
      </c>
      <c r="E6" s="75"/>
      <c r="F6" s="5">
        <v>9</v>
      </c>
      <c r="G6" s="5">
        <v>34</v>
      </c>
      <c r="H6" s="5">
        <v>3</v>
      </c>
      <c r="I6" s="5">
        <v>28</v>
      </c>
      <c r="J6" s="5">
        <v>15</v>
      </c>
      <c r="K6" s="5">
        <v>8</v>
      </c>
      <c r="L6" s="5">
        <v>52</v>
      </c>
      <c r="M6" s="5">
        <v>1</v>
      </c>
      <c r="N6" s="5">
        <v>18</v>
      </c>
      <c r="O6" s="5">
        <v>2</v>
      </c>
      <c r="P6" s="5">
        <v>8</v>
      </c>
      <c r="Q6" s="5">
        <v>6</v>
      </c>
      <c r="R6" s="5">
        <v>1</v>
      </c>
      <c r="S6" s="5">
        <v>1</v>
      </c>
      <c r="T6" s="5">
        <v>0</v>
      </c>
      <c r="U6" s="2">
        <f t="shared" si="6"/>
        <v>186</v>
      </c>
      <c r="V6" s="3">
        <f t="shared" si="0"/>
        <v>4</v>
      </c>
      <c r="W6" s="6">
        <v>11</v>
      </c>
      <c r="X6" t="s">
        <v>5</v>
      </c>
      <c r="Y6" s="7"/>
      <c r="Z6" s="7"/>
      <c r="AA6" s="7"/>
      <c r="AB6" s="7"/>
      <c r="AC6" s="7"/>
      <c r="AD6" s="7">
        <v>1</v>
      </c>
      <c r="AE6" s="7">
        <v>1</v>
      </c>
      <c r="AF6" s="7">
        <v>1</v>
      </c>
      <c r="AG6" s="7"/>
      <c r="AH6" s="7"/>
      <c r="AI6" s="7"/>
      <c r="AJ6" s="7">
        <v>1</v>
      </c>
      <c r="AK6" s="7">
        <v>1</v>
      </c>
      <c r="AL6" s="7"/>
      <c r="AM6" s="7">
        <v>1</v>
      </c>
      <c r="AN6" s="7"/>
      <c r="AO6" s="7"/>
      <c r="AP6" s="7"/>
      <c r="AQ6" s="7">
        <v>1</v>
      </c>
      <c r="AR6" s="7">
        <v>1</v>
      </c>
      <c r="AS6" s="7"/>
      <c r="AT6" s="7"/>
      <c r="AU6" s="7">
        <v>1</v>
      </c>
      <c r="AV6" s="7">
        <v>1</v>
      </c>
      <c r="AW6" s="7"/>
      <c r="AX6" s="7"/>
      <c r="AY6" s="7"/>
      <c r="AZ6" s="7"/>
      <c r="BA6" s="7">
        <v>1</v>
      </c>
      <c r="BB6" s="7"/>
      <c r="BC6">
        <f t="shared" si="1"/>
        <v>11</v>
      </c>
      <c r="BD6" s="6">
        <f t="shared" si="2"/>
        <v>0</v>
      </c>
      <c r="BE6" s="10"/>
      <c r="BF6" s="10"/>
      <c r="BG6" s="10"/>
      <c r="BH6" s="10"/>
      <c r="BI6" s="10"/>
      <c r="BJ6" s="10">
        <v>0</v>
      </c>
      <c r="BK6" s="10">
        <v>0</v>
      </c>
      <c r="BL6" s="10">
        <v>0</v>
      </c>
      <c r="BM6" s="10"/>
      <c r="BN6" s="10"/>
      <c r="BO6" s="10"/>
      <c r="BP6" s="10">
        <v>0</v>
      </c>
      <c r="BQ6" s="10">
        <v>0</v>
      </c>
      <c r="BR6" s="10"/>
      <c r="BS6" s="10">
        <v>0</v>
      </c>
      <c r="BT6" s="10"/>
      <c r="BU6" s="10"/>
      <c r="BV6" s="10"/>
      <c r="BW6" s="10">
        <v>0</v>
      </c>
      <c r="BX6" s="10">
        <v>0</v>
      </c>
      <c r="BY6" s="10"/>
      <c r="BZ6" s="10"/>
      <c r="CA6" s="10">
        <v>0</v>
      </c>
      <c r="CB6" s="10">
        <v>5</v>
      </c>
      <c r="CC6" s="10"/>
      <c r="CD6" s="10"/>
      <c r="CE6" s="10"/>
      <c r="CF6" s="10"/>
      <c r="CG6" s="10">
        <v>-9</v>
      </c>
      <c r="CH6" s="10"/>
      <c r="CI6" s="3">
        <f t="shared" si="7"/>
        <v>-4</v>
      </c>
      <c r="CJ6" s="3">
        <f t="shared" si="3"/>
        <v>0</v>
      </c>
      <c r="CK6" t="s">
        <v>5</v>
      </c>
      <c r="CL6" s="36"/>
      <c r="CM6" s="36"/>
      <c r="CN6" s="36"/>
      <c r="CO6" s="36"/>
      <c r="CP6" s="36"/>
      <c r="CQ6" s="36" t="s">
        <v>257</v>
      </c>
      <c r="CR6" s="39" t="s">
        <v>237</v>
      </c>
      <c r="CS6" s="39" t="s">
        <v>221</v>
      </c>
      <c r="CT6" s="36"/>
      <c r="CU6" s="36"/>
      <c r="CV6" s="36"/>
      <c r="CW6" s="36" t="s">
        <v>255</v>
      </c>
      <c r="CX6" s="36" t="s">
        <v>235</v>
      </c>
      <c r="CY6" s="36"/>
      <c r="CZ6" s="36" t="s">
        <v>210</v>
      </c>
      <c r="DA6" s="36"/>
      <c r="DB6" s="36"/>
      <c r="DC6" s="36"/>
      <c r="DD6" s="39" t="s">
        <v>230</v>
      </c>
      <c r="DE6" s="39" t="s">
        <v>206</v>
      </c>
      <c r="DF6" s="36"/>
      <c r="DG6" s="36"/>
      <c r="DH6" s="39" t="s">
        <v>204</v>
      </c>
      <c r="DI6" s="36" t="s">
        <v>202</v>
      </c>
      <c r="DJ6" s="36"/>
      <c r="DK6" s="36"/>
      <c r="DL6" s="36"/>
      <c r="DM6" s="36"/>
      <c r="DN6" s="36" t="s">
        <v>197</v>
      </c>
      <c r="DO6" s="36"/>
    </row>
    <row r="7" spans="1:119" x14ac:dyDescent="0.2">
      <c r="A7" t="s">
        <v>6</v>
      </c>
      <c r="B7" s="1">
        <v>135</v>
      </c>
      <c r="C7" s="3">
        <f t="shared" si="4"/>
        <v>0</v>
      </c>
      <c r="D7" s="3">
        <f t="shared" si="5"/>
        <v>0</v>
      </c>
      <c r="E7" s="75"/>
      <c r="F7" s="5">
        <v>20</v>
      </c>
      <c r="G7" s="5">
        <v>15</v>
      </c>
      <c r="H7" s="5">
        <v>5</v>
      </c>
      <c r="I7" s="5">
        <v>1</v>
      </c>
      <c r="J7" s="5">
        <v>25</v>
      </c>
      <c r="K7" s="5">
        <v>1</v>
      </c>
      <c r="L7" s="5">
        <v>2</v>
      </c>
      <c r="M7" s="5">
        <v>3</v>
      </c>
      <c r="N7" s="5">
        <v>3</v>
      </c>
      <c r="O7" s="5">
        <v>9</v>
      </c>
      <c r="P7" s="5">
        <v>3</v>
      </c>
      <c r="Q7" s="5">
        <v>1</v>
      </c>
      <c r="R7" s="5">
        <v>2</v>
      </c>
      <c r="S7" s="5">
        <v>10</v>
      </c>
      <c r="T7" s="5">
        <v>0</v>
      </c>
      <c r="U7" s="2">
        <f t="shared" si="6"/>
        <v>100</v>
      </c>
      <c r="V7" s="3">
        <f t="shared" si="0"/>
        <v>35</v>
      </c>
      <c r="W7" s="6">
        <v>5</v>
      </c>
      <c r="X7" t="s">
        <v>6</v>
      </c>
      <c r="Y7">
        <v>1</v>
      </c>
      <c r="AD7">
        <v>1</v>
      </c>
      <c r="AO7">
        <v>1</v>
      </c>
      <c r="AV7">
        <v>1</v>
      </c>
      <c r="AW7">
        <v>1</v>
      </c>
      <c r="BC7">
        <f t="shared" si="1"/>
        <v>5</v>
      </c>
      <c r="BD7" s="6">
        <f t="shared" si="2"/>
        <v>0</v>
      </c>
      <c r="BE7" s="10">
        <v>-55</v>
      </c>
      <c r="BF7" s="10"/>
      <c r="BG7" s="10"/>
      <c r="BH7" s="10"/>
      <c r="BI7" s="10"/>
      <c r="BJ7" s="10">
        <v>0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>
        <v>0</v>
      </c>
      <c r="BV7" s="10"/>
      <c r="BW7" s="10"/>
      <c r="BX7" s="10"/>
      <c r="BY7" s="10"/>
      <c r="BZ7" s="10"/>
      <c r="CA7" s="10"/>
      <c r="CB7" s="10">
        <v>-5</v>
      </c>
      <c r="CC7" s="10">
        <v>25</v>
      </c>
      <c r="CD7" s="10"/>
      <c r="CE7" s="10"/>
      <c r="CF7" s="10"/>
      <c r="CG7" s="10"/>
      <c r="CH7" s="10"/>
      <c r="CI7" s="3">
        <f t="shared" si="7"/>
        <v>-35</v>
      </c>
      <c r="CJ7" s="3">
        <f t="shared" si="3"/>
        <v>0</v>
      </c>
      <c r="CK7" t="s">
        <v>6</v>
      </c>
      <c r="CL7" s="36" t="s">
        <v>246</v>
      </c>
      <c r="CM7" s="36"/>
      <c r="CN7" s="36"/>
      <c r="CO7" s="36"/>
      <c r="CP7" s="36"/>
      <c r="CQ7" s="36" t="s">
        <v>258</v>
      </c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9" t="s">
        <v>253</v>
      </c>
      <c r="DC7" s="36"/>
      <c r="DD7" s="36"/>
      <c r="DE7" s="36"/>
      <c r="DF7" s="36"/>
      <c r="DG7" s="36"/>
      <c r="DH7" s="36"/>
      <c r="DI7" s="36" t="s">
        <v>203</v>
      </c>
      <c r="DJ7" s="36" t="s">
        <v>201</v>
      </c>
      <c r="DK7" s="36"/>
      <c r="DL7" s="36"/>
      <c r="DM7" s="36"/>
      <c r="DN7" s="36"/>
      <c r="DO7" s="36"/>
    </row>
    <row r="8" spans="1:119" x14ac:dyDescent="0.2">
      <c r="A8" t="s">
        <v>7</v>
      </c>
      <c r="B8" s="1">
        <v>205</v>
      </c>
      <c r="C8" s="3">
        <f t="shared" si="4"/>
        <v>11</v>
      </c>
      <c r="D8" s="3">
        <f t="shared" si="5"/>
        <v>11</v>
      </c>
      <c r="E8" s="75"/>
      <c r="F8" s="5">
        <v>3</v>
      </c>
      <c r="G8" s="5">
        <v>22</v>
      </c>
      <c r="H8" s="5">
        <v>21</v>
      </c>
      <c r="I8" s="5">
        <v>16</v>
      </c>
      <c r="J8" s="5">
        <v>12</v>
      </c>
      <c r="K8" s="5">
        <v>6</v>
      </c>
      <c r="L8" s="5">
        <v>60</v>
      </c>
      <c r="M8" s="5">
        <v>3</v>
      </c>
      <c r="N8" s="5">
        <v>5</v>
      </c>
      <c r="O8" s="5">
        <v>2</v>
      </c>
      <c r="P8" s="5">
        <v>1</v>
      </c>
      <c r="Q8" s="5">
        <v>6</v>
      </c>
      <c r="R8" s="5">
        <v>1</v>
      </c>
      <c r="S8" s="5">
        <v>4</v>
      </c>
      <c r="T8" s="5">
        <v>32</v>
      </c>
      <c r="U8" s="2">
        <f t="shared" si="6"/>
        <v>194</v>
      </c>
      <c r="V8" s="3">
        <f t="shared" si="0"/>
        <v>11</v>
      </c>
      <c r="W8" s="6">
        <v>9</v>
      </c>
      <c r="X8" s="7" t="s">
        <v>7</v>
      </c>
      <c r="Y8" s="7"/>
      <c r="Z8" s="7"/>
      <c r="AA8" s="7"/>
      <c r="AB8" s="7"/>
      <c r="AC8" s="7"/>
      <c r="AD8" s="7"/>
      <c r="AE8" s="7"/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/>
      <c r="AQ8" s="7"/>
      <c r="AR8" s="7"/>
      <c r="AS8" s="7"/>
      <c r="AT8" s="7"/>
      <c r="AU8" s="7">
        <v>1</v>
      </c>
      <c r="AV8" s="7"/>
      <c r="AW8" s="7"/>
      <c r="AX8" s="7"/>
      <c r="AY8" s="7"/>
      <c r="AZ8" s="7">
        <v>1</v>
      </c>
      <c r="BA8" s="7"/>
      <c r="BB8" s="7">
        <v>1</v>
      </c>
      <c r="BC8">
        <f t="shared" si="1"/>
        <v>9</v>
      </c>
      <c r="BD8" s="6">
        <f t="shared" si="2"/>
        <v>0</v>
      </c>
      <c r="BE8" s="10"/>
      <c r="BF8" s="10"/>
      <c r="BG8" s="10"/>
      <c r="BH8" s="10"/>
      <c r="BI8" s="10"/>
      <c r="BJ8" s="10"/>
      <c r="BK8" s="10"/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/>
      <c r="BR8" s="10"/>
      <c r="BS8" s="10"/>
      <c r="BT8" s="10"/>
      <c r="BU8" s="10">
        <v>0</v>
      </c>
      <c r="BV8" s="10"/>
      <c r="BW8" s="10"/>
      <c r="BX8" s="10"/>
      <c r="BY8" s="10"/>
      <c r="BZ8" s="10"/>
      <c r="CA8" s="10">
        <v>0</v>
      </c>
      <c r="CB8" s="10"/>
      <c r="CC8" s="10"/>
      <c r="CD8" s="10"/>
      <c r="CE8" s="10"/>
      <c r="CF8" s="10">
        <v>0</v>
      </c>
      <c r="CG8" s="10"/>
      <c r="CH8" s="10">
        <v>0</v>
      </c>
      <c r="CI8" s="3">
        <f t="shared" si="7"/>
        <v>0</v>
      </c>
      <c r="CJ8" s="3">
        <f t="shared" si="3"/>
        <v>11</v>
      </c>
      <c r="CK8" s="7" t="s">
        <v>7</v>
      </c>
      <c r="CL8" s="36"/>
      <c r="CM8" s="36"/>
      <c r="CN8" s="36"/>
      <c r="CO8" s="36"/>
      <c r="CP8" s="36"/>
      <c r="CQ8" s="36"/>
      <c r="CR8" s="36"/>
      <c r="CS8" s="39" t="s">
        <v>220</v>
      </c>
      <c r="CT8" s="39" t="s">
        <v>218</v>
      </c>
      <c r="CU8" s="36" t="s">
        <v>216</v>
      </c>
      <c r="CV8" s="36" t="s">
        <v>214</v>
      </c>
      <c r="CW8" s="36" t="s">
        <v>256</v>
      </c>
      <c r="CX8" s="36"/>
      <c r="CY8" s="36"/>
      <c r="CZ8" s="36"/>
      <c r="DA8" s="36"/>
      <c r="DB8" s="39" t="s">
        <v>254</v>
      </c>
      <c r="DC8" s="36"/>
      <c r="DD8" s="36"/>
      <c r="DE8" s="36"/>
      <c r="DF8" s="36"/>
      <c r="DG8" s="36"/>
      <c r="DH8" s="39" t="s">
        <v>205</v>
      </c>
      <c r="DI8" s="36"/>
      <c r="DJ8" s="36"/>
      <c r="DK8" s="36"/>
      <c r="DL8" s="36"/>
      <c r="DM8" s="39" t="s">
        <v>249</v>
      </c>
      <c r="DN8" s="36"/>
      <c r="DO8" s="36" t="s">
        <v>224</v>
      </c>
    </row>
    <row r="9" spans="1:119" x14ac:dyDescent="0.2">
      <c r="A9" t="s">
        <v>8</v>
      </c>
      <c r="B9" s="1">
        <v>150</v>
      </c>
      <c r="C9" s="3">
        <f t="shared" si="4"/>
        <v>33</v>
      </c>
      <c r="D9" s="3">
        <f t="shared" si="5"/>
        <v>33</v>
      </c>
      <c r="E9" s="75"/>
      <c r="F9" s="5">
        <v>15</v>
      </c>
      <c r="G9" s="5">
        <v>13</v>
      </c>
      <c r="H9" s="5">
        <v>2</v>
      </c>
      <c r="I9" s="5">
        <v>12</v>
      </c>
      <c r="J9" s="5">
        <v>46</v>
      </c>
      <c r="K9" s="5">
        <v>11</v>
      </c>
      <c r="L9" s="5">
        <v>18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2">
        <f t="shared" si="6"/>
        <v>117</v>
      </c>
      <c r="V9" s="3">
        <f t="shared" si="0"/>
        <v>33</v>
      </c>
      <c r="W9" s="6">
        <v>3</v>
      </c>
      <c r="X9" t="s">
        <v>8</v>
      </c>
      <c r="AC9">
        <v>1</v>
      </c>
      <c r="AS9">
        <v>1</v>
      </c>
      <c r="AX9">
        <v>1</v>
      </c>
      <c r="BC9">
        <f t="shared" si="1"/>
        <v>3</v>
      </c>
      <c r="BD9" s="6">
        <f t="shared" si="2"/>
        <v>0</v>
      </c>
      <c r="BE9" s="5"/>
      <c r="BF9" s="5"/>
      <c r="BG9" s="5"/>
      <c r="BH9" s="5"/>
      <c r="BI9" s="5">
        <v>0</v>
      </c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>
        <v>0</v>
      </c>
      <c r="BZ9" s="5"/>
      <c r="CA9" s="5"/>
      <c r="CB9" s="5"/>
      <c r="CC9" s="5"/>
      <c r="CD9" s="5">
        <v>0</v>
      </c>
      <c r="CE9" s="5"/>
      <c r="CF9" s="5"/>
      <c r="CG9" s="5"/>
      <c r="CH9" s="5"/>
      <c r="CI9" s="3">
        <f t="shared" si="7"/>
        <v>0</v>
      </c>
      <c r="CJ9" s="3">
        <f t="shared" si="3"/>
        <v>33</v>
      </c>
      <c r="CK9" t="s">
        <v>8</v>
      </c>
      <c r="CL9" s="37"/>
      <c r="CM9" s="37"/>
      <c r="CN9" s="37"/>
      <c r="CO9" s="37"/>
      <c r="CP9" s="37" t="s">
        <v>248</v>
      </c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 t="s">
        <v>228</v>
      </c>
      <c r="DG9" s="37"/>
      <c r="DH9" s="37"/>
      <c r="DI9" s="37"/>
      <c r="DJ9" s="37"/>
      <c r="DK9" s="39" t="s">
        <v>260</v>
      </c>
      <c r="DL9" s="37"/>
      <c r="DM9" s="37"/>
      <c r="DN9" s="37"/>
      <c r="DO9" s="37"/>
    </row>
    <row r="10" spans="1:119" x14ac:dyDescent="0.2">
      <c r="A10" t="s">
        <v>9</v>
      </c>
      <c r="B10" s="1">
        <v>225</v>
      </c>
      <c r="C10" s="3">
        <f t="shared" si="4"/>
        <v>48</v>
      </c>
      <c r="D10" s="3">
        <f t="shared" si="5"/>
        <v>48</v>
      </c>
      <c r="E10" s="75"/>
      <c r="F10" s="5">
        <v>15</v>
      </c>
      <c r="G10" s="5">
        <v>5</v>
      </c>
      <c r="H10" s="5">
        <v>75</v>
      </c>
      <c r="I10" s="5">
        <v>3</v>
      </c>
      <c r="J10" s="5">
        <v>11</v>
      </c>
      <c r="K10" s="5">
        <v>2</v>
      </c>
      <c r="L10" s="5">
        <v>5</v>
      </c>
      <c r="M10" s="5">
        <v>8</v>
      </c>
      <c r="N10" s="5">
        <v>2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2">
        <f t="shared" si="6"/>
        <v>127</v>
      </c>
      <c r="V10" s="3">
        <f t="shared" si="0"/>
        <v>98</v>
      </c>
      <c r="W10" s="6">
        <v>2</v>
      </c>
      <c r="X10" t="s">
        <v>9</v>
      </c>
      <c r="AB10">
        <v>1</v>
      </c>
      <c r="AY10">
        <v>1</v>
      </c>
      <c r="BC10">
        <f t="shared" si="1"/>
        <v>2</v>
      </c>
      <c r="BD10" s="6">
        <f t="shared" si="2"/>
        <v>0</v>
      </c>
      <c r="BE10" s="5"/>
      <c r="BF10" s="5"/>
      <c r="BG10" s="5"/>
      <c r="BH10" s="5">
        <v>-20</v>
      </c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>
        <v>-30</v>
      </c>
      <c r="CF10" s="5"/>
      <c r="CG10" s="5"/>
      <c r="CH10" s="5"/>
      <c r="CI10" s="3">
        <f t="shared" si="7"/>
        <v>-50</v>
      </c>
      <c r="CJ10" s="3">
        <f t="shared" si="3"/>
        <v>48</v>
      </c>
      <c r="CK10" t="s">
        <v>9</v>
      </c>
      <c r="CL10" s="37"/>
      <c r="CM10" s="37"/>
      <c r="CN10" s="37"/>
      <c r="CO10" s="37" t="s">
        <v>242</v>
      </c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9" t="s">
        <v>199</v>
      </c>
      <c r="DM10" s="37"/>
      <c r="DN10" s="37"/>
      <c r="DO10" s="37"/>
    </row>
    <row r="11" spans="1:119" x14ac:dyDescent="0.2">
      <c r="A11" t="s">
        <v>10</v>
      </c>
      <c r="B11" s="1">
        <v>150</v>
      </c>
      <c r="C11" s="3">
        <f t="shared" si="4"/>
        <v>60</v>
      </c>
      <c r="D11" s="3">
        <f t="shared" si="5"/>
        <v>50</v>
      </c>
      <c r="E11" s="75"/>
      <c r="F11" s="5">
        <v>50</v>
      </c>
      <c r="G11" s="5">
        <v>7</v>
      </c>
      <c r="H11" s="5">
        <v>12</v>
      </c>
      <c r="I11" s="5">
        <v>9</v>
      </c>
      <c r="J11" s="5">
        <v>12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2">
        <f t="shared" si="6"/>
        <v>90</v>
      </c>
      <c r="V11" s="3">
        <f t="shared" si="0"/>
        <v>60</v>
      </c>
      <c r="W11" s="6">
        <v>2</v>
      </c>
      <c r="X11" t="s">
        <v>10</v>
      </c>
      <c r="AE11">
        <v>1</v>
      </c>
      <c r="AP11">
        <v>1</v>
      </c>
      <c r="BC11">
        <f t="shared" si="1"/>
        <v>2</v>
      </c>
      <c r="BD11" s="6">
        <f t="shared" si="2"/>
        <v>0</v>
      </c>
      <c r="BE11" s="5"/>
      <c r="BF11" s="5"/>
      <c r="BG11" s="5"/>
      <c r="BH11" s="5"/>
      <c r="BI11" s="5"/>
      <c r="BJ11" s="5"/>
      <c r="BK11" s="5">
        <v>0</v>
      </c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3">
        <f t="shared" si="7"/>
        <v>0</v>
      </c>
      <c r="CJ11" s="3">
        <f t="shared" si="3"/>
        <v>60</v>
      </c>
      <c r="CK11" t="s">
        <v>10</v>
      </c>
      <c r="CL11" s="37"/>
      <c r="CM11" s="37"/>
      <c r="CN11" s="37"/>
      <c r="CO11" s="37"/>
      <c r="CP11" s="37"/>
      <c r="CQ11" s="37"/>
      <c r="CR11" s="39" t="s">
        <v>238</v>
      </c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9" t="s">
        <v>232</v>
      </c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</row>
    <row r="12" spans="1:119" x14ac:dyDescent="0.2">
      <c r="A12" t="s">
        <v>11</v>
      </c>
      <c r="B12" s="1">
        <v>150</v>
      </c>
      <c r="C12" s="3">
        <f t="shared" si="4"/>
        <v>60</v>
      </c>
      <c r="D12" s="3">
        <f t="shared" si="5"/>
        <v>50</v>
      </c>
      <c r="E12" s="75"/>
      <c r="F12" s="5">
        <v>5</v>
      </c>
      <c r="G12" s="5">
        <v>2</v>
      </c>
      <c r="H12" s="5">
        <v>14</v>
      </c>
      <c r="I12" s="5">
        <v>13</v>
      </c>
      <c r="J12" s="5">
        <v>12</v>
      </c>
      <c r="K12" s="5">
        <v>1</v>
      </c>
      <c r="L12" s="5">
        <v>14</v>
      </c>
      <c r="M12" s="5">
        <v>5</v>
      </c>
      <c r="N12" s="5">
        <v>6</v>
      </c>
      <c r="O12" s="5">
        <v>7</v>
      </c>
      <c r="P12" s="5">
        <v>6</v>
      </c>
      <c r="Q12" s="5">
        <v>3</v>
      </c>
      <c r="R12" s="5">
        <v>2</v>
      </c>
      <c r="S12" s="5">
        <v>0</v>
      </c>
      <c r="T12" s="5">
        <v>0</v>
      </c>
      <c r="U12" s="2">
        <f t="shared" si="6"/>
        <v>90</v>
      </c>
      <c r="V12" s="3">
        <f t="shared" si="0"/>
        <v>60</v>
      </c>
      <c r="W12" s="6">
        <v>1</v>
      </c>
      <c r="X12" t="s">
        <v>11</v>
      </c>
      <c r="AH12">
        <v>1</v>
      </c>
      <c r="BC12">
        <f t="shared" si="1"/>
        <v>1</v>
      </c>
      <c r="BD12" s="6">
        <f t="shared" si="2"/>
        <v>0</v>
      </c>
      <c r="BE12" s="5"/>
      <c r="BF12" s="5"/>
      <c r="BG12" s="5"/>
      <c r="BH12" s="5"/>
      <c r="BI12" s="5"/>
      <c r="BJ12" s="5"/>
      <c r="BK12" s="5"/>
      <c r="BL12" s="5"/>
      <c r="BM12" s="5"/>
      <c r="BN12" s="5">
        <v>0</v>
      </c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3">
        <f t="shared" si="7"/>
        <v>0</v>
      </c>
      <c r="CJ12" s="3">
        <f t="shared" si="3"/>
        <v>60</v>
      </c>
      <c r="CK12" t="s">
        <v>11</v>
      </c>
      <c r="CL12" s="37"/>
      <c r="CM12" s="37"/>
      <c r="CN12" s="37"/>
      <c r="CO12" s="37"/>
      <c r="CP12" s="37"/>
      <c r="CQ12" s="37"/>
      <c r="CR12" s="37"/>
      <c r="CS12" s="37"/>
      <c r="CT12" s="37"/>
      <c r="CU12" s="37" t="s">
        <v>217</v>
      </c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</row>
    <row r="13" spans="1:119" x14ac:dyDescent="0.2">
      <c r="A13" t="s">
        <v>12</v>
      </c>
      <c r="B13" s="1">
        <v>125</v>
      </c>
      <c r="C13" s="3">
        <f t="shared" si="4"/>
        <v>0</v>
      </c>
      <c r="D13" s="3">
        <f t="shared" si="5"/>
        <v>0</v>
      </c>
      <c r="E13" s="75"/>
      <c r="F13" s="5">
        <v>1</v>
      </c>
      <c r="G13" s="5">
        <v>4</v>
      </c>
      <c r="H13" s="5">
        <v>75</v>
      </c>
      <c r="I13" s="5">
        <v>10</v>
      </c>
      <c r="J13" s="5">
        <v>12</v>
      </c>
      <c r="K13" s="5">
        <v>13</v>
      </c>
      <c r="L13" s="5">
        <v>4</v>
      </c>
      <c r="M13" s="5">
        <v>16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2">
        <f t="shared" si="6"/>
        <v>135</v>
      </c>
      <c r="V13" s="3">
        <f t="shared" si="0"/>
        <v>-10</v>
      </c>
      <c r="W13" s="6">
        <v>8</v>
      </c>
      <c r="X13" t="s">
        <v>12</v>
      </c>
      <c r="AA13">
        <v>1</v>
      </c>
      <c r="AI13">
        <v>1</v>
      </c>
      <c r="AL13">
        <v>1</v>
      </c>
      <c r="AM13">
        <v>1</v>
      </c>
      <c r="AN13">
        <v>1</v>
      </c>
      <c r="AP13">
        <v>1</v>
      </c>
      <c r="AR13">
        <v>1</v>
      </c>
      <c r="AZ13">
        <v>1</v>
      </c>
      <c r="BC13">
        <f t="shared" si="1"/>
        <v>8</v>
      </c>
      <c r="BD13" s="6">
        <f t="shared" si="2"/>
        <v>0</v>
      </c>
      <c r="BE13" s="10"/>
      <c r="BF13" s="10"/>
      <c r="BG13" s="10">
        <v>10</v>
      </c>
      <c r="BH13" s="10"/>
      <c r="BI13" s="10"/>
      <c r="BJ13" s="10"/>
      <c r="BK13" s="10"/>
      <c r="BL13" s="10"/>
      <c r="BM13" s="10"/>
      <c r="BN13" s="10"/>
      <c r="BO13" s="10">
        <v>0</v>
      </c>
      <c r="BP13" s="10"/>
      <c r="BQ13" s="10"/>
      <c r="BR13" s="10">
        <v>0</v>
      </c>
      <c r="BS13" s="10">
        <v>0</v>
      </c>
      <c r="BT13" s="10">
        <v>0</v>
      </c>
      <c r="BU13" s="10"/>
      <c r="BV13" s="10">
        <v>0</v>
      </c>
      <c r="BW13" s="10"/>
      <c r="BX13" s="10">
        <v>0</v>
      </c>
      <c r="BY13" s="10"/>
      <c r="BZ13" s="10"/>
      <c r="CA13" s="10"/>
      <c r="CB13" s="10"/>
      <c r="CC13" s="10"/>
      <c r="CD13" s="10"/>
      <c r="CE13" s="10"/>
      <c r="CF13" s="10">
        <v>0</v>
      </c>
      <c r="CG13" s="10"/>
      <c r="CH13" s="10"/>
      <c r="CI13" s="3">
        <f t="shared" si="7"/>
        <v>10</v>
      </c>
      <c r="CJ13" s="3">
        <f t="shared" si="3"/>
        <v>0</v>
      </c>
      <c r="CK13" t="s">
        <v>12</v>
      </c>
      <c r="CL13" s="36"/>
      <c r="CM13" s="36"/>
      <c r="CN13" s="36" t="s">
        <v>252</v>
      </c>
      <c r="CO13" s="36"/>
      <c r="CP13" s="36"/>
      <c r="CQ13" s="36"/>
      <c r="CR13" s="36"/>
      <c r="CS13" s="36"/>
      <c r="CT13" s="36"/>
      <c r="CU13" s="36"/>
      <c r="CV13" s="36" t="s">
        <v>215</v>
      </c>
      <c r="CW13" s="36"/>
      <c r="CX13" s="36"/>
      <c r="CY13" s="39" t="s">
        <v>213</v>
      </c>
      <c r="CZ13" s="36" t="s">
        <v>211</v>
      </c>
      <c r="DA13" s="39" t="s">
        <v>209</v>
      </c>
      <c r="DB13" s="36"/>
      <c r="DC13" s="39" t="s">
        <v>231</v>
      </c>
      <c r="DD13" s="36"/>
      <c r="DE13" s="39" t="s">
        <v>207</v>
      </c>
      <c r="DF13" s="36"/>
      <c r="DG13" s="36"/>
      <c r="DH13" s="36"/>
      <c r="DI13" s="36"/>
      <c r="DJ13" s="36"/>
      <c r="DK13" s="36"/>
      <c r="DL13" s="36"/>
      <c r="DM13" s="39" t="s">
        <v>250</v>
      </c>
      <c r="DN13" s="36"/>
      <c r="DO13" s="36"/>
    </row>
    <row r="14" spans="1:119" x14ac:dyDescent="0.2">
      <c r="A14" t="s">
        <v>16</v>
      </c>
      <c r="B14" s="5">
        <f>SUM(B2:B13)</f>
        <v>1800</v>
      </c>
      <c r="T14" t="s">
        <v>16</v>
      </c>
      <c r="U14" s="5">
        <f>SUM(U2:U13)</f>
        <v>1495</v>
      </c>
      <c r="V14" s="3">
        <f>SUM(V2:V13)</f>
        <v>305</v>
      </c>
      <c r="W14" s="6">
        <f>SUM(W2:W13)/2</f>
        <v>30</v>
      </c>
      <c r="BC14">
        <f>SUM(BC2:BC13)/2</f>
        <v>30</v>
      </c>
      <c r="BE14" s="3">
        <f>SUM(BE2:BE13)</f>
        <v>0</v>
      </c>
      <c r="BF14" s="3">
        <f t="shared" ref="BF14:CI14" si="8">SUM(BF2:BF13)</f>
        <v>0</v>
      </c>
      <c r="BG14" s="3">
        <f t="shared" si="8"/>
        <v>0</v>
      </c>
      <c r="BH14" s="3">
        <f t="shared" si="8"/>
        <v>0</v>
      </c>
      <c r="BI14" s="3">
        <f t="shared" si="8"/>
        <v>0</v>
      </c>
      <c r="BJ14" s="3">
        <f t="shared" si="8"/>
        <v>0</v>
      </c>
      <c r="BK14" s="3">
        <f t="shared" si="8"/>
        <v>0</v>
      </c>
      <c r="BL14" s="3">
        <f t="shared" si="8"/>
        <v>0</v>
      </c>
      <c r="BM14" s="3">
        <f t="shared" si="8"/>
        <v>0</v>
      </c>
      <c r="BN14" s="3">
        <f t="shared" si="8"/>
        <v>0</v>
      </c>
      <c r="BO14" s="3">
        <f t="shared" si="8"/>
        <v>0</v>
      </c>
      <c r="BP14" s="3">
        <f t="shared" si="8"/>
        <v>0</v>
      </c>
      <c r="BQ14" s="3">
        <f t="shared" si="8"/>
        <v>0</v>
      </c>
      <c r="BR14" s="3">
        <f t="shared" si="8"/>
        <v>0</v>
      </c>
      <c r="BS14" s="3">
        <f t="shared" si="8"/>
        <v>0</v>
      </c>
      <c r="BT14" s="3">
        <f t="shared" si="8"/>
        <v>0</v>
      </c>
      <c r="BU14" s="3">
        <f t="shared" si="8"/>
        <v>0</v>
      </c>
      <c r="BV14" s="3">
        <f t="shared" si="8"/>
        <v>0</v>
      </c>
      <c r="BW14" s="3">
        <f t="shared" si="8"/>
        <v>0</v>
      </c>
      <c r="BX14" s="3">
        <f t="shared" si="8"/>
        <v>0</v>
      </c>
      <c r="BY14" s="3">
        <f t="shared" si="8"/>
        <v>0</v>
      </c>
      <c r="BZ14" s="3">
        <f t="shared" si="8"/>
        <v>0</v>
      </c>
      <c r="CA14" s="3">
        <f t="shared" si="8"/>
        <v>0</v>
      </c>
      <c r="CB14" s="3">
        <f t="shared" si="8"/>
        <v>0</v>
      </c>
      <c r="CC14" s="3">
        <f t="shared" si="8"/>
        <v>0</v>
      </c>
      <c r="CD14" s="3">
        <f t="shared" si="8"/>
        <v>0</v>
      </c>
      <c r="CE14" s="3">
        <f t="shared" si="8"/>
        <v>0</v>
      </c>
      <c r="CF14" s="3">
        <f t="shared" si="8"/>
        <v>0</v>
      </c>
      <c r="CG14" s="3">
        <f t="shared" si="8"/>
        <v>0</v>
      </c>
      <c r="CH14" s="3">
        <f t="shared" si="8"/>
        <v>0</v>
      </c>
      <c r="CI14" s="3">
        <f t="shared" si="8"/>
        <v>0</v>
      </c>
    </row>
    <row r="15" spans="1:119" x14ac:dyDescent="0.2">
      <c r="A15" t="s">
        <v>15</v>
      </c>
      <c r="B15" s="5">
        <f>12*150</f>
        <v>1800</v>
      </c>
      <c r="U15" s="76">
        <f>U14+V14</f>
        <v>1800</v>
      </c>
      <c r="V15" s="77"/>
    </row>
  </sheetData>
  <mergeCells count="3">
    <mergeCell ref="E2:E13"/>
    <mergeCell ref="U15:V15"/>
    <mergeCell ref="F1:T1"/>
  </mergeCells>
  <conditionalFormatting sqref="B14">
    <cfRule type="cellIs" dxfId="175" priority="6" operator="equal">
      <formula>$B$15</formula>
    </cfRule>
    <cfRule type="cellIs" dxfId="174" priority="7" operator="equal">
      <formula>"B15"</formula>
    </cfRule>
  </conditionalFormatting>
  <conditionalFormatting sqref="V2:V13 W6">
    <cfRule type="cellIs" dxfId="173" priority="5" operator="lessThan">
      <formula>0</formula>
    </cfRule>
  </conditionalFormatting>
  <conditionalFormatting sqref="U15:V15">
    <cfRule type="cellIs" dxfId="172" priority="4" operator="equal">
      <formula>$B$15</formula>
    </cfRule>
  </conditionalFormatting>
  <conditionalFormatting sqref="BC14">
    <cfRule type="cellIs" dxfId="171" priority="3" operator="equal">
      <formula>$W$14</formula>
    </cfRule>
  </conditionalFormatting>
  <conditionalFormatting sqref="CI2:CI14">
    <cfRule type="cellIs" dxfId="170" priority="2" operator="lessThan">
      <formula>0</formula>
    </cfRule>
  </conditionalFormatting>
  <conditionalFormatting sqref="C2:D13">
    <cfRule type="cellIs" dxfId="169" priority="1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DF77-44E0-46B4-B3BE-C4E62E6C642A}">
  <dimension ref="A1:I1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3" max="3" width="11" customWidth="1"/>
    <col min="4" max="4" width="10.33203125" customWidth="1"/>
    <col min="5" max="6" width="12.83203125" customWidth="1"/>
    <col min="7" max="7" width="8.33203125" customWidth="1"/>
    <col min="8" max="8" width="7.1640625" bestFit="1" customWidth="1"/>
    <col min="9" max="9" width="10.1640625" customWidth="1"/>
  </cols>
  <sheetData>
    <row r="1" spans="1:9" ht="30" x14ac:dyDescent="0.2">
      <c r="A1" s="58" t="s">
        <v>514</v>
      </c>
      <c r="B1" s="58" t="s">
        <v>519</v>
      </c>
      <c r="C1" s="58" t="s">
        <v>525</v>
      </c>
      <c r="D1" s="58" t="s">
        <v>520</v>
      </c>
      <c r="E1" s="58" t="s">
        <v>572</v>
      </c>
      <c r="F1" s="58" t="s">
        <v>521</v>
      </c>
      <c r="G1" s="58" t="s">
        <v>522</v>
      </c>
      <c r="H1" s="58" t="s">
        <v>523</v>
      </c>
      <c r="I1" s="58" t="s">
        <v>524</v>
      </c>
    </row>
    <row r="2" spans="1:9" x14ac:dyDescent="0.2">
      <c r="A2" t="s">
        <v>1</v>
      </c>
      <c r="B2">
        <f>'Faab 2017'!D2</f>
        <v>50</v>
      </c>
      <c r="C2">
        <v>150</v>
      </c>
      <c r="D2">
        <f>C2+B2</f>
        <v>200</v>
      </c>
      <c r="F2">
        <f>D2-Keepers!L22</f>
        <v>126</v>
      </c>
    </row>
    <row r="3" spans="1:9" x14ac:dyDescent="0.2">
      <c r="A3" t="s">
        <v>2</v>
      </c>
      <c r="B3">
        <f>'Faab 2017'!D3</f>
        <v>5</v>
      </c>
      <c r="C3">
        <v>150</v>
      </c>
      <c r="D3">
        <f t="shared" ref="D3:D13" si="0">C3+B3</f>
        <v>155</v>
      </c>
      <c r="F3">
        <f>D3-Keepers!N22</f>
        <v>70</v>
      </c>
    </row>
    <row r="4" spans="1:9" x14ac:dyDescent="0.2">
      <c r="A4" t="s">
        <v>3</v>
      </c>
      <c r="B4">
        <f>'Faab 2017'!D4</f>
        <v>31</v>
      </c>
      <c r="C4">
        <v>150</v>
      </c>
      <c r="D4">
        <f t="shared" si="0"/>
        <v>181</v>
      </c>
      <c r="F4">
        <f>D4-Keepers!P22</f>
        <v>146</v>
      </c>
    </row>
    <row r="5" spans="1:9" x14ac:dyDescent="0.2">
      <c r="A5" t="s">
        <v>4</v>
      </c>
      <c r="B5">
        <f>'Faab 2017'!D5</f>
        <v>0</v>
      </c>
      <c r="C5">
        <v>150</v>
      </c>
      <c r="D5">
        <f t="shared" si="0"/>
        <v>150</v>
      </c>
      <c r="E5">
        <v>5</v>
      </c>
      <c r="F5">
        <f>D5-Keepers!H22-E5</f>
        <v>85</v>
      </c>
    </row>
    <row r="6" spans="1:9" x14ac:dyDescent="0.2">
      <c r="A6" t="s">
        <v>5</v>
      </c>
      <c r="B6">
        <f>'Faab 2017'!D6</f>
        <v>0</v>
      </c>
      <c r="C6">
        <v>150</v>
      </c>
      <c r="D6">
        <f t="shared" si="0"/>
        <v>150</v>
      </c>
      <c r="F6">
        <f>D6-Keepers!F22</f>
        <v>100</v>
      </c>
    </row>
    <row r="7" spans="1:9" x14ac:dyDescent="0.2">
      <c r="A7" t="s">
        <v>6</v>
      </c>
      <c r="B7">
        <f>'Faab 2017'!D7</f>
        <v>0</v>
      </c>
      <c r="C7">
        <v>150</v>
      </c>
      <c r="D7">
        <f t="shared" si="0"/>
        <v>150</v>
      </c>
      <c r="F7">
        <f>D7-Keepers!T22</f>
        <v>150</v>
      </c>
    </row>
    <row r="8" spans="1:9" x14ac:dyDescent="0.2">
      <c r="A8" t="s">
        <v>7</v>
      </c>
      <c r="B8">
        <f>'Faab 2017'!D8</f>
        <v>11</v>
      </c>
      <c r="C8">
        <v>150</v>
      </c>
      <c r="D8">
        <f t="shared" si="0"/>
        <v>161</v>
      </c>
      <c r="F8">
        <f>D8-Keepers!Z22</f>
        <v>176</v>
      </c>
    </row>
    <row r="9" spans="1:9" x14ac:dyDescent="0.2">
      <c r="A9" t="s">
        <v>8</v>
      </c>
      <c r="B9">
        <f>'Faab 2017'!D9</f>
        <v>33</v>
      </c>
      <c r="C9">
        <v>150</v>
      </c>
      <c r="D9">
        <f t="shared" si="0"/>
        <v>183</v>
      </c>
      <c r="F9">
        <f>D9-Keepers!AB22</f>
        <v>113</v>
      </c>
    </row>
    <row r="10" spans="1:9" x14ac:dyDescent="0.2">
      <c r="A10" t="s">
        <v>9</v>
      </c>
      <c r="B10">
        <f>'Faab 2017'!D10</f>
        <v>48</v>
      </c>
      <c r="C10">
        <v>150</v>
      </c>
      <c r="D10">
        <f t="shared" si="0"/>
        <v>198</v>
      </c>
      <c r="F10">
        <f>D10-Keepers!X22</f>
        <v>123</v>
      </c>
    </row>
    <row r="11" spans="1:9" x14ac:dyDescent="0.2">
      <c r="A11" t="s">
        <v>10</v>
      </c>
      <c r="B11">
        <f>'Faab 2017'!D11</f>
        <v>50</v>
      </c>
      <c r="C11">
        <v>150</v>
      </c>
      <c r="D11">
        <f t="shared" si="0"/>
        <v>200</v>
      </c>
      <c r="F11">
        <f>D11-Keepers!R22</f>
        <v>155</v>
      </c>
    </row>
    <row r="12" spans="1:9" x14ac:dyDescent="0.2">
      <c r="A12" t="s">
        <v>11</v>
      </c>
      <c r="B12">
        <f>'Faab 2017'!D12</f>
        <v>50</v>
      </c>
      <c r="C12">
        <v>150</v>
      </c>
      <c r="D12">
        <f t="shared" si="0"/>
        <v>200</v>
      </c>
      <c r="F12">
        <f>D12-Keepers!V22</f>
        <v>185</v>
      </c>
    </row>
    <row r="13" spans="1:9" x14ac:dyDescent="0.2">
      <c r="A13" t="s">
        <v>12</v>
      </c>
      <c r="B13">
        <f>'Faab 2017'!D13</f>
        <v>0</v>
      </c>
      <c r="C13">
        <v>150</v>
      </c>
      <c r="D13">
        <f t="shared" si="0"/>
        <v>150</v>
      </c>
      <c r="F13">
        <f>D13-Keepers!J22</f>
        <v>60</v>
      </c>
    </row>
    <row r="14" spans="1:9" x14ac:dyDescent="0.2">
      <c r="F14" s="72" t="s">
        <v>571</v>
      </c>
    </row>
  </sheetData>
  <conditionalFormatting sqref="F2:F13">
    <cfRule type="cellIs" dxfId="168" priority="1" operator="lessThan">
      <formula>100</formula>
    </cfRule>
    <cfRule type="cellIs" dxfId="167" priority="2" operator="lessThan">
      <formula>150</formula>
    </cfRule>
    <cfRule type="cellIs" dxfId="166" priority="3" operator="greaterThan">
      <formula>150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6DAD-ABD4-40E5-AAC4-5C953945F15B}">
  <dimension ref="A3:I12"/>
  <sheetViews>
    <sheetView topLeftCell="A2" workbookViewId="0">
      <selection activeCell="H4" sqref="H4"/>
    </sheetView>
  </sheetViews>
  <sheetFormatPr baseColWidth="10" defaultColWidth="8.83203125" defaultRowHeight="15" x14ac:dyDescent="0.2"/>
  <cols>
    <col min="1" max="1" width="15.5" bestFit="1" customWidth="1"/>
  </cols>
  <sheetData>
    <row r="3" spans="1:9" x14ac:dyDescent="0.2">
      <c r="B3" t="s">
        <v>265</v>
      </c>
      <c r="C3" t="s">
        <v>266</v>
      </c>
      <c r="D3" t="s">
        <v>267</v>
      </c>
      <c r="E3" t="s">
        <v>268</v>
      </c>
      <c r="F3" t="s">
        <v>269</v>
      </c>
      <c r="G3" t="s">
        <v>270</v>
      </c>
      <c r="H3" t="s">
        <v>16</v>
      </c>
    </row>
    <row r="4" spans="1:9" x14ac:dyDescent="0.2">
      <c r="A4" t="s">
        <v>261</v>
      </c>
      <c r="B4">
        <v>11</v>
      </c>
      <c r="C4">
        <v>17</v>
      </c>
      <c r="D4">
        <v>9</v>
      </c>
      <c r="E4">
        <v>27</v>
      </c>
      <c r="F4">
        <v>19</v>
      </c>
      <c r="G4">
        <v>16</v>
      </c>
      <c r="H4">
        <f>SUM(B4:G4)</f>
        <v>99</v>
      </c>
      <c r="I4" s="46">
        <f>H4/$H$12</f>
        <v>0.57558139534883723</v>
      </c>
    </row>
    <row r="5" spans="1:9" x14ac:dyDescent="0.2">
      <c r="A5" t="s">
        <v>262</v>
      </c>
      <c r="B5">
        <v>6</v>
      </c>
      <c r="C5">
        <v>2</v>
      </c>
      <c r="D5">
        <v>0</v>
      </c>
      <c r="E5">
        <v>5</v>
      </c>
      <c r="F5">
        <v>6</v>
      </c>
      <c r="G5">
        <v>6</v>
      </c>
      <c r="H5">
        <f t="shared" ref="H5:H11" si="0">SUM(B5:G5)</f>
        <v>25</v>
      </c>
      <c r="I5" s="46">
        <f t="shared" ref="I5:I11" si="1">H5/$H$12</f>
        <v>0.14534883720930233</v>
      </c>
    </row>
    <row r="6" spans="1:9" x14ac:dyDescent="0.2">
      <c r="A6" t="s">
        <v>263</v>
      </c>
      <c r="B6">
        <v>3</v>
      </c>
      <c r="C6">
        <v>8</v>
      </c>
      <c r="D6">
        <v>9</v>
      </c>
      <c r="E6">
        <v>10</v>
      </c>
      <c r="F6">
        <v>6</v>
      </c>
      <c r="G6">
        <v>7</v>
      </c>
      <c r="H6">
        <f t="shared" si="0"/>
        <v>43</v>
      </c>
      <c r="I6" s="46">
        <f t="shared" si="1"/>
        <v>0.25</v>
      </c>
    </row>
    <row r="7" spans="1:9" x14ac:dyDescent="0.2">
      <c r="A7" t="s">
        <v>264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1</v>
      </c>
      <c r="I7" s="46">
        <f t="shared" si="1"/>
        <v>5.8139534883720929E-3</v>
      </c>
    </row>
    <row r="8" spans="1:9" x14ac:dyDescent="0.2">
      <c r="A8" t="s">
        <v>271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f t="shared" si="0"/>
        <v>1</v>
      </c>
      <c r="I8" s="46">
        <f t="shared" si="1"/>
        <v>5.8139534883720929E-3</v>
      </c>
    </row>
    <row r="9" spans="1:9" x14ac:dyDescent="0.2">
      <c r="A9" t="s">
        <v>272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f t="shared" si="0"/>
        <v>1</v>
      </c>
      <c r="I9" s="46">
        <f t="shared" si="1"/>
        <v>5.8139534883720929E-3</v>
      </c>
    </row>
    <row r="10" spans="1:9" x14ac:dyDescent="0.2">
      <c r="A10" t="s">
        <v>273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1</v>
      </c>
      <c r="I10" s="46">
        <f t="shared" si="1"/>
        <v>5.8139534883720929E-3</v>
      </c>
    </row>
    <row r="11" spans="1:9" x14ac:dyDescent="0.2">
      <c r="A11" t="s">
        <v>235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1</v>
      </c>
      <c r="I11" s="46">
        <f t="shared" si="1"/>
        <v>5.8139534883720929E-3</v>
      </c>
    </row>
    <row r="12" spans="1:9" x14ac:dyDescent="0.2">
      <c r="B12">
        <f t="shared" ref="B12:G12" si="2">SUM(B4:B11)</f>
        <v>21</v>
      </c>
      <c r="C12">
        <f t="shared" si="2"/>
        <v>27</v>
      </c>
      <c r="D12">
        <f t="shared" si="2"/>
        <v>20</v>
      </c>
      <c r="E12">
        <f t="shared" si="2"/>
        <v>42</v>
      </c>
      <c r="F12">
        <f t="shared" si="2"/>
        <v>31</v>
      </c>
      <c r="G12">
        <f t="shared" si="2"/>
        <v>31</v>
      </c>
      <c r="H12">
        <f>SUM(B12:G12)</f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376F-FBF8-4123-B7AC-2D591A986B46}">
  <dimension ref="A1:M66"/>
  <sheetViews>
    <sheetView topLeftCell="E1" zoomScale="85" zoomScaleNormal="85" workbookViewId="0">
      <selection activeCell="K23" sqref="K23:L24"/>
    </sheetView>
  </sheetViews>
  <sheetFormatPr baseColWidth="10" defaultColWidth="8.83203125" defaultRowHeight="15" x14ac:dyDescent="0.2"/>
  <cols>
    <col min="2" max="2" width="17.1640625" bestFit="1" customWidth="1"/>
    <col min="3" max="3" width="14.5" bestFit="1" customWidth="1"/>
    <col min="4" max="4" width="16.5" bestFit="1" customWidth="1"/>
    <col min="5" max="5" width="18.6640625" bestFit="1" customWidth="1"/>
    <col min="6" max="6" width="11.83203125" bestFit="1" customWidth="1"/>
    <col min="7" max="7" width="15.33203125" bestFit="1" customWidth="1"/>
    <col min="8" max="8" width="18.5" bestFit="1" customWidth="1"/>
    <col min="9" max="9" width="16" bestFit="1" customWidth="1"/>
    <col min="10" max="10" width="18.5" bestFit="1" customWidth="1"/>
    <col min="11" max="11" width="16.5" bestFit="1" customWidth="1"/>
    <col min="12" max="12" width="17.6640625" bestFit="1" customWidth="1"/>
    <col min="13" max="13" width="13.6640625" bestFit="1" customWidth="1"/>
  </cols>
  <sheetData>
    <row r="1" spans="1:13" x14ac:dyDescent="0.2">
      <c r="B1" s="13" t="s">
        <v>10</v>
      </c>
      <c r="C1" s="17" t="s">
        <v>3</v>
      </c>
      <c r="D1" s="19" t="s">
        <v>9</v>
      </c>
      <c r="E1" s="25" t="s">
        <v>7</v>
      </c>
      <c r="F1" s="29" t="s">
        <v>8</v>
      </c>
      <c r="G1" s="11" t="s">
        <v>4</v>
      </c>
      <c r="H1" s="15" t="s">
        <v>11</v>
      </c>
      <c r="I1" s="33" t="s">
        <v>12</v>
      </c>
      <c r="J1" s="23" t="s">
        <v>2</v>
      </c>
      <c r="K1" s="31" t="s">
        <v>5</v>
      </c>
      <c r="L1" s="21" t="s">
        <v>1</v>
      </c>
      <c r="M1" s="27" t="s">
        <v>6</v>
      </c>
    </row>
    <row r="2" spans="1:13" x14ac:dyDescent="0.2">
      <c r="A2" t="s">
        <v>25</v>
      </c>
      <c r="B2" s="14" t="s">
        <v>41</v>
      </c>
      <c r="C2" s="18" t="s">
        <v>49</v>
      </c>
      <c r="D2" s="20" t="s">
        <v>50</v>
      </c>
      <c r="E2" s="26" t="s">
        <v>51</v>
      </c>
      <c r="F2" s="30" t="s">
        <v>52</v>
      </c>
      <c r="G2" s="12" t="s">
        <v>53</v>
      </c>
      <c r="H2" s="16" t="s">
        <v>54</v>
      </c>
      <c r="I2" s="34" t="s">
        <v>55</v>
      </c>
      <c r="J2" s="24" t="s">
        <v>56</v>
      </c>
      <c r="K2" s="26" t="s">
        <v>57</v>
      </c>
      <c r="L2" s="22" t="s">
        <v>58</v>
      </c>
      <c r="M2" s="28" t="s">
        <v>59</v>
      </c>
    </row>
    <row r="3" spans="1:13" x14ac:dyDescent="0.2">
      <c r="A3" t="s">
        <v>26</v>
      </c>
      <c r="B3" s="14" t="s">
        <v>82</v>
      </c>
      <c r="C3" s="18" t="s">
        <v>81</v>
      </c>
      <c r="D3" s="20" t="s">
        <v>80</v>
      </c>
      <c r="E3" s="26" t="s">
        <v>79</v>
      </c>
      <c r="F3" s="30" t="s">
        <v>78</v>
      </c>
      <c r="G3" s="12" t="s">
        <v>77</v>
      </c>
      <c r="H3" s="16" t="s">
        <v>76</v>
      </c>
      <c r="I3" s="34" t="s">
        <v>75</v>
      </c>
      <c r="J3" s="24" t="s">
        <v>74</v>
      </c>
      <c r="K3" s="44" t="s">
        <v>73</v>
      </c>
      <c r="L3" s="22" t="s">
        <v>329</v>
      </c>
      <c r="M3" s="28" t="s">
        <v>60</v>
      </c>
    </row>
    <row r="4" spans="1:13" x14ac:dyDescent="0.2">
      <c r="A4" t="s">
        <v>27</v>
      </c>
      <c r="B4" s="32" t="s">
        <v>61</v>
      </c>
      <c r="C4" s="18" t="s">
        <v>83</v>
      </c>
      <c r="D4" s="20" t="s">
        <v>42</v>
      </c>
      <c r="E4" s="32" t="s">
        <v>84</v>
      </c>
      <c r="F4" s="30" t="s">
        <v>85</v>
      </c>
      <c r="G4" s="12" t="s">
        <v>86</v>
      </c>
      <c r="H4" s="16" t="s">
        <v>87</v>
      </c>
      <c r="I4" s="34" t="s">
        <v>88</v>
      </c>
      <c r="J4" s="24" t="s">
        <v>337</v>
      </c>
      <c r="K4" s="32" t="s">
        <v>89</v>
      </c>
      <c r="L4" s="26" t="s">
        <v>90</v>
      </c>
      <c r="M4" s="28" t="s">
        <v>91</v>
      </c>
    </row>
    <row r="5" spans="1:13" x14ac:dyDescent="0.2">
      <c r="A5" t="s">
        <v>28</v>
      </c>
      <c r="B5" s="14" t="s">
        <v>94</v>
      </c>
      <c r="C5" s="18" t="s">
        <v>95</v>
      </c>
      <c r="D5" s="20" t="s">
        <v>567</v>
      </c>
      <c r="E5" s="26" t="s">
        <v>96</v>
      </c>
      <c r="F5" s="30" t="s">
        <v>97</v>
      </c>
      <c r="G5" s="12" t="s">
        <v>98</v>
      </c>
      <c r="H5" s="16" t="s">
        <v>99</v>
      </c>
      <c r="I5" s="34" t="s">
        <v>100</v>
      </c>
      <c r="J5" s="24" t="s">
        <v>339</v>
      </c>
      <c r="K5" s="24" t="s">
        <v>93</v>
      </c>
      <c r="L5" s="22" t="s">
        <v>92</v>
      </c>
      <c r="M5" s="28" t="s">
        <v>62</v>
      </c>
    </row>
    <row r="6" spans="1:13" x14ac:dyDescent="0.2">
      <c r="A6" t="s">
        <v>29</v>
      </c>
      <c r="B6" s="14" t="s">
        <v>63</v>
      </c>
      <c r="C6" s="18" t="s">
        <v>101</v>
      </c>
      <c r="D6" s="20" t="s">
        <v>102</v>
      </c>
      <c r="E6" s="22" t="s">
        <v>103</v>
      </c>
      <c r="F6" s="30" t="s">
        <v>43</v>
      </c>
      <c r="G6" s="12" t="s">
        <v>104</v>
      </c>
      <c r="H6" s="16" t="s">
        <v>105</v>
      </c>
      <c r="I6" s="12" t="s">
        <v>106</v>
      </c>
      <c r="J6" s="34" t="s">
        <v>304</v>
      </c>
      <c r="K6" s="26" t="s">
        <v>107</v>
      </c>
      <c r="L6" s="22" t="s">
        <v>319</v>
      </c>
      <c r="M6" s="28" t="s">
        <v>108</v>
      </c>
    </row>
    <row r="7" spans="1:13" x14ac:dyDescent="0.2">
      <c r="A7" t="s">
        <v>30</v>
      </c>
      <c r="B7" s="34" t="s">
        <v>110</v>
      </c>
      <c r="C7" s="18" t="s">
        <v>565</v>
      </c>
      <c r="D7" s="20" t="s">
        <v>111</v>
      </c>
      <c r="E7" s="26" t="s">
        <v>441</v>
      </c>
      <c r="F7" s="30" t="s">
        <v>112</v>
      </c>
      <c r="G7" s="26" t="s">
        <v>286</v>
      </c>
      <c r="H7" s="16" t="s">
        <v>44</v>
      </c>
      <c r="I7" s="26" t="s">
        <v>113</v>
      </c>
      <c r="J7" s="26" t="s">
        <v>114</v>
      </c>
      <c r="K7" s="34" t="s">
        <v>115</v>
      </c>
      <c r="L7" s="20" t="s">
        <v>109</v>
      </c>
      <c r="M7" s="28" t="s">
        <v>64</v>
      </c>
    </row>
    <row r="8" spans="1:13" x14ac:dyDescent="0.2">
      <c r="A8" t="s">
        <v>31</v>
      </c>
      <c r="B8" s="14" t="s">
        <v>367</v>
      </c>
      <c r="C8" s="18" t="s">
        <v>116</v>
      </c>
      <c r="D8" s="20" t="s">
        <v>413</v>
      </c>
      <c r="E8" s="26" t="s">
        <v>431</v>
      </c>
      <c r="F8" s="30" t="s">
        <v>117</v>
      </c>
      <c r="G8" s="12" t="s">
        <v>295</v>
      </c>
      <c r="H8" s="16" t="s">
        <v>541</v>
      </c>
      <c r="I8" s="32" t="s">
        <v>118</v>
      </c>
      <c r="J8" s="24" t="s">
        <v>119</v>
      </c>
      <c r="K8" s="32" t="s">
        <v>120</v>
      </c>
      <c r="L8" s="22" t="s">
        <v>121</v>
      </c>
      <c r="M8" s="28" t="s">
        <v>384</v>
      </c>
    </row>
    <row r="9" spans="1:13" x14ac:dyDescent="0.2">
      <c r="A9" t="s">
        <v>32</v>
      </c>
      <c r="B9" s="14" t="s">
        <v>371</v>
      </c>
      <c r="C9" s="18" t="s">
        <v>362</v>
      </c>
      <c r="D9" s="22" t="s">
        <v>122</v>
      </c>
      <c r="E9" s="32" t="s">
        <v>123</v>
      </c>
      <c r="F9" s="30" t="s">
        <v>444</v>
      </c>
      <c r="G9" s="44" t="s">
        <v>566</v>
      </c>
      <c r="H9" s="16" t="s">
        <v>406</v>
      </c>
      <c r="I9" s="34" t="s">
        <v>124</v>
      </c>
      <c r="J9" s="24" t="s">
        <v>125</v>
      </c>
      <c r="K9" s="32" t="s">
        <v>126</v>
      </c>
      <c r="L9" s="22" t="s">
        <v>127</v>
      </c>
      <c r="M9" s="28" t="s">
        <v>65</v>
      </c>
    </row>
    <row r="10" spans="1:13" x14ac:dyDescent="0.2">
      <c r="A10" t="s">
        <v>33</v>
      </c>
      <c r="B10" s="14" t="s">
        <v>66</v>
      </c>
      <c r="C10" s="18" t="s">
        <v>350</v>
      </c>
      <c r="D10" s="20" t="s">
        <v>128</v>
      </c>
      <c r="E10" s="32" t="s">
        <v>539</v>
      </c>
      <c r="F10" s="30" t="s">
        <v>465</v>
      </c>
      <c r="G10" s="12" t="s">
        <v>570</v>
      </c>
      <c r="H10" s="16" t="s">
        <v>402</v>
      </c>
      <c r="I10" s="34" t="s">
        <v>129</v>
      </c>
      <c r="J10" s="24" t="s">
        <v>45</v>
      </c>
      <c r="K10" s="32" t="s">
        <v>282</v>
      </c>
      <c r="L10" s="22" t="s">
        <v>130</v>
      </c>
      <c r="M10" s="28" t="s">
        <v>131</v>
      </c>
    </row>
    <row r="11" spans="1:13" x14ac:dyDescent="0.2">
      <c r="A11" t="s">
        <v>34</v>
      </c>
      <c r="B11" s="14" t="s">
        <v>132</v>
      </c>
      <c r="C11" s="18" t="s">
        <v>133</v>
      </c>
      <c r="D11" s="20" t="s">
        <v>46</v>
      </c>
      <c r="E11" s="40" t="s">
        <v>134</v>
      </c>
      <c r="F11" s="30" t="s">
        <v>442</v>
      </c>
      <c r="G11" s="12" t="s">
        <v>287</v>
      </c>
      <c r="H11" s="16" t="s">
        <v>135</v>
      </c>
      <c r="I11" s="34" t="s">
        <v>136</v>
      </c>
      <c r="J11" s="24" t="s">
        <v>137</v>
      </c>
      <c r="K11" s="32" t="s">
        <v>138</v>
      </c>
      <c r="L11" s="22" t="s">
        <v>139</v>
      </c>
      <c r="M11" s="28" t="s">
        <v>67</v>
      </c>
    </row>
    <row r="12" spans="1:13" x14ac:dyDescent="0.2">
      <c r="A12" t="s">
        <v>35</v>
      </c>
      <c r="B12" s="14" t="s">
        <v>68</v>
      </c>
      <c r="C12" s="18" t="s">
        <v>140</v>
      </c>
      <c r="D12" s="20" t="s">
        <v>415</v>
      </c>
      <c r="E12" s="34" t="s">
        <v>217</v>
      </c>
      <c r="F12" s="30" t="s">
        <v>141</v>
      </c>
      <c r="G12" s="12" t="s">
        <v>142</v>
      </c>
      <c r="H12" s="16" t="s">
        <v>143</v>
      </c>
      <c r="I12" s="34" t="s">
        <v>306</v>
      </c>
      <c r="J12" s="24" t="s">
        <v>144</v>
      </c>
      <c r="K12" s="32" t="s">
        <v>145</v>
      </c>
      <c r="L12" s="22" t="s">
        <v>47</v>
      </c>
      <c r="M12" s="28" t="s">
        <v>146</v>
      </c>
    </row>
    <row r="13" spans="1:13" x14ac:dyDescent="0.2">
      <c r="A13" t="s">
        <v>36</v>
      </c>
      <c r="B13" s="14" t="s">
        <v>48</v>
      </c>
      <c r="C13" s="18" t="s">
        <v>147</v>
      </c>
      <c r="D13" s="20" t="s">
        <v>148</v>
      </c>
      <c r="E13" s="26" t="s">
        <v>149</v>
      </c>
      <c r="F13" s="30" t="s">
        <v>150</v>
      </c>
      <c r="G13" s="12" t="s">
        <v>151</v>
      </c>
      <c r="H13" s="16" t="s">
        <v>152</v>
      </c>
      <c r="I13" s="34" t="s">
        <v>153</v>
      </c>
      <c r="J13" s="24" t="s">
        <v>346</v>
      </c>
      <c r="K13" s="32" t="s">
        <v>154</v>
      </c>
      <c r="L13" s="22" t="s">
        <v>155</v>
      </c>
      <c r="M13" s="28" t="s">
        <v>69</v>
      </c>
    </row>
    <row r="14" spans="1:13" x14ac:dyDescent="0.2">
      <c r="A14" t="s">
        <v>37</v>
      </c>
      <c r="B14" s="14" t="s">
        <v>70</v>
      </c>
      <c r="C14" s="18" t="s">
        <v>156</v>
      </c>
      <c r="D14" s="20" t="s">
        <v>157</v>
      </c>
      <c r="E14" s="26" t="s">
        <v>158</v>
      </c>
      <c r="F14" s="30" t="s">
        <v>159</v>
      </c>
      <c r="G14" s="12" t="s">
        <v>160</v>
      </c>
      <c r="H14" s="16" t="s">
        <v>161</v>
      </c>
      <c r="I14" s="34" t="s">
        <v>162</v>
      </c>
      <c r="J14" s="30" t="s">
        <v>163</v>
      </c>
      <c r="K14" s="32" t="s">
        <v>164</v>
      </c>
      <c r="L14" s="22" t="s">
        <v>165</v>
      </c>
      <c r="M14" s="28" t="s">
        <v>546</v>
      </c>
    </row>
    <row r="15" spans="1:13" x14ac:dyDescent="0.2">
      <c r="A15" t="s">
        <v>38</v>
      </c>
      <c r="B15" s="14" t="s">
        <v>166</v>
      </c>
      <c r="C15" s="18" t="s">
        <v>167</v>
      </c>
      <c r="D15" s="20" t="s">
        <v>168</v>
      </c>
      <c r="E15" s="26" t="s">
        <v>437</v>
      </c>
      <c r="F15" s="30" t="s">
        <v>169</v>
      </c>
      <c r="G15" s="12" t="s">
        <v>170</v>
      </c>
      <c r="H15" s="16" t="s">
        <v>171</v>
      </c>
      <c r="I15" s="34" t="s">
        <v>172</v>
      </c>
      <c r="J15" s="24" t="s">
        <v>173</v>
      </c>
      <c r="K15" s="32" t="s">
        <v>174</v>
      </c>
      <c r="L15" s="61" t="s">
        <v>547</v>
      </c>
      <c r="M15" s="28" t="s">
        <v>382</v>
      </c>
    </row>
    <row r="16" spans="1:13" x14ac:dyDescent="0.2">
      <c r="A16" t="s">
        <v>39</v>
      </c>
      <c r="B16" s="14" t="s">
        <v>71</v>
      </c>
      <c r="C16" s="18" t="s">
        <v>175</v>
      </c>
      <c r="D16" s="20" t="s">
        <v>176</v>
      </c>
      <c r="E16" s="26" t="s">
        <v>177</v>
      </c>
      <c r="F16" s="30" t="s">
        <v>178</v>
      </c>
      <c r="G16" s="12" t="s">
        <v>179</v>
      </c>
      <c r="H16" s="16" t="s">
        <v>180</v>
      </c>
      <c r="I16" s="34" t="s">
        <v>181</v>
      </c>
      <c r="J16" s="24" t="s">
        <v>182</v>
      </c>
      <c r="K16" s="32" t="s">
        <v>183</v>
      </c>
      <c r="L16" s="22" t="s">
        <v>540</v>
      </c>
      <c r="M16" s="26" t="s">
        <v>184</v>
      </c>
    </row>
    <row r="17" spans="1:13" x14ac:dyDescent="0.2">
      <c r="A17" t="s">
        <v>40</v>
      </c>
      <c r="B17" s="14" t="s">
        <v>185</v>
      </c>
      <c r="C17" s="18" t="s">
        <v>186</v>
      </c>
      <c r="D17" s="20" t="s">
        <v>187</v>
      </c>
      <c r="E17" s="26" t="s">
        <v>188</v>
      </c>
      <c r="F17" s="24" t="s">
        <v>189</v>
      </c>
      <c r="G17" s="12" t="s">
        <v>190</v>
      </c>
      <c r="H17" s="16" t="s">
        <v>191</v>
      </c>
      <c r="I17" s="24" t="s">
        <v>192</v>
      </c>
      <c r="J17" s="24" t="s">
        <v>193</v>
      </c>
      <c r="K17" s="12" t="s">
        <v>194</v>
      </c>
      <c r="L17" s="22" t="s">
        <v>195</v>
      </c>
      <c r="M17" s="28" t="s">
        <v>72</v>
      </c>
    </row>
    <row r="19" spans="1:13" x14ac:dyDescent="0.2">
      <c r="B19" s="43" t="s">
        <v>233</v>
      </c>
      <c r="E19" s="41" t="s">
        <v>222</v>
      </c>
      <c r="G19" s="45" t="s">
        <v>234</v>
      </c>
      <c r="J19" s="73" t="s">
        <v>573</v>
      </c>
      <c r="K19" s="42" t="s">
        <v>223</v>
      </c>
    </row>
    <row r="20" spans="1:13" x14ac:dyDescent="0.2">
      <c r="B20" s="43" t="s">
        <v>239</v>
      </c>
      <c r="E20" s="41" t="s">
        <v>574</v>
      </c>
      <c r="K20" s="42" t="s">
        <v>240</v>
      </c>
    </row>
    <row r="21" spans="1:13" x14ac:dyDescent="0.2">
      <c r="E21" s="41" t="s">
        <v>575</v>
      </c>
      <c r="K21" s="42" t="s">
        <v>576</v>
      </c>
    </row>
    <row r="23" spans="1:13" x14ac:dyDescent="0.2">
      <c r="K23">
        <v>58</v>
      </c>
    </row>
    <row r="24" spans="1:13" x14ac:dyDescent="0.2">
      <c r="K24">
        <v>28</v>
      </c>
      <c r="L24">
        <v>45</v>
      </c>
    </row>
    <row r="26" spans="1:13" x14ac:dyDescent="0.2">
      <c r="B26" s="13" t="s">
        <v>10</v>
      </c>
      <c r="C26" s="17" t="s">
        <v>3</v>
      </c>
      <c r="D26" s="19" t="s">
        <v>9</v>
      </c>
      <c r="E26" s="25" t="s">
        <v>7</v>
      </c>
      <c r="F26" s="29" t="s">
        <v>8</v>
      </c>
      <c r="G26" s="11" t="s">
        <v>4</v>
      </c>
      <c r="H26" s="15" t="s">
        <v>11</v>
      </c>
      <c r="I26" s="33" t="s">
        <v>12</v>
      </c>
      <c r="J26" s="23" t="s">
        <v>2</v>
      </c>
      <c r="K26" s="31" t="s">
        <v>5</v>
      </c>
      <c r="L26" s="21" t="s">
        <v>1</v>
      </c>
      <c r="M26" s="27" t="s">
        <v>6</v>
      </c>
    </row>
    <row r="27" spans="1:13" x14ac:dyDescent="0.2">
      <c r="A27" t="s">
        <v>25</v>
      </c>
      <c r="B27" s="14">
        <f>IFERROR(IF(FIND(",",B2)&gt;0,((LEFT(B2,FIND(",",B2)-1)-1)*12)+RIGHT(B2,LEN(B2)-FIND(",",B2))),B2)</f>
        <v>1</v>
      </c>
      <c r="C27" s="18">
        <f t="shared" ref="C27:M27" si="0">IFERROR(IF(FIND(",",C2)&gt;0,((LEFT(C2,FIND(",",C2)-1)-1)*12)+RIGHT(C2,LEN(C2)-FIND(",",C2))),C2)</f>
        <v>2</v>
      </c>
      <c r="D27" s="20">
        <f t="shared" si="0"/>
        <v>3</v>
      </c>
      <c r="E27" s="26">
        <f t="shared" si="0"/>
        <v>4</v>
      </c>
      <c r="F27" s="30">
        <f t="shared" si="0"/>
        <v>5</v>
      </c>
      <c r="G27" s="12">
        <f t="shared" si="0"/>
        <v>6</v>
      </c>
      <c r="H27" s="16">
        <f t="shared" si="0"/>
        <v>7</v>
      </c>
      <c r="I27" s="34">
        <f t="shared" si="0"/>
        <v>8</v>
      </c>
      <c r="J27" s="24">
        <f t="shared" si="0"/>
        <v>9</v>
      </c>
      <c r="K27" s="26">
        <f t="shared" si="0"/>
        <v>10</v>
      </c>
      <c r="L27" s="22">
        <f t="shared" si="0"/>
        <v>11</v>
      </c>
      <c r="M27" s="28">
        <f t="shared" si="0"/>
        <v>12</v>
      </c>
    </row>
    <row r="28" spans="1:13" x14ac:dyDescent="0.2">
      <c r="A28" t="s">
        <v>26</v>
      </c>
      <c r="B28" s="14">
        <f t="shared" ref="B28:M28" si="1">IFERROR(IF(FIND(",",B3)&gt;0,((LEFT(B3,FIND(",",B3)-1)-1)*12)+RIGHT(B3,LEN(B3)-FIND(",",B3))),B3)</f>
        <v>24</v>
      </c>
      <c r="C28" s="18">
        <f t="shared" si="1"/>
        <v>23</v>
      </c>
      <c r="D28" s="20">
        <f t="shared" si="1"/>
        <v>22</v>
      </c>
      <c r="E28" s="26">
        <f t="shared" si="1"/>
        <v>21</v>
      </c>
      <c r="F28" s="30">
        <f t="shared" si="1"/>
        <v>20</v>
      </c>
      <c r="G28" s="12">
        <f t="shared" si="1"/>
        <v>19</v>
      </c>
      <c r="H28" s="16">
        <f t="shared" si="1"/>
        <v>18</v>
      </c>
      <c r="I28" s="34">
        <f t="shared" si="1"/>
        <v>17</v>
      </c>
      <c r="J28" s="24">
        <f t="shared" si="1"/>
        <v>16</v>
      </c>
      <c r="K28" s="44">
        <f t="shared" si="1"/>
        <v>15</v>
      </c>
      <c r="L28" s="22" t="str">
        <f t="shared" si="1"/>
        <v>Leonard Fournette</v>
      </c>
      <c r="M28" s="28">
        <f t="shared" si="1"/>
        <v>13</v>
      </c>
    </row>
    <row r="29" spans="1:13" x14ac:dyDescent="0.2">
      <c r="A29" t="s">
        <v>27</v>
      </c>
      <c r="B29" s="32">
        <f t="shared" ref="B29:M29" si="2">IFERROR(IF(FIND(",",B4)&gt;0,((LEFT(B4,FIND(",",B4)-1)-1)*12)+RIGHT(B4,LEN(B4)-FIND(",",B4))),B4)</f>
        <v>25</v>
      </c>
      <c r="C29" s="18">
        <f t="shared" si="2"/>
        <v>26</v>
      </c>
      <c r="D29" s="20">
        <f t="shared" si="2"/>
        <v>27</v>
      </c>
      <c r="E29" s="26">
        <f t="shared" si="2"/>
        <v>28</v>
      </c>
      <c r="F29" s="30">
        <f t="shared" si="2"/>
        <v>29</v>
      </c>
      <c r="G29" s="12">
        <f t="shared" si="2"/>
        <v>30</v>
      </c>
      <c r="H29" s="16">
        <f t="shared" si="2"/>
        <v>31</v>
      </c>
      <c r="I29" s="34">
        <f t="shared" si="2"/>
        <v>32</v>
      </c>
      <c r="J29" s="24" t="str">
        <f t="shared" si="2"/>
        <v>Larry Fitzgerald</v>
      </c>
      <c r="K29" s="32">
        <f t="shared" si="2"/>
        <v>34</v>
      </c>
      <c r="L29" s="26">
        <f t="shared" si="2"/>
        <v>35</v>
      </c>
      <c r="M29" s="28">
        <f t="shared" si="2"/>
        <v>36</v>
      </c>
    </row>
    <row r="30" spans="1:13" x14ac:dyDescent="0.2">
      <c r="A30" t="s">
        <v>28</v>
      </c>
      <c r="B30" s="14">
        <f t="shared" ref="B30:M30" si="3">IFERROR(IF(FIND(",",B5)&gt;0,((LEFT(B5,FIND(",",B5)-1)-1)*12)+RIGHT(B5,LEN(B5)-FIND(",",B5))),B5)</f>
        <v>48</v>
      </c>
      <c r="C30" s="18">
        <f t="shared" si="3"/>
        <v>47</v>
      </c>
      <c r="D30" s="20" t="str">
        <f t="shared" si="3"/>
        <v>Davlin Cook</v>
      </c>
      <c r="E30" s="26">
        <f t="shared" si="3"/>
        <v>45</v>
      </c>
      <c r="F30" s="30">
        <f t="shared" si="3"/>
        <v>44</v>
      </c>
      <c r="G30" s="12">
        <f t="shared" si="3"/>
        <v>43</v>
      </c>
      <c r="H30" s="16">
        <f t="shared" si="3"/>
        <v>42</v>
      </c>
      <c r="I30" s="34">
        <f t="shared" si="3"/>
        <v>41</v>
      </c>
      <c r="J30" s="24" t="str">
        <f t="shared" si="3"/>
        <v>Christian McCaffery</v>
      </c>
      <c r="K30" s="24">
        <f t="shared" si="3"/>
        <v>39</v>
      </c>
      <c r="L30" s="22">
        <f t="shared" si="3"/>
        <v>38</v>
      </c>
      <c r="M30" s="28">
        <f t="shared" si="3"/>
        <v>37</v>
      </c>
    </row>
    <row r="31" spans="1:13" x14ac:dyDescent="0.2">
      <c r="A31" t="s">
        <v>29</v>
      </c>
      <c r="B31" s="14">
        <f t="shared" ref="B31:M31" si="4">IFERROR(IF(FIND(",",B6)&gt;0,((LEFT(B6,FIND(",",B6)-1)-1)*12)+RIGHT(B6,LEN(B6)-FIND(",",B6))),B6)</f>
        <v>49</v>
      </c>
      <c r="C31" s="18">
        <f t="shared" si="4"/>
        <v>50</v>
      </c>
      <c r="D31" s="20">
        <f t="shared" si="4"/>
        <v>51</v>
      </c>
      <c r="E31" s="22">
        <f t="shared" si="4"/>
        <v>52</v>
      </c>
      <c r="F31" s="30">
        <f t="shared" si="4"/>
        <v>53</v>
      </c>
      <c r="G31" s="12">
        <f t="shared" si="4"/>
        <v>54</v>
      </c>
      <c r="H31" s="16">
        <f t="shared" si="4"/>
        <v>55</v>
      </c>
      <c r="I31" s="12">
        <f t="shared" si="4"/>
        <v>56</v>
      </c>
      <c r="J31" s="34" t="str">
        <f t="shared" si="4"/>
        <v>Todd Gurley</v>
      </c>
      <c r="K31" s="32">
        <f t="shared" si="4"/>
        <v>58</v>
      </c>
      <c r="L31" s="22" t="str">
        <f t="shared" si="4"/>
        <v>Melvin Gordon</v>
      </c>
      <c r="M31" s="28">
        <f t="shared" si="4"/>
        <v>60</v>
      </c>
    </row>
    <row r="32" spans="1:13" x14ac:dyDescent="0.2">
      <c r="A32" t="s">
        <v>30</v>
      </c>
      <c r="B32" s="34">
        <f t="shared" ref="B32:M32" si="5">IFERROR(IF(FIND(",",B7)&gt;0,((LEFT(B7,FIND(",",B7)-1)-1)*12)+RIGHT(B7,LEN(B7)-FIND(",",B7))),B7)</f>
        <v>72</v>
      </c>
      <c r="C32" s="18" t="str">
        <f t="shared" si="5"/>
        <v>Zach Ertz</v>
      </c>
      <c r="D32" s="20">
        <f t="shared" si="5"/>
        <v>70</v>
      </c>
      <c r="E32" s="26" t="str">
        <f t="shared" si="5"/>
        <v>Deshaun Watson</v>
      </c>
      <c r="F32" s="30">
        <f t="shared" si="5"/>
        <v>68</v>
      </c>
      <c r="G32" s="32" t="str">
        <f t="shared" si="5"/>
        <v>David Johnson</v>
      </c>
      <c r="H32" s="16">
        <f t="shared" si="5"/>
        <v>66</v>
      </c>
      <c r="I32" s="26">
        <f t="shared" si="5"/>
        <v>65</v>
      </c>
      <c r="J32" s="26">
        <f t="shared" si="5"/>
        <v>64</v>
      </c>
      <c r="K32" s="34">
        <f t="shared" si="5"/>
        <v>63</v>
      </c>
      <c r="L32" s="20">
        <f t="shared" si="5"/>
        <v>62</v>
      </c>
      <c r="M32" s="28">
        <f t="shared" si="5"/>
        <v>61</v>
      </c>
    </row>
    <row r="33" spans="1:13" x14ac:dyDescent="0.2">
      <c r="A33" t="s">
        <v>31</v>
      </c>
      <c r="B33" s="14" t="str">
        <f t="shared" ref="B33:M33" si="6">IFERROR(IF(FIND(",",B8)&gt;0,((LEFT(B8,FIND(",",B8)-1)-1)*12)+RIGHT(B8,LEN(B8)-FIND(",",B8))),B8)</f>
        <v>Devonta Freeman</v>
      </c>
      <c r="C33" s="18">
        <f t="shared" si="6"/>
        <v>74</v>
      </c>
      <c r="D33" s="20" t="str">
        <f t="shared" si="6"/>
        <v>Derrick Henry</v>
      </c>
      <c r="E33" s="26" t="str">
        <f t="shared" si="6"/>
        <v>JuJu Smith-Schuster</v>
      </c>
      <c r="F33" s="30">
        <f t="shared" si="6"/>
        <v>77</v>
      </c>
      <c r="G33" s="12" t="str">
        <f t="shared" si="6"/>
        <v>Stefon Diggs</v>
      </c>
      <c r="H33" s="16" t="str">
        <f t="shared" si="6"/>
        <v>Michael Thomas</v>
      </c>
      <c r="I33" s="32">
        <f t="shared" si="6"/>
        <v>80</v>
      </c>
      <c r="J33" s="24">
        <f t="shared" si="6"/>
        <v>81</v>
      </c>
      <c r="K33" s="32">
        <f t="shared" si="6"/>
        <v>82</v>
      </c>
      <c r="L33" s="22">
        <f t="shared" si="6"/>
        <v>83</v>
      </c>
      <c r="M33" s="28" t="str">
        <f t="shared" si="6"/>
        <v>Adam Thielen</v>
      </c>
    </row>
    <row r="34" spans="1:13" x14ac:dyDescent="0.2">
      <c r="A34" t="s">
        <v>32</v>
      </c>
      <c r="B34" s="14" t="str">
        <f t="shared" ref="B34:M34" si="7">IFERROR(IF(FIND(",",B9)&gt;0,((LEFT(B9,FIND(",",B9)-1)-1)*12)+RIGHT(B9,LEN(B9)-FIND(",",B9))),B9)</f>
        <v>Marvin Jones</v>
      </c>
      <c r="C34" s="18" t="str">
        <f t="shared" si="7"/>
        <v>Tarik Cohen</v>
      </c>
      <c r="D34" s="22">
        <f t="shared" si="7"/>
        <v>94</v>
      </c>
      <c r="E34" s="32">
        <f t="shared" si="7"/>
        <v>93</v>
      </c>
      <c r="F34" s="30" t="str">
        <f t="shared" si="7"/>
        <v>Alex Collins</v>
      </c>
      <c r="G34" s="44" t="str">
        <f t="shared" si="7"/>
        <v>Ted Ginn Jr.</v>
      </c>
      <c r="H34" s="16" t="str">
        <f t="shared" si="7"/>
        <v>Alex Smith</v>
      </c>
      <c r="I34" s="34">
        <f t="shared" si="7"/>
        <v>89</v>
      </c>
      <c r="J34" s="24">
        <f t="shared" si="7"/>
        <v>88</v>
      </c>
      <c r="K34" s="32">
        <f t="shared" si="7"/>
        <v>87</v>
      </c>
      <c r="L34" s="22">
        <f t="shared" si="7"/>
        <v>86</v>
      </c>
      <c r="M34" s="28">
        <f t="shared" si="7"/>
        <v>85</v>
      </c>
    </row>
    <row r="35" spans="1:13" x14ac:dyDescent="0.2">
      <c r="A35" t="s">
        <v>33</v>
      </c>
      <c r="B35" s="14">
        <f t="shared" ref="B35:M35" si="8">IFERROR(IF(FIND(",",B10)&gt;0,((LEFT(B10,FIND(",",B10)-1)-1)*12)+RIGHT(B10,LEN(B10)-FIND(",",B10))),B10)</f>
        <v>97</v>
      </c>
      <c r="C35" s="18" t="str">
        <f t="shared" si="8"/>
        <v>Jordan Howard</v>
      </c>
      <c r="D35" s="20">
        <f t="shared" si="8"/>
        <v>99</v>
      </c>
      <c r="E35" s="32" t="str">
        <f t="shared" si="8"/>
        <v>Devante Adams</v>
      </c>
      <c r="F35" s="30" t="str">
        <f t="shared" si="8"/>
        <v>Tyreek Hill</v>
      </c>
      <c r="G35" s="12" t="str">
        <f t="shared" si="8"/>
        <v>Jerick McKinnon</v>
      </c>
      <c r="H35" s="16" t="str">
        <f t="shared" si="8"/>
        <v>Marquise Goodwin</v>
      </c>
      <c r="I35" s="34">
        <f t="shared" si="8"/>
        <v>104</v>
      </c>
      <c r="J35" s="24">
        <f t="shared" si="8"/>
        <v>105</v>
      </c>
      <c r="K35" s="32" t="str">
        <f t="shared" si="8"/>
        <v>Carson Wentz</v>
      </c>
      <c r="L35" s="22">
        <f t="shared" si="8"/>
        <v>107</v>
      </c>
      <c r="M35" s="28">
        <f t="shared" si="8"/>
        <v>108</v>
      </c>
    </row>
    <row r="36" spans="1:13" x14ac:dyDescent="0.2">
      <c r="A36" t="s">
        <v>34</v>
      </c>
      <c r="B36" s="14">
        <f t="shared" ref="B36:M36" si="9">IFERROR(IF(FIND(",",B11)&gt;0,((LEFT(B11,FIND(",",B11)-1)-1)*12)+RIGHT(B11,LEN(B11)-FIND(",",B11))),B11)</f>
        <v>120</v>
      </c>
      <c r="C36" s="18">
        <f t="shared" si="9"/>
        <v>119</v>
      </c>
      <c r="D36" s="20">
        <f t="shared" si="9"/>
        <v>118</v>
      </c>
      <c r="E36" s="40">
        <f t="shared" si="9"/>
        <v>117</v>
      </c>
      <c r="F36" s="30" t="str">
        <f t="shared" si="9"/>
        <v>Kirk Cousins</v>
      </c>
      <c r="G36" s="12" t="str">
        <f t="shared" si="9"/>
        <v>Kareem Hunt</v>
      </c>
      <c r="H36" s="16">
        <f t="shared" si="9"/>
        <v>114</v>
      </c>
      <c r="I36" s="34">
        <f t="shared" si="9"/>
        <v>113</v>
      </c>
      <c r="J36" s="24">
        <f t="shared" si="9"/>
        <v>112</v>
      </c>
      <c r="K36" s="32">
        <f t="shared" si="9"/>
        <v>111</v>
      </c>
      <c r="L36" s="22">
        <f t="shared" si="9"/>
        <v>110</v>
      </c>
      <c r="M36" s="28">
        <f t="shared" si="9"/>
        <v>109</v>
      </c>
    </row>
    <row r="37" spans="1:13" x14ac:dyDescent="0.2">
      <c r="A37" t="s">
        <v>35</v>
      </c>
      <c r="B37" s="14">
        <f t="shared" ref="B37:M37" si="10">IFERROR(IF(FIND(",",B12)&gt;0,((LEFT(B12,FIND(",",B12)-1)-1)*12)+RIGHT(B12,LEN(B12)-FIND(",",B12))),B12)</f>
        <v>121</v>
      </c>
      <c r="C37" s="18">
        <f t="shared" si="10"/>
        <v>122</v>
      </c>
      <c r="D37" s="20" t="str">
        <f t="shared" si="10"/>
        <v>Michael Crabtree</v>
      </c>
      <c r="E37" s="34" t="str">
        <f t="shared" si="10"/>
        <v>Derek Carr</v>
      </c>
      <c r="F37" s="30">
        <f t="shared" si="10"/>
        <v>125</v>
      </c>
      <c r="G37" s="12">
        <f t="shared" si="10"/>
        <v>126</v>
      </c>
      <c r="H37" s="16">
        <f t="shared" si="10"/>
        <v>127</v>
      </c>
      <c r="I37" s="34" t="str">
        <f t="shared" si="10"/>
        <v>Sterling Shepard</v>
      </c>
      <c r="J37" s="24">
        <f t="shared" si="10"/>
        <v>129</v>
      </c>
      <c r="K37" s="32">
        <f t="shared" si="10"/>
        <v>130</v>
      </c>
      <c r="L37" s="22">
        <f t="shared" si="10"/>
        <v>131</v>
      </c>
      <c r="M37" s="28">
        <f t="shared" si="10"/>
        <v>132</v>
      </c>
    </row>
    <row r="38" spans="1:13" x14ac:dyDescent="0.2">
      <c r="A38" t="s">
        <v>36</v>
      </c>
      <c r="B38" s="14">
        <f t="shared" ref="B38:M38" si="11">IFERROR(IF(FIND(",",B13)&gt;0,((LEFT(B13,FIND(",",B13)-1)-1)*12)+RIGHT(B13,LEN(B13)-FIND(",",B13))),B13)</f>
        <v>144</v>
      </c>
      <c r="C38" s="18">
        <f t="shared" si="11"/>
        <v>143</v>
      </c>
      <c r="D38" s="20">
        <f t="shared" si="11"/>
        <v>142</v>
      </c>
      <c r="E38" s="26">
        <f t="shared" si="11"/>
        <v>141</v>
      </c>
      <c r="F38" s="30">
        <f t="shared" si="11"/>
        <v>140</v>
      </c>
      <c r="G38" s="12">
        <f t="shared" si="11"/>
        <v>139</v>
      </c>
      <c r="H38" s="16">
        <f t="shared" si="11"/>
        <v>138</v>
      </c>
      <c r="I38" s="34">
        <f t="shared" si="11"/>
        <v>137</v>
      </c>
      <c r="J38" s="24" t="str">
        <f t="shared" si="11"/>
        <v>Marlon Mack</v>
      </c>
      <c r="K38" s="32">
        <f t="shared" si="11"/>
        <v>135</v>
      </c>
      <c r="L38" s="22">
        <f t="shared" si="11"/>
        <v>134</v>
      </c>
      <c r="M38" s="28">
        <f t="shared" si="11"/>
        <v>133</v>
      </c>
    </row>
    <row r="39" spans="1:13" x14ac:dyDescent="0.2">
      <c r="A39" t="s">
        <v>37</v>
      </c>
      <c r="B39" s="14">
        <f t="shared" ref="B39:M39" si="12">IFERROR(IF(FIND(",",B14)&gt;0,((LEFT(B14,FIND(",",B14)-1)-1)*12)+RIGHT(B14,LEN(B14)-FIND(",",B14))),B14)</f>
        <v>145</v>
      </c>
      <c r="C39" s="18">
        <f t="shared" si="12"/>
        <v>146</v>
      </c>
      <c r="D39" s="20">
        <f t="shared" si="12"/>
        <v>147</v>
      </c>
      <c r="E39" s="26">
        <f t="shared" si="12"/>
        <v>148</v>
      </c>
      <c r="F39" s="30">
        <f t="shared" si="12"/>
        <v>149</v>
      </c>
      <c r="G39" s="12">
        <f t="shared" si="12"/>
        <v>150</v>
      </c>
      <c r="H39" s="16">
        <f t="shared" si="12"/>
        <v>151</v>
      </c>
      <c r="I39" s="34">
        <f t="shared" si="12"/>
        <v>152</v>
      </c>
      <c r="J39" s="30">
        <f t="shared" si="12"/>
        <v>153</v>
      </c>
      <c r="K39" s="32">
        <f t="shared" si="12"/>
        <v>154</v>
      </c>
      <c r="L39" s="22">
        <f t="shared" si="12"/>
        <v>155</v>
      </c>
      <c r="M39" s="28" t="str">
        <f t="shared" si="12"/>
        <v>Evan Engram</v>
      </c>
    </row>
    <row r="40" spans="1:13" x14ac:dyDescent="0.2">
      <c r="A40" t="s">
        <v>38</v>
      </c>
      <c r="B40" s="14">
        <f t="shared" ref="B40:M40" si="13">IFERROR(IF(FIND(",",B15)&gt;0,((LEFT(B15,FIND(",",B15)-1)-1)*12)+RIGHT(B15,LEN(B15)-FIND(",",B15))),B15)</f>
        <v>168</v>
      </c>
      <c r="C40" s="18">
        <f t="shared" si="13"/>
        <v>167</v>
      </c>
      <c r="D40" s="20">
        <f t="shared" si="13"/>
        <v>166</v>
      </c>
      <c r="E40" s="26" t="str">
        <f t="shared" si="13"/>
        <v>Will Fuller</v>
      </c>
      <c r="F40" s="30">
        <f t="shared" si="13"/>
        <v>164</v>
      </c>
      <c r="G40" s="12">
        <f t="shared" si="13"/>
        <v>163</v>
      </c>
      <c r="H40" s="16">
        <f t="shared" si="13"/>
        <v>162</v>
      </c>
      <c r="I40" s="34">
        <f t="shared" si="13"/>
        <v>161</v>
      </c>
      <c r="J40" s="24">
        <f t="shared" si="13"/>
        <v>160</v>
      </c>
      <c r="K40" s="32">
        <f t="shared" si="13"/>
        <v>159</v>
      </c>
      <c r="L40" s="61">
        <f t="shared" si="13"/>
        <v>158</v>
      </c>
      <c r="M40" s="28" t="str">
        <f t="shared" si="13"/>
        <v>Alvin Kamara</v>
      </c>
    </row>
    <row r="41" spans="1:13" x14ac:dyDescent="0.2">
      <c r="A41" t="s">
        <v>39</v>
      </c>
      <c r="B41" s="14">
        <f t="shared" ref="B41:M41" si="14">IFERROR(IF(FIND(",",B16)&gt;0,((LEFT(B16,FIND(",",B16)-1)-1)*12)+RIGHT(B16,LEN(B16)-FIND(",",B16))),B16)</f>
        <v>169</v>
      </c>
      <c r="C41" s="18">
        <f t="shared" si="14"/>
        <v>170</v>
      </c>
      <c r="D41" s="20">
        <f t="shared" si="14"/>
        <v>171</v>
      </c>
      <c r="E41" s="26">
        <f t="shared" si="14"/>
        <v>172</v>
      </c>
      <c r="F41" s="30">
        <f t="shared" si="14"/>
        <v>173</v>
      </c>
      <c r="G41" s="12">
        <f t="shared" si="14"/>
        <v>174</v>
      </c>
      <c r="H41" s="16">
        <f t="shared" si="14"/>
        <v>175</v>
      </c>
      <c r="I41" s="34">
        <f t="shared" si="14"/>
        <v>176</v>
      </c>
      <c r="J41" s="24">
        <f t="shared" si="14"/>
        <v>177</v>
      </c>
      <c r="K41" s="32">
        <f t="shared" si="14"/>
        <v>178</v>
      </c>
      <c r="L41" s="22" t="str">
        <f t="shared" si="14"/>
        <v>Cooper Kupp</v>
      </c>
      <c r="M41" s="26">
        <f t="shared" si="14"/>
        <v>180</v>
      </c>
    </row>
    <row r="42" spans="1:13" x14ac:dyDescent="0.2">
      <c r="A42" t="s">
        <v>40</v>
      </c>
      <c r="B42" s="14">
        <f t="shared" ref="B42:M42" si="15">IFERROR(IF(FIND(",",B17)&gt;0,((LEFT(B17,FIND(",",B17)-1)-1)*12)+RIGHT(B17,LEN(B17)-FIND(",",B17))),B17)</f>
        <v>192</v>
      </c>
      <c r="C42" s="18">
        <f t="shared" si="15"/>
        <v>191</v>
      </c>
      <c r="D42" s="20">
        <f t="shared" si="15"/>
        <v>190</v>
      </c>
      <c r="E42" s="26">
        <f t="shared" si="15"/>
        <v>189</v>
      </c>
      <c r="F42" s="24">
        <f t="shared" si="15"/>
        <v>188</v>
      </c>
      <c r="G42" s="12">
        <f t="shared" si="15"/>
        <v>187</v>
      </c>
      <c r="H42" s="16">
        <f t="shared" si="15"/>
        <v>186</v>
      </c>
      <c r="I42" s="24">
        <f t="shared" si="15"/>
        <v>185</v>
      </c>
      <c r="J42" s="24">
        <f t="shared" si="15"/>
        <v>184</v>
      </c>
      <c r="K42" s="12">
        <f t="shared" si="15"/>
        <v>183</v>
      </c>
      <c r="L42" s="22">
        <f t="shared" si="15"/>
        <v>182</v>
      </c>
      <c r="M42" s="28">
        <f t="shared" si="15"/>
        <v>181</v>
      </c>
    </row>
    <row r="48" spans="1:13" x14ac:dyDescent="0.2">
      <c r="B48" s="13" t="s">
        <v>10</v>
      </c>
      <c r="C48" s="17" t="s">
        <v>3</v>
      </c>
      <c r="D48" s="19" t="s">
        <v>9</v>
      </c>
      <c r="E48" s="25" t="s">
        <v>7</v>
      </c>
      <c r="F48" s="29" t="s">
        <v>8</v>
      </c>
      <c r="G48" s="11" t="s">
        <v>4</v>
      </c>
      <c r="H48" s="15" t="s">
        <v>11</v>
      </c>
      <c r="I48" s="33" t="s">
        <v>12</v>
      </c>
      <c r="J48" s="23" t="s">
        <v>2</v>
      </c>
      <c r="K48" s="31" t="s">
        <v>5</v>
      </c>
      <c r="L48" s="21" t="s">
        <v>1</v>
      </c>
      <c r="M48" s="27" t="s">
        <v>6</v>
      </c>
    </row>
    <row r="49" spans="1:13" x14ac:dyDescent="0.2">
      <c r="A49" t="s">
        <v>25</v>
      </c>
      <c r="B49" s="14">
        <v>1</v>
      </c>
      <c r="C49" s="18">
        <v>2</v>
      </c>
      <c r="D49" s="20">
        <v>3</v>
      </c>
      <c r="E49" s="26">
        <v>4</v>
      </c>
      <c r="F49" s="30">
        <v>5</v>
      </c>
      <c r="G49" s="12">
        <v>6</v>
      </c>
      <c r="H49" s="16">
        <v>7</v>
      </c>
      <c r="I49" s="34">
        <v>8</v>
      </c>
      <c r="J49" s="24">
        <v>9</v>
      </c>
      <c r="K49" s="32">
        <v>80</v>
      </c>
      <c r="L49" s="22">
        <v>11</v>
      </c>
      <c r="M49" s="28">
        <v>12</v>
      </c>
    </row>
    <row r="50" spans="1:13" x14ac:dyDescent="0.2">
      <c r="A50" t="s">
        <v>26</v>
      </c>
      <c r="B50" s="14">
        <v>24</v>
      </c>
      <c r="C50" s="18">
        <v>23</v>
      </c>
      <c r="D50" s="20">
        <v>22</v>
      </c>
      <c r="E50" s="26">
        <v>21</v>
      </c>
      <c r="F50" s="30">
        <v>20</v>
      </c>
      <c r="G50" s="12">
        <v>19</v>
      </c>
      <c r="H50" s="16">
        <v>18</v>
      </c>
      <c r="I50" s="34">
        <v>17</v>
      </c>
      <c r="J50" s="24">
        <v>16</v>
      </c>
      <c r="K50" s="32">
        <v>34</v>
      </c>
      <c r="L50" s="22" t="s">
        <v>329</v>
      </c>
      <c r="M50" s="28">
        <v>13</v>
      </c>
    </row>
    <row r="51" spans="1:13" x14ac:dyDescent="0.2">
      <c r="A51" t="s">
        <v>27</v>
      </c>
      <c r="B51" s="14">
        <v>48</v>
      </c>
      <c r="C51" s="18">
        <v>26</v>
      </c>
      <c r="D51" s="20">
        <v>27</v>
      </c>
      <c r="E51" s="26">
        <v>28</v>
      </c>
      <c r="F51" s="30">
        <v>29</v>
      </c>
      <c r="G51" s="12">
        <v>30</v>
      </c>
      <c r="H51" s="16">
        <v>31</v>
      </c>
      <c r="I51" s="34">
        <v>32</v>
      </c>
      <c r="J51" s="24" t="s">
        <v>337</v>
      </c>
      <c r="K51" s="32">
        <v>58</v>
      </c>
      <c r="L51" s="22">
        <v>38</v>
      </c>
      <c r="M51" s="28">
        <v>36</v>
      </c>
    </row>
    <row r="52" spans="1:13" x14ac:dyDescent="0.2">
      <c r="A52" t="s">
        <v>28</v>
      </c>
      <c r="B52" s="14">
        <v>49</v>
      </c>
      <c r="C52" s="18">
        <v>47</v>
      </c>
      <c r="D52" s="20" t="s">
        <v>567</v>
      </c>
      <c r="E52" s="26">
        <v>45</v>
      </c>
      <c r="F52" s="30">
        <v>44</v>
      </c>
      <c r="G52" s="12">
        <v>43</v>
      </c>
      <c r="H52" s="16">
        <v>42</v>
      </c>
      <c r="I52" s="34">
        <v>41</v>
      </c>
      <c r="J52" s="24" t="s">
        <v>339</v>
      </c>
      <c r="K52" s="32">
        <v>82</v>
      </c>
      <c r="L52" s="22" t="s">
        <v>319</v>
      </c>
      <c r="M52" s="28">
        <v>37</v>
      </c>
    </row>
    <row r="53" spans="1:13" x14ac:dyDescent="0.2">
      <c r="A53" t="s">
        <v>29</v>
      </c>
      <c r="B53" s="14" t="s">
        <v>367</v>
      </c>
      <c r="C53" s="18">
        <v>50</v>
      </c>
      <c r="D53" s="20">
        <v>51</v>
      </c>
      <c r="E53" s="26" t="s">
        <v>441</v>
      </c>
      <c r="F53" s="30">
        <v>53</v>
      </c>
      <c r="G53" s="12">
        <v>54</v>
      </c>
      <c r="H53" s="16">
        <v>55</v>
      </c>
      <c r="I53" s="34" t="s">
        <v>304</v>
      </c>
      <c r="J53" s="24">
        <v>39</v>
      </c>
      <c r="K53" s="32">
        <v>87</v>
      </c>
      <c r="L53" s="22">
        <v>83</v>
      </c>
      <c r="M53" s="28">
        <v>60</v>
      </c>
    </row>
    <row r="54" spans="1:13" x14ac:dyDescent="0.2">
      <c r="A54" t="s">
        <v>30</v>
      </c>
      <c r="B54" s="14" t="s">
        <v>371</v>
      </c>
      <c r="C54" s="18" t="s">
        <v>565</v>
      </c>
      <c r="D54" s="20">
        <v>70</v>
      </c>
      <c r="E54" s="26" t="s">
        <v>431</v>
      </c>
      <c r="F54" s="30">
        <v>68</v>
      </c>
      <c r="G54" s="12" t="s">
        <v>295</v>
      </c>
      <c r="H54" s="16">
        <v>66</v>
      </c>
      <c r="I54" s="34">
        <v>63</v>
      </c>
      <c r="J54" s="24">
        <v>81</v>
      </c>
      <c r="K54" s="32" t="s">
        <v>282</v>
      </c>
      <c r="L54" s="22">
        <v>86</v>
      </c>
      <c r="M54" s="28">
        <v>61</v>
      </c>
    </row>
    <row r="55" spans="1:13" x14ac:dyDescent="0.2">
      <c r="A55" t="s">
        <v>31</v>
      </c>
      <c r="B55" s="14">
        <v>97</v>
      </c>
      <c r="C55" s="18">
        <v>74</v>
      </c>
      <c r="D55" s="20" t="s">
        <v>413</v>
      </c>
      <c r="E55" s="26">
        <v>141</v>
      </c>
      <c r="F55" s="30">
        <v>77</v>
      </c>
      <c r="G55" s="12" t="s">
        <v>570</v>
      </c>
      <c r="H55" s="16" t="s">
        <v>541</v>
      </c>
      <c r="I55" s="34">
        <v>89</v>
      </c>
      <c r="J55" s="24">
        <v>88</v>
      </c>
      <c r="K55" s="32">
        <v>111</v>
      </c>
      <c r="L55" s="22">
        <v>107</v>
      </c>
      <c r="M55" s="28" t="s">
        <v>384</v>
      </c>
    </row>
    <row r="56" spans="1:13" x14ac:dyDescent="0.2">
      <c r="A56" t="s">
        <v>32</v>
      </c>
      <c r="B56" s="14">
        <v>120</v>
      </c>
      <c r="C56" s="18" t="s">
        <v>362</v>
      </c>
      <c r="D56" s="20">
        <v>99</v>
      </c>
      <c r="E56" s="26">
        <v>148</v>
      </c>
      <c r="F56" s="30" t="s">
        <v>444</v>
      </c>
      <c r="G56" s="12" t="s">
        <v>287</v>
      </c>
      <c r="H56" s="16" t="s">
        <v>406</v>
      </c>
      <c r="I56" s="34">
        <v>104</v>
      </c>
      <c r="J56" s="24">
        <v>105</v>
      </c>
      <c r="K56" s="32">
        <v>130</v>
      </c>
      <c r="L56" s="22">
        <v>110</v>
      </c>
      <c r="M56" s="28">
        <v>85</v>
      </c>
    </row>
    <row r="57" spans="1:13" x14ac:dyDescent="0.2">
      <c r="A57" t="s">
        <v>33</v>
      </c>
      <c r="B57" s="14">
        <v>121</v>
      </c>
      <c r="C57" s="18" t="s">
        <v>350</v>
      </c>
      <c r="D57" s="20">
        <v>118</v>
      </c>
      <c r="E57" s="26" t="s">
        <v>437</v>
      </c>
      <c r="F57" s="30" t="s">
        <v>465</v>
      </c>
      <c r="G57" s="12">
        <v>126</v>
      </c>
      <c r="H57" s="16" t="s">
        <v>402</v>
      </c>
      <c r="I57" s="34">
        <v>113</v>
      </c>
      <c r="J57" s="24">
        <v>112</v>
      </c>
      <c r="K57" s="32">
        <v>135</v>
      </c>
      <c r="L57" s="22">
        <v>131</v>
      </c>
      <c r="M57" s="28">
        <v>108</v>
      </c>
    </row>
    <row r="58" spans="1:13" x14ac:dyDescent="0.2">
      <c r="A58" t="s">
        <v>34</v>
      </c>
      <c r="B58" s="14">
        <v>144</v>
      </c>
      <c r="C58" s="18">
        <v>119</v>
      </c>
      <c r="D58" s="20" t="s">
        <v>415</v>
      </c>
      <c r="E58" s="26">
        <v>172</v>
      </c>
      <c r="F58" s="30" t="s">
        <v>442</v>
      </c>
      <c r="G58" s="12">
        <v>139</v>
      </c>
      <c r="H58" s="16">
        <v>114</v>
      </c>
      <c r="I58" s="34" t="s">
        <v>306</v>
      </c>
      <c r="J58" s="24">
        <v>129</v>
      </c>
      <c r="K58" s="32">
        <v>154</v>
      </c>
      <c r="L58" s="22">
        <v>134</v>
      </c>
      <c r="M58" s="28">
        <v>109</v>
      </c>
    </row>
    <row r="59" spans="1:13" x14ac:dyDescent="0.2">
      <c r="A59" t="s">
        <v>35</v>
      </c>
      <c r="B59" s="14">
        <v>145</v>
      </c>
      <c r="C59" s="18">
        <v>122</v>
      </c>
      <c r="D59" s="20">
        <v>142</v>
      </c>
      <c r="E59" s="26">
        <v>189</v>
      </c>
      <c r="F59" s="30">
        <v>125</v>
      </c>
      <c r="G59" s="12">
        <v>150</v>
      </c>
      <c r="H59" s="16">
        <v>127</v>
      </c>
      <c r="I59" s="34">
        <v>137</v>
      </c>
      <c r="J59" s="24" t="s">
        <v>346</v>
      </c>
      <c r="K59" s="32">
        <v>159</v>
      </c>
      <c r="L59" s="22">
        <v>155</v>
      </c>
      <c r="M59" s="28">
        <v>132</v>
      </c>
    </row>
    <row r="60" spans="1:13" x14ac:dyDescent="0.2">
      <c r="A60" t="s">
        <v>36</v>
      </c>
      <c r="B60" s="14">
        <v>168</v>
      </c>
      <c r="C60" s="18">
        <v>143</v>
      </c>
      <c r="D60" s="20">
        <v>147</v>
      </c>
      <c r="E60" s="26">
        <v>64</v>
      </c>
      <c r="F60" s="30">
        <v>140</v>
      </c>
      <c r="G60" s="12">
        <v>163</v>
      </c>
      <c r="H60" s="16">
        <v>138</v>
      </c>
      <c r="I60" s="34">
        <v>152</v>
      </c>
      <c r="J60" s="24">
        <v>188</v>
      </c>
      <c r="K60" s="32">
        <v>178</v>
      </c>
      <c r="L60" s="61">
        <v>158</v>
      </c>
      <c r="M60" s="28">
        <v>133</v>
      </c>
    </row>
    <row r="61" spans="1:13" x14ac:dyDescent="0.2">
      <c r="A61" t="s">
        <v>37</v>
      </c>
      <c r="B61" s="14">
        <v>169</v>
      </c>
      <c r="C61" s="18">
        <v>146</v>
      </c>
      <c r="D61" s="20">
        <v>166</v>
      </c>
      <c r="E61" s="26">
        <v>65</v>
      </c>
      <c r="F61" s="30">
        <v>149</v>
      </c>
      <c r="G61" s="12">
        <v>174</v>
      </c>
      <c r="H61" s="16">
        <v>151</v>
      </c>
      <c r="I61" s="34">
        <v>161</v>
      </c>
      <c r="J61" s="24">
        <v>160</v>
      </c>
      <c r="K61" s="32">
        <v>25</v>
      </c>
      <c r="L61" s="22" t="s">
        <v>540</v>
      </c>
      <c r="M61" s="28" t="s">
        <v>546</v>
      </c>
    </row>
    <row r="62" spans="1:13" x14ac:dyDescent="0.2">
      <c r="A62" t="s">
        <v>38</v>
      </c>
      <c r="B62" s="14">
        <v>192</v>
      </c>
      <c r="C62" s="18">
        <v>167</v>
      </c>
      <c r="D62" s="20">
        <v>171</v>
      </c>
      <c r="E62" s="26">
        <v>10</v>
      </c>
      <c r="F62" s="30">
        <v>164</v>
      </c>
      <c r="G62" s="12">
        <v>187</v>
      </c>
      <c r="H62" s="16">
        <v>162</v>
      </c>
      <c r="I62" s="34">
        <v>176</v>
      </c>
      <c r="J62" s="24">
        <v>177</v>
      </c>
      <c r="K62" s="32" t="s">
        <v>286</v>
      </c>
      <c r="L62" s="22">
        <v>182</v>
      </c>
      <c r="M62" s="28" t="s">
        <v>382</v>
      </c>
    </row>
    <row r="63" spans="1:13" x14ac:dyDescent="0.2">
      <c r="A63" t="s">
        <v>39</v>
      </c>
      <c r="B63" s="44" t="s">
        <v>566</v>
      </c>
      <c r="C63" s="18">
        <v>170</v>
      </c>
      <c r="D63" s="20">
        <v>190</v>
      </c>
      <c r="E63" s="26">
        <v>180</v>
      </c>
      <c r="F63" s="30">
        <v>173</v>
      </c>
      <c r="G63" s="12">
        <v>183</v>
      </c>
      <c r="H63" s="16">
        <v>175</v>
      </c>
      <c r="I63" s="34" t="s">
        <v>217</v>
      </c>
      <c r="J63" s="24">
        <v>184</v>
      </c>
      <c r="K63" s="32">
        <v>93</v>
      </c>
      <c r="L63" s="22">
        <v>94</v>
      </c>
      <c r="M63" s="40">
        <v>117</v>
      </c>
    </row>
    <row r="64" spans="1:13" x14ac:dyDescent="0.2">
      <c r="A64" t="s">
        <v>40</v>
      </c>
      <c r="B64" s="44">
        <v>15</v>
      </c>
      <c r="C64" s="18">
        <v>191</v>
      </c>
      <c r="D64" s="20">
        <v>62</v>
      </c>
      <c r="E64" s="26">
        <v>35</v>
      </c>
      <c r="F64" s="30">
        <v>153</v>
      </c>
      <c r="G64" s="12">
        <v>56</v>
      </c>
      <c r="H64" s="16">
        <v>186</v>
      </c>
      <c r="I64" s="34">
        <v>72</v>
      </c>
      <c r="J64" s="24">
        <v>185</v>
      </c>
      <c r="K64" s="32" t="s">
        <v>539</v>
      </c>
      <c r="L64" s="22">
        <v>52</v>
      </c>
      <c r="M64" s="28">
        <v>181</v>
      </c>
    </row>
    <row r="65" spans="3:10" x14ac:dyDescent="0.2">
      <c r="C65" s="74"/>
      <c r="H65" s="74"/>
    </row>
    <row r="66" spans="3:10" x14ac:dyDescent="0.2">
      <c r="C66" s="74"/>
      <c r="D66" s="74"/>
      <c r="F66" s="74"/>
      <c r="H66" s="74"/>
      <c r="I66" s="74"/>
      <c r="J66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0564-430A-4049-A7F0-1F1B671A6B5C}">
  <dimension ref="A1:L15"/>
  <sheetViews>
    <sheetView tabSelected="1" workbookViewId="0">
      <selection activeCell="A15" sqref="A15"/>
    </sheetView>
  </sheetViews>
  <sheetFormatPr baseColWidth="10" defaultRowHeight="15" x14ac:dyDescent="0.2"/>
  <sheetData>
    <row r="1" spans="1:12" x14ac:dyDescent="0.2">
      <c r="A1" s="13" t="s">
        <v>10</v>
      </c>
      <c r="B1" s="17" t="s">
        <v>3</v>
      </c>
      <c r="C1" s="19" t="s">
        <v>9</v>
      </c>
      <c r="D1" s="25" t="s">
        <v>7</v>
      </c>
      <c r="E1" s="29" t="s">
        <v>8</v>
      </c>
      <c r="F1" s="11" t="s">
        <v>4</v>
      </c>
      <c r="G1" s="15" t="s">
        <v>11</v>
      </c>
      <c r="H1" s="33" t="s">
        <v>12</v>
      </c>
      <c r="I1" s="23" t="s">
        <v>2</v>
      </c>
      <c r="J1" s="31" t="s">
        <v>5</v>
      </c>
      <c r="K1" s="21" t="s">
        <v>1</v>
      </c>
      <c r="L1" s="27" t="s">
        <v>6</v>
      </c>
    </row>
    <row r="2" spans="1:12" x14ac:dyDescent="0.2">
      <c r="A2" s="14">
        <v>1</v>
      </c>
      <c r="B2" s="18">
        <v>2</v>
      </c>
      <c r="C2" s="20">
        <v>3</v>
      </c>
      <c r="D2" s="26">
        <v>4</v>
      </c>
      <c r="E2" s="30">
        <v>5</v>
      </c>
      <c r="F2" s="12">
        <v>6</v>
      </c>
      <c r="G2" s="16">
        <v>7</v>
      </c>
      <c r="H2" s="34">
        <v>8</v>
      </c>
      <c r="I2" s="24">
        <v>9</v>
      </c>
      <c r="J2" s="32">
        <v>25</v>
      </c>
      <c r="K2" s="22">
        <v>11</v>
      </c>
      <c r="L2" s="28">
        <v>12</v>
      </c>
    </row>
    <row r="3" spans="1:12" x14ac:dyDescent="0.2">
      <c r="A3" s="44">
        <v>15</v>
      </c>
      <c r="B3" s="18">
        <v>23</v>
      </c>
      <c r="C3" s="20">
        <v>22</v>
      </c>
      <c r="D3" s="26">
        <v>10</v>
      </c>
      <c r="E3" s="30">
        <v>20</v>
      </c>
      <c r="F3" s="12">
        <v>19</v>
      </c>
      <c r="G3" s="16">
        <v>18</v>
      </c>
      <c r="H3" s="34">
        <v>17</v>
      </c>
      <c r="I3" s="24">
        <v>16</v>
      </c>
      <c r="J3" s="15">
        <v>28</v>
      </c>
      <c r="K3" s="22">
        <v>38</v>
      </c>
      <c r="L3" s="28">
        <v>13</v>
      </c>
    </row>
    <row r="4" spans="1:12" x14ac:dyDescent="0.2">
      <c r="A4" s="14">
        <v>24</v>
      </c>
      <c r="B4" s="18">
        <v>26</v>
      </c>
      <c r="C4" s="20">
        <v>27</v>
      </c>
      <c r="D4" s="26">
        <v>21</v>
      </c>
      <c r="E4" s="30">
        <v>29</v>
      </c>
      <c r="F4" s="12">
        <v>30</v>
      </c>
      <c r="G4" s="16">
        <v>31</v>
      </c>
      <c r="H4" s="34">
        <v>32</v>
      </c>
      <c r="I4" s="24">
        <v>39</v>
      </c>
      <c r="J4" s="32">
        <v>34</v>
      </c>
      <c r="K4" s="22">
        <v>52</v>
      </c>
      <c r="L4" s="28">
        <v>36</v>
      </c>
    </row>
    <row r="5" spans="1:12" x14ac:dyDescent="0.2">
      <c r="A5" s="14">
        <v>48</v>
      </c>
      <c r="B5" s="18">
        <v>47</v>
      </c>
      <c r="C5" s="20">
        <v>51</v>
      </c>
      <c r="D5" s="26">
        <v>35</v>
      </c>
      <c r="E5" s="30">
        <v>44</v>
      </c>
      <c r="F5" s="12">
        <v>43</v>
      </c>
      <c r="G5" s="16">
        <v>42</v>
      </c>
      <c r="H5" s="34">
        <v>41</v>
      </c>
      <c r="I5" s="24">
        <v>81</v>
      </c>
      <c r="J5" s="78">
        <v>45</v>
      </c>
      <c r="K5" s="22">
        <v>83</v>
      </c>
      <c r="L5" s="28">
        <v>37</v>
      </c>
    </row>
    <row r="6" spans="1:12" x14ac:dyDescent="0.2">
      <c r="A6" s="14">
        <v>49</v>
      </c>
      <c r="B6" s="18">
        <v>50</v>
      </c>
      <c r="C6" s="20">
        <v>62</v>
      </c>
      <c r="D6" s="26">
        <v>45</v>
      </c>
      <c r="E6" s="30">
        <v>53</v>
      </c>
      <c r="F6" s="12">
        <v>54</v>
      </c>
      <c r="G6" s="16">
        <v>55</v>
      </c>
      <c r="H6" s="34">
        <v>63</v>
      </c>
      <c r="I6" s="24">
        <v>88</v>
      </c>
      <c r="J6" s="32">
        <v>80</v>
      </c>
      <c r="K6" s="22">
        <v>86</v>
      </c>
      <c r="L6" s="28">
        <v>60</v>
      </c>
    </row>
    <row r="7" spans="1:12" x14ac:dyDescent="0.2">
      <c r="A7" s="14">
        <v>97</v>
      </c>
      <c r="B7" s="18">
        <v>74</v>
      </c>
      <c r="C7" s="20">
        <v>70</v>
      </c>
      <c r="D7" s="16">
        <v>58</v>
      </c>
      <c r="E7" s="30">
        <v>68</v>
      </c>
      <c r="F7" s="12">
        <v>56</v>
      </c>
      <c r="G7" s="16">
        <v>66</v>
      </c>
      <c r="H7" s="34">
        <v>72</v>
      </c>
      <c r="I7" s="24">
        <v>105</v>
      </c>
      <c r="J7" s="32">
        <v>82</v>
      </c>
      <c r="K7" s="22">
        <v>94</v>
      </c>
      <c r="L7" s="28">
        <v>61</v>
      </c>
    </row>
    <row r="8" spans="1:12" x14ac:dyDescent="0.2">
      <c r="A8" s="14">
        <v>120</v>
      </c>
      <c r="B8" s="18">
        <v>119</v>
      </c>
      <c r="C8" s="20">
        <v>99</v>
      </c>
      <c r="D8" s="26">
        <v>64</v>
      </c>
      <c r="E8" s="30">
        <v>77</v>
      </c>
      <c r="F8" s="12">
        <v>126</v>
      </c>
      <c r="G8" s="16">
        <v>114</v>
      </c>
      <c r="H8" s="34">
        <v>89</v>
      </c>
      <c r="I8" s="24">
        <v>112</v>
      </c>
      <c r="J8" s="32">
        <v>87</v>
      </c>
      <c r="K8" s="22">
        <v>107</v>
      </c>
      <c r="L8" s="28">
        <v>85</v>
      </c>
    </row>
    <row r="9" spans="1:12" x14ac:dyDescent="0.2">
      <c r="A9" s="14">
        <v>121</v>
      </c>
      <c r="B9" s="18">
        <v>122</v>
      </c>
      <c r="C9" s="20">
        <v>118</v>
      </c>
      <c r="D9" s="26">
        <v>65</v>
      </c>
      <c r="E9" s="30">
        <v>125</v>
      </c>
      <c r="F9" s="12">
        <v>139</v>
      </c>
      <c r="G9" s="16">
        <v>127</v>
      </c>
      <c r="H9" s="34">
        <v>104</v>
      </c>
      <c r="I9" s="24">
        <v>129</v>
      </c>
      <c r="J9" s="32">
        <v>93</v>
      </c>
      <c r="K9" s="22">
        <v>110</v>
      </c>
      <c r="L9" s="28">
        <v>108</v>
      </c>
    </row>
    <row r="10" spans="1:12" x14ac:dyDescent="0.2">
      <c r="A10" s="14">
        <v>144</v>
      </c>
      <c r="B10" s="18">
        <v>143</v>
      </c>
      <c r="C10" s="20">
        <v>142</v>
      </c>
      <c r="D10" s="26">
        <v>141</v>
      </c>
      <c r="E10" s="30">
        <v>140</v>
      </c>
      <c r="F10" s="12">
        <v>150</v>
      </c>
      <c r="G10" s="16">
        <v>138</v>
      </c>
      <c r="H10" s="34">
        <v>113</v>
      </c>
      <c r="I10" s="24">
        <v>160</v>
      </c>
      <c r="J10" s="32">
        <v>111</v>
      </c>
      <c r="K10" s="22">
        <v>131</v>
      </c>
      <c r="L10" s="28">
        <v>109</v>
      </c>
    </row>
    <row r="11" spans="1:12" x14ac:dyDescent="0.2">
      <c r="A11" s="14">
        <v>145</v>
      </c>
      <c r="B11" s="18">
        <v>146</v>
      </c>
      <c r="C11" s="20">
        <v>147</v>
      </c>
      <c r="D11" s="26">
        <v>148</v>
      </c>
      <c r="E11" s="30">
        <v>149</v>
      </c>
      <c r="F11" s="12">
        <v>163</v>
      </c>
      <c r="G11" s="16">
        <v>151</v>
      </c>
      <c r="H11" s="34">
        <v>137</v>
      </c>
      <c r="I11" s="24">
        <v>177</v>
      </c>
      <c r="J11" s="32">
        <v>130</v>
      </c>
      <c r="K11" s="22">
        <v>134</v>
      </c>
      <c r="L11" s="28">
        <v>117</v>
      </c>
    </row>
    <row r="12" spans="1:12" x14ac:dyDescent="0.2">
      <c r="A12" s="14">
        <v>168</v>
      </c>
      <c r="B12" s="18">
        <v>167</v>
      </c>
      <c r="C12" s="20">
        <v>166</v>
      </c>
      <c r="D12" s="26">
        <v>172</v>
      </c>
      <c r="E12" s="30">
        <v>153</v>
      </c>
      <c r="F12" s="12">
        <v>174</v>
      </c>
      <c r="G12" s="16">
        <v>162</v>
      </c>
      <c r="H12" s="34">
        <v>152</v>
      </c>
      <c r="I12" s="24">
        <v>184</v>
      </c>
      <c r="J12" s="32">
        <v>135</v>
      </c>
      <c r="K12" s="22">
        <v>155</v>
      </c>
      <c r="L12" s="28">
        <v>132</v>
      </c>
    </row>
    <row r="13" spans="1:12" x14ac:dyDescent="0.2">
      <c r="A13" s="14">
        <v>169</v>
      </c>
      <c r="B13" s="18">
        <v>170</v>
      </c>
      <c r="C13" s="20">
        <v>171</v>
      </c>
      <c r="D13" s="26">
        <v>180</v>
      </c>
      <c r="E13" s="30">
        <v>164</v>
      </c>
      <c r="F13" s="12">
        <v>183</v>
      </c>
      <c r="G13" s="16">
        <v>175</v>
      </c>
      <c r="H13" s="34">
        <v>161</v>
      </c>
      <c r="I13" s="24">
        <v>185</v>
      </c>
      <c r="J13" s="32">
        <v>154</v>
      </c>
      <c r="K13" s="61">
        <v>158</v>
      </c>
      <c r="L13" s="28">
        <v>133</v>
      </c>
    </row>
    <row r="14" spans="1:12" x14ac:dyDescent="0.2">
      <c r="A14" s="14">
        <v>192</v>
      </c>
      <c r="B14" s="18">
        <v>191</v>
      </c>
      <c r="C14" s="20">
        <v>190</v>
      </c>
      <c r="D14" s="26">
        <v>189</v>
      </c>
      <c r="E14" s="30">
        <v>173</v>
      </c>
      <c r="F14" s="12">
        <v>187</v>
      </c>
      <c r="G14" s="16">
        <v>186</v>
      </c>
      <c r="H14" s="34">
        <v>176</v>
      </c>
      <c r="I14" s="24">
        <v>188</v>
      </c>
      <c r="J14" s="32">
        <v>159</v>
      </c>
      <c r="K14" s="22">
        <v>182</v>
      </c>
      <c r="L14" s="28">
        <v>181</v>
      </c>
    </row>
    <row r="15" spans="1:12" x14ac:dyDescent="0.2">
      <c r="A15" s="79">
        <v>0</v>
      </c>
      <c r="B15" s="80">
        <v>0</v>
      </c>
      <c r="C15" s="81">
        <v>0</v>
      </c>
      <c r="D15" s="82">
        <v>0</v>
      </c>
      <c r="E15" s="83">
        <v>0</v>
      </c>
      <c r="F15" s="84">
        <v>0</v>
      </c>
      <c r="G15" s="85">
        <v>0</v>
      </c>
      <c r="H15" s="86">
        <v>0</v>
      </c>
      <c r="I15" s="87">
        <v>0</v>
      </c>
      <c r="J15" s="32">
        <v>178</v>
      </c>
      <c r="K15" s="61">
        <v>0</v>
      </c>
      <c r="L15" s="88">
        <v>0</v>
      </c>
    </row>
  </sheetData>
  <sortState ref="L3:L17">
    <sortCondition ref="L3:L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1ABF-8AB2-44C7-B229-8922A2CA5177}">
  <dimension ref="A1:AB35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4.5" bestFit="1" customWidth="1"/>
    <col min="2" max="2" width="10.33203125" bestFit="1" customWidth="1"/>
    <col min="3" max="3" width="15.6640625" bestFit="1" customWidth="1"/>
    <col min="5" max="5" width="16.83203125" bestFit="1" customWidth="1"/>
    <col min="6" max="6" width="4.83203125" bestFit="1" customWidth="1"/>
    <col min="7" max="7" width="17.6640625" bestFit="1" customWidth="1"/>
    <col min="8" max="8" width="4.83203125" bestFit="1" customWidth="1"/>
    <col min="9" max="9" width="16.33203125" bestFit="1" customWidth="1"/>
    <col min="10" max="10" width="4.83203125" bestFit="1" customWidth="1"/>
    <col min="11" max="11" width="19.33203125" bestFit="1" customWidth="1"/>
    <col min="12" max="12" width="4.83203125" bestFit="1" customWidth="1"/>
    <col min="13" max="13" width="18.33203125" bestFit="1" customWidth="1"/>
    <col min="14" max="14" width="5.33203125" bestFit="1" customWidth="1"/>
    <col min="15" max="15" width="16.5" bestFit="1" customWidth="1"/>
    <col min="16" max="16" width="4.83203125" bestFit="1" customWidth="1"/>
    <col min="17" max="17" width="18" bestFit="1" customWidth="1"/>
    <col min="18" max="18" width="4.83203125" bestFit="1" customWidth="1"/>
    <col min="19" max="19" width="17" bestFit="1" customWidth="1"/>
    <col min="20" max="20" width="4.83203125" bestFit="1" customWidth="1"/>
    <col min="21" max="21" width="18" bestFit="1" customWidth="1"/>
    <col min="22" max="22" width="4.83203125" bestFit="1" customWidth="1"/>
    <col min="23" max="23" width="18.1640625" bestFit="1" customWidth="1"/>
    <col min="24" max="24" width="4.83203125" bestFit="1" customWidth="1"/>
    <col min="25" max="25" width="22.83203125" bestFit="1" customWidth="1"/>
    <col min="26" max="26" width="4.83203125" bestFit="1" customWidth="1"/>
    <col min="27" max="27" width="20.1640625" bestFit="1" customWidth="1"/>
    <col min="28" max="28" width="4.83203125" bestFit="1" customWidth="1"/>
  </cols>
  <sheetData>
    <row r="1" spans="1:28" x14ac:dyDescent="0.2">
      <c r="A1" t="s">
        <v>477</v>
      </c>
      <c r="B1" t="s">
        <v>478</v>
      </c>
      <c r="C1" t="s">
        <v>513</v>
      </c>
      <c r="D1" t="s">
        <v>514</v>
      </c>
      <c r="E1" t="s">
        <v>5</v>
      </c>
      <c r="F1" s="7"/>
      <c r="G1" t="s">
        <v>4</v>
      </c>
      <c r="H1" s="7"/>
      <c r="I1" t="s">
        <v>12</v>
      </c>
      <c r="J1" s="7"/>
      <c r="K1" t="s">
        <v>1</v>
      </c>
      <c r="L1" s="7"/>
      <c r="M1" t="s">
        <v>2</v>
      </c>
      <c r="N1" s="7"/>
      <c r="O1" t="s">
        <v>3</v>
      </c>
      <c r="P1" s="7"/>
      <c r="Q1" t="s">
        <v>10</v>
      </c>
      <c r="R1" s="7"/>
      <c r="S1" t="s">
        <v>6</v>
      </c>
      <c r="T1" s="7"/>
      <c r="U1" t="s">
        <v>11</v>
      </c>
      <c r="V1" s="7"/>
      <c r="W1" t="s">
        <v>9</v>
      </c>
      <c r="X1" s="7"/>
      <c r="Y1" t="s">
        <v>7</v>
      </c>
      <c r="Z1" s="7"/>
      <c r="AA1" t="s">
        <v>8</v>
      </c>
    </row>
    <row r="2" spans="1:28" x14ac:dyDescent="0.2">
      <c r="A2" t="s">
        <v>479</v>
      </c>
      <c r="B2" s="62">
        <v>3</v>
      </c>
      <c r="C2">
        <f t="shared" ref="C2:C35" si="0">3-B2</f>
        <v>0</v>
      </c>
      <c r="E2" s="55" t="s">
        <v>275</v>
      </c>
      <c r="F2" s="48" t="s">
        <v>474</v>
      </c>
      <c r="G2" s="55" t="s">
        <v>227</v>
      </c>
      <c r="H2" s="48" t="s">
        <v>474</v>
      </c>
      <c r="I2" s="55" t="s">
        <v>302</v>
      </c>
      <c r="J2" s="48" t="s">
        <v>474</v>
      </c>
      <c r="K2" s="56" t="s">
        <v>318</v>
      </c>
      <c r="L2" s="48" t="s">
        <v>468</v>
      </c>
      <c r="M2" s="54" t="s">
        <v>335</v>
      </c>
      <c r="N2" s="48" t="s">
        <v>457</v>
      </c>
      <c r="O2" s="55" t="s">
        <v>349</v>
      </c>
      <c r="P2" s="48" t="s">
        <v>462</v>
      </c>
      <c r="Q2" s="55" t="s">
        <v>365</v>
      </c>
      <c r="R2" s="48" t="s">
        <v>460</v>
      </c>
      <c r="S2" s="56" t="s">
        <v>380</v>
      </c>
      <c r="T2" s="48" t="s">
        <v>466</v>
      </c>
      <c r="U2" s="55" t="s">
        <v>396</v>
      </c>
      <c r="V2" s="48" t="s">
        <v>474</v>
      </c>
      <c r="W2" s="55" t="s">
        <v>262</v>
      </c>
      <c r="X2" s="48" t="s">
        <v>459</v>
      </c>
      <c r="Y2" s="55" t="s">
        <v>428</v>
      </c>
      <c r="Z2" s="51" t="s">
        <v>466</v>
      </c>
      <c r="AA2" s="56" t="s">
        <v>442</v>
      </c>
      <c r="AB2" s="48" t="s">
        <v>466</v>
      </c>
    </row>
    <row r="3" spans="1:28" x14ac:dyDescent="0.2">
      <c r="A3" t="s">
        <v>480</v>
      </c>
      <c r="B3">
        <v>2</v>
      </c>
      <c r="C3">
        <f t="shared" si="0"/>
        <v>1</v>
      </c>
      <c r="E3" s="54" t="s">
        <v>235</v>
      </c>
      <c r="F3" s="48" t="s">
        <v>457</v>
      </c>
      <c r="G3" s="55" t="s">
        <v>287</v>
      </c>
      <c r="H3" s="48" t="s">
        <v>467</v>
      </c>
      <c r="I3" s="55" t="s">
        <v>303</v>
      </c>
      <c r="J3" s="48" t="s">
        <v>467</v>
      </c>
      <c r="K3" s="56" t="s">
        <v>319</v>
      </c>
      <c r="L3" s="48" t="s">
        <v>462</v>
      </c>
      <c r="M3" s="55" t="s">
        <v>336</v>
      </c>
      <c r="N3" s="48" t="s">
        <v>473</v>
      </c>
      <c r="O3" s="56" t="s">
        <v>350</v>
      </c>
      <c r="P3" s="48" t="s">
        <v>464</v>
      </c>
      <c r="Q3" s="55" t="s">
        <v>366</v>
      </c>
      <c r="R3" s="48" t="s">
        <v>462</v>
      </c>
      <c r="S3" s="54" t="s">
        <v>381</v>
      </c>
      <c r="T3" s="48" t="s">
        <v>457</v>
      </c>
      <c r="U3" s="55" t="s">
        <v>397</v>
      </c>
      <c r="V3" s="48" t="s">
        <v>459</v>
      </c>
      <c r="W3" s="55" t="s">
        <v>413</v>
      </c>
      <c r="X3" s="48" t="s">
        <v>466</v>
      </c>
      <c r="Y3" s="55" t="s">
        <v>429</v>
      </c>
      <c r="Z3" s="51" t="s">
        <v>462</v>
      </c>
      <c r="AA3" s="55" t="s">
        <v>443</v>
      </c>
      <c r="AB3" s="48" t="s">
        <v>459</v>
      </c>
    </row>
    <row r="4" spans="1:28" x14ac:dyDescent="0.2">
      <c r="A4" t="s">
        <v>481</v>
      </c>
      <c r="B4">
        <v>2</v>
      </c>
      <c r="C4">
        <f t="shared" si="0"/>
        <v>1</v>
      </c>
      <c r="E4" s="55" t="s">
        <v>277</v>
      </c>
      <c r="F4" s="48" t="s">
        <v>458</v>
      </c>
      <c r="G4" s="55" t="s">
        <v>288</v>
      </c>
      <c r="H4" s="48" t="s">
        <v>474</v>
      </c>
      <c r="I4" s="56" t="s">
        <v>304</v>
      </c>
      <c r="J4" s="48" t="s">
        <v>460</v>
      </c>
      <c r="K4" s="55" t="s">
        <v>320</v>
      </c>
      <c r="L4" s="48" t="s">
        <v>464</v>
      </c>
      <c r="M4" s="55" t="s">
        <v>337</v>
      </c>
      <c r="N4" s="48" t="s">
        <v>460</v>
      </c>
      <c r="O4" s="55" t="s">
        <v>351</v>
      </c>
      <c r="P4" s="48" t="s">
        <v>459</v>
      </c>
      <c r="Q4" s="56" t="s">
        <v>367</v>
      </c>
      <c r="R4" s="48" t="s">
        <v>462</v>
      </c>
      <c r="S4" s="55" t="s">
        <v>382</v>
      </c>
      <c r="T4" s="48" t="s">
        <v>472</v>
      </c>
      <c r="U4" s="55" t="s">
        <v>398</v>
      </c>
      <c r="V4" s="48" t="s">
        <v>458</v>
      </c>
      <c r="W4" s="55" t="s">
        <v>414</v>
      </c>
      <c r="X4" s="48" t="s">
        <v>469</v>
      </c>
      <c r="Y4" s="55" t="s">
        <v>430</v>
      </c>
      <c r="Z4" s="51" t="s">
        <v>459</v>
      </c>
      <c r="AA4" s="55" t="s">
        <v>444</v>
      </c>
      <c r="AB4" s="48" t="s">
        <v>474</v>
      </c>
    </row>
    <row r="5" spans="1:28" x14ac:dyDescent="0.2">
      <c r="A5" t="s">
        <v>482</v>
      </c>
      <c r="B5" s="62">
        <v>3</v>
      </c>
      <c r="C5">
        <f t="shared" si="0"/>
        <v>0</v>
      </c>
      <c r="E5" s="55" t="s">
        <v>210</v>
      </c>
      <c r="F5" s="48" t="s">
        <v>470</v>
      </c>
      <c r="G5" s="55" t="s">
        <v>289</v>
      </c>
      <c r="H5" s="48" t="s">
        <v>474</v>
      </c>
      <c r="I5" s="55" t="s">
        <v>305</v>
      </c>
      <c r="J5" s="48" t="s">
        <v>458</v>
      </c>
      <c r="K5" s="55" t="s">
        <v>324</v>
      </c>
      <c r="L5" s="48" t="s">
        <v>460</v>
      </c>
      <c r="M5" s="55" t="s">
        <v>200</v>
      </c>
      <c r="N5" s="48" t="s">
        <v>469</v>
      </c>
      <c r="O5" s="55" t="s">
        <v>352</v>
      </c>
      <c r="P5" s="48" t="s">
        <v>462</v>
      </c>
      <c r="Q5" s="55" t="s">
        <v>368</v>
      </c>
      <c r="R5" s="48" t="s">
        <v>466</v>
      </c>
      <c r="S5" s="54" t="s">
        <v>383</v>
      </c>
      <c r="T5" s="48" t="s">
        <v>457</v>
      </c>
      <c r="U5" s="57" t="s">
        <v>399</v>
      </c>
      <c r="V5" s="48" t="s">
        <v>466</v>
      </c>
      <c r="W5" s="56" t="s">
        <v>415</v>
      </c>
      <c r="X5" s="54" t="s">
        <v>469</v>
      </c>
      <c r="Y5" s="55" t="s">
        <v>431</v>
      </c>
      <c r="Z5" s="51" t="s">
        <v>474</v>
      </c>
      <c r="AA5" s="54" t="s">
        <v>445</v>
      </c>
      <c r="AB5" s="48" t="s">
        <v>457</v>
      </c>
    </row>
    <row r="6" spans="1:28" x14ac:dyDescent="0.2">
      <c r="A6" t="s">
        <v>483</v>
      </c>
      <c r="B6">
        <v>2</v>
      </c>
      <c r="C6">
        <f t="shared" si="0"/>
        <v>1</v>
      </c>
      <c r="E6" s="55" t="s">
        <v>278</v>
      </c>
      <c r="F6" s="48" t="s">
        <v>461</v>
      </c>
      <c r="G6" s="55" t="s">
        <v>290</v>
      </c>
      <c r="H6" s="48" t="s">
        <v>459</v>
      </c>
      <c r="I6" s="55" t="s">
        <v>306</v>
      </c>
      <c r="J6" s="48" t="s">
        <v>468</v>
      </c>
      <c r="K6" s="55" t="s">
        <v>247</v>
      </c>
      <c r="L6" s="48" t="s">
        <v>458</v>
      </c>
      <c r="M6" s="55" t="s">
        <v>338</v>
      </c>
      <c r="N6" s="48" t="s">
        <v>476</v>
      </c>
      <c r="O6" s="55" t="s">
        <v>353</v>
      </c>
      <c r="P6" s="48" t="s">
        <v>474</v>
      </c>
      <c r="Q6" s="55" t="s">
        <v>369</v>
      </c>
      <c r="R6" s="48" t="s">
        <v>458</v>
      </c>
      <c r="S6" s="56" t="s">
        <v>384</v>
      </c>
      <c r="T6" s="48" t="s">
        <v>464</v>
      </c>
      <c r="U6" s="56" t="s">
        <v>400</v>
      </c>
      <c r="V6" s="48" t="s">
        <v>464</v>
      </c>
      <c r="W6" s="56" t="s">
        <v>434</v>
      </c>
      <c r="X6" s="48" t="s">
        <v>461</v>
      </c>
      <c r="Y6" s="55" t="s">
        <v>225</v>
      </c>
      <c r="Z6" s="51" t="s">
        <v>464</v>
      </c>
      <c r="AA6" s="55" t="s">
        <v>446</v>
      </c>
      <c r="AB6" s="48" t="s">
        <v>462</v>
      </c>
    </row>
    <row r="7" spans="1:28" x14ac:dyDescent="0.2">
      <c r="A7" t="s">
        <v>484</v>
      </c>
      <c r="B7">
        <v>3</v>
      </c>
      <c r="C7">
        <f t="shared" si="0"/>
        <v>0</v>
      </c>
      <c r="E7" s="55" t="s">
        <v>279</v>
      </c>
      <c r="F7" s="48" t="s">
        <v>467</v>
      </c>
      <c r="G7" s="54" t="s">
        <v>291</v>
      </c>
      <c r="H7" s="48" t="s">
        <v>457</v>
      </c>
      <c r="I7" s="55" t="s">
        <v>307</v>
      </c>
      <c r="J7" s="48" t="s">
        <v>474</v>
      </c>
      <c r="K7" s="55" t="s">
        <v>322</v>
      </c>
      <c r="L7" s="48" t="s">
        <v>458</v>
      </c>
      <c r="M7" s="55" t="s">
        <v>339</v>
      </c>
      <c r="N7" s="48" t="s">
        <v>459</v>
      </c>
      <c r="O7" s="55" t="s">
        <v>354</v>
      </c>
      <c r="P7" s="48" t="s">
        <v>474</v>
      </c>
      <c r="Q7" s="55" t="s">
        <v>370</v>
      </c>
      <c r="R7" s="48" t="s">
        <v>463</v>
      </c>
      <c r="S7" s="55" t="s">
        <v>385</v>
      </c>
      <c r="T7" s="48" t="s">
        <v>471</v>
      </c>
      <c r="U7" s="55" t="s">
        <v>401</v>
      </c>
      <c r="V7" s="48" t="s">
        <v>468</v>
      </c>
      <c r="W7" s="55" t="s">
        <v>416</v>
      </c>
      <c r="X7" s="48" t="s">
        <v>474</v>
      </c>
      <c r="Y7" s="55" t="s">
        <v>432</v>
      </c>
      <c r="Z7" s="51" t="s">
        <v>472</v>
      </c>
      <c r="AA7" s="55" t="s">
        <v>447</v>
      </c>
      <c r="AB7" s="48" t="s">
        <v>461</v>
      </c>
    </row>
    <row r="8" spans="1:28" x14ac:dyDescent="0.2">
      <c r="A8" t="s">
        <v>485</v>
      </c>
      <c r="B8">
        <v>2</v>
      </c>
      <c r="C8">
        <f t="shared" si="0"/>
        <v>1</v>
      </c>
      <c r="E8" s="55" t="s">
        <v>280</v>
      </c>
      <c r="F8" s="48" t="s">
        <v>472</v>
      </c>
      <c r="G8" s="55" t="s">
        <v>224</v>
      </c>
      <c r="H8" s="48" t="s">
        <v>458</v>
      </c>
      <c r="I8" s="55" t="s">
        <v>308</v>
      </c>
      <c r="J8" s="48" t="s">
        <v>459</v>
      </c>
      <c r="K8" s="55" t="s">
        <v>323</v>
      </c>
      <c r="L8" s="48" t="s">
        <v>474</v>
      </c>
      <c r="M8" s="55" t="s">
        <v>550</v>
      </c>
      <c r="N8" s="48" t="s">
        <v>474</v>
      </c>
      <c r="O8" s="55" t="s">
        <v>355</v>
      </c>
      <c r="P8" s="48" t="s">
        <v>463</v>
      </c>
      <c r="Q8" s="55" t="s">
        <v>371</v>
      </c>
      <c r="R8" s="48" t="s">
        <v>466</v>
      </c>
      <c r="S8" s="55" t="s">
        <v>386</v>
      </c>
      <c r="T8" s="48" t="s">
        <v>471</v>
      </c>
      <c r="U8" s="55" t="s">
        <v>402</v>
      </c>
      <c r="V8" s="48" t="s">
        <v>474</v>
      </c>
      <c r="W8" s="55" t="s">
        <v>417</v>
      </c>
      <c r="X8" s="48" t="s">
        <v>473</v>
      </c>
      <c r="Y8" s="55" t="s">
        <v>433</v>
      </c>
      <c r="Z8" s="51" t="s">
        <v>474</v>
      </c>
      <c r="AA8" s="54" t="s">
        <v>448</v>
      </c>
      <c r="AB8" s="48" t="s">
        <v>459</v>
      </c>
    </row>
    <row r="9" spans="1:28" x14ac:dyDescent="0.2">
      <c r="A9" t="s">
        <v>486</v>
      </c>
      <c r="B9">
        <v>2</v>
      </c>
      <c r="C9">
        <f t="shared" si="0"/>
        <v>1</v>
      </c>
      <c r="E9" s="56" t="s">
        <v>281</v>
      </c>
      <c r="F9" s="48" t="s">
        <v>462</v>
      </c>
      <c r="G9" s="55" t="s">
        <v>292</v>
      </c>
      <c r="H9" s="48" t="s">
        <v>474</v>
      </c>
      <c r="I9" s="55" t="s">
        <v>309</v>
      </c>
      <c r="J9" s="48" t="s">
        <v>471</v>
      </c>
      <c r="K9" s="55" t="s">
        <v>326</v>
      </c>
      <c r="L9" s="48" t="s">
        <v>473</v>
      </c>
      <c r="M9" s="55" t="s">
        <v>341</v>
      </c>
      <c r="N9" s="48" t="s">
        <v>474</v>
      </c>
      <c r="O9" s="55" t="s">
        <v>356</v>
      </c>
      <c r="P9" s="48" t="s">
        <v>468</v>
      </c>
      <c r="Q9" s="55" t="s">
        <v>372</v>
      </c>
      <c r="R9" s="48" t="s">
        <v>474</v>
      </c>
      <c r="S9" s="55" t="s">
        <v>388</v>
      </c>
      <c r="T9" s="48" t="s">
        <v>471</v>
      </c>
      <c r="U9" s="55" t="s">
        <v>403</v>
      </c>
      <c r="V9" s="48" t="s">
        <v>474</v>
      </c>
      <c r="W9" s="55" t="s">
        <v>419</v>
      </c>
      <c r="X9" s="48" t="s">
        <v>474</v>
      </c>
      <c r="Y9" s="56" t="s">
        <v>435</v>
      </c>
      <c r="Z9" s="51" t="s">
        <v>471</v>
      </c>
      <c r="AA9" s="55" t="s">
        <v>449</v>
      </c>
      <c r="AB9" s="48" t="s">
        <v>474</v>
      </c>
    </row>
    <row r="10" spans="1:28" x14ac:dyDescent="0.2">
      <c r="A10" t="s">
        <v>487</v>
      </c>
      <c r="B10">
        <v>3</v>
      </c>
      <c r="C10">
        <f t="shared" si="0"/>
        <v>0</v>
      </c>
      <c r="E10" s="55" t="s">
        <v>282</v>
      </c>
      <c r="F10" s="48" t="s">
        <v>474</v>
      </c>
      <c r="G10" s="55" t="s">
        <v>293</v>
      </c>
      <c r="H10" s="48" t="s">
        <v>470</v>
      </c>
      <c r="I10" s="55" t="s">
        <v>310</v>
      </c>
      <c r="J10" s="48" t="s">
        <v>474</v>
      </c>
      <c r="K10" s="55" t="s">
        <v>327</v>
      </c>
      <c r="L10" s="48" t="s">
        <v>467</v>
      </c>
      <c r="M10" s="55" t="s">
        <v>515</v>
      </c>
      <c r="N10" s="48" t="s">
        <v>469</v>
      </c>
      <c r="O10" s="55" t="s">
        <v>357</v>
      </c>
      <c r="P10" s="48" t="s">
        <v>474</v>
      </c>
      <c r="Q10" s="55" t="s">
        <v>373</v>
      </c>
      <c r="R10" s="48" t="s">
        <v>472</v>
      </c>
      <c r="S10" s="55" t="s">
        <v>389</v>
      </c>
      <c r="T10" s="48" t="s">
        <v>461</v>
      </c>
      <c r="U10" s="55" t="s">
        <v>404</v>
      </c>
      <c r="V10" s="48" t="s">
        <v>473</v>
      </c>
      <c r="W10" s="55" t="s">
        <v>420</v>
      </c>
      <c r="X10" s="48" t="s">
        <v>461</v>
      </c>
      <c r="Y10" s="55" t="s">
        <v>436</v>
      </c>
      <c r="Z10" s="51" t="s">
        <v>469</v>
      </c>
      <c r="AA10" s="55" t="s">
        <v>450</v>
      </c>
      <c r="AB10" s="48" t="s">
        <v>474</v>
      </c>
    </row>
    <row r="11" spans="1:28" x14ac:dyDescent="0.2">
      <c r="A11" t="s">
        <v>488</v>
      </c>
      <c r="B11">
        <v>3</v>
      </c>
      <c r="C11">
        <f t="shared" si="0"/>
        <v>0</v>
      </c>
      <c r="E11" s="54" t="s">
        <v>283</v>
      </c>
      <c r="F11" s="48" t="s">
        <v>457</v>
      </c>
      <c r="G11" s="55" t="s">
        <v>294</v>
      </c>
      <c r="H11" s="48" t="s">
        <v>474</v>
      </c>
      <c r="I11" s="55" t="s">
        <v>311</v>
      </c>
      <c r="J11" s="48" t="s">
        <v>474</v>
      </c>
      <c r="K11" s="55" t="s">
        <v>328</v>
      </c>
      <c r="L11" s="48" t="s">
        <v>458</v>
      </c>
      <c r="M11" s="54" t="s">
        <v>342</v>
      </c>
      <c r="N11" s="48" t="s">
        <v>457</v>
      </c>
      <c r="O11" s="55" t="s">
        <v>358</v>
      </c>
      <c r="P11" s="48" t="s">
        <v>463</v>
      </c>
      <c r="Q11" s="55" t="s">
        <v>374</v>
      </c>
      <c r="R11" s="48" t="s">
        <v>469</v>
      </c>
      <c r="S11" s="55" t="s">
        <v>390</v>
      </c>
      <c r="T11" s="48" t="s">
        <v>471</v>
      </c>
      <c r="U11" s="55" t="s">
        <v>405</v>
      </c>
      <c r="V11" s="48" t="s">
        <v>458</v>
      </c>
      <c r="W11" s="56" t="s">
        <v>421</v>
      </c>
      <c r="X11" s="48" t="s">
        <v>463</v>
      </c>
      <c r="Y11" s="55" t="s">
        <v>437</v>
      </c>
      <c r="Z11" s="51" t="s">
        <v>470</v>
      </c>
      <c r="AA11" s="55" t="s">
        <v>451</v>
      </c>
      <c r="AB11" s="48" t="s">
        <v>461</v>
      </c>
    </row>
    <row r="12" spans="1:28" x14ac:dyDescent="0.2">
      <c r="A12" t="s">
        <v>489</v>
      </c>
      <c r="B12">
        <v>2</v>
      </c>
      <c r="C12">
        <f t="shared" si="0"/>
        <v>1</v>
      </c>
      <c r="E12" s="55" t="s">
        <v>284</v>
      </c>
      <c r="F12" s="48" t="s">
        <v>458</v>
      </c>
      <c r="G12" s="56" t="s">
        <v>295</v>
      </c>
      <c r="H12" s="48" t="s">
        <v>461</v>
      </c>
      <c r="I12" s="56" t="s">
        <v>217</v>
      </c>
      <c r="J12" s="48" t="s">
        <v>469</v>
      </c>
      <c r="K12" s="55" t="s">
        <v>329</v>
      </c>
      <c r="L12" s="48" t="s">
        <v>458</v>
      </c>
      <c r="M12" s="56" t="s">
        <v>343</v>
      </c>
      <c r="N12" s="48" t="s">
        <v>460</v>
      </c>
      <c r="O12" s="55" t="s">
        <v>359</v>
      </c>
      <c r="P12" s="48" t="s">
        <v>457</v>
      </c>
      <c r="Q12" s="56" t="s">
        <v>375</v>
      </c>
      <c r="R12" s="48" t="s">
        <v>464</v>
      </c>
      <c r="S12" s="55" t="s">
        <v>391</v>
      </c>
      <c r="T12" s="48" t="s">
        <v>467</v>
      </c>
      <c r="U12" s="55" t="s">
        <v>406</v>
      </c>
      <c r="V12" s="48" t="s">
        <v>474</v>
      </c>
      <c r="W12" s="55" t="s">
        <v>422</v>
      </c>
      <c r="X12" s="48" t="s">
        <v>460</v>
      </c>
      <c r="Y12" s="55" t="s">
        <v>438</v>
      </c>
      <c r="Z12" s="51" t="s">
        <v>464</v>
      </c>
      <c r="AA12" s="55" t="s">
        <v>452</v>
      </c>
      <c r="AB12" s="48" t="s">
        <v>463</v>
      </c>
    </row>
    <row r="13" spans="1:28" x14ac:dyDescent="0.2">
      <c r="A13" t="s">
        <v>490</v>
      </c>
      <c r="B13">
        <v>1</v>
      </c>
      <c r="C13">
        <f t="shared" si="0"/>
        <v>2</v>
      </c>
      <c r="E13" s="55" t="s">
        <v>263</v>
      </c>
      <c r="F13" s="48" t="s">
        <v>474</v>
      </c>
      <c r="G13" s="55" t="s">
        <v>296</v>
      </c>
      <c r="H13" s="48" t="s">
        <v>470</v>
      </c>
      <c r="I13" s="55" t="s">
        <v>312</v>
      </c>
      <c r="J13" s="48" t="s">
        <v>462</v>
      </c>
      <c r="K13" s="55" t="s">
        <v>330</v>
      </c>
      <c r="L13" s="48" t="s">
        <v>467</v>
      </c>
      <c r="M13" s="56" t="s">
        <v>344</v>
      </c>
      <c r="N13" s="48" t="s">
        <v>463</v>
      </c>
      <c r="O13" s="55" t="s">
        <v>360</v>
      </c>
      <c r="P13" s="48" t="s">
        <v>462</v>
      </c>
      <c r="Q13" s="55" t="s">
        <v>376</v>
      </c>
      <c r="R13" s="48" t="s">
        <v>468</v>
      </c>
      <c r="S13" s="55" t="s">
        <v>392</v>
      </c>
      <c r="T13" s="48" t="s">
        <v>474</v>
      </c>
      <c r="U13" s="55" t="s">
        <v>407</v>
      </c>
      <c r="V13" s="48" t="s">
        <v>466</v>
      </c>
      <c r="W13" s="55" t="s">
        <v>423</v>
      </c>
      <c r="X13" s="48" t="s">
        <v>463</v>
      </c>
      <c r="Y13" s="56" t="s">
        <v>439</v>
      </c>
      <c r="Z13" s="51" t="s">
        <v>469</v>
      </c>
      <c r="AA13" s="55" t="s">
        <v>453</v>
      </c>
      <c r="AB13" s="48" t="s">
        <v>474</v>
      </c>
    </row>
    <row r="14" spans="1:28" x14ac:dyDescent="0.2">
      <c r="A14" t="s">
        <v>491</v>
      </c>
      <c r="B14" s="62">
        <v>2</v>
      </c>
      <c r="C14">
        <f t="shared" si="0"/>
        <v>1</v>
      </c>
      <c r="E14" s="55" t="s">
        <v>261</v>
      </c>
      <c r="F14" s="48" t="s">
        <v>474</v>
      </c>
      <c r="G14" s="55" t="s">
        <v>297</v>
      </c>
      <c r="H14" s="48" t="s">
        <v>474</v>
      </c>
      <c r="I14" s="55" t="s">
        <v>313</v>
      </c>
      <c r="J14" s="48" t="s">
        <v>474</v>
      </c>
      <c r="K14" s="56" t="s">
        <v>333</v>
      </c>
      <c r="L14" s="48" t="s">
        <v>468</v>
      </c>
      <c r="M14" s="55" t="s">
        <v>345</v>
      </c>
      <c r="N14" s="48" t="s">
        <v>473</v>
      </c>
      <c r="O14" s="55" t="s">
        <v>361</v>
      </c>
      <c r="P14" s="48" t="s">
        <v>460</v>
      </c>
      <c r="Q14" s="55" t="s">
        <v>377</v>
      </c>
      <c r="R14" s="48" t="s">
        <v>474</v>
      </c>
      <c r="S14" s="55" t="s">
        <v>393</v>
      </c>
      <c r="T14" s="48" t="s">
        <v>474</v>
      </c>
      <c r="U14" s="55" t="s">
        <v>408</v>
      </c>
      <c r="V14" s="48" t="s">
        <v>472</v>
      </c>
      <c r="W14" s="55" t="s">
        <v>424</v>
      </c>
      <c r="X14" s="48" t="s">
        <v>471</v>
      </c>
      <c r="Y14" s="55" t="s">
        <v>271</v>
      </c>
      <c r="Z14" s="51" t="s">
        <v>474</v>
      </c>
      <c r="AA14" s="55" t="s">
        <v>454</v>
      </c>
      <c r="AB14" s="48" t="s">
        <v>472</v>
      </c>
    </row>
    <row r="15" spans="1:28" x14ac:dyDescent="0.2">
      <c r="A15" t="s">
        <v>492</v>
      </c>
      <c r="B15" s="62">
        <v>2</v>
      </c>
      <c r="C15">
        <f t="shared" si="0"/>
        <v>1</v>
      </c>
      <c r="E15" s="56" t="s">
        <v>285</v>
      </c>
      <c r="F15" s="48" t="s">
        <v>464</v>
      </c>
      <c r="G15" s="55" t="s">
        <v>298</v>
      </c>
      <c r="H15" s="48" t="s">
        <v>474</v>
      </c>
      <c r="I15" s="55" t="s">
        <v>314</v>
      </c>
      <c r="J15" s="48" t="s">
        <v>474</v>
      </c>
      <c r="M15" s="55" t="s">
        <v>346</v>
      </c>
      <c r="N15" s="48" t="s">
        <v>470</v>
      </c>
      <c r="O15" s="55" t="s">
        <v>362</v>
      </c>
      <c r="P15" s="48" t="s">
        <v>474</v>
      </c>
      <c r="Q15" s="55" t="s">
        <v>378</v>
      </c>
      <c r="R15" s="48" t="s">
        <v>463</v>
      </c>
      <c r="S15" s="55" t="s">
        <v>201</v>
      </c>
      <c r="T15" s="48" t="s">
        <v>474</v>
      </c>
      <c r="U15" s="55" t="s">
        <v>409</v>
      </c>
      <c r="V15" s="48" t="s">
        <v>468</v>
      </c>
      <c r="W15" s="55" t="s">
        <v>425</v>
      </c>
      <c r="X15" s="48" t="s">
        <v>459</v>
      </c>
      <c r="Y15" s="55" t="s">
        <v>441</v>
      </c>
      <c r="Z15" s="51" t="s">
        <v>474</v>
      </c>
      <c r="AA15" s="54" t="s">
        <v>228</v>
      </c>
      <c r="AB15" s="48" t="s">
        <v>457</v>
      </c>
    </row>
    <row r="16" spans="1:28" x14ac:dyDescent="0.2">
      <c r="A16" t="s">
        <v>493</v>
      </c>
      <c r="B16">
        <v>1</v>
      </c>
      <c r="C16">
        <f t="shared" si="0"/>
        <v>2</v>
      </c>
      <c r="E16" s="56" t="s">
        <v>286</v>
      </c>
      <c r="F16" s="48" t="s">
        <v>463</v>
      </c>
      <c r="G16" s="55" t="s">
        <v>299</v>
      </c>
      <c r="H16" s="48" t="s">
        <v>474</v>
      </c>
      <c r="I16" s="56" t="s">
        <v>317</v>
      </c>
      <c r="J16" s="48" t="s">
        <v>464</v>
      </c>
      <c r="M16" s="55" t="s">
        <v>347</v>
      </c>
      <c r="N16" s="48" t="s">
        <v>474</v>
      </c>
      <c r="O16" s="55" t="s">
        <v>226</v>
      </c>
      <c r="P16" s="48" t="s">
        <v>474</v>
      </c>
      <c r="U16" s="55" t="s">
        <v>410</v>
      </c>
      <c r="V16" s="48" t="s">
        <v>468</v>
      </c>
      <c r="W16" s="55" t="s">
        <v>426</v>
      </c>
      <c r="X16" s="48" t="s">
        <v>474</v>
      </c>
      <c r="AA16" s="55" t="s">
        <v>455</v>
      </c>
      <c r="AB16" s="48" t="s">
        <v>474</v>
      </c>
    </row>
    <row r="17" spans="1:28" x14ac:dyDescent="0.2">
      <c r="A17" t="s">
        <v>494</v>
      </c>
      <c r="B17">
        <v>1</v>
      </c>
      <c r="C17">
        <f t="shared" si="0"/>
        <v>2</v>
      </c>
      <c r="G17" s="55" t="s">
        <v>301</v>
      </c>
      <c r="H17" s="48" t="s">
        <v>459</v>
      </c>
      <c r="M17" s="55" t="s">
        <v>348</v>
      </c>
      <c r="N17" s="48" t="s">
        <v>459</v>
      </c>
      <c r="O17" s="55" t="s">
        <v>363</v>
      </c>
      <c r="P17" s="48" t="s">
        <v>474</v>
      </c>
      <c r="U17" s="55" t="s">
        <v>411</v>
      </c>
      <c r="V17" s="48" t="s">
        <v>474</v>
      </c>
      <c r="W17" s="56" t="s">
        <v>427</v>
      </c>
      <c r="X17" s="48" t="s">
        <v>471</v>
      </c>
      <c r="AA17" s="55" t="s">
        <v>456</v>
      </c>
      <c r="AB17" s="48" t="s">
        <v>463</v>
      </c>
    </row>
    <row r="18" spans="1:28" x14ac:dyDescent="0.2">
      <c r="A18" t="s">
        <v>495</v>
      </c>
      <c r="B18">
        <v>2</v>
      </c>
      <c r="C18">
        <f t="shared" si="0"/>
        <v>1</v>
      </c>
      <c r="O18" s="55" t="s">
        <v>364</v>
      </c>
      <c r="P18" s="48" t="s">
        <v>460</v>
      </c>
      <c r="U18" s="55" t="s">
        <v>412</v>
      </c>
      <c r="V18" s="48" t="s">
        <v>474</v>
      </c>
      <c r="AA18" s="56" t="s">
        <v>465</v>
      </c>
      <c r="AB18" s="48" t="s">
        <v>464</v>
      </c>
    </row>
    <row r="19" spans="1:28" x14ac:dyDescent="0.2">
      <c r="A19" t="s">
        <v>496</v>
      </c>
      <c r="B19">
        <v>2</v>
      </c>
      <c r="C19">
        <f t="shared" si="0"/>
        <v>1</v>
      </c>
      <c r="E19" t="s">
        <v>536</v>
      </c>
      <c r="F19">
        <v>0</v>
      </c>
      <c r="G19" t="s">
        <v>548</v>
      </c>
      <c r="H19">
        <v>0</v>
      </c>
      <c r="I19" t="s">
        <v>516</v>
      </c>
      <c r="J19">
        <v>85</v>
      </c>
      <c r="K19" t="s">
        <v>528</v>
      </c>
      <c r="L19">
        <v>75</v>
      </c>
      <c r="M19" s="63" t="s">
        <v>549</v>
      </c>
      <c r="N19" s="64">
        <v>0</v>
      </c>
      <c r="O19" s="65" t="s">
        <v>553</v>
      </c>
      <c r="P19" s="66">
        <v>35</v>
      </c>
      <c r="Q19" t="s">
        <v>562</v>
      </c>
      <c r="R19">
        <v>45</v>
      </c>
      <c r="S19" t="s">
        <v>542</v>
      </c>
      <c r="T19">
        <v>0</v>
      </c>
      <c r="U19" t="s">
        <v>526</v>
      </c>
      <c r="V19">
        <v>0</v>
      </c>
      <c r="W19" s="70" t="s">
        <v>559</v>
      </c>
      <c r="X19" s="64">
        <v>85</v>
      </c>
      <c r="Y19" t="s">
        <v>534</v>
      </c>
      <c r="Z19">
        <v>-20</v>
      </c>
      <c r="AA19" s="65" t="s">
        <v>556</v>
      </c>
      <c r="AB19">
        <v>0</v>
      </c>
    </row>
    <row r="20" spans="1:28" x14ac:dyDescent="0.2">
      <c r="A20" t="s">
        <v>497</v>
      </c>
      <c r="B20">
        <v>1</v>
      </c>
      <c r="C20">
        <f t="shared" si="0"/>
        <v>2</v>
      </c>
      <c r="E20" t="s">
        <v>537</v>
      </c>
      <c r="F20">
        <v>15</v>
      </c>
      <c r="G20" t="s">
        <v>568</v>
      </c>
      <c r="H20">
        <v>15</v>
      </c>
      <c r="I20" t="s">
        <v>517</v>
      </c>
      <c r="J20">
        <v>0</v>
      </c>
      <c r="K20" t="s">
        <v>529</v>
      </c>
      <c r="L20">
        <v>0</v>
      </c>
      <c r="M20" s="63" t="s">
        <v>551</v>
      </c>
      <c r="N20" s="64">
        <v>85</v>
      </c>
      <c r="O20" s="65" t="s">
        <v>554</v>
      </c>
      <c r="P20" s="66">
        <v>0</v>
      </c>
      <c r="Q20" t="s">
        <v>563</v>
      </c>
      <c r="R20">
        <v>0</v>
      </c>
      <c r="S20" t="s">
        <v>543</v>
      </c>
      <c r="T20">
        <v>0</v>
      </c>
      <c r="U20" t="s">
        <v>531</v>
      </c>
      <c r="V20">
        <v>0</v>
      </c>
      <c r="W20" s="70" t="s">
        <v>561</v>
      </c>
      <c r="X20" s="64">
        <v>-10</v>
      </c>
      <c r="Y20" t="s">
        <v>535</v>
      </c>
      <c r="Z20">
        <v>-10</v>
      </c>
      <c r="AA20" s="65" t="s">
        <v>557</v>
      </c>
      <c r="AB20">
        <v>35</v>
      </c>
    </row>
    <row r="21" spans="1:28" x14ac:dyDescent="0.2">
      <c r="A21" t="s">
        <v>498</v>
      </c>
      <c r="B21">
        <v>1</v>
      </c>
      <c r="C21">
        <f t="shared" si="0"/>
        <v>2</v>
      </c>
      <c r="E21" t="s">
        <v>538</v>
      </c>
      <c r="F21">
        <v>35</v>
      </c>
      <c r="G21" t="s">
        <v>569</v>
      </c>
      <c r="H21">
        <v>45</v>
      </c>
      <c r="I21" t="s">
        <v>518</v>
      </c>
      <c r="J21">
        <v>5</v>
      </c>
      <c r="K21" t="s">
        <v>530</v>
      </c>
      <c r="L21">
        <v>-1</v>
      </c>
      <c r="M21" s="64" t="s">
        <v>552</v>
      </c>
      <c r="N21" s="64">
        <v>0</v>
      </c>
      <c r="O21" s="65" t="s">
        <v>358</v>
      </c>
      <c r="P21" s="66">
        <v>0</v>
      </c>
      <c r="Q21" t="s">
        <v>564</v>
      </c>
      <c r="R21">
        <v>0</v>
      </c>
      <c r="S21" t="s">
        <v>544</v>
      </c>
      <c r="T21">
        <v>0</v>
      </c>
      <c r="U21" t="s">
        <v>532</v>
      </c>
      <c r="V21">
        <v>15</v>
      </c>
      <c r="W21" s="70" t="s">
        <v>560</v>
      </c>
      <c r="X21" s="64">
        <v>0</v>
      </c>
      <c r="Y21" t="s">
        <v>533</v>
      </c>
      <c r="Z21">
        <v>15</v>
      </c>
      <c r="AA21" s="65" t="s">
        <v>558</v>
      </c>
      <c r="AB21">
        <v>35</v>
      </c>
    </row>
    <row r="22" spans="1:28" x14ac:dyDescent="0.2">
      <c r="A22" t="s">
        <v>499</v>
      </c>
      <c r="B22">
        <v>1</v>
      </c>
      <c r="C22">
        <f t="shared" si="0"/>
        <v>2</v>
      </c>
      <c r="E22" s="59" t="s">
        <v>527</v>
      </c>
      <c r="F22" s="59">
        <f>SUM(F19:F21)</f>
        <v>50</v>
      </c>
      <c r="G22" t="s">
        <v>527</v>
      </c>
      <c r="H22">
        <f>SUM(H19:H21)</f>
        <v>60</v>
      </c>
      <c r="I22" s="59" t="s">
        <v>527</v>
      </c>
      <c r="J22" s="59">
        <f>SUM(J19:J21)</f>
        <v>90</v>
      </c>
      <c r="K22" s="59" t="s">
        <v>527</v>
      </c>
      <c r="L22" s="59">
        <f>SUM(L19:L21)</f>
        <v>74</v>
      </c>
      <c r="M22" s="67" t="s">
        <v>527</v>
      </c>
      <c r="N22" s="67">
        <f>SUM(N19:N21)</f>
        <v>85</v>
      </c>
      <c r="O22" s="68" t="s">
        <v>555</v>
      </c>
      <c r="P22" s="69">
        <f>SUM(P19:P21)</f>
        <v>35</v>
      </c>
      <c r="Q22" s="59" t="s">
        <v>545</v>
      </c>
      <c r="R22" s="59">
        <f>SUM(R19:R21)</f>
        <v>45</v>
      </c>
      <c r="S22" s="59" t="s">
        <v>545</v>
      </c>
      <c r="T22" s="59">
        <f>SUM(T19:T21)</f>
        <v>0</v>
      </c>
      <c r="U22" s="60" t="s">
        <v>527</v>
      </c>
      <c r="V22" s="59">
        <f>SUM(V19:V21)</f>
        <v>15</v>
      </c>
      <c r="W22" s="71" t="s">
        <v>545</v>
      </c>
      <c r="X22" s="67">
        <f>SUM(X19:X21)</f>
        <v>75</v>
      </c>
      <c r="Y22" s="59" t="s">
        <v>527</v>
      </c>
      <c r="Z22" s="59">
        <f>SUM(Z19:Z21)</f>
        <v>-15</v>
      </c>
      <c r="AA22" s="68" t="s">
        <v>527</v>
      </c>
      <c r="AB22" s="59">
        <f>SUM(AB19:AB21)</f>
        <v>70</v>
      </c>
    </row>
    <row r="23" spans="1:28" x14ac:dyDescent="0.2">
      <c r="A23" t="s">
        <v>500</v>
      </c>
      <c r="B23" s="62">
        <v>2</v>
      </c>
      <c r="C23">
        <f t="shared" si="0"/>
        <v>1</v>
      </c>
    </row>
    <row r="24" spans="1:28" x14ac:dyDescent="0.2">
      <c r="A24" t="s">
        <v>501</v>
      </c>
      <c r="B24">
        <v>1</v>
      </c>
      <c r="C24">
        <f t="shared" si="0"/>
        <v>2</v>
      </c>
    </row>
    <row r="25" spans="1:28" x14ac:dyDescent="0.2">
      <c r="A25" t="s">
        <v>502</v>
      </c>
      <c r="B25">
        <v>1</v>
      </c>
      <c r="C25">
        <f t="shared" si="0"/>
        <v>2</v>
      </c>
    </row>
    <row r="26" spans="1:28" x14ac:dyDescent="0.2">
      <c r="A26" t="s">
        <v>503</v>
      </c>
      <c r="B26" s="62">
        <v>2</v>
      </c>
      <c r="C26">
        <f t="shared" si="0"/>
        <v>1</v>
      </c>
    </row>
    <row r="27" spans="1:28" x14ac:dyDescent="0.2">
      <c r="A27" t="s">
        <v>504</v>
      </c>
      <c r="B27">
        <v>1</v>
      </c>
      <c r="C27">
        <f t="shared" si="0"/>
        <v>2</v>
      </c>
    </row>
    <row r="28" spans="1:28" x14ac:dyDescent="0.2">
      <c r="A28" t="s">
        <v>505</v>
      </c>
      <c r="B28">
        <v>1</v>
      </c>
      <c r="C28">
        <f t="shared" si="0"/>
        <v>2</v>
      </c>
    </row>
    <row r="29" spans="1:28" x14ac:dyDescent="0.2">
      <c r="A29" t="s">
        <v>506</v>
      </c>
      <c r="B29">
        <v>1</v>
      </c>
      <c r="C29">
        <f t="shared" si="0"/>
        <v>2</v>
      </c>
    </row>
    <row r="30" spans="1:28" x14ac:dyDescent="0.2">
      <c r="A30" t="s">
        <v>507</v>
      </c>
      <c r="B30">
        <v>1</v>
      </c>
      <c r="C30">
        <f t="shared" si="0"/>
        <v>2</v>
      </c>
    </row>
    <row r="31" spans="1:28" x14ac:dyDescent="0.2">
      <c r="A31" t="s">
        <v>508</v>
      </c>
      <c r="B31">
        <v>1</v>
      </c>
      <c r="C31">
        <f t="shared" si="0"/>
        <v>2</v>
      </c>
    </row>
    <row r="32" spans="1:28" x14ac:dyDescent="0.2">
      <c r="A32" t="s">
        <v>509</v>
      </c>
      <c r="B32" s="62">
        <v>2</v>
      </c>
      <c r="C32">
        <f t="shared" si="0"/>
        <v>1</v>
      </c>
    </row>
    <row r="33" spans="1:3" x14ac:dyDescent="0.2">
      <c r="A33" t="s">
        <v>510</v>
      </c>
      <c r="B33">
        <v>1</v>
      </c>
      <c r="C33">
        <f t="shared" si="0"/>
        <v>2</v>
      </c>
    </row>
    <row r="34" spans="1:3" x14ac:dyDescent="0.2">
      <c r="A34" t="s">
        <v>511</v>
      </c>
      <c r="B34">
        <v>1</v>
      </c>
      <c r="C34">
        <f t="shared" si="0"/>
        <v>2</v>
      </c>
    </row>
    <row r="35" spans="1:3" x14ac:dyDescent="0.2">
      <c r="A35" t="s">
        <v>512</v>
      </c>
      <c r="B35">
        <v>1</v>
      </c>
      <c r="C35">
        <f t="shared" si="0"/>
        <v>2</v>
      </c>
    </row>
  </sheetData>
  <conditionalFormatting sqref="C2:C35">
    <cfRule type="cellIs" dxfId="165" priority="104" operator="equal">
      <formula>0</formula>
    </cfRule>
  </conditionalFormatting>
  <conditionalFormatting sqref="E2:F14 G2:H17 I2:L13 I14:J16 K14:L14 M2:N11 Q2:T15 W2:Z17 M14:N17 N12:N13 E16:F16 F15 G19:G20 M19:M20 W19:W22">
    <cfRule type="cellIs" dxfId="164" priority="92" operator="equal">
      <formula>"10th"</formula>
    </cfRule>
    <cfRule type="cellIs" dxfId="163" priority="93" operator="equal">
      <formula>"9th"</formula>
    </cfRule>
    <cfRule type="cellIs" dxfId="162" priority="94" operator="equal">
      <formula>"8th"</formula>
    </cfRule>
    <cfRule type="cellIs" dxfId="161" priority="95" operator="equal">
      <formula>"7th"</formula>
    </cfRule>
    <cfRule type="cellIs" dxfId="160" priority="96" operator="equal">
      <formula>"6th"</formula>
    </cfRule>
    <cfRule type="cellIs" dxfId="159" priority="97" operator="equal">
      <formula>"6th"</formula>
    </cfRule>
    <cfRule type="cellIs" dxfId="158" priority="98" operator="equal">
      <formula>"5th"</formula>
    </cfRule>
    <cfRule type="cellIs" dxfId="157" priority="99" operator="equal">
      <formula>"4th"</formula>
    </cfRule>
    <cfRule type="cellIs" dxfId="156" priority="100" operator="equal">
      <formula>"3rd"</formula>
    </cfRule>
    <cfRule type="cellIs" dxfId="155" priority="101" operator="equal">
      <formula>"2nd"</formula>
    </cfRule>
    <cfRule type="containsText" dxfId="154" priority="102" operator="containsText" text="1st">
      <formula>NOT(ISERROR(SEARCH("1st",E2)))</formula>
    </cfRule>
  </conditionalFormatting>
  <conditionalFormatting sqref="E2:F14 G2:H17 I2:L13 I14:J16 K14:L14 M2:N11 Q2:T15 W2:Z17 M14:N17 N12:N13 E16:F16 F15 G19:G20 M19:M20 W19:W22">
    <cfRule type="cellIs" dxfId="153" priority="103" operator="equal">
      <formula>"14th"</formula>
    </cfRule>
    <cfRule type="cellIs" dxfId="152" priority="103" operator="equal">
      <formula>"11th"</formula>
    </cfRule>
    <cfRule type="cellIs" dxfId="151" priority="105" operator="equal">
      <formula>"Davante Adams"</formula>
    </cfRule>
    <cfRule type="cellIs" dxfId="150" priority="105" operator="equal">
      <formula>"Travis Kelce"</formula>
    </cfRule>
    <cfRule type="cellIs" dxfId="149" priority="105" operator="equal">
      <formula>"FA"</formula>
    </cfRule>
    <cfRule type="cellIs" dxfId="148" priority="105" operator="equal">
      <formula>"16th"</formula>
    </cfRule>
    <cfRule type="cellIs" dxfId="147" priority="105" operator="equal">
      <formula>"15th"</formula>
    </cfRule>
    <cfRule type="cellIs" dxfId="146" priority="105" operator="equal">
      <formula>"14th"</formula>
    </cfRule>
    <cfRule type="cellIs" dxfId="145" priority="105" operator="equal">
      <formula>"Devante Adams"</formula>
    </cfRule>
    <cfRule type="cellIs" dxfId="144" priority="105" operator="equal">
      <formula>"matt ryan"</formula>
    </cfRule>
    <cfRule type="cellIs" dxfId="143" priority="105" operator="equal">
      <formula>"13th"</formula>
    </cfRule>
    <cfRule type="cellIs" dxfId="142" priority="105" operator="equal">
      <formula>"12th"</formula>
    </cfRule>
  </conditionalFormatting>
  <conditionalFormatting sqref="G12">
    <cfRule type="cellIs" dxfId="141" priority="91" operator="equal">
      <formula>$G$4</formula>
    </cfRule>
  </conditionalFormatting>
  <conditionalFormatting sqref="I16">
    <cfRule type="cellIs" dxfId="140" priority="90" operator="equal">
      <formula>$M$5</formula>
    </cfRule>
  </conditionalFormatting>
  <conditionalFormatting sqref="I12">
    <cfRule type="cellIs" dxfId="139" priority="89" operator="equal">
      <formula>$G$6</formula>
    </cfRule>
  </conditionalFormatting>
  <conditionalFormatting sqref="I4">
    <cfRule type="cellIs" dxfId="138" priority="88" operator="equal">
      <formula>#REF!</formula>
    </cfRule>
  </conditionalFormatting>
  <conditionalFormatting sqref="K3">
    <cfRule type="cellIs" dxfId="137" priority="87" operator="equal">
      <formula>$C$8</formula>
    </cfRule>
  </conditionalFormatting>
  <conditionalFormatting sqref="K14">
    <cfRule type="cellIs" dxfId="136" priority="86" operator="equal">
      <formula>$R$8</formula>
    </cfRule>
  </conditionalFormatting>
  <conditionalFormatting sqref="K2">
    <cfRule type="cellIs" dxfId="135" priority="85" operator="equal">
      <formula>$B$8</formula>
    </cfRule>
  </conditionalFormatting>
  <conditionalFormatting sqref="E16">
    <cfRule type="cellIs" dxfId="134" priority="106" operator="equal">
      <formula>#REF!</formula>
    </cfRule>
  </conditionalFormatting>
  <conditionalFormatting sqref="E9">
    <cfRule type="cellIs" dxfId="133" priority="107" operator="equal">
      <formula>#REF!</formula>
    </cfRule>
    <cfRule type="cellIs" dxfId="132" priority="107" operator="equal">
      <formula>#REF!</formula>
    </cfRule>
  </conditionalFormatting>
  <conditionalFormatting sqref="O2:P18 O19:O22">
    <cfRule type="cellIs" dxfId="131" priority="74" operator="equal">
      <formula>"10th"</formula>
    </cfRule>
    <cfRule type="cellIs" dxfId="130" priority="75" operator="equal">
      <formula>"9th"</formula>
    </cfRule>
    <cfRule type="cellIs" dxfId="129" priority="76" operator="equal">
      <formula>"8th"</formula>
    </cfRule>
    <cfRule type="cellIs" dxfId="128" priority="77" operator="equal">
      <formula>"7th"</formula>
    </cfRule>
    <cfRule type="cellIs" dxfId="127" priority="78" operator="equal">
      <formula>"6th"</formula>
    </cfRule>
    <cfRule type="cellIs" dxfId="126" priority="79" operator="equal">
      <formula>"6th"</formula>
    </cfRule>
    <cfRule type="cellIs" dxfId="125" priority="80" operator="equal">
      <formula>"5th"</formula>
    </cfRule>
    <cfRule type="cellIs" dxfId="124" priority="81" operator="equal">
      <formula>"4th"</formula>
    </cfRule>
    <cfRule type="cellIs" dxfId="123" priority="82" operator="equal">
      <formula>"3rd"</formula>
    </cfRule>
    <cfRule type="cellIs" dxfId="122" priority="83" operator="equal">
      <formula>"2nd"</formula>
    </cfRule>
    <cfRule type="containsText" dxfId="121" priority="84" operator="containsText" text="1st">
      <formula>NOT(ISERROR(SEARCH("1st",O2)))</formula>
    </cfRule>
  </conditionalFormatting>
  <conditionalFormatting sqref="O2:P18 O19:O22">
    <cfRule type="cellIs" dxfId="120" priority="62" operator="equal">
      <formula>"Davante Adams"</formula>
    </cfRule>
    <cfRule type="cellIs" dxfId="119" priority="63" operator="equal">
      <formula>"Devante Adams"</formula>
    </cfRule>
    <cfRule type="cellIs" dxfId="118" priority="64" operator="equal">
      <formula>"matt ryan"</formula>
    </cfRule>
    <cfRule type="cellIs" dxfId="117" priority="65" operator="equal">
      <formula>"Travis Kelce"</formula>
    </cfRule>
    <cfRule type="cellIs" dxfId="116" priority="66" operator="equal">
      <formula>"FA"</formula>
    </cfRule>
    <cfRule type="cellIs" dxfId="115" priority="67" operator="equal">
      <formula>"16th"</formula>
    </cfRule>
    <cfRule type="cellIs" dxfId="114" priority="68" operator="equal">
      <formula>"15th"</formula>
    </cfRule>
    <cfRule type="cellIs" dxfId="113" priority="69" operator="equal">
      <formula>"14th"</formula>
    </cfRule>
    <cfRule type="cellIs" dxfId="112" priority="70" operator="equal">
      <formula>"14th"</formula>
    </cfRule>
    <cfRule type="cellIs" dxfId="111" priority="71" operator="equal">
      <formula>"13th"</formula>
    </cfRule>
    <cfRule type="cellIs" dxfId="110" priority="72" operator="equal">
      <formula>"12th"</formula>
    </cfRule>
    <cfRule type="cellIs" dxfId="109" priority="73" operator="equal">
      <formula>"11th"</formula>
    </cfRule>
  </conditionalFormatting>
  <conditionalFormatting sqref="O3">
    <cfRule type="cellIs" dxfId="108" priority="61" operator="equal">
      <formula>$C$12</formula>
    </cfRule>
  </conditionalFormatting>
  <conditionalFormatting sqref="Q12">
    <cfRule type="cellIs" dxfId="107" priority="59" operator="equal">
      <formula>$M$14</formula>
    </cfRule>
  </conditionalFormatting>
  <conditionalFormatting sqref="Q4">
    <cfRule type="cellIs" dxfId="106" priority="60" operator="equal">
      <formula>$D$14</formula>
    </cfRule>
  </conditionalFormatting>
  <conditionalFormatting sqref="S6">
    <cfRule type="cellIs" dxfId="105" priority="57" operator="equal">
      <formula>$F$16</formula>
    </cfRule>
  </conditionalFormatting>
  <conditionalFormatting sqref="S2">
    <cfRule type="cellIs" dxfId="104" priority="58" operator="equal">
      <formula>$B$16</formula>
    </cfRule>
  </conditionalFormatting>
  <conditionalFormatting sqref="U2:V18 U20:U22">
    <cfRule type="cellIs" dxfId="103" priority="46" operator="equal">
      <formula>"10th"</formula>
    </cfRule>
    <cfRule type="cellIs" dxfId="102" priority="47" operator="equal">
      <formula>"9th"</formula>
    </cfRule>
    <cfRule type="cellIs" dxfId="101" priority="48" operator="equal">
      <formula>"8th"</formula>
    </cfRule>
    <cfRule type="cellIs" dxfId="100" priority="49" operator="equal">
      <formula>"7th"</formula>
    </cfRule>
    <cfRule type="cellIs" dxfId="99" priority="50" operator="equal">
      <formula>"6th"</formula>
    </cfRule>
    <cfRule type="cellIs" dxfId="98" priority="51" operator="equal">
      <formula>"6th"</formula>
    </cfRule>
    <cfRule type="cellIs" dxfId="97" priority="52" operator="equal">
      <formula>"5th"</formula>
    </cfRule>
    <cfRule type="cellIs" dxfId="96" priority="53" operator="equal">
      <formula>"4th"</formula>
    </cfRule>
    <cfRule type="cellIs" dxfId="95" priority="54" operator="equal">
      <formula>"3rd"</formula>
    </cfRule>
    <cfRule type="cellIs" dxfId="94" priority="55" operator="equal">
      <formula>"2nd"</formula>
    </cfRule>
    <cfRule type="containsText" dxfId="93" priority="56" operator="containsText" text="1st">
      <formula>NOT(ISERROR(SEARCH("1st",U2)))</formula>
    </cfRule>
  </conditionalFormatting>
  <conditionalFormatting sqref="U2:V18 U20:U22">
    <cfRule type="cellIs" dxfId="92" priority="34" operator="equal">
      <formula>"Davante Adams"</formula>
    </cfRule>
    <cfRule type="cellIs" dxfId="91" priority="35" operator="equal">
      <formula>"Devante Adams"</formula>
    </cfRule>
    <cfRule type="cellIs" dxfId="90" priority="36" operator="equal">
      <formula>"matt ryan"</formula>
    </cfRule>
    <cfRule type="cellIs" dxfId="89" priority="37" operator="equal">
      <formula>"Travis Kelce"</formula>
    </cfRule>
    <cfRule type="cellIs" dxfId="88" priority="38" operator="equal">
      <formula>"FA"</formula>
    </cfRule>
    <cfRule type="cellIs" dxfId="87" priority="39" operator="equal">
      <formula>"16th"</formula>
    </cfRule>
    <cfRule type="cellIs" dxfId="86" priority="40" operator="equal">
      <formula>"15th"</formula>
    </cfRule>
    <cfRule type="cellIs" dxfId="85" priority="41" operator="equal">
      <formula>"14th"</formula>
    </cfRule>
    <cfRule type="cellIs" dxfId="84" priority="42" operator="equal">
      <formula>"14th"</formula>
    </cfRule>
    <cfRule type="cellIs" dxfId="83" priority="43" operator="equal">
      <formula>"13th"</formula>
    </cfRule>
    <cfRule type="cellIs" dxfId="82" priority="44" operator="equal">
      <formula>"12th"</formula>
    </cfRule>
    <cfRule type="cellIs" dxfId="81" priority="45" operator="equal">
      <formula>"11th"</formula>
    </cfRule>
  </conditionalFormatting>
  <conditionalFormatting sqref="U5">
    <cfRule type="cellIs" dxfId="80" priority="33" operator="equal">
      <formula>$E$18</formula>
    </cfRule>
  </conditionalFormatting>
  <conditionalFormatting sqref="U6">
    <cfRule type="cellIs" dxfId="79" priority="32" operator="equal">
      <formula>$F$18</formula>
    </cfRule>
  </conditionalFormatting>
  <conditionalFormatting sqref="W6">
    <cfRule type="cellIs" dxfId="78" priority="31" operator="equal">
      <formula>$F$20</formula>
    </cfRule>
  </conditionalFormatting>
  <conditionalFormatting sqref="W17">
    <cfRule type="cellIs" dxfId="77" priority="30" operator="equal">
      <formula>$R$20</formula>
    </cfRule>
  </conditionalFormatting>
  <conditionalFormatting sqref="W5">
    <cfRule type="cellIs" dxfId="76" priority="29" operator="equal">
      <formula>$E$20</formula>
    </cfRule>
  </conditionalFormatting>
  <conditionalFormatting sqref="W11">
    <cfRule type="cellIs" dxfId="75" priority="28" operator="equal">
      <formula>$L$20</formula>
    </cfRule>
  </conditionalFormatting>
  <conditionalFormatting sqref="Y13">
    <cfRule type="cellIs" dxfId="74" priority="27" operator="equal">
      <formula>$M$22</formula>
    </cfRule>
  </conditionalFormatting>
  <conditionalFormatting sqref="Y9">
    <cfRule type="cellIs" dxfId="73" priority="26" operator="equal">
      <formula>$I$22</formula>
    </cfRule>
  </conditionalFormatting>
  <conditionalFormatting sqref="AA2:AB18 AA19:AA22">
    <cfRule type="cellIs" dxfId="72" priority="15" operator="equal">
      <formula>"10th"</formula>
    </cfRule>
    <cfRule type="cellIs" dxfId="71" priority="16" operator="equal">
      <formula>"9th"</formula>
    </cfRule>
    <cfRule type="cellIs" dxfId="70" priority="17" operator="equal">
      <formula>"8th"</formula>
    </cfRule>
    <cfRule type="cellIs" dxfId="69" priority="18" operator="equal">
      <formula>"7th"</formula>
    </cfRule>
    <cfRule type="cellIs" dxfId="68" priority="19" operator="equal">
      <formula>"6th"</formula>
    </cfRule>
    <cfRule type="cellIs" dxfId="67" priority="20" operator="equal">
      <formula>"6th"</formula>
    </cfRule>
    <cfRule type="cellIs" dxfId="66" priority="21" operator="equal">
      <formula>"5th"</formula>
    </cfRule>
    <cfRule type="cellIs" dxfId="65" priority="22" operator="equal">
      <formula>"4th"</formula>
    </cfRule>
    <cfRule type="cellIs" dxfId="64" priority="23" operator="equal">
      <formula>"3rd"</formula>
    </cfRule>
    <cfRule type="cellIs" dxfId="63" priority="24" operator="equal">
      <formula>"2nd"</formula>
    </cfRule>
    <cfRule type="containsText" dxfId="62" priority="25" operator="containsText" text="1st">
      <formula>NOT(ISERROR(SEARCH("1st",AA2)))</formula>
    </cfRule>
  </conditionalFormatting>
  <conditionalFormatting sqref="AA2:AB18 AA19:AA22">
    <cfRule type="cellIs" dxfId="61" priority="3" operator="equal">
      <formula>"Davante Adams"</formula>
    </cfRule>
    <cfRule type="cellIs" dxfId="60" priority="4" operator="equal">
      <formula>"Devante Adams"</formula>
    </cfRule>
    <cfRule type="cellIs" dxfId="59" priority="5" operator="equal">
      <formula>"matt ryan"</formula>
    </cfRule>
    <cfRule type="cellIs" dxfId="58" priority="6" operator="equal">
      <formula>"Travis Kelce"</formula>
    </cfRule>
    <cfRule type="cellIs" dxfId="57" priority="7" operator="equal">
      <formula>"FA"</formula>
    </cfRule>
    <cfRule type="cellIs" dxfId="56" priority="8" operator="equal">
      <formula>"16th"</formula>
    </cfRule>
    <cfRule type="cellIs" dxfId="55" priority="9" operator="equal">
      <formula>"15th"</formula>
    </cfRule>
    <cfRule type="cellIs" dxfId="54" priority="10" operator="equal">
      <formula>"14th"</formula>
    </cfRule>
    <cfRule type="cellIs" dxfId="53" priority="11" operator="equal">
      <formula>"14th"</formula>
    </cfRule>
    <cfRule type="cellIs" dxfId="52" priority="12" operator="equal">
      <formula>"13th"</formula>
    </cfRule>
    <cfRule type="cellIs" dxfId="51" priority="13" operator="equal">
      <formula>"12th"</formula>
    </cfRule>
    <cfRule type="cellIs" dxfId="50" priority="14" operator="equal">
      <formula>"11th"</formula>
    </cfRule>
  </conditionalFormatting>
  <conditionalFormatting sqref="AA18">
    <cfRule type="cellIs" dxfId="49" priority="2" operator="equal">
      <formula>$R$24</formula>
    </cfRule>
  </conditionalFormatting>
  <conditionalFormatting sqref="AA2">
    <cfRule type="cellIs" dxfId="48" priority="1" operator="equal">
      <formula>$B$24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6642-8557-46C7-9DB8-13B901F35C6C}">
  <dimension ref="A1:R25"/>
  <sheetViews>
    <sheetView zoomScaleNormal="100" workbookViewId="0">
      <selection activeCell="A24" sqref="A24"/>
    </sheetView>
  </sheetViews>
  <sheetFormatPr baseColWidth="10" defaultColWidth="8.83203125" defaultRowHeight="15" x14ac:dyDescent="0.2"/>
  <cols>
    <col min="2" max="2" width="15.6640625" bestFit="1" customWidth="1"/>
    <col min="3" max="3" width="13.5" bestFit="1" customWidth="1"/>
    <col min="4" max="4" width="15.5" bestFit="1" customWidth="1"/>
    <col min="5" max="5" width="17" bestFit="1" customWidth="1"/>
    <col min="6" max="6" width="16.5" bestFit="1" customWidth="1"/>
    <col min="7" max="7" width="14.33203125" bestFit="1" customWidth="1"/>
    <col min="8" max="8" width="17.33203125" bestFit="1" customWidth="1"/>
    <col min="9" max="9" width="9" bestFit="1" customWidth="1"/>
    <col min="10" max="10" width="15.33203125" bestFit="1" customWidth="1"/>
    <col min="11" max="11" width="15.6640625" bestFit="1" customWidth="1"/>
    <col min="12" max="12" width="17.5" bestFit="1" customWidth="1"/>
    <col min="13" max="13" width="16.5" bestFit="1" customWidth="1"/>
    <col min="14" max="14" width="16.33203125" bestFit="1" customWidth="1"/>
    <col min="15" max="15" width="15.33203125" bestFit="1" customWidth="1"/>
    <col min="16" max="16" width="18.33203125" bestFit="1" customWidth="1"/>
    <col min="17" max="17" width="15.6640625" bestFit="1" customWidth="1"/>
    <col min="18" max="18" width="16.83203125" bestFit="1" customWidth="1"/>
  </cols>
  <sheetData>
    <row r="1" spans="1:18" x14ac:dyDescent="0.2">
      <c r="A1" t="s">
        <v>274</v>
      </c>
    </row>
    <row r="2" spans="1:18" x14ac:dyDescent="0.2">
      <c r="A2" t="s">
        <v>5</v>
      </c>
      <c r="B2" s="47" t="s">
        <v>475</v>
      </c>
      <c r="C2" s="48" t="s">
        <v>275</v>
      </c>
      <c r="D2" s="47" t="s">
        <v>276</v>
      </c>
      <c r="E2" s="48" t="s">
        <v>235</v>
      </c>
      <c r="F2" s="48" t="s">
        <v>277</v>
      </c>
      <c r="G2" s="48" t="s">
        <v>210</v>
      </c>
      <c r="H2" s="48" t="s">
        <v>278</v>
      </c>
      <c r="I2" s="48" t="s">
        <v>279</v>
      </c>
      <c r="J2" s="48" t="s">
        <v>280</v>
      </c>
      <c r="K2" s="48" t="s">
        <v>281</v>
      </c>
      <c r="L2" s="48" t="s">
        <v>282</v>
      </c>
      <c r="M2" s="48" t="s">
        <v>283</v>
      </c>
      <c r="N2" s="48" t="s">
        <v>284</v>
      </c>
      <c r="O2" s="48" t="s">
        <v>263</v>
      </c>
      <c r="P2" s="48" t="s">
        <v>261</v>
      </c>
      <c r="Q2" s="48" t="s">
        <v>285</v>
      </c>
      <c r="R2" s="48" t="s">
        <v>286</v>
      </c>
    </row>
    <row r="3" spans="1:18" s="7" customFormat="1" x14ac:dyDescent="0.2">
      <c r="B3" s="47"/>
      <c r="C3" s="48" t="s">
        <v>474</v>
      </c>
      <c r="D3" s="47"/>
      <c r="E3" s="48" t="s">
        <v>457</v>
      </c>
      <c r="F3" s="48" t="s">
        <v>458</v>
      </c>
      <c r="G3" s="48" t="s">
        <v>470</v>
      </c>
      <c r="H3" s="48" t="s">
        <v>461</v>
      </c>
      <c r="I3" s="48" t="s">
        <v>467</v>
      </c>
      <c r="J3" s="48" t="s">
        <v>472</v>
      </c>
      <c r="K3" s="48" t="s">
        <v>462</v>
      </c>
      <c r="L3" s="48" t="s">
        <v>474</v>
      </c>
      <c r="M3" s="48" t="s">
        <v>457</v>
      </c>
      <c r="N3" s="48" t="s">
        <v>458</v>
      </c>
      <c r="O3" s="48" t="s">
        <v>474</v>
      </c>
      <c r="P3" s="48" t="s">
        <v>474</v>
      </c>
      <c r="Q3" s="48" t="s">
        <v>464</v>
      </c>
      <c r="R3" s="48" t="s">
        <v>463</v>
      </c>
    </row>
    <row r="4" spans="1:18" x14ac:dyDescent="0.2">
      <c r="A4" t="s">
        <v>4</v>
      </c>
      <c r="B4" s="48" t="s">
        <v>227</v>
      </c>
      <c r="C4" s="48" t="s">
        <v>287</v>
      </c>
      <c r="D4" s="48" t="s">
        <v>288</v>
      </c>
      <c r="E4" s="48" t="s">
        <v>289</v>
      </c>
      <c r="F4" s="48" t="s">
        <v>290</v>
      </c>
      <c r="G4" s="48" t="s">
        <v>291</v>
      </c>
      <c r="H4" s="48" t="s">
        <v>224</v>
      </c>
      <c r="I4" s="48" t="s">
        <v>292</v>
      </c>
      <c r="J4" s="48" t="s">
        <v>293</v>
      </c>
      <c r="K4" s="48" t="s">
        <v>294</v>
      </c>
      <c r="L4" s="48" t="s">
        <v>295</v>
      </c>
      <c r="M4" s="48" t="s">
        <v>296</v>
      </c>
      <c r="N4" s="48" t="s">
        <v>297</v>
      </c>
      <c r="O4" s="48" t="s">
        <v>298</v>
      </c>
      <c r="P4" s="48" t="s">
        <v>299</v>
      </c>
      <c r="Q4" s="47" t="s">
        <v>300</v>
      </c>
      <c r="R4" s="48" t="s">
        <v>301</v>
      </c>
    </row>
    <row r="5" spans="1:18" s="7" customFormat="1" x14ac:dyDescent="0.2">
      <c r="B5" s="48" t="s">
        <v>474</v>
      </c>
      <c r="C5" s="48" t="s">
        <v>467</v>
      </c>
      <c r="D5" s="48" t="s">
        <v>474</v>
      </c>
      <c r="E5" s="48" t="s">
        <v>474</v>
      </c>
      <c r="F5" s="48" t="s">
        <v>459</v>
      </c>
      <c r="G5" s="48" t="s">
        <v>457</v>
      </c>
      <c r="H5" s="48" t="s">
        <v>458</v>
      </c>
      <c r="I5" s="48" t="s">
        <v>474</v>
      </c>
      <c r="J5" s="48" t="s">
        <v>470</v>
      </c>
      <c r="K5" s="48" t="s">
        <v>474</v>
      </c>
      <c r="L5" s="48" t="s">
        <v>461</v>
      </c>
      <c r="M5" s="48" t="s">
        <v>470</v>
      </c>
      <c r="N5" s="48" t="s">
        <v>474</v>
      </c>
      <c r="O5" s="48" t="s">
        <v>474</v>
      </c>
      <c r="P5" s="48" t="s">
        <v>474</v>
      </c>
      <c r="Q5" s="47"/>
      <c r="R5" s="48" t="s">
        <v>459</v>
      </c>
    </row>
    <row r="6" spans="1:18" x14ac:dyDescent="0.2">
      <c r="A6" t="s">
        <v>12</v>
      </c>
      <c r="B6" s="48" t="s">
        <v>302</v>
      </c>
      <c r="C6" s="48" t="s">
        <v>303</v>
      </c>
      <c r="D6" s="48" t="s">
        <v>304</v>
      </c>
      <c r="E6" s="48" t="s">
        <v>305</v>
      </c>
      <c r="F6" s="48" t="s">
        <v>306</v>
      </c>
      <c r="G6" s="48" t="s">
        <v>307</v>
      </c>
      <c r="H6" s="48" t="s">
        <v>308</v>
      </c>
      <c r="I6" s="48" t="s">
        <v>309</v>
      </c>
      <c r="J6" s="48" t="s">
        <v>310</v>
      </c>
      <c r="K6" s="48" t="s">
        <v>311</v>
      </c>
      <c r="L6" s="48" t="s">
        <v>217</v>
      </c>
      <c r="M6" s="48" t="s">
        <v>312</v>
      </c>
      <c r="N6" s="48" t="s">
        <v>313</v>
      </c>
      <c r="O6" s="48" t="s">
        <v>314</v>
      </c>
      <c r="P6" s="47" t="s">
        <v>315</v>
      </c>
      <c r="Q6" s="47" t="s">
        <v>316</v>
      </c>
      <c r="R6" s="48" t="s">
        <v>317</v>
      </c>
    </row>
    <row r="7" spans="1:18" s="7" customFormat="1" ht="12.5" customHeight="1" x14ac:dyDescent="0.2">
      <c r="B7" s="48" t="s">
        <v>474</v>
      </c>
      <c r="C7" s="48" t="s">
        <v>467</v>
      </c>
      <c r="D7" s="48" t="s">
        <v>460</v>
      </c>
      <c r="E7" s="48" t="s">
        <v>458</v>
      </c>
      <c r="F7" s="48" t="s">
        <v>468</v>
      </c>
      <c r="G7" s="48" t="s">
        <v>474</v>
      </c>
      <c r="H7" s="48" t="s">
        <v>459</v>
      </c>
      <c r="I7" s="48" t="s">
        <v>471</v>
      </c>
      <c r="J7" s="48" t="s">
        <v>474</v>
      </c>
      <c r="K7" s="48" t="s">
        <v>474</v>
      </c>
      <c r="L7" s="48" t="s">
        <v>469</v>
      </c>
      <c r="M7" s="48" t="s">
        <v>462</v>
      </c>
      <c r="N7" s="48" t="s">
        <v>474</v>
      </c>
      <c r="O7" s="48" t="s">
        <v>474</v>
      </c>
      <c r="P7" s="47"/>
      <c r="Q7" s="47"/>
      <c r="R7" s="48" t="s">
        <v>464</v>
      </c>
    </row>
    <row r="8" spans="1:18" x14ac:dyDescent="0.2">
      <c r="A8" t="s">
        <v>1</v>
      </c>
      <c r="B8" s="48" t="s">
        <v>318</v>
      </c>
      <c r="C8" s="48" t="s">
        <v>319</v>
      </c>
      <c r="D8" s="48" t="s">
        <v>320</v>
      </c>
      <c r="E8" s="48" t="s">
        <v>324</v>
      </c>
      <c r="F8" s="48" t="s">
        <v>247</v>
      </c>
      <c r="G8" s="47" t="s">
        <v>321</v>
      </c>
      <c r="H8" s="48" t="s">
        <v>322</v>
      </c>
      <c r="I8" s="48" t="s">
        <v>323</v>
      </c>
      <c r="J8" s="47" t="s">
        <v>325</v>
      </c>
      <c r="K8" s="48" t="s">
        <v>326</v>
      </c>
      <c r="L8" s="48" t="s">
        <v>327</v>
      </c>
      <c r="M8" s="48" t="s">
        <v>328</v>
      </c>
      <c r="N8" s="48" t="s">
        <v>329</v>
      </c>
      <c r="O8" s="48" t="s">
        <v>330</v>
      </c>
      <c r="P8" s="49" t="s">
        <v>331</v>
      </c>
      <c r="Q8" s="49" t="s">
        <v>332</v>
      </c>
      <c r="R8" s="48" t="s">
        <v>333</v>
      </c>
    </row>
    <row r="9" spans="1:18" s="7" customFormat="1" x14ac:dyDescent="0.2">
      <c r="B9" s="48" t="s">
        <v>468</v>
      </c>
      <c r="C9" s="48" t="s">
        <v>462</v>
      </c>
      <c r="D9" s="48" t="s">
        <v>464</v>
      </c>
      <c r="E9" s="48" t="s">
        <v>460</v>
      </c>
      <c r="F9" s="48" t="s">
        <v>458</v>
      </c>
      <c r="G9" s="47"/>
      <c r="H9" s="48" t="s">
        <v>458</v>
      </c>
      <c r="I9" s="48" t="s">
        <v>474</v>
      </c>
      <c r="J9" s="47"/>
      <c r="K9" s="48" t="s">
        <v>473</v>
      </c>
      <c r="L9" s="48" t="s">
        <v>467</v>
      </c>
      <c r="M9" s="48" t="s">
        <v>458</v>
      </c>
      <c r="N9" s="48" t="s">
        <v>458</v>
      </c>
      <c r="O9" s="48" t="s">
        <v>467</v>
      </c>
      <c r="P9" s="49"/>
      <c r="Q9" s="49"/>
      <c r="R9" s="48" t="s">
        <v>468</v>
      </c>
    </row>
    <row r="10" spans="1:18" x14ac:dyDescent="0.2">
      <c r="A10" t="s">
        <v>2</v>
      </c>
      <c r="B10" s="47" t="s">
        <v>334</v>
      </c>
      <c r="C10" s="48" t="s">
        <v>335</v>
      </c>
      <c r="D10" s="48" t="s">
        <v>336</v>
      </c>
      <c r="E10" s="48" t="s">
        <v>337</v>
      </c>
      <c r="F10" s="48" t="s">
        <v>200</v>
      </c>
      <c r="G10" s="48" t="s">
        <v>338</v>
      </c>
      <c r="H10" s="48" t="s">
        <v>339</v>
      </c>
      <c r="I10" s="48" t="s">
        <v>340</v>
      </c>
      <c r="J10" s="48" t="s">
        <v>341</v>
      </c>
      <c r="K10" s="48" t="s">
        <v>473</v>
      </c>
      <c r="L10" s="48" t="s">
        <v>342</v>
      </c>
      <c r="M10" s="48" t="s">
        <v>343</v>
      </c>
      <c r="N10" s="48" t="s">
        <v>344</v>
      </c>
      <c r="O10" s="48" t="s">
        <v>345</v>
      </c>
      <c r="P10" s="48" t="s">
        <v>346</v>
      </c>
      <c r="Q10" s="48" t="s">
        <v>347</v>
      </c>
      <c r="R10" s="48" t="s">
        <v>348</v>
      </c>
    </row>
    <row r="11" spans="1:18" s="7" customFormat="1" x14ac:dyDescent="0.2">
      <c r="B11" s="47"/>
      <c r="C11" s="48" t="s">
        <v>457</v>
      </c>
      <c r="D11" s="48" t="s">
        <v>473</v>
      </c>
      <c r="E11" s="48" t="s">
        <v>460</v>
      </c>
      <c r="F11" s="48" t="s">
        <v>469</v>
      </c>
      <c r="G11" s="48" t="s">
        <v>476</v>
      </c>
      <c r="H11" s="48" t="s">
        <v>459</v>
      </c>
      <c r="I11" s="48" t="s">
        <v>474</v>
      </c>
      <c r="J11" s="48" t="s">
        <v>474</v>
      </c>
      <c r="K11" s="48" t="s">
        <v>469</v>
      </c>
      <c r="L11" s="48" t="s">
        <v>457</v>
      </c>
      <c r="M11" s="48" t="s">
        <v>460</v>
      </c>
      <c r="N11" s="48" t="s">
        <v>463</v>
      </c>
      <c r="O11" s="48" t="s">
        <v>473</v>
      </c>
      <c r="P11" s="48" t="s">
        <v>470</v>
      </c>
      <c r="Q11" s="48" t="s">
        <v>474</v>
      </c>
      <c r="R11" s="48" t="s">
        <v>459</v>
      </c>
    </row>
    <row r="12" spans="1:18" x14ac:dyDescent="0.2">
      <c r="A12" t="s">
        <v>3</v>
      </c>
      <c r="B12" s="48" t="s">
        <v>349</v>
      </c>
      <c r="C12" s="48" t="s">
        <v>350</v>
      </c>
      <c r="D12" s="48" t="s">
        <v>351</v>
      </c>
      <c r="E12" s="48" t="s">
        <v>352</v>
      </c>
      <c r="F12" s="48" t="s">
        <v>353</v>
      </c>
      <c r="G12" s="48" t="s">
        <v>354</v>
      </c>
      <c r="H12" s="48" t="s">
        <v>355</v>
      </c>
      <c r="I12" s="48" t="s">
        <v>356</v>
      </c>
      <c r="J12" s="48" t="s">
        <v>357</v>
      </c>
      <c r="K12" s="48" t="s">
        <v>358</v>
      </c>
      <c r="L12" s="48" t="s">
        <v>359</v>
      </c>
      <c r="M12" s="48" t="s">
        <v>360</v>
      </c>
      <c r="N12" s="48" t="s">
        <v>361</v>
      </c>
      <c r="O12" s="48" t="s">
        <v>362</v>
      </c>
      <c r="P12" s="48" t="s">
        <v>226</v>
      </c>
      <c r="Q12" s="48" t="s">
        <v>363</v>
      </c>
      <c r="R12" s="48" t="s">
        <v>364</v>
      </c>
    </row>
    <row r="13" spans="1:18" s="7" customFormat="1" x14ac:dyDescent="0.2">
      <c r="B13" s="48" t="s">
        <v>462</v>
      </c>
      <c r="C13" s="48" t="s">
        <v>464</v>
      </c>
      <c r="D13" s="48" t="s">
        <v>459</v>
      </c>
      <c r="E13" s="48" t="s">
        <v>462</v>
      </c>
      <c r="F13" s="48" t="s">
        <v>474</v>
      </c>
      <c r="G13" s="48" t="s">
        <v>474</v>
      </c>
      <c r="H13" s="48" t="s">
        <v>463</v>
      </c>
      <c r="I13" s="48" t="s">
        <v>468</v>
      </c>
      <c r="J13" s="48" t="s">
        <v>474</v>
      </c>
      <c r="K13" s="48" t="s">
        <v>463</v>
      </c>
      <c r="L13" s="48" t="s">
        <v>457</v>
      </c>
      <c r="M13" s="48" t="s">
        <v>462</v>
      </c>
      <c r="N13" s="48" t="s">
        <v>460</v>
      </c>
      <c r="O13" s="48" t="s">
        <v>474</v>
      </c>
      <c r="P13" s="48" t="s">
        <v>474</v>
      </c>
      <c r="Q13" s="48" t="s">
        <v>474</v>
      </c>
      <c r="R13" s="48" t="s">
        <v>460</v>
      </c>
    </row>
    <row r="14" spans="1:18" x14ac:dyDescent="0.2">
      <c r="A14" t="s">
        <v>10</v>
      </c>
      <c r="B14" s="48" t="s">
        <v>365</v>
      </c>
      <c r="C14" s="48" t="s">
        <v>366</v>
      </c>
      <c r="D14" s="48" t="s">
        <v>367</v>
      </c>
      <c r="E14" s="48" t="s">
        <v>368</v>
      </c>
      <c r="F14" s="48" t="s">
        <v>369</v>
      </c>
      <c r="G14" s="48" t="s">
        <v>370</v>
      </c>
      <c r="H14" s="48" t="s">
        <v>371</v>
      </c>
      <c r="I14" s="48" t="s">
        <v>372</v>
      </c>
      <c r="J14" s="50"/>
      <c r="K14" s="48" t="s">
        <v>373</v>
      </c>
      <c r="L14" s="48" t="s">
        <v>374</v>
      </c>
      <c r="M14" s="48" t="s">
        <v>375</v>
      </c>
      <c r="N14" s="48" t="s">
        <v>376</v>
      </c>
      <c r="O14" s="48" t="s">
        <v>377</v>
      </c>
      <c r="P14" s="48" t="s">
        <v>378</v>
      </c>
      <c r="Q14" s="47" t="s">
        <v>379</v>
      </c>
      <c r="R14" s="50"/>
    </row>
    <row r="15" spans="1:18" s="7" customFormat="1" x14ac:dyDescent="0.2">
      <c r="B15" s="48" t="s">
        <v>460</v>
      </c>
      <c r="C15" s="48" t="s">
        <v>462</v>
      </c>
      <c r="D15" s="48" t="s">
        <v>462</v>
      </c>
      <c r="E15" s="48" t="s">
        <v>466</v>
      </c>
      <c r="F15" s="48" t="s">
        <v>458</v>
      </c>
      <c r="G15" s="48" t="s">
        <v>463</v>
      </c>
      <c r="H15" s="48" t="s">
        <v>466</v>
      </c>
      <c r="I15" s="48" t="s">
        <v>474</v>
      </c>
      <c r="J15" s="50"/>
      <c r="K15" s="48" t="s">
        <v>472</v>
      </c>
      <c r="L15" s="48" t="s">
        <v>469</v>
      </c>
      <c r="M15" s="48" t="s">
        <v>464</v>
      </c>
      <c r="N15" s="48" t="s">
        <v>468</v>
      </c>
      <c r="O15" s="48" t="s">
        <v>474</v>
      </c>
      <c r="P15" s="48" t="s">
        <v>463</v>
      </c>
      <c r="Q15" s="47"/>
      <c r="R15" s="50"/>
    </row>
    <row r="16" spans="1:18" x14ac:dyDescent="0.2">
      <c r="A16" t="s">
        <v>6</v>
      </c>
      <c r="B16" s="48" t="s">
        <v>380</v>
      </c>
      <c r="C16" s="48" t="s">
        <v>381</v>
      </c>
      <c r="D16" s="48" t="s">
        <v>382</v>
      </c>
      <c r="E16" s="48" t="s">
        <v>383</v>
      </c>
      <c r="F16" s="48" t="s">
        <v>384</v>
      </c>
      <c r="G16" s="48" t="s">
        <v>385</v>
      </c>
      <c r="H16" s="48" t="s">
        <v>386</v>
      </c>
      <c r="I16" s="47" t="s">
        <v>387</v>
      </c>
      <c r="J16" s="48" t="s">
        <v>388</v>
      </c>
      <c r="K16" s="48" t="s">
        <v>389</v>
      </c>
      <c r="L16" s="48" t="s">
        <v>390</v>
      </c>
      <c r="M16" s="48" t="s">
        <v>391</v>
      </c>
      <c r="N16" s="48" t="s">
        <v>392</v>
      </c>
      <c r="O16" s="48" t="s">
        <v>393</v>
      </c>
      <c r="P16" s="47" t="s">
        <v>394</v>
      </c>
      <c r="Q16" s="47" t="s">
        <v>395</v>
      </c>
      <c r="R16" s="48" t="s">
        <v>201</v>
      </c>
    </row>
    <row r="17" spans="1:18" s="7" customFormat="1" x14ac:dyDescent="0.2">
      <c r="B17" s="48" t="s">
        <v>466</v>
      </c>
      <c r="C17" s="48" t="s">
        <v>457</v>
      </c>
      <c r="D17" s="48" t="s">
        <v>472</v>
      </c>
      <c r="E17" s="48" t="s">
        <v>457</v>
      </c>
      <c r="F17" s="48" t="s">
        <v>464</v>
      </c>
      <c r="G17" s="48" t="s">
        <v>471</v>
      </c>
      <c r="H17" s="48" t="s">
        <v>471</v>
      </c>
      <c r="I17" s="47"/>
      <c r="J17" s="48" t="s">
        <v>471</v>
      </c>
      <c r="K17" s="48" t="s">
        <v>461</v>
      </c>
      <c r="L17" s="48" t="s">
        <v>471</v>
      </c>
      <c r="M17" s="48" t="s">
        <v>467</v>
      </c>
      <c r="N17" s="48" t="s">
        <v>474</v>
      </c>
      <c r="O17" s="48" t="s">
        <v>474</v>
      </c>
      <c r="P17" s="47"/>
      <c r="Q17" s="50"/>
      <c r="R17" s="48" t="s">
        <v>474</v>
      </c>
    </row>
    <row r="18" spans="1:18" x14ac:dyDescent="0.2">
      <c r="A18" t="s">
        <v>11</v>
      </c>
      <c r="B18" s="48" t="s">
        <v>396</v>
      </c>
      <c r="C18" s="48" t="s">
        <v>397</v>
      </c>
      <c r="D18" s="48" t="s">
        <v>398</v>
      </c>
      <c r="E18" s="48" t="s">
        <v>399</v>
      </c>
      <c r="F18" s="48" t="s">
        <v>400</v>
      </c>
      <c r="G18" s="48" t="s">
        <v>401</v>
      </c>
      <c r="H18" s="48" t="s">
        <v>402</v>
      </c>
      <c r="I18" s="48" t="s">
        <v>403</v>
      </c>
      <c r="J18" s="48" t="s">
        <v>404</v>
      </c>
      <c r="K18" s="48" t="s">
        <v>405</v>
      </c>
      <c r="L18" s="48" t="s">
        <v>406</v>
      </c>
      <c r="M18" s="48" t="s">
        <v>407</v>
      </c>
      <c r="N18" s="48" t="s">
        <v>408</v>
      </c>
      <c r="O18" s="48" t="s">
        <v>409</v>
      </c>
      <c r="P18" s="48" t="s">
        <v>410</v>
      </c>
      <c r="Q18" s="48" t="s">
        <v>411</v>
      </c>
      <c r="R18" s="48" t="s">
        <v>412</v>
      </c>
    </row>
    <row r="19" spans="1:18" s="7" customFormat="1" x14ac:dyDescent="0.2">
      <c r="B19" s="48" t="s">
        <v>474</v>
      </c>
      <c r="C19" s="48" t="s">
        <v>459</v>
      </c>
      <c r="D19" s="48" t="s">
        <v>458</v>
      </c>
      <c r="E19" s="48" t="s">
        <v>466</v>
      </c>
      <c r="F19" s="48" t="s">
        <v>464</v>
      </c>
      <c r="G19" s="48" t="s">
        <v>468</v>
      </c>
      <c r="H19" s="48" t="s">
        <v>474</v>
      </c>
      <c r="I19" s="48" t="s">
        <v>474</v>
      </c>
      <c r="J19" s="48" t="s">
        <v>473</v>
      </c>
      <c r="K19" s="48" t="s">
        <v>458</v>
      </c>
      <c r="L19" s="48" t="s">
        <v>474</v>
      </c>
      <c r="M19" s="48" t="s">
        <v>466</v>
      </c>
      <c r="N19" s="48" t="s">
        <v>472</v>
      </c>
      <c r="O19" s="48" t="s">
        <v>468</v>
      </c>
      <c r="P19" s="48" t="s">
        <v>468</v>
      </c>
      <c r="Q19" s="48" t="s">
        <v>474</v>
      </c>
      <c r="R19" s="48" t="s">
        <v>474</v>
      </c>
    </row>
    <row r="20" spans="1:18" x14ac:dyDescent="0.2">
      <c r="A20" t="s">
        <v>9</v>
      </c>
      <c r="B20" s="48" t="s">
        <v>262</v>
      </c>
      <c r="C20" s="48" t="s">
        <v>413</v>
      </c>
      <c r="D20" s="48" t="s">
        <v>414</v>
      </c>
      <c r="E20" s="48" t="s">
        <v>415</v>
      </c>
      <c r="F20" s="48" t="s">
        <v>434</v>
      </c>
      <c r="G20" s="48" t="s">
        <v>416</v>
      </c>
      <c r="H20" s="48" t="s">
        <v>417</v>
      </c>
      <c r="I20" s="47" t="s">
        <v>418</v>
      </c>
      <c r="J20" s="48" t="s">
        <v>419</v>
      </c>
      <c r="K20" s="48" t="s">
        <v>420</v>
      </c>
      <c r="L20" s="48" t="s">
        <v>421</v>
      </c>
      <c r="M20" s="48" t="s">
        <v>422</v>
      </c>
      <c r="N20" s="48" t="s">
        <v>423</v>
      </c>
      <c r="O20" s="48" t="s">
        <v>424</v>
      </c>
      <c r="P20" s="48" t="s">
        <v>425</v>
      </c>
      <c r="Q20" s="48" t="s">
        <v>426</v>
      </c>
      <c r="R20" s="48" t="s">
        <v>427</v>
      </c>
    </row>
    <row r="21" spans="1:18" s="7" customFormat="1" x14ac:dyDescent="0.2">
      <c r="B21" s="48" t="s">
        <v>459</v>
      </c>
      <c r="C21" s="48" t="s">
        <v>466</v>
      </c>
      <c r="D21" s="48" t="s">
        <v>469</v>
      </c>
      <c r="E21" s="48" t="s">
        <v>469</v>
      </c>
      <c r="F21" s="48" t="s">
        <v>461</v>
      </c>
      <c r="G21" s="48" t="s">
        <v>474</v>
      </c>
      <c r="H21" s="48" t="s">
        <v>473</v>
      </c>
      <c r="I21" s="47"/>
      <c r="J21" s="48" t="s">
        <v>474</v>
      </c>
      <c r="K21" s="48" t="s">
        <v>461</v>
      </c>
      <c r="L21" s="48" t="s">
        <v>463</v>
      </c>
      <c r="M21" s="48" t="s">
        <v>460</v>
      </c>
      <c r="N21" s="48" t="s">
        <v>463</v>
      </c>
      <c r="O21" s="48" t="s">
        <v>471</v>
      </c>
      <c r="P21" s="48" t="s">
        <v>459</v>
      </c>
      <c r="Q21" s="48" t="s">
        <v>474</v>
      </c>
      <c r="R21" s="48" t="s">
        <v>471</v>
      </c>
    </row>
    <row r="22" spans="1:18" x14ac:dyDescent="0.2">
      <c r="A22" t="s">
        <v>7</v>
      </c>
      <c r="B22" s="48" t="s">
        <v>428</v>
      </c>
      <c r="C22" s="48" t="s">
        <v>429</v>
      </c>
      <c r="D22" s="48" t="s">
        <v>430</v>
      </c>
      <c r="E22" s="48" t="s">
        <v>431</v>
      </c>
      <c r="F22" s="48" t="s">
        <v>225</v>
      </c>
      <c r="G22" s="48" t="s">
        <v>432</v>
      </c>
      <c r="H22" s="48" t="s">
        <v>433</v>
      </c>
      <c r="I22" s="48" t="s">
        <v>435</v>
      </c>
      <c r="J22" s="48" t="s">
        <v>436</v>
      </c>
      <c r="K22" s="48" t="s">
        <v>437</v>
      </c>
      <c r="L22" s="48" t="s">
        <v>438</v>
      </c>
      <c r="M22" s="48" t="s">
        <v>439</v>
      </c>
      <c r="N22" s="48" t="s">
        <v>271</v>
      </c>
      <c r="O22" s="47" t="s">
        <v>440</v>
      </c>
      <c r="P22" s="48" t="s">
        <v>441</v>
      </c>
      <c r="Q22" s="50"/>
      <c r="R22" s="50"/>
    </row>
    <row r="23" spans="1:18" s="7" customFormat="1" x14ac:dyDescent="0.2">
      <c r="B23" s="48" t="s">
        <v>466</v>
      </c>
      <c r="C23" s="48" t="s">
        <v>462</v>
      </c>
      <c r="D23" s="48" t="s">
        <v>459</v>
      </c>
      <c r="E23" s="48" t="s">
        <v>474</v>
      </c>
      <c r="F23" s="48" t="s">
        <v>464</v>
      </c>
      <c r="G23" s="48" t="s">
        <v>472</v>
      </c>
      <c r="H23" s="48" t="s">
        <v>474</v>
      </c>
      <c r="I23" s="48" t="s">
        <v>471</v>
      </c>
      <c r="J23" s="48" t="s">
        <v>469</v>
      </c>
      <c r="K23" s="48" t="s">
        <v>470</v>
      </c>
      <c r="L23" s="48" t="s">
        <v>464</v>
      </c>
      <c r="M23" s="48" t="s">
        <v>469</v>
      </c>
      <c r="N23" s="48" t="s">
        <v>474</v>
      </c>
      <c r="O23" s="47"/>
      <c r="P23" s="48" t="s">
        <v>474</v>
      </c>
      <c r="Q23" s="50"/>
      <c r="R23" s="52"/>
    </row>
    <row r="24" spans="1:18" x14ac:dyDescent="0.2">
      <c r="A24" t="s">
        <v>8</v>
      </c>
      <c r="B24" s="48" t="s">
        <v>442</v>
      </c>
      <c r="C24" s="48" t="s">
        <v>443</v>
      </c>
      <c r="D24" s="48" t="s">
        <v>444</v>
      </c>
      <c r="E24" s="48" t="s">
        <v>445</v>
      </c>
      <c r="F24" s="48" t="s">
        <v>446</v>
      </c>
      <c r="G24" s="48" t="s">
        <v>447</v>
      </c>
      <c r="H24" s="48" t="s">
        <v>448</v>
      </c>
      <c r="I24" s="48" t="s">
        <v>449</v>
      </c>
      <c r="J24" s="48" t="s">
        <v>450</v>
      </c>
      <c r="K24" s="48" t="s">
        <v>451</v>
      </c>
      <c r="L24" s="48" t="s">
        <v>452</v>
      </c>
      <c r="M24" s="48" t="s">
        <v>453</v>
      </c>
      <c r="N24" s="48" t="s">
        <v>454</v>
      </c>
      <c r="O24" s="48" t="s">
        <v>228</v>
      </c>
      <c r="P24" s="48" t="s">
        <v>455</v>
      </c>
      <c r="Q24" s="51" t="s">
        <v>456</v>
      </c>
      <c r="R24" s="53" t="s">
        <v>465</v>
      </c>
    </row>
    <row r="25" spans="1:18" x14ac:dyDescent="0.2">
      <c r="B25" s="48" t="s">
        <v>466</v>
      </c>
      <c r="C25" s="48" t="s">
        <v>459</v>
      </c>
      <c r="D25" s="48" t="s">
        <v>474</v>
      </c>
      <c r="E25" s="48" t="s">
        <v>457</v>
      </c>
      <c r="F25" s="48" t="s">
        <v>462</v>
      </c>
      <c r="G25" s="48" t="s">
        <v>461</v>
      </c>
      <c r="H25" s="48" t="s">
        <v>459</v>
      </c>
      <c r="I25" s="48" t="s">
        <v>474</v>
      </c>
      <c r="J25" s="48" t="s">
        <v>474</v>
      </c>
      <c r="K25" s="48" t="s">
        <v>461</v>
      </c>
      <c r="L25" s="48" t="s">
        <v>463</v>
      </c>
      <c r="M25" s="48" t="s">
        <v>474</v>
      </c>
      <c r="N25" s="48" t="s">
        <v>472</v>
      </c>
      <c r="O25" s="48" t="s">
        <v>457</v>
      </c>
      <c r="P25" s="48" t="s">
        <v>474</v>
      </c>
      <c r="Q25" s="51" t="s">
        <v>463</v>
      </c>
      <c r="R25" s="53" t="s">
        <v>464</v>
      </c>
    </row>
  </sheetData>
  <conditionalFormatting sqref="B18:R25 B17:P17 B16:Q16 R16:R17 B2:R15">
    <cfRule type="cellIs" dxfId="47" priority="38" operator="equal">
      <formula>"10th"</formula>
    </cfRule>
    <cfRule type="cellIs" dxfId="46" priority="39" operator="equal">
      <formula>"9th"</formula>
    </cfRule>
    <cfRule type="cellIs" dxfId="45" priority="40" operator="equal">
      <formula>"8th"</formula>
    </cfRule>
    <cfRule type="cellIs" dxfId="44" priority="41" operator="equal">
      <formula>"7th"</formula>
    </cfRule>
    <cfRule type="cellIs" dxfId="43" priority="42" operator="equal">
      <formula>"6th"</formula>
    </cfRule>
    <cfRule type="cellIs" dxfId="42" priority="43" operator="equal">
      <formula>"6th"</formula>
    </cfRule>
    <cfRule type="cellIs" dxfId="41" priority="44" operator="equal">
      <formula>"5th"</formula>
    </cfRule>
    <cfRule type="cellIs" dxfId="40" priority="45" operator="equal">
      <formula>"4th"</formula>
    </cfRule>
    <cfRule type="cellIs" dxfId="39" priority="46" operator="equal">
      <formula>"3rd"</formula>
    </cfRule>
    <cfRule type="cellIs" dxfId="38" priority="47" operator="equal">
      <formula>"2nd"</formula>
    </cfRule>
    <cfRule type="containsText" dxfId="37" priority="48" operator="containsText" text="1st">
      <formula>NOT(ISERROR(SEARCH("1st",B2)))</formula>
    </cfRule>
  </conditionalFormatting>
  <conditionalFormatting sqref="B2:R25">
    <cfRule type="cellIs" dxfId="36" priority="26" operator="equal">
      <formula>"Davante Adams"</formula>
    </cfRule>
    <cfRule type="cellIs" dxfId="35" priority="27" operator="equal">
      <formula>"Devante Adams"</formula>
    </cfRule>
    <cfRule type="cellIs" dxfId="34" priority="28" operator="equal">
      <formula>"matt ryan"</formula>
    </cfRule>
    <cfRule type="cellIs" dxfId="33" priority="29" operator="equal">
      <formula>"Travis Kelce"</formula>
    </cfRule>
    <cfRule type="cellIs" dxfId="32" priority="30" operator="equal">
      <formula>"FA"</formula>
    </cfRule>
    <cfRule type="cellIs" dxfId="31" priority="31" operator="equal">
      <formula>"16th"</formula>
    </cfRule>
    <cfRule type="cellIs" dxfId="30" priority="32" operator="equal">
      <formula>"15th"</formula>
    </cfRule>
    <cfRule type="cellIs" dxfId="29" priority="33" operator="equal">
      <formula>"14th"</formula>
    </cfRule>
    <cfRule type="cellIs" dxfId="28" priority="34" operator="equal">
      <formula>"14th"</formula>
    </cfRule>
    <cfRule type="cellIs" dxfId="27" priority="35" operator="equal">
      <formula>"13th"</formula>
    </cfRule>
    <cfRule type="cellIs" dxfId="26" priority="36" operator="equal">
      <formula>"12th"</formula>
    </cfRule>
    <cfRule type="cellIs" dxfId="25" priority="37" operator="equal">
      <formula>"11th"</formula>
    </cfRule>
  </conditionalFormatting>
  <conditionalFormatting sqref="C8">
    <cfRule type="cellIs" dxfId="24" priority="25" operator="equal">
      <formula>$C$8</formula>
    </cfRule>
  </conditionalFormatting>
  <conditionalFormatting sqref="R8">
    <cfRule type="cellIs" dxfId="23" priority="24" operator="equal">
      <formula>$R$8</formula>
    </cfRule>
  </conditionalFormatting>
  <conditionalFormatting sqref="B8">
    <cfRule type="cellIs" dxfId="22" priority="23" operator="equal">
      <formula>$B$8</formula>
    </cfRule>
  </conditionalFormatting>
  <conditionalFormatting sqref="D14">
    <cfRule type="cellIs" dxfId="21" priority="22" operator="equal">
      <formula>$D$14</formula>
    </cfRule>
  </conditionalFormatting>
  <conditionalFormatting sqref="B16">
    <cfRule type="cellIs" dxfId="20" priority="21" operator="equal">
      <formula>$B$16</formula>
    </cfRule>
  </conditionalFormatting>
  <conditionalFormatting sqref="M22">
    <cfRule type="cellIs" dxfId="19" priority="20" operator="equal">
      <formula>$M$22</formula>
    </cfRule>
  </conditionalFormatting>
  <conditionalFormatting sqref="F20">
    <cfRule type="cellIs" dxfId="18" priority="19" operator="equal">
      <formula>$F$20</formula>
    </cfRule>
  </conditionalFormatting>
  <conditionalFormatting sqref="K2">
    <cfRule type="cellIs" dxfId="17" priority="17" operator="equal">
      <formula>$R$2</formula>
    </cfRule>
    <cfRule type="cellIs" dxfId="16" priority="18" operator="equal">
      <formula>$K$2</formula>
    </cfRule>
  </conditionalFormatting>
  <conditionalFormatting sqref="R2">
    <cfRule type="cellIs" dxfId="15" priority="16" operator="equal">
      <formula>$R$2</formula>
    </cfRule>
  </conditionalFormatting>
  <conditionalFormatting sqref="M14">
    <cfRule type="cellIs" dxfId="14" priority="15" operator="equal">
      <formula>$M$14</formula>
    </cfRule>
  </conditionalFormatting>
  <conditionalFormatting sqref="R24">
    <cfRule type="cellIs" dxfId="13" priority="14" operator="equal">
      <formula>$R$24</formula>
    </cfRule>
  </conditionalFormatting>
  <conditionalFormatting sqref="B24">
    <cfRule type="cellIs" dxfId="12" priority="13" operator="equal">
      <formula>$B$24</formula>
    </cfRule>
  </conditionalFormatting>
  <conditionalFormatting sqref="L4">
    <cfRule type="cellIs" dxfId="11" priority="12" operator="equal">
      <formula>$L$4</formula>
    </cfRule>
  </conditionalFormatting>
  <conditionalFormatting sqref="R6">
    <cfRule type="cellIs" dxfId="10" priority="11" operator="equal">
      <formula>$R$6</formula>
    </cfRule>
  </conditionalFormatting>
  <conditionalFormatting sqref="F16">
    <cfRule type="cellIs" dxfId="9" priority="10" operator="equal">
      <formula>$F$16</formula>
    </cfRule>
  </conditionalFormatting>
  <conditionalFormatting sqref="I22">
    <cfRule type="cellIs" dxfId="8" priority="9" operator="equal">
      <formula>$I$22</formula>
    </cfRule>
  </conditionalFormatting>
  <conditionalFormatting sqref="L6">
    <cfRule type="cellIs" dxfId="7" priority="8" operator="equal">
      <formula>$L$6</formula>
    </cfRule>
  </conditionalFormatting>
  <conditionalFormatting sqref="C12">
    <cfRule type="cellIs" dxfId="6" priority="7" operator="equal">
      <formula>$C$12</formula>
    </cfRule>
  </conditionalFormatting>
  <conditionalFormatting sqref="E18">
    <cfRule type="cellIs" dxfId="5" priority="6" operator="equal">
      <formula>$E$18</formula>
    </cfRule>
  </conditionalFormatting>
  <conditionalFormatting sqref="F18">
    <cfRule type="cellIs" dxfId="4" priority="5" operator="equal">
      <formula>$F$18</formula>
    </cfRule>
  </conditionalFormatting>
  <conditionalFormatting sqref="D6">
    <cfRule type="cellIs" dxfId="3" priority="4" operator="equal">
      <formula>$D$6</formula>
    </cfRule>
  </conditionalFormatting>
  <conditionalFormatting sqref="R20">
    <cfRule type="cellIs" dxfId="2" priority="3" operator="equal">
      <formula>$R$20</formula>
    </cfRule>
  </conditionalFormatting>
  <conditionalFormatting sqref="E20">
    <cfRule type="cellIs" dxfId="1" priority="2" operator="equal">
      <formula>$E$20</formula>
    </cfRule>
  </conditionalFormatting>
  <conditionalFormatting sqref="L20">
    <cfRule type="cellIs" dxfId="0" priority="1" operator="equal">
      <formula>$L$20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Faab 2017</vt:lpstr>
      <vt:lpstr>Faab 2018</vt:lpstr>
      <vt:lpstr>Sheet1</vt:lpstr>
      <vt:lpstr>2018 Draft Board</vt:lpstr>
      <vt:lpstr>Sheet2</vt:lpstr>
      <vt:lpstr>Keepers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Kelley</dc:creator>
  <cp:lastModifiedBy>Nicholas Sander</cp:lastModifiedBy>
  <dcterms:created xsi:type="dcterms:W3CDTF">2018-05-14T04:05:58Z</dcterms:created>
  <dcterms:modified xsi:type="dcterms:W3CDTF">2018-08-09T23:37:07Z</dcterms:modified>
</cp:coreProperties>
</file>