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cvkcv\OneDrive\Desktop\"/>
    </mc:Choice>
  </mc:AlternateContent>
  <xr:revisionPtr revIDLastSave="0" documentId="13_ncr:1_{1C1655F7-4989-4E9B-8337-A909901B89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4" r:id="rId2"/>
    <sheet name="Sheet3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G13" i="1"/>
  <c r="G6" i="1"/>
  <c r="G10" i="1" s="1"/>
  <c r="D24" i="1"/>
  <c r="D21" i="1"/>
  <c r="D20" i="1"/>
  <c r="D19" i="1"/>
  <c r="D18" i="1"/>
  <c r="D17" i="1"/>
  <c r="D23" i="1"/>
  <c r="G8" i="1" l="1"/>
  <c r="G11" i="1" s="1"/>
  <c r="D22" i="1"/>
  <c r="D26" i="1" s="1"/>
</calcChain>
</file>

<file path=xl/sharedStrings.xml><?xml version="1.0" encoding="utf-8"?>
<sst xmlns="http://schemas.openxmlformats.org/spreadsheetml/2006/main" count="62" uniqueCount="41">
  <si>
    <t>Contracted Load</t>
  </si>
  <si>
    <t>KW</t>
  </si>
  <si>
    <t>Recorded MD</t>
  </si>
  <si>
    <t>Phase</t>
  </si>
  <si>
    <t>MF</t>
  </si>
  <si>
    <t>PF</t>
  </si>
  <si>
    <t>Units</t>
  </si>
  <si>
    <t>Energy Charges</t>
  </si>
  <si>
    <t>Fixed Charges</t>
  </si>
  <si>
    <t>Customer Chanrges</t>
  </si>
  <si>
    <t>Electricity Duty</t>
  </si>
  <si>
    <t xml:space="preserve">Total </t>
  </si>
  <si>
    <t>Rs</t>
  </si>
  <si>
    <t>Numbers</t>
  </si>
  <si>
    <t>Title</t>
  </si>
  <si>
    <t>&gt;800</t>
  </si>
  <si>
    <t>Energy Charges (Rs)</t>
  </si>
  <si>
    <t>Fixed Charges (Rs)</t>
  </si>
  <si>
    <t>Paisa</t>
  </si>
  <si>
    <t>Customer Charges</t>
  </si>
  <si>
    <t>Total</t>
  </si>
  <si>
    <t>Panel Capacity</t>
  </si>
  <si>
    <t>Panel Size</t>
  </si>
  <si>
    <t>Feet</t>
  </si>
  <si>
    <t>7 x 3.5</t>
  </si>
  <si>
    <t>Panel Weight</t>
  </si>
  <si>
    <t>Kg</t>
  </si>
  <si>
    <t>Value</t>
  </si>
  <si>
    <t xml:space="preserve">1B (ii)  </t>
  </si>
  <si>
    <t>Category (Domestic)</t>
  </si>
  <si>
    <t>Units  Recorded</t>
  </si>
  <si>
    <t>Contracted Load (KW)</t>
  </si>
  <si>
    <t>Panels Required</t>
  </si>
  <si>
    <t>Panel Cost</t>
  </si>
  <si>
    <t>Toatl Panel Cost</t>
  </si>
  <si>
    <t>Panel Installation Cost</t>
  </si>
  <si>
    <t>Total Panel Installation Cot</t>
  </si>
  <si>
    <t>Total Cost</t>
  </si>
  <si>
    <t>Average Electricity Bill</t>
  </si>
  <si>
    <t>For four years bill</t>
  </si>
  <si>
    <t>Charge per unit for 4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</si>
</sst>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sz val="20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/>
    <xf numFmtId="0" fontId="1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horizontal="right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1" fontId="1" fillId="0" borderId="1" xfId="0" applyNumberFormat="1" applyFont="1" applyFill="1" applyBorder="1"/>
    <xf numFmtId="0" fontId="1" fillId="0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jpeg"/><Relationship Id="rId1" Type="http://schemas.openxmlformats.org/officeDocument/2006/relationships/image" Target="../media/image3.jpe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jpg"/><Relationship Id="rId13" Type="http://schemas.openxmlformats.org/officeDocument/2006/relationships/image" Target="../media/image19.jpg"/><Relationship Id="rId3" Type="http://schemas.openxmlformats.org/officeDocument/2006/relationships/image" Target="../media/image9.jpg"/><Relationship Id="rId7" Type="http://schemas.openxmlformats.org/officeDocument/2006/relationships/image" Target="../media/image13.jpg"/><Relationship Id="rId12" Type="http://schemas.openxmlformats.org/officeDocument/2006/relationships/image" Target="../media/image18.jpg"/><Relationship Id="rId2" Type="http://schemas.openxmlformats.org/officeDocument/2006/relationships/image" Target="../media/image8.jpg"/><Relationship Id="rId1" Type="http://schemas.openxmlformats.org/officeDocument/2006/relationships/image" Target="../media/image7.jpg"/><Relationship Id="rId6" Type="http://schemas.openxmlformats.org/officeDocument/2006/relationships/image" Target="../media/image12.jpg"/><Relationship Id="rId11" Type="http://schemas.openxmlformats.org/officeDocument/2006/relationships/image" Target="../media/image17.jpg"/><Relationship Id="rId5" Type="http://schemas.openxmlformats.org/officeDocument/2006/relationships/image" Target="../media/image11.jpg"/><Relationship Id="rId15" Type="http://schemas.openxmlformats.org/officeDocument/2006/relationships/image" Target="../media/image21.jpg"/><Relationship Id="rId10" Type="http://schemas.openxmlformats.org/officeDocument/2006/relationships/image" Target="../media/image16.jpg"/><Relationship Id="rId4" Type="http://schemas.openxmlformats.org/officeDocument/2006/relationships/image" Target="../media/image10.jpg"/><Relationship Id="rId9" Type="http://schemas.openxmlformats.org/officeDocument/2006/relationships/image" Target="../media/image15.jpg"/><Relationship Id="rId14" Type="http://schemas.openxmlformats.org/officeDocument/2006/relationships/image" Target="../media/image2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298174</xdr:colOff>
      <xdr:row>0</xdr:row>
      <xdr:rowOff>49777</xdr:rowOff>
    </xdr:from>
    <xdr:to>
      <xdr:col>10</xdr:col>
      <xdr:colOff>603800</xdr:colOff>
      <xdr:row>37</xdr:row>
      <xdr:rowOff>43151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652664-81B2-4858-91A6-17234465A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0226" y="49777"/>
          <a:ext cx="2134426" cy="10058400"/>
        </a:xfrm>
        <a:prstGeom prst="rect">
          <a:avLst/>
        </a:prstGeom>
      </xdr:spPr>
    </xdr:pic>
    <xdr:clientData/>
  </xdr:twoCellAnchor>
  <xdr:twoCellAnchor editAs="oneCell">
    <xdr:from>
      <xdr:col>10</xdr:col>
      <xdr:colOff>605543</xdr:colOff>
      <xdr:row>0</xdr:row>
      <xdr:rowOff>53008</xdr:rowOff>
    </xdr:from>
    <xdr:to>
      <xdr:col>14</xdr:col>
      <xdr:colOff>490574</xdr:colOff>
      <xdr:row>37</xdr:row>
      <xdr:rowOff>46382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CBC22B2-D1F9-410A-B762-C719E3F80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395" y="53008"/>
          <a:ext cx="2323431" cy="10058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411480</xdr:colOff>
      <xdr:row>0</xdr:row>
      <xdr:rowOff>160020</xdr:rowOff>
    </xdr:from>
    <xdr:to>
      <xdr:col>5</xdr:col>
      <xdr:colOff>158382</xdr:colOff>
      <xdr:row>55</xdr:row>
      <xdr:rowOff>160020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479933-AC6F-11C4-3946-51119F633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" y="160020"/>
          <a:ext cx="2794902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28080</xdr:colOff>
      <xdr:row>1</xdr:row>
      <xdr:rowOff>35700</xdr:rowOff>
    </xdr:from>
    <xdr:to>
      <xdr:col>11</xdr:col>
      <xdr:colOff>98007</xdr:colOff>
      <xdr:row>56</xdr:row>
      <xdr:rowOff>35700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87874FF-315C-1E91-143E-AB22DE071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5680" y="218580"/>
          <a:ext cx="3117927" cy="100584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30480</xdr:rowOff>
    </xdr:from>
    <xdr:to>
      <xdr:col>14</xdr:col>
      <xdr:colOff>243967</xdr:colOff>
      <xdr:row>37</xdr:row>
      <xdr:rowOff>172191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2651E9-94B1-4056-B04E-5BC27A680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213360"/>
          <a:ext cx="1463167" cy="6725391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</xdr:colOff>
      <xdr:row>1</xdr:row>
      <xdr:rowOff>38100</xdr:rowOff>
    </xdr:from>
    <xdr:to>
      <xdr:col>17</xdr:col>
      <xdr:colOff>190621</xdr:colOff>
      <xdr:row>36</xdr:row>
      <xdr:rowOff>139829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6672D4-25B9-4CAF-86EB-ABA17D2A8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59240" y="220980"/>
          <a:ext cx="1394581" cy="65025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102870</xdr:colOff>
      <xdr:row>56</xdr:row>
      <xdr:rowOff>171450</xdr:rowOff>
    </xdr:from>
    <xdr:to>
      <xdr:col>52</xdr:col>
      <xdr:colOff>479821</xdr:colOff>
      <xdr:row>111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9CEADF-DD3F-2CF9-601A-D29D55501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34870" y="10839450"/>
          <a:ext cx="4644151" cy="10477500"/>
        </a:xfrm>
        <a:prstGeom prst="rect">
          <a:avLst/>
        </a:prstGeom>
      </xdr:spPr>
    </xdr:pic>
    <xdr:clientData/>
  </xdr:twoCellAnchor>
  <xdr:twoCellAnchor editAs="oneCell">
    <xdr:from>
      <xdr:col>37</xdr:col>
      <xdr:colOff>298590</xdr:colOff>
      <xdr:row>56</xdr:row>
      <xdr:rowOff>165240</xdr:rowOff>
    </xdr:from>
    <xdr:to>
      <xdr:col>45</xdr:col>
      <xdr:colOff>65941</xdr:colOff>
      <xdr:row>111</xdr:row>
      <xdr:rowOff>165240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F8FCDFC-19FA-A54A-7052-B4B081E92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53790" y="10833240"/>
          <a:ext cx="4644151" cy="10477500"/>
        </a:xfrm>
        <a:prstGeom prst="rect">
          <a:avLst/>
        </a:prstGeom>
      </xdr:spPr>
    </xdr:pic>
    <xdr:clientData/>
  </xdr:twoCellAnchor>
  <xdr:twoCellAnchor editAs="oneCell">
    <xdr:from>
      <xdr:col>29</xdr:col>
      <xdr:colOff>600990</xdr:colOff>
      <xdr:row>56</xdr:row>
      <xdr:rowOff>128550</xdr:rowOff>
    </xdr:from>
    <xdr:to>
      <xdr:col>37</xdr:col>
      <xdr:colOff>368341</xdr:colOff>
      <xdr:row>111</xdr:row>
      <xdr:rowOff>128550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BA02AB6-F0B9-532D-186E-4BC6324E1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9390" y="10796550"/>
          <a:ext cx="4644151" cy="10477500"/>
        </a:xfrm>
        <a:prstGeom prst="rect">
          <a:avLst/>
        </a:prstGeom>
      </xdr:spPr>
    </xdr:pic>
    <xdr:clientData/>
  </xdr:twoCellAnchor>
  <xdr:twoCellAnchor editAs="oneCell">
    <xdr:from>
      <xdr:col>22</xdr:col>
      <xdr:colOff>248070</xdr:colOff>
      <xdr:row>56</xdr:row>
      <xdr:rowOff>152820</xdr:rowOff>
    </xdr:from>
    <xdr:to>
      <xdr:col>30</xdr:col>
      <xdr:colOff>15421</xdr:colOff>
      <xdr:row>111</xdr:row>
      <xdr:rowOff>152820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17040B2-B82B-9CDA-245D-F89D90E5E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59270" y="10820820"/>
          <a:ext cx="4644151" cy="10477500"/>
        </a:xfrm>
        <a:prstGeom prst="rect">
          <a:avLst/>
        </a:prstGeom>
      </xdr:spPr>
    </xdr:pic>
    <xdr:clientData/>
  </xdr:twoCellAnchor>
  <xdr:twoCellAnchor editAs="oneCell">
    <xdr:from>
      <xdr:col>14</xdr:col>
      <xdr:colOff>478080</xdr:colOff>
      <xdr:row>56</xdr:row>
      <xdr:rowOff>81840</xdr:rowOff>
    </xdr:from>
    <xdr:to>
      <xdr:col>22</xdr:col>
      <xdr:colOff>245431</xdr:colOff>
      <xdr:row>111</xdr:row>
      <xdr:rowOff>81840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7D39E92-D7D9-A57A-8F96-A1C965DD2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2480" y="10749840"/>
          <a:ext cx="4644151" cy="10477500"/>
        </a:xfrm>
        <a:prstGeom prst="rect">
          <a:avLst/>
        </a:prstGeom>
      </xdr:spPr>
    </xdr:pic>
    <xdr:clientData/>
  </xdr:twoCellAnchor>
  <xdr:twoCellAnchor editAs="oneCell">
    <xdr:from>
      <xdr:col>7</xdr:col>
      <xdr:colOff>140400</xdr:colOff>
      <xdr:row>56</xdr:row>
      <xdr:rowOff>102300</xdr:rowOff>
    </xdr:from>
    <xdr:to>
      <xdr:col>14</xdr:col>
      <xdr:colOff>517351</xdr:colOff>
      <xdr:row>111</xdr:row>
      <xdr:rowOff>102300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DC013DA-F012-1111-4E1C-08A3DC9EA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7600" y="10343580"/>
          <a:ext cx="4644151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130380</xdr:rowOff>
    </xdr:from>
    <xdr:to>
      <xdr:col>7</xdr:col>
      <xdr:colOff>376951</xdr:colOff>
      <xdr:row>111</xdr:row>
      <xdr:rowOff>130380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1E5D140-5A9F-8589-AB88-4835C3FDB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371660"/>
          <a:ext cx="4644151" cy="10058400"/>
        </a:xfrm>
        <a:prstGeom prst="rect">
          <a:avLst/>
        </a:prstGeom>
      </xdr:spPr>
    </xdr:pic>
    <xdr:clientData/>
  </xdr:twoCellAnchor>
  <xdr:twoCellAnchor editAs="oneCell">
    <xdr:from>
      <xdr:col>53</xdr:col>
      <xdr:colOff>89880</xdr:colOff>
      <xdr:row>0</xdr:row>
      <xdr:rowOff>36540</xdr:rowOff>
    </xdr:from>
    <xdr:to>
      <xdr:col>60</xdr:col>
      <xdr:colOff>466831</xdr:colOff>
      <xdr:row>55</xdr:row>
      <xdr:rowOff>36540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57AA972-02DC-E7B6-0E9D-A3FC2F339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98680" y="36540"/>
          <a:ext cx="4644151" cy="8382000"/>
        </a:xfrm>
        <a:prstGeom prst="rect">
          <a:avLst/>
        </a:prstGeom>
      </xdr:spPr>
    </xdr:pic>
    <xdr:clientData/>
  </xdr:twoCellAnchor>
  <xdr:twoCellAnchor editAs="oneCell">
    <xdr:from>
      <xdr:col>45</xdr:col>
      <xdr:colOff>163680</xdr:colOff>
      <xdr:row>0</xdr:row>
      <xdr:rowOff>156060</xdr:rowOff>
    </xdr:from>
    <xdr:to>
      <xdr:col>52</xdr:col>
      <xdr:colOff>540631</xdr:colOff>
      <xdr:row>55</xdr:row>
      <xdr:rowOff>156060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BE467BB-10FF-25BC-8DDD-9476ADA6B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95680" y="156060"/>
          <a:ext cx="4644151" cy="10058400"/>
        </a:xfrm>
        <a:prstGeom prst="rect">
          <a:avLst/>
        </a:prstGeom>
      </xdr:spPr>
    </xdr:pic>
    <xdr:clientData/>
  </xdr:twoCellAnchor>
  <xdr:twoCellAnchor editAs="oneCell">
    <xdr:from>
      <xdr:col>37</xdr:col>
      <xdr:colOff>283200</xdr:colOff>
      <xdr:row>0</xdr:row>
      <xdr:rowOff>92700</xdr:rowOff>
    </xdr:from>
    <xdr:to>
      <xdr:col>45</xdr:col>
      <xdr:colOff>50551</xdr:colOff>
      <xdr:row>55</xdr:row>
      <xdr:rowOff>92700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0B6C7FA-D30D-93ED-F345-9AFCB77D2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38400" y="92700"/>
          <a:ext cx="4644151" cy="10058400"/>
        </a:xfrm>
        <a:prstGeom prst="rect">
          <a:avLst/>
        </a:prstGeom>
      </xdr:spPr>
    </xdr:pic>
    <xdr:clientData/>
  </xdr:twoCellAnchor>
  <xdr:twoCellAnchor editAs="oneCell">
    <xdr:from>
      <xdr:col>29</xdr:col>
      <xdr:colOff>433200</xdr:colOff>
      <xdr:row>0</xdr:row>
      <xdr:rowOff>120780</xdr:rowOff>
    </xdr:from>
    <xdr:to>
      <xdr:col>37</xdr:col>
      <xdr:colOff>200551</xdr:colOff>
      <xdr:row>55</xdr:row>
      <xdr:rowOff>120780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8228134-AF12-1BC6-10FE-FE98C4FC5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11600" y="120780"/>
          <a:ext cx="4644151" cy="10058400"/>
        </a:xfrm>
        <a:prstGeom prst="rect">
          <a:avLst/>
        </a:prstGeom>
      </xdr:spPr>
    </xdr:pic>
    <xdr:clientData/>
  </xdr:twoCellAnchor>
  <xdr:twoCellAnchor editAs="oneCell">
    <xdr:from>
      <xdr:col>21</xdr:col>
      <xdr:colOff>552720</xdr:colOff>
      <xdr:row>0</xdr:row>
      <xdr:rowOff>148860</xdr:rowOff>
    </xdr:from>
    <xdr:to>
      <xdr:col>29</xdr:col>
      <xdr:colOff>320071</xdr:colOff>
      <xdr:row>55</xdr:row>
      <xdr:rowOff>148860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6BBAD76-5B1C-1A23-190C-A876A2934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54320" y="148860"/>
          <a:ext cx="4644151" cy="100584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131220</xdr:colOff>
      <xdr:row>0</xdr:row>
      <xdr:rowOff>108360</xdr:rowOff>
    </xdr:from>
    <xdr:to>
      <xdr:col>21</xdr:col>
      <xdr:colOff>508171</xdr:colOff>
      <xdr:row>55</xdr:row>
      <xdr:rowOff>108360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9819B66-A0BC-2127-231C-0FE2DEB83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5620" y="108360"/>
          <a:ext cx="4644151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288840</xdr:colOff>
      <xdr:row>0</xdr:row>
      <xdr:rowOff>113580</xdr:rowOff>
    </xdr:from>
    <xdr:to>
      <xdr:col>14</xdr:col>
      <xdr:colOff>56191</xdr:colOff>
      <xdr:row>55</xdr:row>
      <xdr:rowOff>113580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38F184BD-CF6A-E477-F98D-F13B429FB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440" y="113580"/>
          <a:ext cx="4644151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19740</xdr:colOff>
      <xdr:row>0</xdr:row>
      <xdr:rowOff>179760</xdr:rowOff>
    </xdr:from>
    <xdr:to>
      <xdr:col>7</xdr:col>
      <xdr:colOff>396691</xdr:colOff>
      <xdr:row>55</xdr:row>
      <xdr:rowOff>179760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BDCD743F-B503-12F0-864A-9E47AE0CE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40" y="179760"/>
          <a:ext cx="4644151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6"/>
  <sheetViews>
    <sheetView tabSelected="1" topLeftCell="A3" zoomScale="115" zoomScaleNormal="115" workbookViewId="0">
      <selection activeCell="G14" sqref="G14"/>
    </sheetView>
  </sheetViews>
  <sheetFormatPr defaultRowHeight="14.4" x14ac:dyDescent="0.3"/>
  <cols>
    <col min="1" max="1" width="34.77734375" bestFit="1" customWidth="1"/>
    <col min="2" max="2" width="15.109375" bestFit="1" customWidth="1"/>
    <col min="3" max="3" width="12.77734375" bestFit="1" customWidth="1"/>
    <col min="4" max="4" width="16.6640625" bestFit="1" customWidth="1"/>
    <col min="5" max="5" width="42.44140625" bestFit="1" customWidth="1"/>
    <col min="6" max="6" width="7.88671875" bestFit="1" customWidth="1"/>
    <col min="7" max="7" width="22.5546875" bestFit="1" customWidth="1"/>
  </cols>
  <sheetData>
    <row r="2" spans="1:7" ht="25.8" x14ac:dyDescent="0.3">
      <c r="A2" s="3" t="s">
        <v>14</v>
      </c>
      <c r="B2" s="3" t="s">
        <v>6</v>
      </c>
      <c r="C2" s="3" t="s">
        <v>27</v>
      </c>
    </row>
    <row r="3" spans="1:7" ht="25.8" x14ac:dyDescent="0.5">
      <c r="A3" s="2" t="s">
        <v>0</v>
      </c>
      <c r="B3" s="2" t="s">
        <v>1</v>
      </c>
      <c r="C3" s="2">
        <v>20</v>
      </c>
      <c r="E3" s="6" t="s">
        <v>21</v>
      </c>
      <c r="F3" s="6" t="s">
        <v>1</v>
      </c>
      <c r="G3" s="6">
        <v>0.6</v>
      </c>
    </row>
    <row r="4" spans="1:7" ht="25.8" x14ac:dyDescent="0.5">
      <c r="A4" s="2" t="s">
        <v>2</v>
      </c>
      <c r="B4" s="2" t="s">
        <v>1</v>
      </c>
      <c r="C4" s="2">
        <v>16.88</v>
      </c>
      <c r="E4" s="6" t="s">
        <v>22</v>
      </c>
      <c r="F4" s="6" t="s">
        <v>23</v>
      </c>
      <c r="G4" s="13" t="s">
        <v>24</v>
      </c>
    </row>
    <row r="5" spans="1:7" ht="25.8" x14ac:dyDescent="0.5">
      <c r="A5" s="2" t="s">
        <v>29</v>
      </c>
      <c r="B5" s="2" t="s">
        <v>13</v>
      </c>
      <c r="C5" s="2" t="s">
        <v>28</v>
      </c>
      <c r="E5" s="6" t="s">
        <v>25</v>
      </c>
      <c r="F5" s="6" t="s">
        <v>26</v>
      </c>
      <c r="G5" s="6">
        <v>27</v>
      </c>
    </row>
    <row r="6" spans="1:7" ht="25.8" x14ac:dyDescent="0.5">
      <c r="A6" s="2" t="s">
        <v>3</v>
      </c>
      <c r="B6" s="2" t="s">
        <v>13</v>
      </c>
      <c r="C6" s="2">
        <v>3</v>
      </c>
      <c r="E6" s="6" t="s">
        <v>32</v>
      </c>
      <c r="F6" s="6"/>
      <c r="G6" s="12">
        <f>ROUND(C3/G3,0)</f>
        <v>33</v>
      </c>
    </row>
    <row r="7" spans="1:7" ht="25.8" x14ac:dyDescent="0.5">
      <c r="A7" s="2" t="s">
        <v>4</v>
      </c>
      <c r="B7" s="2" t="s">
        <v>13</v>
      </c>
      <c r="C7" s="2">
        <v>1</v>
      </c>
      <c r="E7" s="6" t="s">
        <v>33</v>
      </c>
      <c r="F7" s="6" t="s">
        <v>12</v>
      </c>
      <c r="G7" s="6">
        <v>14000</v>
      </c>
    </row>
    <row r="8" spans="1:7" ht="25.8" x14ac:dyDescent="0.5">
      <c r="A8" s="2" t="s">
        <v>5</v>
      </c>
      <c r="B8" s="2" t="s">
        <v>13</v>
      </c>
      <c r="C8" s="2">
        <v>0.04</v>
      </c>
      <c r="E8" s="6" t="s">
        <v>34</v>
      </c>
      <c r="F8" s="6" t="s">
        <v>12</v>
      </c>
      <c r="G8" s="12">
        <f>G6*G7</f>
        <v>462000</v>
      </c>
    </row>
    <row r="9" spans="1:7" ht="25.8" x14ac:dyDescent="0.5">
      <c r="A9" s="2" t="s">
        <v>6</v>
      </c>
      <c r="B9" s="2" t="s">
        <v>13</v>
      </c>
      <c r="C9" s="2">
        <v>2294</v>
      </c>
      <c r="E9" s="6" t="s">
        <v>35</v>
      </c>
      <c r="F9" s="6" t="s">
        <v>12</v>
      </c>
      <c r="G9" s="6">
        <v>10000</v>
      </c>
    </row>
    <row r="10" spans="1:7" ht="25.8" x14ac:dyDescent="0.5">
      <c r="A10" s="2" t="s">
        <v>7</v>
      </c>
      <c r="B10" s="2" t="s">
        <v>12</v>
      </c>
      <c r="C10" s="2">
        <v>21430</v>
      </c>
      <c r="E10" s="6" t="s">
        <v>36</v>
      </c>
      <c r="F10" s="6" t="s">
        <v>12</v>
      </c>
      <c r="G10" s="12">
        <f>G6*G9</f>
        <v>330000</v>
      </c>
    </row>
    <row r="11" spans="1:7" ht="25.8" x14ac:dyDescent="0.5">
      <c r="A11" s="2" t="s">
        <v>8</v>
      </c>
      <c r="B11" s="2" t="s">
        <v>12</v>
      </c>
      <c r="C11" s="2">
        <v>1000</v>
      </c>
      <c r="E11" s="6" t="s">
        <v>37</v>
      </c>
      <c r="F11" s="6" t="s">
        <v>12</v>
      </c>
      <c r="G11" s="12">
        <f>G10+G8</f>
        <v>792000</v>
      </c>
    </row>
    <row r="12" spans="1:7" ht="25.8" x14ac:dyDescent="0.5">
      <c r="A12" s="2" t="s">
        <v>9</v>
      </c>
      <c r="B12" s="2" t="s">
        <v>12</v>
      </c>
      <c r="C12" s="2">
        <v>160</v>
      </c>
      <c r="E12" s="6" t="s">
        <v>38</v>
      </c>
      <c r="F12" s="6" t="s">
        <v>12</v>
      </c>
      <c r="G12" s="12">
        <v>22000</v>
      </c>
    </row>
    <row r="13" spans="1:7" ht="25.8" x14ac:dyDescent="0.5">
      <c r="A13" s="2" t="s">
        <v>10</v>
      </c>
      <c r="B13" s="2" t="s">
        <v>12</v>
      </c>
      <c r="C13" s="2">
        <v>137.63999999999999</v>
      </c>
      <c r="E13" s="12" t="s">
        <v>39</v>
      </c>
      <c r="F13" s="12" t="s">
        <v>12</v>
      </c>
      <c r="G13" s="12">
        <f>G12*12*4</f>
        <v>1056000</v>
      </c>
    </row>
    <row r="14" spans="1:7" ht="25.8" x14ac:dyDescent="0.5">
      <c r="A14" s="2" t="s">
        <v>11</v>
      </c>
      <c r="B14" s="2" t="s">
        <v>12</v>
      </c>
      <c r="C14" s="2">
        <v>22728</v>
      </c>
      <c r="E14" s="12" t="s">
        <v>40</v>
      </c>
      <c r="F14" s="12" t="s">
        <v>12</v>
      </c>
      <c r="G14" s="12">
        <f>2000*8.5*12*4</f>
        <v>816000</v>
      </c>
    </row>
    <row r="17" spans="1:4" ht="25.8" x14ac:dyDescent="0.5">
      <c r="A17" s="2" t="s">
        <v>30</v>
      </c>
      <c r="B17" s="4">
        <v>200</v>
      </c>
      <c r="C17" s="2">
        <v>5.0999999999999996</v>
      </c>
      <c r="D17" s="2">
        <f>B17*C17</f>
        <v>1019.9999999999999</v>
      </c>
    </row>
    <row r="18" spans="1:4" ht="25.8" x14ac:dyDescent="0.5">
      <c r="A18" s="5">
        <v>2294</v>
      </c>
      <c r="B18" s="4">
        <v>100</v>
      </c>
      <c r="C18" s="2">
        <v>7.7</v>
      </c>
      <c r="D18" s="2">
        <f>IF(A18&gt;200,B18*C18,0)</f>
        <v>770</v>
      </c>
    </row>
    <row r="19" spans="1:4" ht="25.8" x14ac:dyDescent="0.5">
      <c r="A19" s="2" t="s">
        <v>31</v>
      </c>
      <c r="B19" s="4">
        <v>100</v>
      </c>
      <c r="C19" s="2">
        <v>9</v>
      </c>
      <c r="D19" s="2">
        <f>IF(A18&gt;300,B19*C19,0)</f>
        <v>900</v>
      </c>
    </row>
    <row r="20" spans="1:4" ht="25.8" x14ac:dyDescent="0.5">
      <c r="A20" s="5">
        <v>20</v>
      </c>
      <c r="B20" s="4">
        <v>400</v>
      </c>
      <c r="C20" s="2">
        <v>9.5</v>
      </c>
      <c r="D20" s="2">
        <f>IF(A18&gt;400,B20*C20,0)</f>
        <v>3800</v>
      </c>
    </row>
    <row r="21" spans="1:4" ht="25.8" x14ac:dyDescent="0.5">
      <c r="A21" s="1"/>
      <c r="B21" s="4" t="s">
        <v>15</v>
      </c>
      <c r="C21" s="2">
        <v>10</v>
      </c>
      <c r="D21" s="2">
        <f>IF(A18&gt;800,(A18-800)*C21,0)</f>
        <v>14940</v>
      </c>
    </row>
    <row r="22" spans="1:4" ht="25.8" x14ac:dyDescent="0.5">
      <c r="A22" s="2" t="s">
        <v>16</v>
      </c>
      <c r="B22" s="1"/>
      <c r="C22" s="1"/>
      <c r="D22" s="10">
        <f>SUM(D17:D21)</f>
        <v>21430</v>
      </c>
    </row>
    <row r="23" spans="1:4" ht="25.8" x14ac:dyDescent="0.5">
      <c r="A23" s="2" t="s">
        <v>17</v>
      </c>
      <c r="B23" s="1"/>
      <c r="C23" s="1"/>
      <c r="D23" s="10">
        <f>IF(A18&lt;801,A20*10, A20*50)</f>
        <v>1000</v>
      </c>
    </row>
    <row r="24" spans="1:4" ht="25.8" x14ac:dyDescent="0.5">
      <c r="A24" s="2" t="s">
        <v>10</v>
      </c>
      <c r="B24" s="4" t="s">
        <v>18</v>
      </c>
      <c r="C24" s="4">
        <v>0.06</v>
      </c>
      <c r="D24" s="10">
        <f>A18*C24</f>
        <v>137.63999999999999</v>
      </c>
    </row>
    <row r="25" spans="1:4" ht="25.8" x14ac:dyDescent="0.5">
      <c r="A25" s="6" t="s">
        <v>19</v>
      </c>
      <c r="B25" s="4" t="s">
        <v>12</v>
      </c>
      <c r="C25" s="4"/>
      <c r="D25" s="11">
        <v>160</v>
      </c>
    </row>
    <row r="26" spans="1:4" ht="25.8" x14ac:dyDescent="0.5">
      <c r="A26" s="7" t="s">
        <v>20</v>
      </c>
      <c r="B26" s="8"/>
      <c r="C26" s="8"/>
      <c r="D26" s="9">
        <f>SUM(D22:D25)</f>
        <v>22727.64</v>
      </c>
    </row>
  </sheetData>
  <pageMargins left="0.7" right="0.7" top="0.75" bottom="0.75" header="0.3" footer="0.3"/>
  <pageSetup orientation="portrait" r:id="rId1"/>
  <ignoredErrors>
    <ignoredError sqref="D18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0E7E7-8C3F-4638-A678-63F4CE9983F6}">
  <dimension ref="A1"/>
  <sheetViews>
    <sheetView showGridLines="0" workbookViewId="0">
      <selection activeCell="T18" sqref="T1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49A49-12CC-48F1-BE62-D0507C9F0E87}">
  <dimension ref="A1"/>
  <sheetViews>
    <sheetView showGridLines="0" zoomScaleNormal="100" workbookViewId="0">
      <selection activeCell="BG87" sqref="BG8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Kumar</dc:creator>
  <cp:lastModifiedBy>Vijay Kumar</cp:lastModifiedBy>
  <dcterms:created xsi:type="dcterms:W3CDTF">2015-06-05T18:17:20Z</dcterms:created>
  <dcterms:modified xsi:type="dcterms:W3CDTF">2026-01-28T17:23:42Z</dcterms:modified>
</cp:coreProperties>
</file>