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ve\PycharmProjects\data_analysis\OtherModule\Excel\"/>
    </mc:Choice>
  </mc:AlternateContent>
  <xr:revisionPtr revIDLastSave="0" documentId="13_ncr:1_{0477BA5C-1CEE-4CF5-8AF0-BADD4E4CB5E2}" xr6:coauthVersionLast="47" xr6:coauthVersionMax="47" xr10:uidLastSave="{00000000-0000-0000-0000-000000000000}"/>
  <bookViews>
    <workbookView xWindow="-120" yWindow="-120" windowWidth="29040" windowHeight="15840" tabRatio="677" activeTab="6" xr2:uid="{00000000-000D-0000-FFFF-FFFF00000000}"/>
  </bookViews>
  <sheets>
    <sheet name="7-1" sheetId="7" r:id="rId1"/>
    <sheet name="7-2" sheetId="4" r:id="rId2"/>
    <sheet name="7-3" sheetId="5" r:id="rId3"/>
    <sheet name="Заказы" sheetId="8" r:id="rId4"/>
    <sheet name="Сотрудники" sheetId="6" r:id="rId5"/>
    <sheet name="7-4" sheetId="10" r:id="rId6"/>
    <sheet name="ЗАДАНИЕ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1" l="1"/>
  <c r="I16" i="11"/>
  <c r="I17" i="11"/>
  <c r="I18" i="11"/>
  <c r="I19" i="11"/>
  <c r="I14" i="11"/>
  <c r="I4" i="11"/>
  <c r="I5" i="11"/>
  <c r="I6" i="11"/>
  <c r="I7" i="11"/>
  <c r="I8" i="11"/>
  <c r="I3" i="11"/>
  <c r="H4" i="10"/>
  <c r="H5" i="10"/>
  <c r="H2" i="10"/>
  <c r="E3" i="5"/>
  <c r="E4" i="5"/>
  <c r="E5" i="5"/>
  <c r="E6" i="5"/>
  <c r="E7" i="5"/>
  <c r="E8" i="5"/>
  <c r="E9" i="5"/>
  <c r="E10" i="5"/>
  <c r="E11" i="5"/>
  <c r="E12" i="5"/>
  <c r="E13" i="5"/>
  <c r="E14" i="5"/>
  <c r="E15" i="5"/>
  <c r="E2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2" i="5"/>
  <c r="E4" i="4"/>
  <c r="E5" i="4"/>
  <c r="E6" i="4"/>
  <c r="E7" i="4"/>
  <c r="E8" i="4"/>
  <c r="E3" i="4"/>
  <c r="D4" i="4"/>
  <c r="D5" i="4"/>
  <c r="D6" i="4"/>
  <c r="D7" i="4"/>
  <c r="D8" i="4"/>
  <c r="D3" i="4"/>
  <c r="B4" i="4"/>
  <c r="B5" i="4"/>
  <c r="B6" i="4"/>
  <c r="B7" i="4"/>
  <c r="B8" i="4"/>
  <c r="B3" i="4"/>
  <c r="B4" i="7"/>
  <c r="B5" i="7"/>
  <c r="B6" i="7"/>
  <c r="B7" i="7"/>
  <c r="B3" i="7"/>
</calcChain>
</file>

<file path=xl/sharedStrings.xml><?xml version="1.0" encoding="utf-8"?>
<sst xmlns="http://schemas.openxmlformats.org/spreadsheetml/2006/main" count="281" uniqueCount="102">
  <si>
    <t>Код Заказа</t>
  </si>
  <si>
    <t>Код Сотрудника</t>
  </si>
  <si>
    <t>Стоимость заказа</t>
  </si>
  <si>
    <t>№</t>
  </si>
  <si>
    <t>Стоимость</t>
  </si>
  <si>
    <t>Продажи</t>
  </si>
  <si>
    <t>Прайс-лист</t>
  </si>
  <si>
    <t>Наименование</t>
  </si>
  <si>
    <t>Кол-во</t>
  </si>
  <si>
    <t>Цена, руб</t>
  </si>
  <si>
    <t>Код</t>
  </si>
  <si>
    <t>Имя</t>
  </si>
  <si>
    <t>Фамилия</t>
  </si>
  <si>
    <t>Иван</t>
  </si>
  <si>
    <t>Бутылкин</t>
  </si>
  <si>
    <t>Максим</t>
  </si>
  <si>
    <t>Великий</t>
  </si>
  <si>
    <t>Денис</t>
  </si>
  <si>
    <t>Двухличная</t>
  </si>
  <si>
    <t>Любовь</t>
  </si>
  <si>
    <t>Денежкина</t>
  </si>
  <si>
    <t>Ольга</t>
  </si>
  <si>
    <t>Жуликов</t>
  </si>
  <si>
    <t>Анна</t>
  </si>
  <si>
    <t>Юлия</t>
  </si>
  <si>
    <t>Александра</t>
  </si>
  <si>
    <t>Земляная</t>
  </si>
  <si>
    <t>Зюзюкова</t>
  </si>
  <si>
    <t>Колбаскина</t>
  </si>
  <si>
    <t>Артикул</t>
  </si>
  <si>
    <t>Тепловентилятор Neoclima FH-01</t>
  </si>
  <si>
    <t>Пылесос Dyson DC42 Allergy</t>
  </si>
  <si>
    <t>Холодильник Daewoo FR-051AR</t>
  </si>
  <si>
    <t>Холодильник LG GA-B409SLCA</t>
  </si>
  <si>
    <t>Холодильник Атлант-2823-80</t>
  </si>
  <si>
    <t>Вентилятор Supra VS-1211</t>
  </si>
  <si>
    <t>Холодильник Indesit ТТ 85</t>
  </si>
  <si>
    <t>Холодильник «Саратов 264»</t>
  </si>
  <si>
    <t>Пылесос Philips FC 8760/01</t>
  </si>
  <si>
    <t>Пылесос Samsung SC4740</t>
  </si>
  <si>
    <t>Вентилятор Polaris PSF 4</t>
  </si>
  <si>
    <t xml:space="preserve">Пылесос THOMAS 788550 </t>
  </si>
  <si>
    <t xml:space="preserve">Холодильник Саратов 501 </t>
  </si>
  <si>
    <t>Вентилятор BORK P501</t>
  </si>
  <si>
    <t>Пылесос iRobot Scooba 450</t>
  </si>
  <si>
    <t>Вентилятор DeLonghi DCH 7093</t>
  </si>
  <si>
    <t>101-9427</t>
  </si>
  <si>
    <t>101-7103</t>
  </si>
  <si>
    <t>101-2168</t>
  </si>
  <si>
    <t>101-3607</t>
  </si>
  <si>
    <t>101-4336</t>
  </si>
  <si>
    <t>101-1222</t>
  </si>
  <si>
    <t>101-4011</t>
  </si>
  <si>
    <t>101-8157</t>
  </si>
  <si>
    <t>101-2260</t>
  </si>
  <si>
    <t>Z-841</t>
  </si>
  <si>
    <t>Z-140</t>
  </si>
  <si>
    <t>Z-462</t>
  </si>
  <si>
    <t>Z-817</t>
  </si>
  <si>
    <t>Z-441</t>
  </si>
  <si>
    <t>Z-735</t>
  </si>
  <si>
    <t>Z-644</t>
  </si>
  <si>
    <t>Z-358</t>
  </si>
  <si>
    <t>Z-778</t>
  </si>
  <si>
    <t>Z-784</t>
  </si>
  <si>
    <t>Z-989</t>
  </si>
  <si>
    <t>Z-674</t>
  </si>
  <si>
    <t>Z-323</t>
  </si>
  <si>
    <t>Z-693</t>
  </si>
  <si>
    <t>Z-191</t>
  </si>
  <si>
    <t>Z-521</t>
  </si>
  <si>
    <t>Z-983</t>
  </si>
  <si>
    <t>Z-161</t>
  </si>
  <si>
    <t>Z-687</t>
  </si>
  <si>
    <t>Z-802</t>
  </si>
  <si>
    <t>Z-974</t>
  </si>
  <si>
    <t>Z-144</t>
  </si>
  <si>
    <t>№ строки</t>
  </si>
  <si>
    <t>Сотрудник</t>
  </si>
  <si>
    <t>Дата</t>
  </si>
  <si>
    <t>Город</t>
  </si>
  <si>
    <t>№ автомобиля</t>
  </si>
  <si>
    <t>С помощью ВПР()</t>
  </si>
  <si>
    <t>Чудакова М.А.</t>
  </si>
  <si>
    <t>Владимир</t>
  </si>
  <si>
    <t>Саратов</t>
  </si>
  <si>
    <t>в390ст64</t>
  </si>
  <si>
    <t>Лентяева А.М.</t>
  </si>
  <si>
    <t>Воронеж</t>
  </si>
  <si>
    <t>Москва</t>
  </si>
  <si>
    <t>к944тм177</t>
  </si>
  <si>
    <t>у936ар33</t>
  </si>
  <si>
    <t>Санкт-Петербург</t>
  </si>
  <si>
    <t>С помощью ИНДЕКС() и ПОИСКПОЗ()</t>
  </si>
  <si>
    <t>Бутылкин М.П.</t>
  </si>
  <si>
    <t>п652ар64</t>
  </si>
  <si>
    <t>а699тп147</t>
  </si>
  <si>
    <t>у679ар33</t>
  </si>
  <si>
    <t>у732тм33</t>
  </si>
  <si>
    <t>у735ар147</t>
  </si>
  <si>
    <t>в353тм47</t>
  </si>
  <si>
    <t>м280ст47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</si>
</sst>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_-* #,##0_р_._-;\-* #,##0_р_._-;_-* &quot;-&quot;??_р_._-;_-@_-"/>
    <numFmt numFmtId="166" formatCode="#,##0_ ;\-#,##0\ "/>
    <numFmt numFmtId="168" formatCode="_-* #,##0.00\ [$₽-419]_-;\-* #,##0.00\ [$₽-419]_-;_-* &quot;-&quot;??\ [$₽-419]_-;_-@_-"/>
  </numFmts>
  <fonts count="7" x14ac:knownFonts="1"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color rgb="FF00B050"/>
      <name val="Arial"/>
      <family val="2"/>
      <charset val="204"/>
    </font>
    <font>
      <b/>
      <sz val="14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9" fontId="4" fillId="0" borderId="2" xfId="0" quotePrefix="1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65" fontId="4" fillId="0" borderId="2" xfId="1" quotePrefix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" fontId="4" fillId="0" borderId="2" xfId="1" applyNumberFormat="1" applyFont="1" applyBorder="1" applyAlignment="1">
      <alignment horizontal="center"/>
    </xf>
    <xf numFmtId="165" fontId="4" fillId="0" borderId="2" xfId="1" applyNumberFormat="1" applyFont="1" applyBorder="1" applyAlignment="1">
      <alignment horizontal="center"/>
    </xf>
    <xf numFmtId="0" fontId="6" fillId="0" borderId="0" xfId="0" applyFont="1"/>
    <xf numFmtId="0" fontId="3" fillId="3" borderId="3" xfId="0" applyFont="1" applyFill="1" applyBorder="1" applyAlignment="1">
      <alignment horizontal="center" vertical="center" wrapText="1"/>
    </xf>
    <xf numFmtId="165" fontId="1" fillId="0" borderId="3" xfId="1" applyNumberFormat="1" applyFont="1" applyBorder="1" applyAlignment="1">
      <alignment horizontal="center"/>
    </xf>
    <xf numFmtId="165" fontId="5" fillId="0" borderId="0" xfId="1" applyNumberFormat="1" applyFont="1"/>
    <xf numFmtId="0" fontId="3" fillId="2" borderId="4" xfId="0" applyFont="1" applyFill="1" applyBorder="1" applyAlignment="1">
      <alignment horizontal="center" vertical="center" wrapText="1"/>
    </xf>
    <xf numFmtId="164" fontId="0" fillId="0" borderId="0" xfId="1" applyFont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/>
    </xf>
    <xf numFmtId="165" fontId="1" fillId="0" borderId="6" xfId="1" applyNumberFormat="1" applyFont="1" applyBorder="1" applyAlignment="1">
      <alignment horizontal="center"/>
    </xf>
    <xf numFmtId="0" fontId="3" fillId="4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5" fontId="0" fillId="0" borderId="7" xfId="1" applyNumberFormat="1" applyFont="1" applyBorder="1"/>
    <xf numFmtId="0" fontId="3" fillId="3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3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165" fontId="4" fillId="0" borderId="7" xfId="1" applyNumberFormat="1" applyFont="1" applyBorder="1" applyAlignment="1">
      <alignment horizontal="center"/>
    </xf>
    <xf numFmtId="49" fontId="4" fillId="0" borderId="2" xfId="0" quotePrefix="1" applyNumberFormat="1" applyFont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0" fillId="0" borderId="9" xfId="0" applyBorder="1"/>
    <xf numFmtId="49" fontId="4" fillId="0" borderId="11" xfId="0" quotePrefix="1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6" fontId="4" fillId="0" borderId="11" xfId="1" quotePrefix="1" applyNumberFormat="1" applyFont="1" applyFill="1" applyBorder="1" applyAlignment="1">
      <alignment horizontal="center"/>
    </xf>
    <xf numFmtId="0" fontId="2" fillId="0" borderId="0" xfId="0" applyFont="1"/>
    <xf numFmtId="14" fontId="4" fillId="0" borderId="2" xfId="1" applyNumberFormat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1" fontId="1" fillId="0" borderId="3" xfId="1" applyNumberFormat="1" applyFont="1" applyBorder="1" applyAlignment="1">
      <alignment horizontal="center"/>
    </xf>
    <xf numFmtId="165" fontId="4" fillId="0" borderId="3" xfId="1" applyNumberFormat="1" applyFont="1" applyBorder="1" applyAlignment="1">
      <alignment horizontal="center"/>
    </xf>
    <xf numFmtId="168" fontId="4" fillId="0" borderId="3" xfId="0" applyNumberFormat="1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59348</xdr:colOff>
      <xdr:row>5</xdr:row>
      <xdr:rowOff>10258</xdr:rowOff>
    </xdr:from>
    <xdr:to>
      <xdr:col>10</xdr:col>
      <xdr:colOff>446942</xdr:colOff>
      <xdr:row>12</xdr:row>
      <xdr:rowOff>131885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210425" y="1065335"/>
          <a:ext cx="3142517" cy="14038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ассчитайте 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Стоимость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продаж, 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используя данные таблицы 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Прайс-лист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(для данных по Наименованию и Цене).</a:t>
          </a:r>
        </a:p>
        <a:p>
          <a:pPr algn="l"/>
          <a:endParaRPr lang="ru-RU" sz="1100" b="1" baseline="0">
            <a:solidFill>
              <a:srgbClr val="FF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 baseline="0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равните результаты применения формул.</a:t>
          </a:r>
          <a:endParaRPr lang="ru-RU" sz="1100" b="1" baseline="0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78665</xdr:colOff>
      <xdr:row>5</xdr:row>
      <xdr:rowOff>174114</xdr:rowOff>
    </xdr:from>
    <xdr:to>
      <xdr:col>14</xdr:col>
      <xdr:colOff>386195</xdr:colOff>
      <xdr:row>13</xdr:row>
      <xdr:rowOff>77931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14847" y="1360409"/>
          <a:ext cx="3043803" cy="13931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ассчитайте 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Стоимость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продаж, 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используя данные таблицы 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Прайс-лист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(для данных по Наименованию и Цене).</a:t>
          </a:r>
        </a:p>
        <a:p>
          <a:pPr algn="l"/>
          <a:endParaRPr lang="ru-RU" sz="1100" b="1" baseline="0">
            <a:solidFill>
              <a:srgbClr val="FF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 baseline="0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равните результаты применения формул.</a:t>
          </a:r>
          <a:endParaRPr lang="ru-RU" sz="1100" b="1" baseline="0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91110</xdr:colOff>
      <xdr:row>2</xdr:row>
      <xdr:rowOff>43058</xdr:rowOff>
    </xdr:from>
    <xdr:to>
      <xdr:col>8</xdr:col>
      <xdr:colOff>544286</xdr:colOff>
      <xdr:row>8</xdr:row>
      <xdr:rowOff>154152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778896" y="600951"/>
          <a:ext cx="2371783" cy="121327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аполните таблицу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значениями, используя данные с листа 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Сотрудники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. </a:t>
          </a:r>
        </a:p>
        <a:p>
          <a:pPr algn="l"/>
          <a:endParaRPr lang="ru-RU" sz="1100" b="1" baseline="0">
            <a:solidFill>
              <a:srgbClr val="FF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 baseline="0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равните итоговую сумму бонусов (</a:t>
          </a:r>
          <a:r>
            <a:rPr lang="en-US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M3)</a:t>
          </a:r>
          <a:endParaRPr lang="ru-RU" sz="1100" b="1" baseline="0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5196</xdr:colOff>
      <xdr:row>2</xdr:row>
      <xdr:rowOff>120361</xdr:rowOff>
    </xdr:from>
    <xdr:to>
      <xdr:col>17</xdr:col>
      <xdr:colOff>161925</xdr:colOff>
      <xdr:row>8</xdr:row>
      <xdr:rowOff>95251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9920721" y="691861"/>
          <a:ext cx="4271529" cy="11178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О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пределите 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Стоимость заказов 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в двух таблицах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(</a:t>
          </a:r>
          <a:r>
            <a:rPr lang="en-US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H2:L8 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и </a:t>
          </a:r>
          <a:r>
            <a:rPr lang="en-US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H13:I19)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используя в первом случае ВПР(), во втором ИНДЕКС() с ПОИСКПОЗ()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130" zoomScaleNormal="130" workbookViewId="0">
      <selection activeCell="B6" sqref="B6"/>
    </sheetView>
  </sheetViews>
  <sheetFormatPr defaultRowHeight="14.25" x14ac:dyDescent="0.2"/>
  <cols>
    <col min="2" max="2" width="31" bestFit="1" customWidth="1"/>
    <col min="3" max="3" width="3.75" customWidth="1"/>
    <col min="4" max="4" width="9.375" customWidth="1"/>
    <col min="5" max="5" width="31.625" customWidth="1"/>
  </cols>
  <sheetData>
    <row r="1" spans="1:5" s="9" customFormat="1" ht="24.75" customHeight="1" x14ac:dyDescent="0.25">
      <c r="A1" s="9" t="s">
        <v>5</v>
      </c>
      <c r="C1"/>
      <c r="D1" s="9" t="s">
        <v>6</v>
      </c>
    </row>
    <row r="2" spans="1:5" s="6" customFormat="1" ht="15" x14ac:dyDescent="0.25">
      <c r="A2" s="26" t="s">
        <v>29</v>
      </c>
      <c r="B2" s="24" t="s">
        <v>7</v>
      </c>
      <c r="C2"/>
      <c r="D2" s="1" t="s">
        <v>29</v>
      </c>
      <c r="E2" s="1" t="s">
        <v>7</v>
      </c>
    </row>
    <row r="3" spans="1:5" x14ac:dyDescent="0.2">
      <c r="A3" s="27">
        <v>451634</v>
      </c>
      <c r="B3" s="25" t="str">
        <f>VLOOKUP(A3,$D$3:$E$18,2,0)</f>
        <v>Вентилятор Polaris PSF 4</v>
      </c>
      <c r="D3" s="3">
        <v>482203</v>
      </c>
      <c r="E3" s="4" t="s">
        <v>43</v>
      </c>
    </row>
    <row r="4" spans="1:5" x14ac:dyDescent="0.2">
      <c r="A4" s="27">
        <v>504346</v>
      </c>
      <c r="B4" s="25" t="str">
        <f t="shared" ref="B4:B7" si="0">VLOOKUP(A4,$D$3:$E$18,2,0)</f>
        <v>Пылесос Samsung SC4740</v>
      </c>
      <c r="D4" s="3">
        <v>452341</v>
      </c>
      <c r="E4" s="4" t="s">
        <v>35</v>
      </c>
    </row>
    <row r="5" spans="1:5" x14ac:dyDescent="0.2">
      <c r="A5" s="27">
        <v>332983</v>
      </c>
      <c r="B5" s="25" t="str">
        <f t="shared" si="0"/>
        <v>Холодильник Indesit ТТ 85</v>
      </c>
      <c r="D5" s="3">
        <v>489078</v>
      </c>
      <c r="E5" s="4" t="s">
        <v>45</v>
      </c>
    </row>
    <row r="6" spans="1:5" x14ac:dyDescent="0.2">
      <c r="A6" s="27">
        <v>398886</v>
      </c>
      <c r="B6" s="25" t="str">
        <f t="shared" si="0"/>
        <v xml:space="preserve">Холодильник Саратов 501 </v>
      </c>
      <c r="D6" s="3">
        <v>492735</v>
      </c>
      <c r="E6" s="4" t="s">
        <v>30</v>
      </c>
    </row>
    <row r="7" spans="1:5" x14ac:dyDescent="0.2">
      <c r="A7" s="27">
        <v>482203</v>
      </c>
      <c r="B7" s="25" t="str">
        <f t="shared" si="0"/>
        <v>Вентилятор BORK P501</v>
      </c>
      <c r="D7" s="3">
        <v>451634</v>
      </c>
      <c r="E7" s="4" t="s">
        <v>40</v>
      </c>
    </row>
    <row r="8" spans="1:5" x14ac:dyDescent="0.2">
      <c r="D8" s="3">
        <v>417637</v>
      </c>
      <c r="E8" s="4" t="s">
        <v>44</v>
      </c>
    </row>
    <row r="9" spans="1:5" x14ac:dyDescent="0.2">
      <c r="D9" s="3">
        <v>469080</v>
      </c>
      <c r="E9" s="4" t="s">
        <v>31</v>
      </c>
    </row>
    <row r="10" spans="1:5" x14ac:dyDescent="0.2">
      <c r="D10" s="3">
        <v>504346</v>
      </c>
      <c r="E10" s="4" t="s">
        <v>39</v>
      </c>
    </row>
    <row r="11" spans="1:5" x14ac:dyDescent="0.2">
      <c r="D11" s="3">
        <v>504349</v>
      </c>
      <c r="E11" s="4" t="s">
        <v>38</v>
      </c>
    </row>
    <row r="12" spans="1:5" x14ac:dyDescent="0.2">
      <c r="D12" s="3">
        <v>332980</v>
      </c>
      <c r="E12" s="4" t="s">
        <v>41</v>
      </c>
    </row>
    <row r="13" spans="1:5" x14ac:dyDescent="0.2">
      <c r="D13" s="3">
        <v>332983</v>
      </c>
      <c r="E13" s="4" t="s">
        <v>36</v>
      </c>
    </row>
    <row r="14" spans="1:5" x14ac:dyDescent="0.2">
      <c r="D14" s="3">
        <v>398886</v>
      </c>
      <c r="E14" s="4" t="s">
        <v>42</v>
      </c>
    </row>
    <row r="15" spans="1:5" x14ac:dyDescent="0.2">
      <c r="D15" s="3">
        <v>403069</v>
      </c>
      <c r="E15" s="4" t="s">
        <v>32</v>
      </c>
    </row>
    <row r="16" spans="1:5" x14ac:dyDescent="0.2">
      <c r="D16" s="3">
        <v>474200</v>
      </c>
      <c r="E16" s="4" t="s">
        <v>33</v>
      </c>
    </row>
    <row r="17" spans="4:5" x14ac:dyDescent="0.2">
      <c r="D17" s="3">
        <v>484147</v>
      </c>
      <c r="E17" s="4" t="s">
        <v>34</v>
      </c>
    </row>
    <row r="18" spans="4:5" x14ac:dyDescent="0.2">
      <c r="D18" s="3">
        <v>432481</v>
      </c>
      <c r="E18" s="4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110" zoomScaleNormal="110" workbookViewId="0">
      <selection activeCell="E9" sqref="E9"/>
    </sheetView>
  </sheetViews>
  <sheetFormatPr defaultRowHeight="14.25" x14ac:dyDescent="0.2"/>
  <cols>
    <col min="1" max="1" width="8.5" customWidth="1"/>
    <col min="2" max="2" width="20.625" customWidth="1"/>
    <col min="3" max="3" width="7.5" customWidth="1"/>
    <col min="4" max="4" width="9.125" customWidth="1"/>
    <col min="5" max="5" width="11.75" bestFit="1" customWidth="1"/>
    <col min="6" max="6" width="2.25" customWidth="1"/>
    <col min="7" max="7" width="9.125" customWidth="1"/>
    <col min="8" max="8" width="28.25" customWidth="1"/>
    <col min="9" max="9" width="11.125" customWidth="1"/>
  </cols>
  <sheetData>
    <row r="1" spans="1:9" s="9" customFormat="1" ht="24.75" customHeight="1" x14ac:dyDescent="0.25">
      <c r="A1" s="9" t="s">
        <v>5</v>
      </c>
      <c r="G1" s="9" t="s">
        <v>6</v>
      </c>
    </row>
    <row r="2" spans="1:9" s="6" customFormat="1" ht="24" customHeight="1" x14ac:dyDescent="0.25">
      <c r="A2" s="1" t="s">
        <v>29</v>
      </c>
      <c r="B2" s="10" t="s">
        <v>7</v>
      </c>
      <c r="C2" s="1" t="s">
        <v>8</v>
      </c>
      <c r="D2" s="10" t="s">
        <v>9</v>
      </c>
      <c r="E2" s="10" t="s">
        <v>4</v>
      </c>
      <c r="G2" s="1" t="s">
        <v>29</v>
      </c>
      <c r="H2" s="1" t="s">
        <v>7</v>
      </c>
      <c r="I2" s="1" t="s">
        <v>9</v>
      </c>
    </row>
    <row r="3" spans="1:9" ht="15" x14ac:dyDescent="0.25">
      <c r="A3" s="3">
        <v>451634</v>
      </c>
      <c r="B3" s="4" t="str">
        <f>VLOOKUP(A3,G:I,2,0)</f>
        <v>Вентилятор Polaris PSF 4</v>
      </c>
      <c r="C3" s="7">
        <v>1</v>
      </c>
      <c r="D3" s="11">
        <f>VLOOKUP(A3,G:I,3,0)</f>
        <v>1485</v>
      </c>
      <c r="E3" s="11">
        <f>C3*D3</f>
        <v>1485</v>
      </c>
      <c r="F3" s="12"/>
      <c r="G3" s="3">
        <v>482203</v>
      </c>
      <c r="H3" s="4" t="s">
        <v>43</v>
      </c>
      <c r="I3" s="8">
        <v>10989</v>
      </c>
    </row>
    <row r="4" spans="1:9" ht="15" x14ac:dyDescent="0.25">
      <c r="A4" s="3">
        <v>504346</v>
      </c>
      <c r="B4" s="4" t="str">
        <f t="shared" ref="B4:B8" si="0">VLOOKUP(A4,G:I,2,0)</f>
        <v>Пылесос Samsung SC4740</v>
      </c>
      <c r="C4" s="7">
        <v>3</v>
      </c>
      <c r="D4" s="11">
        <f t="shared" ref="D4:D8" si="1">VLOOKUP(A4,G:I,3,0)</f>
        <v>5990</v>
      </c>
      <c r="E4" s="11">
        <f t="shared" ref="E4:E8" si="2">C4*D4</f>
        <v>17970</v>
      </c>
      <c r="F4" s="12"/>
      <c r="G4" s="3">
        <v>452341</v>
      </c>
      <c r="H4" s="4" t="s">
        <v>35</v>
      </c>
      <c r="I4" s="8">
        <v>1120.5064110000001</v>
      </c>
    </row>
    <row r="5" spans="1:9" ht="15" x14ac:dyDescent="0.25">
      <c r="A5" s="3">
        <v>332983</v>
      </c>
      <c r="B5" s="4" t="str">
        <f t="shared" si="0"/>
        <v>Холодильник Indesit ТТ 85</v>
      </c>
      <c r="C5" s="7">
        <v>4</v>
      </c>
      <c r="D5" s="11">
        <f t="shared" si="1"/>
        <v>15475</v>
      </c>
      <c r="E5" s="11">
        <f t="shared" si="2"/>
        <v>61900</v>
      </c>
      <c r="F5" s="12"/>
      <c r="G5" s="3">
        <v>489078</v>
      </c>
      <c r="H5" s="4" t="s">
        <v>45</v>
      </c>
      <c r="I5" s="8">
        <v>5390</v>
      </c>
    </row>
    <row r="6" spans="1:9" ht="15" x14ac:dyDescent="0.25">
      <c r="A6" s="3">
        <v>398886</v>
      </c>
      <c r="B6" s="4" t="str">
        <f t="shared" si="0"/>
        <v xml:space="preserve">Холодильник Саратов 501 </v>
      </c>
      <c r="C6" s="7">
        <v>5</v>
      </c>
      <c r="D6" s="11">
        <f t="shared" si="1"/>
        <v>15540</v>
      </c>
      <c r="E6" s="11">
        <f t="shared" si="2"/>
        <v>77700</v>
      </c>
      <c r="F6" s="12"/>
      <c r="G6" s="3">
        <v>492735</v>
      </c>
      <c r="H6" s="4" t="s">
        <v>30</v>
      </c>
      <c r="I6" s="8">
        <v>868.99665800000002</v>
      </c>
    </row>
    <row r="7" spans="1:9" ht="15" x14ac:dyDescent="0.25">
      <c r="A7" s="3">
        <v>432481</v>
      </c>
      <c r="B7" s="4" t="str">
        <f t="shared" si="0"/>
        <v>Холодильник «Саратов 264»</v>
      </c>
      <c r="C7" s="7">
        <v>2</v>
      </c>
      <c r="D7" s="11">
        <f t="shared" si="1"/>
        <v>13957</v>
      </c>
      <c r="E7" s="11">
        <f t="shared" si="2"/>
        <v>27914</v>
      </c>
      <c r="F7" s="12"/>
      <c r="G7" s="3">
        <v>451634</v>
      </c>
      <c r="H7" s="4" t="s">
        <v>40</v>
      </c>
      <c r="I7" s="8">
        <v>1485</v>
      </c>
    </row>
    <row r="8" spans="1:9" ht="15" x14ac:dyDescent="0.25">
      <c r="A8" s="3">
        <v>469080</v>
      </c>
      <c r="B8" s="4" t="str">
        <f t="shared" si="0"/>
        <v>Пылесос Dyson DC42 Allergy</v>
      </c>
      <c r="C8" s="7">
        <v>10</v>
      </c>
      <c r="D8" s="11">
        <f t="shared" si="1"/>
        <v>37990</v>
      </c>
      <c r="E8" s="11">
        <f t="shared" si="2"/>
        <v>379900</v>
      </c>
      <c r="F8" s="12"/>
      <c r="G8" s="3">
        <v>417637</v>
      </c>
      <c r="H8" s="4" t="s">
        <v>44</v>
      </c>
      <c r="I8" s="8">
        <v>35900</v>
      </c>
    </row>
    <row r="9" spans="1:9" ht="15" x14ac:dyDescent="0.25">
      <c r="A9" s="3"/>
      <c r="B9" s="4"/>
      <c r="C9" s="7"/>
      <c r="D9" s="11"/>
      <c r="E9" s="11"/>
      <c r="F9" s="12"/>
      <c r="G9" s="3">
        <v>469080</v>
      </c>
      <c r="H9" s="4" t="s">
        <v>31</v>
      </c>
      <c r="I9" s="8">
        <v>37990</v>
      </c>
    </row>
    <row r="10" spans="1:9" x14ac:dyDescent="0.2">
      <c r="G10" s="3">
        <v>504346</v>
      </c>
      <c r="H10" s="4" t="s">
        <v>39</v>
      </c>
      <c r="I10" s="8">
        <v>5990</v>
      </c>
    </row>
    <row r="11" spans="1:9" x14ac:dyDescent="0.2">
      <c r="G11" s="3">
        <v>504349</v>
      </c>
      <c r="H11" s="4" t="s">
        <v>38</v>
      </c>
      <c r="I11" s="8">
        <v>9205</v>
      </c>
    </row>
    <row r="12" spans="1:9" x14ac:dyDescent="0.2">
      <c r="G12" s="3">
        <v>332980</v>
      </c>
      <c r="H12" s="4" t="s">
        <v>41</v>
      </c>
      <c r="I12" s="8">
        <v>15067</v>
      </c>
    </row>
    <row r="13" spans="1:9" x14ac:dyDescent="0.2">
      <c r="G13" s="3">
        <v>332983</v>
      </c>
      <c r="H13" s="4" t="s">
        <v>36</v>
      </c>
      <c r="I13" s="8">
        <v>15475</v>
      </c>
    </row>
    <row r="14" spans="1:9" x14ac:dyDescent="0.2">
      <c r="G14" s="3">
        <v>398886</v>
      </c>
      <c r="H14" s="4" t="s">
        <v>42</v>
      </c>
      <c r="I14" s="8">
        <v>15540</v>
      </c>
    </row>
    <row r="15" spans="1:9" x14ac:dyDescent="0.2">
      <c r="G15" s="3">
        <v>403069</v>
      </c>
      <c r="H15" s="4" t="s">
        <v>32</v>
      </c>
      <c r="I15" s="8">
        <v>8840</v>
      </c>
    </row>
    <row r="16" spans="1:9" x14ac:dyDescent="0.2">
      <c r="G16" s="3">
        <v>474200</v>
      </c>
      <c r="H16" s="4" t="s">
        <v>33</v>
      </c>
      <c r="I16" s="8">
        <v>36372</v>
      </c>
    </row>
    <row r="17" spans="7:9" x14ac:dyDescent="0.2">
      <c r="G17" s="3">
        <v>484147</v>
      </c>
      <c r="H17" s="4" t="s">
        <v>34</v>
      </c>
      <c r="I17" s="8">
        <v>15109</v>
      </c>
    </row>
    <row r="18" spans="7:9" x14ac:dyDescent="0.2">
      <c r="G18" s="3">
        <v>432481</v>
      </c>
      <c r="H18" s="4" t="s">
        <v>37</v>
      </c>
      <c r="I18" s="8">
        <v>13957</v>
      </c>
    </row>
  </sheetData>
  <sortState xmlns:xlrd2="http://schemas.microsoft.com/office/spreadsheetml/2017/richdata2" ref="H1:I10">
    <sortCondition ref="H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zoomScale="140" zoomScaleNormal="140" workbookViewId="0">
      <selection activeCell="E13" sqref="E13"/>
    </sheetView>
  </sheetViews>
  <sheetFormatPr defaultRowHeight="14.25" x14ac:dyDescent="0.2"/>
  <cols>
    <col min="1" max="5" width="12.375" customWidth="1"/>
    <col min="6" max="8" width="12.625" customWidth="1"/>
  </cols>
  <sheetData>
    <row r="1" spans="1:7" ht="29.25" customHeight="1" x14ac:dyDescent="0.2">
      <c r="A1" s="1" t="s">
        <v>0</v>
      </c>
      <c r="B1" s="16" t="s">
        <v>2</v>
      </c>
      <c r="C1" s="16" t="s">
        <v>1</v>
      </c>
      <c r="D1" s="10" t="s">
        <v>12</v>
      </c>
      <c r="E1" s="10" t="s">
        <v>11</v>
      </c>
    </row>
    <row r="2" spans="1:7" x14ac:dyDescent="0.2">
      <c r="A2" s="17" t="s">
        <v>55</v>
      </c>
      <c r="B2" s="28">
        <f>VLOOKUP($A2,Заказы!$A:$C,2,0)</f>
        <v>1304</v>
      </c>
      <c r="C2" s="28" t="str">
        <f>VLOOKUP($A2,Заказы!$A:$C,3,0)</f>
        <v>101-1222</v>
      </c>
      <c r="D2" s="18" t="str">
        <f>VLOOKUP($C2,Сотрудники!$B:$D,2,0)</f>
        <v>Земляная</v>
      </c>
      <c r="E2" s="18" t="str">
        <f>VLOOKUP($C2,Сотрудники!$B:$D,3,0)</f>
        <v>Анна</v>
      </c>
    </row>
    <row r="3" spans="1:7" x14ac:dyDescent="0.2">
      <c r="A3" s="17" t="s">
        <v>56</v>
      </c>
      <c r="B3" s="28">
        <f>VLOOKUP($A3,Заказы!$A:$C,2,0)</f>
        <v>3698</v>
      </c>
      <c r="C3" s="28" t="str">
        <f>VLOOKUP($A3,Заказы!$A:$C,3,0)</f>
        <v>101-4011</v>
      </c>
      <c r="D3" s="18" t="str">
        <f>VLOOKUP($C3,Сотрудники!$B:$D,2,0)</f>
        <v>Зюзюкова</v>
      </c>
      <c r="E3" s="18" t="str">
        <f>VLOOKUP($C3,Сотрудники!$B:$D,3,0)</f>
        <v>Юлия</v>
      </c>
      <c r="G3" s="14"/>
    </row>
    <row r="4" spans="1:7" x14ac:dyDescent="0.2">
      <c r="A4" s="17" t="s">
        <v>57</v>
      </c>
      <c r="B4" s="28">
        <f>VLOOKUP($A4,Заказы!$A:$C,2,0)</f>
        <v>2618</v>
      </c>
      <c r="C4" s="28" t="str">
        <f>VLOOKUP($A4,Заказы!$A:$C,3,0)</f>
        <v>101-2168</v>
      </c>
      <c r="D4" s="18" t="str">
        <f>VLOOKUP($C4,Сотрудники!$B:$D,2,0)</f>
        <v>Двухличная</v>
      </c>
      <c r="E4" s="18" t="str">
        <f>VLOOKUP($C4,Сотрудники!$B:$D,3,0)</f>
        <v>Любовь</v>
      </c>
    </row>
    <row r="5" spans="1:7" x14ac:dyDescent="0.2">
      <c r="A5" s="17" t="s">
        <v>58</v>
      </c>
      <c r="B5" s="28">
        <f>VLOOKUP($A5,Заказы!$A:$C,2,0)</f>
        <v>899</v>
      </c>
      <c r="C5" s="28" t="str">
        <f>VLOOKUP($A5,Заказы!$A:$C,3,0)</f>
        <v>101-4011</v>
      </c>
      <c r="D5" s="18" t="str">
        <f>VLOOKUP($C5,Сотрудники!$B:$D,2,0)</f>
        <v>Зюзюкова</v>
      </c>
      <c r="E5" s="18" t="str">
        <f>VLOOKUP($C5,Сотрудники!$B:$D,3,0)</f>
        <v>Юлия</v>
      </c>
    </row>
    <row r="6" spans="1:7" x14ac:dyDescent="0.2">
      <c r="A6" s="17" t="s">
        <v>59</v>
      </c>
      <c r="B6" s="28">
        <f>VLOOKUP($A6,Заказы!$A:$C,2,0)</f>
        <v>147</v>
      </c>
      <c r="C6" s="28" t="str">
        <f>VLOOKUP($A6,Заказы!$A:$C,3,0)</f>
        <v>101-2168</v>
      </c>
      <c r="D6" s="18" t="str">
        <f>VLOOKUP($C6,Сотрудники!$B:$D,2,0)</f>
        <v>Двухличная</v>
      </c>
      <c r="E6" s="18" t="str">
        <f>VLOOKUP($C6,Сотрудники!$B:$D,3,0)</f>
        <v>Любовь</v>
      </c>
    </row>
    <row r="7" spans="1:7" x14ac:dyDescent="0.2">
      <c r="A7" s="17" t="s">
        <v>62</v>
      </c>
      <c r="B7" s="28">
        <f>VLOOKUP($A7,Заказы!$A:$C,2,0)</f>
        <v>4959</v>
      </c>
      <c r="C7" s="28" t="str">
        <f>VLOOKUP($A7,Заказы!$A:$C,3,0)</f>
        <v>101-3607</v>
      </c>
      <c r="D7" s="18" t="str">
        <f>VLOOKUP($C7,Сотрудники!$B:$D,2,0)</f>
        <v>Денежкина</v>
      </c>
      <c r="E7" s="18" t="str">
        <f>VLOOKUP($C7,Сотрудники!$B:$D,3,0)</f>
        <v>Ольга</v>
      </c>
    </row>
    <row r="8" spans="1:7" x14ac:dyDescent="0.2">
      <c r="A8" s="17" t="s">
        <v>64</v>
      </c>
      <c r="B8" s="28">
        <f>VLOOKUP($A8,Заказы!$A:$C,2,0)</f>
        <v>2526</v>
      </c>
      <c r="C8" s="28" t="str">
        <f>VLOOKUP($A8,Заказы!$A:$C,3,0)</f>
        <v>101-7103</v>
      </c>
      <c r="D8" s="18" t="str">
        <f>VLOOKUP($C8,Сотрудники!$B:$D,2,0)</f>
        <v>Великий</v>
      </c>
      <c r="E8" s="18" t="str">
        <f>VLOOKUP($C8,Сотрудники!$B:$D,3,0)</f>
        <v>Иван</v>
      </c>
    </row>
    <row r="9" spans="1:7" x14ac:dyDescent="0.2">
      <c r="A9" s="17" t="s">
        <v>66</v>
      </c>
      <c r="B9" s="28">
        <f>VLOOKUP($A9,Заказы!$A:$C,2,0)</f>
        <v>9178</v>
      </c>
      <c r="C9" s="28" t="str">
        <f>VLOOKUP($A9,Заказы!$A:$C,3,0)</f>
        <v>101-4336</v>
      </c>
      <c r="D9" s="18" t="str">
        <f>VLOOKUP($C9,Сотрудники!$B:$D,2,0)</f>
        <v>Жуликов</v>
      </c>
      <c r="E9" s="18" t="str">
        <f>VLOOKUP($C9,Сотрудники!$B:$D,3,0)</f>
        <v>Максим</v>
      </c>
    </row>
    <row r="10" spans="1:7" x14ac:dyDescent="0.2">
      <c r="A10" s="17" t="s">
        <v>67</v>
      </c>
      <c r="B10" s="28">
        <f>VLOOKUP($A10,Заказы!$A:$C,2,0)</f>
        <v>1266</v>
      </c>
      <c r="C10" s="28" t="str">
        <f>VLOOKUP($A10,Заказы!$A:$C,3,0)</f>
        <v>101-3607</v>
      </c>
      <c r="D10" s="18" t="str">
        <f>VLOOKUP($C10,Сотрудники!$B:$D,2,0)</f>
        <v>Денежкина</v>
      </c>
      <c r="E10" s="18" t="str">
        <f>VLOOKUP($C10,Сотрудники!$B:$D,3,0)</f>
        <v>Ольга</v>
      </c>
    </row>
    <row r="11" spans="1:7" x14ac:dyDescent="0.2">
      <c r="A11" s="17" t="s">
        <v>68</v>
      </c>
      <c r="B11" s="28">
        <f>VLOOKUP($A11,Заказы!$A:$C,2,0)</f>
        <v>10614</v>
      </c>
      <c r="C11" s="28" t="str">
        <f>VLOOKUP($A11,Заказы!$A:$C,3,0)</f>
        <v>101-4011</v>
      </c>
      <c r="D11" s="18" t="str">
        <f>VLOOKUP($C11,Сотрудники!$B:$D,2,0)</f>
        <v>Зюзюкова</v>
      </c>
      <c r="E11" s="18" t="str">
        <f>VLOOKUP($C11,Сотрудники!$B:$D,3,0)</f>
        <v>Юлия</v>
      </c>
    </row>
    <row r="12" spans="1:7" x14ac:dyDescent="0.2">
      <c r="A12" s="17" t="s">
        <v>69</v>
      </c>
      <c r="B12" s="28">
        <f>VLOOKUP($A12,Заказы!$A:$C,2,0)</f>
        <v>3120</v>
      </c>
      <c r="C12" s="28" t="str">
        <f>VLOOKUP($A12,Заказы!$A:$C,3,0)</f>
        <v>101-1222</v>
      </c>
      <c r="D12" s="18" t="str">
        <f>VLOOKUP($C12,Сотрудники!$B:$D,2,0)</f>
        <v>Земляная</v>
      </c>
      <c r="E12" s="18" t="str">
        <f>VLOOKUP($C12,Сотрудники!$B:$D,3,0)</f>
        <v>Анна</v>
      </c>
    </row>
    <row r="13" spans="1:7" x14ac:dyDescent="0.2">
      <c r="A13" s="17" t="s">
        <v>70</v>
      </c>
      <c r="B13" s="28">
        <f>VLOOKUP($A13,Заказы!$A:$C,2,0)</f>
        <v>2076</v>
      </c>
      <c r="C13" s="28" t="str">
        <f>VLOOKUP($A13,Заказы!$A:$C,3,0)</f>
        <v>101-4336</v>
      </c>
      <c r="D13" s="18" t="str">
        <f>VLOOKUP($C13,Сотрудники!$B:$D,2,0)</f>
        <v>Жуликов</v>
      </c>
      <c r="E13" s="18" t="str">
        <f>VLOOKUP($C13,Сотрудники!$B:$D,3,0)</f>
        <v>Максим</v>
      </c>
    </row>
    <row r="14" spans="1:7" x14ac:dyDescent="0.2">
      <c r="A14" s="17" t="s">
        <v>72</v>
      </c>
      <c r="B14" s="28">
        <f>VLOOKUP($A14,Заказы!$A:$C,2,0)</f>
        <v>2194</v>
      </c>
      <c r="C14" s="28" t="str">
        <f>VLOOKUP($A14,Заказы!$A:$C,3,0)</f>
        <v>101-4011</v>
      </c>
      <c r="D14" s="18" t="str">
        <f>VLOOKUP($C14,Сотрудники!$B:$D,2,0)</f>
        <v>Зюзюкова</v>
      </c>
      <c r="E14" s="18" t="str">
        <f>VLOOKUP($C14,Сотрудники!$B:$D,3,0)</f>
        <v>Юлия</v>
      </c>
    </row>
    <row r="15" spans="1:7" x14ac:dyDescent="0.2">
      <c r="A15" s="17" t="s">
        <v>73</v>
      </c>
      <c r="B15" s="28">
        <f>VLOOKUP($A15,Заказы!$A:$C,2,0)</f>
        <v>5872</v>
      </c>
      <c r="C15" s="28" t="str">
        <f>VLOOKUP($A15,Заказы!$A:$C,3,0)</f>
        <v>101-4336</v>
      </c>
      <c r="D15" s="18" t="str">
        <f>VLOOKUP($C15,Сотрудники!$B:$D,2,0)</f>
        <v>Жуликов</v>
      </c>
      <c r="E15" s="18" t="str">
        <f>VLOOKUP($C15,Сотрудники!$B:$D,3,0)</f>
        <v>Максим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C23"/>
  <sheetViews>
    <sheetView zoomScale="140" zoomScaleNormal="140" workbookViewId="0"/>
  </sheetViews>
  <sheetFormatPr defaultRowHeight="14.25" x14ac:dyDescent="0.2"/>
  <cols>
    <col min="1" max="1" width="12.375" style="15" customWidth="1"/>
    <col min="2" max="5" width="12.375" customWidth="1"/>
  </cols>
  <sheetData>
    <row r="1" spans="1:3" ht="29.25" customHeight="1" x14ac:dyDescent="0.2">
      <c r="A1" s="19" t="s">
        <v>0</v>
      </c>
      <c r="B1" s="19" t="s">
        <v>2</v>
      </c>
      <c r="C1" s="19" t="s">
        <v>1</v>
      </c>
    </row>
    <row r="2" spans="1:3" x14ac:dyDescent="0.2">
      <c r="A2" s="20" t="s">
        <v>55</v>
      </c>
      <c r="B2" s="21">
        <v>1304</v>
      </c>
      <c r="C2" s="20" t="s">
        <v>51</v>
      </c>
    </row>
    <row r="3" spans="1:3" x14ac:dyDescent="0.2">
      <c r="A3" s="20" t="s">
        <v>56</v>
      </c>
      <c r="B3" s="21">
        <v>3698</v>
      </c>
      <c r="C3" s="20" t="s">
        <v>52</v>
      </c>
    </row>
    <row r="4" spans="1:3" x14ac:dyDescent="0.2">
      <c r="A4" s="20" t="s">
        <v>57</v>
      </c>
      <c r="B4" s="21">
        <v>2618</v>
      </c>
      <c r="C4" s="20" t="s">
        <v>48</v>
      </c>
    </row>
    <row r="5" spans="1:3" x14ac:dyDescent="0.2">
      <c r="A5" s="20" t="s">
        <v>58</v>
      </c>
      <c r="B5" s="21">
        <v>899</v>
      </c>
      <c r="C5" s="20" t="s">
        <v>52</v>
      </c>
    </row>
    <row r="6" spans="1:3" x14ac:dyDescent="0.2">
      <c r="A6" s="20" t="s">
        <v>59</v>
      </c>
      <c r="B6" s="21">
        <v>147</v>
      </c>
      <c r="C6" s="20" t="s">
        <v>48</v>
      </c>
    </row>
    <row r="7" spans="1:3" x14ac:dyDescent="0.2">
      <c r="A7" s="20" t="s">
        <v>60</v>
      </c>
      <c r="B7" s="21">
        <v>8930</v>
      </c>
      <c r="C7" s="20" t="s">
        <v>47</v>
      </c>
    </row>
    <row r="8" spans="1:3" x14ac:dyDescent="0.2">
      <c r="A8" s="20" t="s">
        <v>61</v>
      </c>
      <c r="B8" s="21">
        <v>6868</v>
      </c>
      <c r="C8" s="20" t="s">
        <v>53</v>
      </c>
    </row>
    <row r="9" spans="1:3" x14ac:dyDescent="0.2">
      <c r="A9" s="20" t="s">
        <v>62</v>
      </c>
      <c r="B9" s="21">
        <v>4959</v>
      </c>
      <c r="C9" s="20" t="s">
        <v>49</v>
      </c>
    </row>
    <row r="10" spans="1:3" x14ac:dyDescent="0.2">
      <c r="A10" s="20" t="s">
        <v>63</v>
      </c>
      <c r="B10" s="21">
        <v>10324</v>
      </c>
      <c r="C10" s="20" t="s">
        <v>50</v>
      </c>
    </row>
    <row r="11" spans="1:3" x14ac:dyDescent="0.2">
      <c r="A11" s="20" t="s">
        <v>64</v>
      </c>
      <c r="B11" s="21">
        <v>2526</v>
      </c>
      <c r="C11" s="20" t="s">
        <v>47</v>
      </c>
    </row>
    <row r="12" spans="1:3" x14ac:dyDescent="0.2">
      <c r="A12" s="20" t="s">
        <v>65</v>
      </c>
      <c r="B12" s="21">
        <v>3523</v>
      </c>
      <c r="C12" s="20" t="s">
        <v>53</v>
      </c>
    </row>
    <row r="13" spans="1:3" x14ac:dyDescent="0.2">
      <c r="A13" s="20" t="s">
        <v>66</v>
      </c>
      <c r="B13" s="21">
        <v>9178</v>
      </c>
      <c r="C13" s="20" t="s">
        <v>50</v>
      </c>
    </row>
    <row r="14" spans="1:3" x14ac:dyDescent="0.2">
      <c r="A14" s="20" t="s">
        <v>67</v>
      </c>
      <c r="B14" s="21">
        <v>1266</v>
      </c>
      <c r="C14" s="20" t="s">
        <v>49</v>
      </c>
    </row>
    <row r="15" spans="1:3" x14ac:dyDescent="0.2">
      <c r="A15" s="20" t="s">
        <v>68</v>
      </c>
      <c r="B15" s="21">
        <v>10614</v>
      </c>
      <c r="C15" s="20" t="s">
        <v>52</v>
      </c>
    </row>
    <row r="16" spans="1:3" x14ac:dyDescent="0.2">
      <c r="A16" s="20" t="s">
        <v>69</v>
      </c>
      <c r="B16" s="21">
        <v>3120</v>
      </c>
      <c r="C16" s="20" t="s">
        <v>51</v>
      </c>
    </row>
    <row r="17" spans="1:3" x14ac:dyDescent="0.2">
      <c r="A17" s="20" t="s">
        <v>70</v>
      </c>
      <c r="B17" s="21">
        <v>2076</v>
      </c>
      <c r="C17" s="20" t="s">
        <v>50</v>
      </c>
    </row>
    <row r="18" spans="1:3" x14ac:dyDescent="0.2">
      <c r="A18" s="20" t="s">
        <v>71</v>
      </c>
      <c r="B18" s="21">
        <v>5483</v>
      </c>
      <c r="C18" s="20" t="s">
        <v>54</v>
      </c>
    </row>
    <row r="19" spans="1:3" x14ac:dyDescent="0.2">
      <c r="A19" s="20" t="s">
        <v>72</v>
      </c>
      <c r="B19" s="21">
        <v>2194</v>
      </c>
      <c r="C19" s="20" t="s">
        <v>52</v>
      </c>
    </row>
    <row r="20" spans="1:3" x14ac:dyDescent="0.2">
      <c r="A20" s="20" t="s">
        <v>73</v>
      </c>
      <c r="B20" s="21">
        <v>5872</v>
      </c>
      <c r="C20" s="20" t="s">
        <v>50</v>
      </c>
    </row>
    <row r="21" spans="1:3" x14ac:dyDescent="0.2">
      <c r="A21" s="20" t="s">
        <v>74</v>
      </c>
      <c r="B21" s="21">
        <v>3336</v>
      </c>
      <c r="C21" s="20" t="s">
        <v>53</v>
      </c>
    </row>
    <row r="22" spans="1:3" x14ac:dyDescent="0.2">
      <c r="A22" s="20" t="s">
        <v>75</v>
      </c>
      <c r="B22" s="21">
        <v>4372</v>
      </c>
      <c r="C22" s="20" t="s">
        <v>46</v>
      </c>
    </row>
    <row r="23" spans="1:3" x14ac:dyDescent="0.2">
      <c r="A23" s="20" t="s">
        <v>76</v>
      </c>
      <c r="B23" s="21">
        <v>5642</v>
      </c>
      <c r="C23" s="2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10"/>
  <sheetViews>
    <sheetView zoomScale="140" zoomScaleNormal="140" workbookViewId="0"/>
  </sheetViews>
  <sheetFormatPr defaultRowHeight="14.25" x14ac:dyDescent="0.2"/>
  <cols>
    <col min="1" max="1" width="6.75" customWidth="1"/>
    <col min="2" max="5" width="12.375" customWidth="1"/>
  </cols>
  <sheetData>
    <row r="1" spans="1:4" ht="29.25" customHeight="1" x14ac:dyDescent="0.2">
      <c r="A1" s="22" t="s">
        <v>3</v>
      </c>
      <c r="B1" s="22" t="s">
        <v>10</v>
      </c>
      <c r="C1" s="22" t="s">
        <v>12</v>
      </c>
      <c r="D1" s="22" t="s">
        <v>11</v>
      </c>
    </row>
    <row r="2" spans="1:4" x14ac:dyDescent="0.2">
      <c r="A2" s="23">
        <v>1</v>
      </c>
      <c r="B2" s="23" t="s">
        <v>46</v>
      </c>
      <c r="C2" s="23" t="s">
        <v>14</v>
      </c>
      <c r="D2" s="23" t="s">
        <v>15</v>
      </c>
    </row>
    <row r="3" spans="1:4" x14ac:dyDescent="0.2">
      <c r="A3" s="23">
        <v>2</v>
      </c>
      <c r="B3" s="23" t="s">
        <v>54</v>
      </c>
      <c r="C3" s="23" t="s">
        <v>16</v>
      </c>
      <c r="D3" s="23" t="s">
        <v>17</v>
      </c>
    </row>
    <row r="4" spans="1:4" x14ac:dyDescent="0.2">
      <c r="A4" s="23">
        <v>3</v>
      </c>
      <c r="B4" s="23" t="s">
        <v>47</v>
      </c>
      <c r="C4" s="23" t="s">
        <v>16</v>
      </c>
      <c r="D4" s="23" t="s">
        <v>13</v>
      </c>
    </row>
    <row r="5" spans="1:4" x14ac:dyDescent="0.2">
      <c r="A5" s="23">
        <v>4</v>
      </c>
      <c r="B5" s="23" t="s">
        <v>48</v>
      </c>
      <c r="C5" s="23" t="s">
        <v>18</v>
      </c>
      <c r="D5" s="23" t="s">
        <v>19</v>
      </c>
    </row>
    <row r="6" spans="1:4" x14ac:dyDescent="0.2">
      <c r="A6" s="23">
        <v>5</v>
      </c>
      <c r="B6" s="23" t="s">
        <v>49</v>
      </c>
      <c r="C6" s="23" t="s">
        <v>20</v>
      </c>
      <c r="D6" s="23" t="s">
        <v>21</v>
      </c>
    </row>
    <row r="7" spans="1:4" x14ac:dyDescent="0.2">
      <c r="A7" s="23">
        <v>6</v>
      </c>
      <c r="B7" s="23" t="s">
        <v>50</v>
      </c>
      <c r="C7" s="23" t="s">
        <v>22</v>
      </c>
      <c r="D7" s="23" t="s">
        <v>15</v>
      </c>
    </row>
    <row r="8" spans="1:4" x14ac:dyDescent="0.2">
      <c r="A8" s="23">
        <v>7</v>
      </c>
      <c r="B8" s="23" t="s">
        <v>51</v>
      </c>
      <c r="C8" s="23" t="s">
        <v>26</v>
      </c>
      <c r="D8" s="23" t="s">
        <v>23</v>
      </c>
    </row>
    <row r="9" spans="1:4" x14ac:dyDescent="0.2">
      <c r="A9" s="23">
        <v>8</v>
      </c>
      <c r="B9" s="23" t="s">
        <v>52</v>
      </c>
      <c r="C9" s="23" t="s">
        <v>27</v>
      </c>
      <c r="D9" s="23" t="s">
        <v>24</v>
      </c>
    </row>
    <row r="10" spans="1:4" x14ac:dyDescent="0.2">
      <c r="A10" s="23">
        <v>9</v>
      </c>
      <c r="B10" s="23" t="s">
        <v>53</v>
      </c>
      <c r="C10" s="23" t="s">
        <v>28</v>
      </c>
      <c r="D10" s="2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zoomScale="130" zoomScaleNormal="130" workbookViewId="0">
      <selection activeCell="G2" sqref="G2"/>
    </sheetView>
  </sheetViews>
  <sheetFormatPr defaultRowHeight="14.25" x14ac:dyDescent="0.2"/>
  <cols>
    <col min="1" max="1" width="12.625" customWidth="1"/>
    <col min="2" max="2" width="12.125" customWidth="1"/>
    <col min="3" max="3" width="11.25" customWidth="1"/>
    <col min="4" max="4" width="8" customWidth="1"/>
    <col min="6" max="6" width="4.75" customWidth="1"/>
    <col min="7" max="7" width="11.75" customWidth="1"/>
    <col min="8" max="8" width="13.125" customWidth="1"/>
  </cols>
  <sheetData>
    <row r="1" spans="1:8" ht="30" x14ac:dyDescent="0.2">
      <c r="A1" s="1" t="s">
        <v>2</v>
      </c>
      <c r="B1" s="1" t="s">
        <v>1</v>
      </c>
      <c r="C1" s="1" t="s">
        <v>12</v>
      </c>
      <c r="D1" s="13" t="s">
        <v>11</v>
      </c>
      <c r="E1" s="33" t="s">
        <v>0</v>
      </c>
      <c r="G1" s="33" t="s">
        <v>0</v>
      </c>
      <c r="H1" s="34" t="s">
        <v>77</v>
      </c>
    </row>
    <row r="2" spans="1:8" x14ac:dyDescent="0.2">
      <c r="A2" s="5">
        <v>3698</v>
      </c>
      <c r="B2" s="2" t="s">
        <v>52</v>
      </c>
      <c r="C2" s="29" t="s">
        <v>27</v>
      </c>
      <c r="D2" s="29" t="s">
        <v>24</v>
      </c>
      <c r="E2" s="32" t="s">
        <v>56</v>
      </c>
      <c r="G2" s="32" t="s">
        <v>56</v>
      </c>
      <c r="H2" s="35">
        <f>MATCH(G2,E:E,0)</f>
        <v>2</v>
      </c>
    </row>
    <row r="3" spans="1:8" x14ac:dyDescent="0.2">
      <c r="A3" s="5">
        <v>2194</v>
      </c>
      <c r="B3" s="2" t="s">
        <v>52</v>
      </c>
      <c r="C3" s="29" t="s">
        <v>27</v>
      </c>
      <c r="D3" s="29" t="s">
        <v>24</v>
      </c>
      <c r="E3" s="2" t="s">
        <v>72</v>
      </c>
    </row>
    <row r="4" spans="1:8" ht="15" x14ac:dyDescent="0.2">
      <c r="A4" s="5">
        <v>3120</v>
      </c>
      <c r="B4" s="2" t="s">
        <v>51</v>
      </c>
      <c r="C4" s="29" t="s">
        <v>26</v>
      </c>
      <c r="D4" s="29" t="s">
        <v>23</v>
      </c>
      <c r="E4" s="2" t="s">
        <v>69</v>
      </c>
      <c r="G4" s="30" t="s">
        <v>12</v>
      </c>
      <c r="H4" s="31" t="str">
        <f>INDEX(A:E,MATCH(G2,E:E,0),3)</f>
        <v>Зюзюкова</v>
      </c>
    </row>
    <row r="5" spans="1:8" ht="15" x14ac:dyDescent="0.2">
      <c r="A5" s="5">
        <v>1266</v>
      </c>
      <c r="B5" s="2" t="s">
        <v>49</v>
      </c>
      <c r="C5" s="29" t="s">
        <v>20</v>
      </c>
      <c r="D5" s="29" t="s">
        <v>21</v>
      </c>
      <c r="E5" s="2" t="s">
        <v>67</v>
      </c>
      <c r="G5" s="26" t="s">
        <v>11</v>
      </c>
      <c r="H5" s="31" t="str">
        <f>INDEX(A:E,MATCH(G2,E:E,0),4)</f>
        <v>Юлия</v>
      </c>
    </row>
    <row r="6" spans="1:8" x14ac:dyDescent="0.2">
      <c r="A6" s="5">
        <v>4959</v>
      </c>
      <c r="B6" s="2" t="s">
        <v>49</v>
      </c>
      <c r="C6" s="29" t="s">
        <v>20</v>
      </c>
      <c r="D6" s="29" t="s">
        <v>21</v>
      </c>
      <c r="E6" s="2" t="s">
        <v>62</v>
      </c>
    </row>
    <row r="7" spans="1:8" x14ac:dyDescent="0.2">
      <c r="A7" s="5">
        <v>147</v>
      </c>
      <c r="B7" s="2" t="s">
        <v>48</v>
      </c>
      <c r="C7" s="29" t="s">
        <v>18</v>
      </c>
      <c r="D7" s="29" t="s">
        <v>19</v>
      </c>
      <c r="E7" s="2" t="s">
        <v>59</v>
      </c>
    </row>
    <row r="8" spans="1:8" x14ac:dyDescent="0.2">
      <c r="A8" s="5">
        <v>2618</v>
      </c>
      <c r="B8" s="2" t="s">
        <v>48</v>
      </c>
      <c r="C8" s="29" t="s">
        <v>18</v>
      </c>
      <c r="D8" s="29" t="s">
        <v>19</v>
      </c>
      <c r="E8" s="2" t="s">
        <v>57</v>
      </c>
    </row>
    <row r="9" spans="1:8" x14ac:dyDescent="0.2">
      <c r="A9" s="5">
        <v>2076</v>
      </c>
      <c r="B9" s="2" t="s">
        <v>50</v>
      </c>
      <c r="C9" s="29" t="s">
        <v>22</v>
      </c>
      <c r="D9" s="29" t="s">
        <v>15</v>
      </c>
      <c r="E9" s="2" t="s">
        <v>70</v>
      </c>
    </row>
    <row r="10" spans="1:8" x14ac:dyDescent="0.2">
      <c r="A10" s="5">
        <v>9178</v>
      </c>
      <c r="B10" s="2" t="s">
        <v>50</v>
      </c>
      <c r="C10" s="29" t="s">
        <v>22</v>
      </c>
      <c r="D10" s="29" t="s">
        <v>15</v>
      </c>
      <c r="E10" s="2" t="s">
        <v>66</v>
      </c>
    </row>
    <row r="11" spans="1:8" x14ac:dyDescent="0.2">
      <c r="A11" s="5">
        <v>5872</v>
      </c>
      <c r="B11" s="2" t="s">
        <v>50</v>
      </c>
      <c r="C11" s="29" t="s">
        <v>22</v>
      </c>
      <c r="D11" s="29" t="s">
        <v>15</v>
      </c>
      <c r="E11" s="2" t="s">
        <v>73</v>
      </c>
    </row>
    <row r="12" spans="1:8" x14ac:dyDescent="0.2">
      <c r="A12" s="5">
        <v>10614</v>
      </c>
      <c r="B12" s="2" t="s">
        <v>52</v>
      </c>
      <c r="C12" s="29" t="s">
        <v>27</v>
      </c>
      <c r="D12" s="29" t="s">
        <v>24</v>
      </c>
      <c r="E12" s="2" t="s">
        <v>68</v>
      </c>
    </row>
    <row r="13" spans="1:8" x14ac:dyDescent="0.2">
      <c r="A13" s="5">
        <v>2526</v>
      </c>
      <c r="B13" s="2" t="s">
        <v>47</v>
      </c>
      <c r="C13" s="29" t="s">
        <v>16</v>
      </c>
      <c r="D13" s="29" t="s">
        <v>13</v>
      </c>
      <c r="E13" s="2" t="s">
        <v>64</v>
      </c>
    </row>
    <row r="14" spans="1:8" x14ac:dyDescent="0.2">
      <c r="A14" s="5">
        <v>899</v>
      </c>
      <c r="B14" s="2" t="s">
        <v>52</v>
      </c>
      <c r="C14" s="29" t="s">
        <v>27</v>
      </c>
      <c r="D14" s="29" t="s">
        <v>24</v>
      </c>
      <c r="E14" s="2" t="s">
        <v>58</v>
      </c>
    </row>
    <row r="15" spans="1:8" x14ac:dyDescent="0.2">
      <c r="A15" s="5">
        <v>1304</v>
      </c>
      <c r="B15" s="2" t="s">
        <v>51</v>
      </c>
      <c r="C15" s="29" t="s">
        <v>26</v>
      </c>
      <c r="D15" s="29" t="s">
        <v>23</v>
      </c>
      <c r="E15" s="2" t="s">
        <v>55</v>
      </c>
    </row>
  </sheetData>
  <sortState xmlns:xlrd2="http://schemas.microsoft.com/office/spreadsheetml/2017/richdata2" ref="A2:E15">
    <sortCondition ref="E2"/>
  </sortState>
  <dataValidations count="1">
    <dataValidation type="list" allowBlank="1" showInputMessage="1" showErrorMessage="1" sqref="G2" xr:uid="{00000000-0002-0000-0500-000000000000}">
      <formula1>$E$2:$E$15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J25"/>
  <sheetViews>
    <sheetView tabSelected="1" zoomScaleNormal="100" workbookViewId="0">
      <selection activeCell="I19" sqref="I19"/>
    </sheetView>
  </sheetViews>
  <sheetFormatPr defaultRowHeight="14.25" x14ac:dyDescent="0.2"/>
  <cols>
    <col min="1" max="1" width="14.125" customWidth="1"/>
    <col min="2" max="2" width="9.875" bestFit="1" customWidth="1"/>
    <col min="3" max="3" width="11.125" customWidth="1"/>
    <col min="4" max="4" width="11.625" customWidth="1"/>
    <col min="5" max="5" width="15.5" bestFit="1" customWidth="1"/>
    <col min="6" max="6" width="14.375" customWidth="1"/>
    <col min="7" max="7" width="3.75" customWidth="1"/>
    <col min="8" max="8" width="12.25" customWidth="1"/>
    <col min="9" max="9" width="17.25" customWidth="1"/>
    <col min="10" max="10" width="11.25" customWidth="1"/>
  </cols>
  <sheetData>
    <row r="1" spans="1:10" ht="30" x14ac:dyDescent="0.25">
      <c r="A1" s="1" t="s">
        <v>78</v>
      </c>
      <c r="B1" s="1" t="s">
        <v>79</v>
      </c>
      <c r="C1" s="1" t="s">
        <v>10</v>
      </c>
      <c r="D1" s="1" t="s">
        <v>4</v>
      </c>
      <c r="E1" s="1" t="s">
        <v>80</v>
      </c>
      <c r="F1" s="1" t="s">
        <v>81</v>
      </c>
      <c r="H1" s="36" t="s">
        <v>82</v>
      </c>
    </row>
    <row r="2" spans="1:10" ht="15" x14ac:dyDescent="0.2">
      <c r="A2" s="3" t="s">
        <v>83</v>
      </c>
      <c r="B2" s="37">
        <v>42285</v>
      </c>
      <c r="C2" s="38">
        <v>8113</v>
      </c>
      <c r="D2" s="8">
        <v>3238.0000000000005</v>
      </c>
      <c r="E2" s="38" t="s">
        <v>84</v>
      </c>
      <c r="F2" s="38"/>
      <c r="H2" s="10" t="s">
        <v>0</v>
      </c>
      <c r="I2" s="39" t="s">
        <v>2</v>
      </c>
    </row>
    <row r="3" spans="1:10" ht="15" x14ac:dyDescent="0.25">
      <c r="A3" s="3" t="s">
        <v>83</v>
      </c>
      <c r="B3" s="37">
        <v>42282</v>
      </c>
      <c r="C3" s="38">
        <v>8114</v>
      </c>
      <c r="D3" s="8">
        <v>14606</v>
      </c>
      <c r="E3" s="38" t="s">
        <v>85</v>
      </c>
      <c r="F3" s="38" t="s">
        <v>86</v>
      </c>
      <c r="H3" s="40">
        <v>8114</v>
      </c>
      <c r="I3" s="41">
        <f>VLOOKUP($H3,$C:$D,2,0)</f>
        <v>14606</v>
      </c>
      <c r="J3" s="12">
        <v>14606</v>
      </c>
    </row>
    <row r="4" spans="1:10" ht="15" x14ac:dyDescent="0.25">
      <c r="A4" s="3" t="s">
        <v>83</v>
      </c>
      <c r="B4" s="37">
        <v>42283</v>
      </c>
      <c r="C4" s="38">
        <v>8115</v>
      </c>
      <c r="D4" s="8">
        <v>2298</v>
      </c>
      <c r="E4" s="38" t="s">
        <v>84</v>
      </c>
      <c r="F4" s="38"/>
      <c r="H4" s="40">
        <v>8117</v>
      </c>
      <c r="I4" s="41">
        <f t="shared" ref="I4:I8" si="0">VLOOKUP($H4,$C:$D,2,0)</f>
        <v>317</v>
      </c>
      <c r="J4" s="12">
        <v>317</v>
      </c>
    </row>
    <row r="5" spans="1:10" ht="15" x14ac:dyDescent="0.25">
      <c r="A5" s="3" t="s">
        <v>87</v>
      </c>
      <c r="B5" s="37">
        <v>42277</v>
      </c>
      <c r="C5" s="38">
        <v>8116</v>
      </c>
      <c r="D5" s="8">
        <v>5817</v>
      </c>
      <c r="E5" s="38" t="s">
        <v>88</v>
      </c>
      <c r="F5" s="38"/>
      <c r="H5" s="40">
        <v>8123</v>
      </c>
      <c r="I5" s="41">
        <f t="shared" si="0"/>
        <v>5509</v>
      </c>
      <c r="J5" s="12">
        <v>5509</v>
      </c>
    </row>
    <row r="6" spans="1:10" ht="15" x14ac:dyDescent="0.25">
      <c r="A6" s="3" t="s">
        <v>87</v>
      </c>
      <c r="B6" s="37">
        <v>42283</v>
      </c>
      <c r="C6" s="38">
        <v>8117</v>
      </c>
      <c r="D6" s="8">
        <v>317</v>
      </c>
      <c r="E6" s="38" t="s">
        <v>85</v>
      </c>
      <c r="F6" s="38"/>
      <c r="H6" s="40">
        <v>8127</v>
      </c>
      <c r="I6" s="41">
        <f t="shared" si="0"/>
        <v>4829</v>
      </c>
      <c r="J6" s="12">
        <v>4829</v>
      </c>
    </row>
    <row r="7" spans="1:10" ht="15" x14ac:dyDescent="0.25">
      <c r="A7" s="3" t="s">
        <v>87</v>
      </c>
      <c r="B7" s="37">
        <v>42284</v>
      </c>
      <c r="C7" s="38">
        <v>8119</v>
      </c>
      <c r="D7" s="8">
        <v>1161</v>
      </c>
      <c r="E7" s="38" t="s">
        <v>89</v>
      </c>
      <c r="F7" s="38"/>
      <c r="H7" s="40">
        <v>8132</v>
      </c>
      <c r="I7" s="41">
        <f t="shared" si="0"/>
        <v>13654</v>
      </c>
      <c r="J7" s="12">
        <v>13654</v>
      </c>
    </row>
    <row r="8" spans="1:10" ht="15" x14ac:dyDescent="0.25">
      <c r="A8" s="3" t="s">
        <v>87</v>
      </c>
      <c r="B8" s="37">
        <v>42285</v>
      </c>
      <c r="C8" s="38">
        <v>8120</v>
      </c>
      <c r="D8" s="8">
        <v>5130</v>
      </c>
      <c r="E8" s="38" t="s">
        <v>89</v>
      </c>
      <c r="F8" s="38" t="s">
        <v>90</v>
      </c>
      <c r="H8" s="40">
        <v>8136</v>
      </c>
      <c r="I8" s="41">
        <f t="shared" si="0"/>
        <v>8191</v>
      </c>
      <c r="J8" s="12">
        <v>8191</v>
      </c>
    </row>
    <row r="9" spans="1:10" x14ac:dyDescent="0.2">
      <c r="A9" s="3" t="s">
        <v>83</v>
      </c>
      <c r="B9" s="37">
        <v>42276</v>
      </c>
      <c r="C9" s="38">
        <v>8121</v>
      </c>
      <c r="D9" s="8">
        <v>14833.000000000002</v>
      </c>
      <c r="E9" s="38" t="s">
        <v>84</v>
      </c>
      <c r="F9" s="38" t="s">
        <v>91</v>
      </c>
    </row>
    <row r="10" spans="1:10" x14ac:dyDescent="0.2">
      <c r="A10" s="3" t="s">
        <v>87</v>
      </c>
      <c r="B10" s="37">
        <v>42285</v>
      </c>
      <c r="C10" s="38">
        <v>8122</v>
      </c>
      <c r="D10" s="8">
        <v>4134</v>
      </c>
      <c r="E10" s="38" t="s">
        <v>88</v>
      </c>
      <c r="F10" s="38"/>
    </row>
    <row r="11" spans="1:10" x14ac:dyDescent="0.2">
      <c r="A11" s="3" t="s">
        <v>87</v>
      </c>
      <c r="B11" s="37">
        <v>42284</v>
      </c>
      <c r="C11" s="38">
        <v>8123</v>
      </c>
      <c r="D11" s="8">
        <v>5509</v>
      </c>
      <c r="E11" s="38" t="s">
        <v>89</v>
      </c>
      <c r="F11" s="38"/>
    </row>
    <row r="12" spans="1:10" ht="15" x14ac:dyDescent="0.25">
      <c r="A12" s="3" t="s">
        <v>83</v>
      </c>
      <c r="B12" s="37">
        <v>42279</v>
      </c>
      <c r="C12" s="38">
        <v>8124</v>
      </c>
      <c r="D12" s="8">
        <v>455.99999999999994</v>
      </c>
      <c r="E12" s="38" t="s">
        <v>92</v>
      </c>
      <c r="F12" s="38"/>
      <c r="H12" s="36" t="s">
        <v>93</v>
      </c>
    </row>
    <row r="13" spans="1:10" ht="15" customHeight="1" x14ac:dyDescent="0.2">
      <c r="A13" s="3" t="s">
        <v>94</v>
      </c>
      <c r="B13" s="37">
        <v>42284</v>
      </c>
      <c r="C13" s="38">
        <v>8125</v>
      </c>
      <c r="D13" s="8">
        <v>7945.9999999999991</v>
      </c>
      <c r="E13" s="38" t="s">
        <v>85</v>
      </c>
      <c r="F13" s="38" t="s">
        <v>95</v>
      </c>
      <c r="H13" s="10" t="s">
        <v>0</v>
      </c>
      <c r="I13" s="39" t="s">
        <v>2</v>
      </c>
    </row>
    <row r="14" spans="1:10" ht="15" x14ac:dyDescent="0.25">
      <c r="A14" s="3" t="s">
        <v>87</v>
      </c>
      <c r="B14" s="37">
        <v>42283</v>
      </c>
      <c r="C14" s="38">
        <v>8126</v>
      </c>
      <c r="D14" s="8">
        <v>6583</v>
      </c>
      <c r="E14" s="38" t="s">
        <v>88</v>
      </c>
      <c r="F14" s="38"/>
      <c r="H14" s="40">
        <v>8114</v>
      </c>
      <c r="I14" s="42">
        <f>INDEX(A:F,MATCH($H14,C:C,0),4)</f>
        <v>14606</v>
      </c>
      <c r="J14" s="12">
        <v>14606</v>
      </c>
    </row>
    <row r="15" spans="1:10" ht="15" x14ac:dyDescent="0.25">
      <c r="A15" s="3" t="s">
        <v>94</v>
      </c>
      <c r="B15" s="37">
        <v>42280</v>
      </c>
      <c r="C15" s="38">
        <v>8127</v>
      </c>
      <c r="D15" s="8">
        <v>4829</v>
      </c>
      <c r="E15" s="38" t="s">
        <v>92</v>
      </c>
      <c r="F15" s="38"/>
      <c r="H15" s="40">
        <v>8117</v>
      </c>
      <c r="I15" s="42">
        <f t="shared" ref="I15:I19" si="1">INDEX(A:F,MATCH($H15,C:C,0),4)</f>
        <v>317</v>
      </c>
      <c r="J15" s="12">
        <v>317</v>
      </c>
    </row>
    <row r="16" spans="1:10" ht="15" x14ac:dyDescent="0.25">
      <c r="A16" s="3" t="s">
        <v>87</v>
      </c>
      <c r="B16" s="37">
        <v>42278</v>
      </c>
      <c r="C16" s="38">
        <v>8128</v>
      </c>
      <c r="D16" s="8">
        <v>1397</v>
      </c>
      <c r="E16" s="38" t="s">
        <v>88</v>
      </c>
      <c r="F16" s="38"/>
      <c r="H16" s="40">
        <v>8123</v>
      </c>
      <c r="I16" s="42">
        <f t="shared" si="1"/>
        <v>5509</v>
      </c>
      <c r="J16" s="12">
        <v>5509</v>
      </c>
    </row>
    <row r="17" spans="1:10" ht="15" x14ac:dyDescent="0.25">
      <c r="A17" s="3" t="s">
        <v>87</v>
      </c>
      <c r="B17" s="37">
        <v>42279</v>
      </c>
      <c r="C17" s="38">
        <v>8129</v>
      </c>
      <c r="D17" s="8">
        <v>20858</v>
      </c>
      <c r="E17" s="38" t="s">
        <v>89</v>
      </c>
      <c r="F17" s="38"/>
      <c r="H17" s="40">
        <v>8127</v>
      </c>
      <c r="I17" s="42">
        <f t="shared" si="1"/>
        <v>4829</v>
      </c>
      <c r="J17" s="12">
        <v>4829</v>
      </c>
    </row>
    <row r="18" spans="1:10" ht="15" x14ac:dyDescent="0.25">
      <c r="A18" s="3" t="s">
        <v>87</v>
      </c>
      <c r="B18" s="37">
        <v>42281</v>
      </c>
      <c r="C18" s="38">
        <v>8130</v>
      </c>
      <c r="D18" s="8">
        <v>9803</v>
      </c>
      <c r="E18" s="38" t="s">
        <v>92</v>
      </c>
      <c r="F18" s="38" t="s">
        <v>96</v>
      </c>
      <c r="H18" s="40">
        <v>8132</v>
      </c>
      <c r="I18" s="42">
        <f t="shared" si="1"/>
        <v>13654</v>
      </c>
      <c r="J18" s="12">
        <v>13654</v>
      </c>
    </row>
    <row r="19" spans="1:10" ht="15" x14ac:dyDescent="0.25">
      <c r="A19" s="3" t="s">
        <v>87</v>
      </c>
      <c r="B19" s="37">
        <v>42282</v>
      </c>
      <c r="C19" s="38">
        <v>8131</v>
      </c>
      <c r="D19" s="8">
        <v>2573</v>
      </c>
      <c r="E19" s="38" t="s">
        <v>84</v>
      </c>
      <c r="F19" s="38" t="s">
        <v>97</v>
      </c>
      <c r="H19" s="40">
        <v>8136</v>
      </c>
      <c r="I19" s="42">
        <f t="shared" si="1"/>
        <v>8191</v>
      </c>
      <c r="J19" s="12">
        <v>8191</v>
      </c>
    </row>
    <row r="20" spans="1:10" x14ac:dyDescent="0.2">
      <c r="A20" s="3" t="s">
        <v>83</v>
      </c>
      <c r="B20" s="37">
        <v>42276</v>
      </c>
      <c r="C20" s="38">
        <v>8132</v>
      </c>
      <c r="D20" s="8">
        <v>13654</v>
      </c>
      <c r="E20" s="38" t="s">
        <v>84</v>
      </c>
      <c r="F20" s="38" t="s">
        <v>98</v>
      </c>
    </row>
    <row r="21" spans="1:10" x14ac:dyDescent="0.2">
      <c r="A21" s="3" t="s">
        <v>87</v>
      </c>
      <c r="B21" s="37">
        <v>42276</v>
      </c>
      <c r="C21" s="38">
        <v>8133</v>
      </c>
      <c r="D21" s="8">
        <v>325</v>
      </c>
      <c r="E21" s="38" t="s">
        <v>92</v>
      </c>
      <c r="F21" s="38" t="s">
        <v>99</v>
      </c>
    </row>
    <row r="22" spans="1:10" x14ac:dyDescent="0.2">
      <c r="A22" s="3" t="s">
        <v>94</v>
      </c>
      <c r="B22" s="37">
        <v>42276</v>
      </c>
      <c r="C22" s="38">
        <v>8134</v>
      </c>
      <c r="D22" s="8">
        <v>6629.0000000000009</v>
      </c>
      <c r="E22" s="38" t="s">
        <v>92</v>
      </c>
      <c r="F22" s="38" t="s">
        <v>100</v>
      </c>
    </row>
    <row r="23" spans="1:10" x14ac:dyDescent="0.2">
      <c r="A23" s="3" t="s">
        <v>87</v>
      </c>
      <c r="B23" s="37">
        <v>42279</v>
      </c>
      <c r="C23" s="38">
        <v>8135</v>
      </c>
      <c r="D23" s="8">
        <v>305</v>
      </c>
      <c r="E23" s="38" t="s">
        <v>88</v>
      </c>
      <c r="F23" s="38"/>
    </row>
    <row r="24" spans="1:10" x14ac:dyDescent="0.2">
      <c r="A24" s="3" t="s">
        <v>87</v>
      </c>
      <c r="B24" s="37">
        <v>42278</v>
      </c>
      <c r="C24" s="38">
        <v>8136</v>
      </c>
      <c r="D24" s="8">
        <v>8191</v>
      </c>
      <c r="E24" s="38" t="s">
        <v>92</v>
      </c>
      <c r="F24" s="38" t="s">
        <v>101</v>
      </c>
    </row>
    <row r="25" spans="1:10" x14ac:dyDescent="0.2">
      <c r="A25" s="3" t="s">
        <v>83</v>
      </c>
      <c r="B25" s="37">
        <v>42276</v>
      </c>
      <c r="C25" s="38">
        <v>8137</v>
      </c>
      <c r="D25" s="8">
        <v>14051</v>
      </c>
      <c r="E25" s="38" t="s">
        <v>85</v>
      </c>
      <c r="F25" s="38"/>
    </row>
  </sheetData>
  <conditionalFormatting sqref="C2:C25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7-1</vt:lpstr>
      <vt:lpstr>7-2</vt:lpstr>
      <vt:lpstr>7-3</vt:lpstr>
      <vt:lpstr>Заказы</vt:lpstr>
      <vt:lpstr>Сотрудники</vt:lpstr>
      <vt:lpstr>7-4</vt:lpstr>
      <vt:lpstr>ЗАДАНИЕ</vt:lpstr>
    </vt:vector>
  </TitlesOfParts>
  <Company>Knauf Service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YakushevD</dc:creator>
  <cp:lastModifiedBy>nsm</cp:lastModifiedBy>
  <dcterms:created xsi:type="dcterms:W3CDTF">2015-06-21T15:43:55Z</dcterms:created>
  <dcterms:modified xsi:type="dcterms:W3CDTF">2023-11-28T12:40:11Z</dcterms:modified>
</cp:coreProperties>
</file>