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Save\PycharmProjects\data_analysis\OtherModule\Excel\"/>
    </mc:Choice>
  </mc:AlternateContent>
  <xr:revisionPtr revIDLastSave="0" documentId="13_ncr:1_{A547DD24-24C6-455F-AA31-DA346599883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4-1" sheetId="3" r:id="rId1"/>
    <sheet name="4-2" sheetId="4" r:id="rId2"/>
    <sheet name="Лист1" sheetId="6" state="hidden" r:id="rId3"/>
    <sheet name="ЗАДАНИЕ1" sheetId="5" r:id="rId4"/>
    <sheet name="ЗАДАНИЕ2" sheetId="7" r:id="rId5"/>
  </sheets>
  <definedNames>
    <definedName name="_xlnm._FilterDatabase" localSheetId="0" hidden="1">'4-1'!$A$1:$D$33</definedName>
    <definedName name="_xlnm._FilterDatabase" localSheetId="1" hidden="1">'4-2'!$A$1:$F$29</definedName>
    <definedName name="_xlnm.Print_Area" localSheetId="1">'4-2'!$A$1:$J$25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7" l="1"/>
  <c r="E8" i="7"/>
  <c r="E6" i="7"/>
  <c r="E4" i="7"/>
  <c r="E2" i="7"/>
  <c r="J17" i="5"/>
  <c r="J18" i="5"/>
  <c r="J19" i="5"/>
  <c r="J20" i="5"/>
  <c r="J16" i="5"/>
  <c r="J13" i="5"/>
  <c r="J12" i="5"/>
  <c r="J11" i="5"/>
  <c r="J8" i="5"/>
  <c r="J7" i="5"/>
  <c r="J4" i="5"/>
  <c r="J3" i="5"/>
  <c r="J2" i="5"/>
  <c r="I17" i="4"/>
  <c r="I18" i="4"/>
  <c r="I19" i="4"/>
  <c r="I20" i="4"/>
  <c r="I16" i="4"/>
  <c r="I13" i="4"/>
  <c r="I12" i="4"/>
  <c r="I11" i="4"/>
  <c r="I8" i="4"/>
  <c r="I7" i="4"/>
  <c r="I4" i="4"/>
  <c r="I3" i="4"/>
  <c r="I2" i="4"/>
  <c r="G9" i="3"/>
  <c r="G8" i="3"/>
  <c r="G7" i="3"/>
  <c r="G12" i="3"/>
  <c r="G14" i="3"/>
  <c r="G13" i="3"/>
  <c r="G4" i="3"/>
  <c r="G3" i="3"/>
  <c r="G2" i="3"/>
</calcChain>
</file>

<file path=xl/sharedStrings.xml><?xml version="1.0" encoding="utf-8"?>
<sst xmlns="http://schemas.openxmlformats.org/spreadsheetml/2006/main" count="446" uniqueCount="275">
  <si>
    <t>Минимальная сумма заказа</t>
  </si>
  <si>
    <t>Максимальная сумма заказа</t>
  </si>
  <si>
    <t>Средняя сумма заказа</t>
  </si>
  <si>
    <t>Заказов, оформленных сотрудниками:</t>
  </si>
  <si>
    <t>Задание</t>
  </si>
  <si>
    <t>Результат</t>
  </si>
  <si>
    <t>Количество Заказов</t>
  </si>
  <si>
    <t>1-ый</t>
  </si>
  <si>
    <t>2-ой</t>
  </si>
  <si>
    <t>3-ий</t>
  </si>
  <si>
    <t>Рейтинг по стоимости заказа (Я=&gt;А):</t>
  </si>
  <si>
    <t>Рейтинг по стоимости заказа (А=&gt;Я):</t>
  </si>
  <si>
    <t>Заказов, оформл. в:</t>
  </si>
  <si>
    <t>Сотрудник</t>
  </si>
  <si>
    <t>Дата</t>
  </si>
  <si>
    <t>Стоимость</t>
  </si>
  <si>
    <t>Код</t>
  </si>
  <si>
    <t>617-43142</t>
  </si>
  <si>
    <t>927-45242</t>
  </si>
  <si>
    <t>481-34978</t>
  </si>
  <si>
    <t>766-16955</t>
  </si>
  <si>
    <t>493-50551</t>
  </si>
  <si>
    <t>583-88725</t>
  </si>
  <si>
    <t>617-82282</t>
  </si>
  <si>
    <t>582-78925</t>
  </si>
  <si>
    <t>858-31465</t>
  </si>
  <si>
    <t>755-56137</t>
  </si>
  <si>
    <t>785-45083</t>
  </si>
  <si>
    <t>805-31259</t>
  </si>
  <si>
    <t>441-55516</t>
  </si>
  <si>
    <t>274-65764</t>
  </si>
  <si>
    <t>314-21359</t>
  </si>
  <si>
    <t>926-14328</t>
  </si>
  <si>
    <t>681-55430</t>
  </si>
  <si>
    <t>343-44831</t>
  </si>
  <si>
    <t>289-86020</t>
  </si>
  <si>
    <t>781-31789</t>
  </si>
  <si>
    <t>624-42509</t>
  </si>
  <si>
    <t>747-28683</t>
  </si>
  <si>
    <t>324-39959</t>
  </si>
  <si>
    <t>657-86899</t>
  </si>
  <si>
    <t>Бутылкин М.П.</t>
  </si>
  <si>
    <t>Лентяева А.М.</t>
  </si>
  <si>
    <t>Чудакова М.А.</t>
  </si>
  <si>
    <t>Город</t>
  </si>
  <si>
    <t>Москва</t>
  </si>
  <si>
    <t>Воронеж</t>
  </si>
  <si>
    <t>Владимир</t>
  </si>
  <si>
    <t>Саратов</t>
  </si>
  <si>
    <t>Средняя сумма заказа, руб.</t>
  </si>
  <si>
    <t>Заказов с доставкой</t>
  </si>
  <si>
    <t>п652ар64</t>
  </si>
  <si>
    <t>к944тм177</t>
  </si>
  <si>
    <t>у936ар33</t>
  </si>
  <si>
    <t>в390ст64</t>
  </si>
  <si>
    <t>у679ар33</t>
  </si>
  <si>
    <t>у732тм33</t>
  </si>
  <si>
    <t>Заказов без доставки</t>
  </si>
  <si>
    <t>Брянск</t>
  </si>
  <si>
    <t>м280ст32</t>
  </si>
  <si>
    <t>у735ар132</t>
  </si>
  <si>
    <t>а699тп132</t>
  </si>
  <si>
    <t>№ авто</t>
  </si>
  <si>
    <t>https://vk.com/vba_excel</t>
  </si>
  <si>
    <t>https://vk.com/excel_finance</t>
  </si>
  <si>
    <t>БИЗНЕС В EXCEL</t>
  </si>
  <si>
    <t>https://vk.com/access_help_excel_vba</t>
  </si>
  <si>
    <t>Помощь MS Access, Excel, готовые базы данных,VBA</t>
  </si>
  <si>
    <t>https://vk.com/officeguru</t>
  </si>
  <si>
    <t>Microsoft Office Excel и Word</t>
  </si>
  <si>
    <t>Финансовый анализ в Excel</t>
  </si>
  <si>
    <t>https://vk.com/finalytics</t>
  </si>
  <si>
    <t>Microsoft Excel - группа работает!</t>
  </si>
  <si>
    <t>https://vk.com/msexcel_ru</t>
  </si>
  <si>
    <t>https://vk.com/youcanexcel</t>
  </si>
  <si>
    <t>Microsoft Excel - это просто!</t>
  </si>
  <si>
    <t>Microsoft &amp; VBA; Excel; Word; Макросы (Эксель)</t>
  </si>
  <si>
    <t>https://vk.com/excel_nsk</t>
  </si>
  <si>
    <t>https://vk.com/club56704440</t>
  </si>
  <si>
    <t>Microsoft Excel</t>
  </si>
  <si>
    <t>Практичный Excel</t>
  </si>
  <si>
    <t>https://vk.com/excelpractic</t>
  </si>
  <si>
    <t>https://vk.com/excelworks</t>
  </si>
  <si>
    <t>Excel. Статьи. Решения. Помощь по работе в Excel</t>
  </si>
  <si>
    <t>https://vk.com/club59779595</t>
  </si>
  <si>
    <t>Delphi c++ visual basic microsoft word excel</t>
  </si>
  <si>
    <t>https://vk.com/sirexcel</t>
  </si>
  <si>
    <t>Excel - уроки и помощь</t>
  </si>
  <si>
    <t>https://vk.com/excelfordummies</t>
  </si>
  <si>
    <t>MS Excel - руководство пользователя</t>
  </si>
  <si>
    <t>https://vk.com/vbaexcel</t>
  </si>
  <si>
    <t>Microsoft Excel и макросы VBA</t>
  </si>
  <si>
    <t>+</t>
  </si>
  <si>
    <t>Microsoft Office: Excel, Word, Powerpoint. Эксель Таблица, Презентация. Офис. Ворд. Скачать Шаблоны!</t>
  </si>
  <si>
    <t>https://vk.com/excelwordpowerpoint</t>
  </si>
  <si>
    <t>https://vk.com/student_live555</t>
  </si>
  <si>
    <t>ДИПЛОМЫ, КУРСОВЫЕ, РЕФЕРАТЫ, ОТЧЕТЫ, EXCEL, КЕЙС</t>
  </si>
  <si>
    <t>https://vk.com/zachetstudentamru</t>
  </si>
  <si>
    <t>Решение задач по информатике(EXCEL,ПАСКАЛЬ,JAVA)</t>
  </si>
  <si>
    <t>https://vk.com/vbahelp</t>
  </si>
  <si>
    <t>Помощь в Visual Basic, VBA, Excel студенту на 5+</t>
  </si>
  <si>
    <t>https://vk.com/ms_office_specialist</t>
  </si>
  <si>
    <t>Помощь по Microsoft Office: Access, Excel, Word</t>
  </si>
  <si>
    <t>https://vk.com/club48741370</t>
  </si>
  <si>
    <t>Решение задач по информатике (Pascal,Excel т.д)</t>
  </si>
  <si>
    <t>https://vk.com/club51809790</t>
  </si>
  <si>
    <t>СТАТИСТИКА ЭКОНОМЕТРИКА SPSS EVIEWS STATA EXCEL</t>
  </si>
  <si>
    <t>https://vk.com/student_helper</t>
  </si>
  <si>
    <t>https://vk.com/club22145230</t>
  </si>
  <si>
    <t>========================= Помощь по MS Excel, MS Access, MS Powerpoint, MS Word ====================</t>
  </si>
  <si>
    <t>https://vk.com/club13341015</t>
  </si>
  <si>
    <t>Microsoft Excel + VBA</t>
  </si>
  <si>
    <t>https://vk.com/clubexcel</t>
  </si>
  <si>
    <t>MS Excel обучение, советы, помощь</t>
  </si>
  <si>
    <t>https://vk.com/msexcelvba</t>
  </si>
  <si>
    <t>MS Excel | VBA | Маросы ✔</t>
  </si>
  <si>
    <t>https://vk.com/excel_vba_macros</t>
  </si>
  <si>
    <t>Microsoft Excel, Visual Basic (Макросы в Excel)</t>
  </si>
  <si>
    <t>https://vk.com/club53456846</t>
  </si>
  <si>
    <t>EXCEL ДЛЯ НАЧИНАЮЩИХ (видео уроки)</t>
  </si>
  <si>
    <t>MS Excel Помощь Обучение</t>
  </si>
  <si>
    <t>https://vk.com/club98655547</t>
  </si>
  <si>
    <t>Програмирование С/C++/C#. MS Word,Excel,Access</t>
  </si>
  <si>
    <t>https://vk.com/club25394725</t>
  </si>
  <si>
    <t>https://vk.com/doexcellent</t>
  </si>
  <si>
    <t>Анализ данных в Microsoft Excel</t>
  </si>
  <si>
    <t>Акулы Excel</t>
  </si>
  <si>
    <t>https://vk.com/club77001582</t>
  </si>
  <si>
    <t>Курсы Excel, обучение (Эксель) СПб</t>
  </si>
  <si>
    <t>https://vk.com/excelspb</t>
  </si>
  <si>
    <t>Решение задач по ACCESS статистике VBA EXCEL</t>
  </si>
  <si>
    <t>https://vk.com/club57438704</t>
  </si>
  <si>
    <t>https://vk.com/ldocs</t>
  </si>
  <si>
    <t>Excel и Power Point на заказ</t>
  </si>
  <si>
    <t>Управленческая таблица/воронка продаж в Excel</t>
  </si>
  <si>
    <t>https://vk.com/analizlidov</t>
  </si>
  <si>
    <t>MS Excel для новичков и профи</t>
  </si>
  <si>
    <t>https://vk.com/excel2ru</t>
  </si>
  <si>
    <t>https://vk.com/excel_pomoshnik</t>
  </si>
  <si>
    <t>Excel Видео Уроки Макросы ABC анализ</t>
  </si>
  <si>
    <t>https://vk.com/excel_pro</t>
  </si>
  <si>
    <t>Практические приёмы работы в Excel</t>
  </si>
  <si>
    <t>https://vk.com/excelprofi</t>
  </si>
  <si>
    <t>илья гришин</t>
  </si>
  <si>
    <t>Excel-помощник</t>
  </si>
  <si>
    <t>Контрольные работы в EXCEL, ACCESS</t>
  </si>
  <si>
    <t>https://vk.com/club99629942</t>
  </si>
  <si>
    <t>https://vk.com/club21295918</t>
  </si>
  <si>
    <t>...в Microsoft Office, текстовый редактор Word,электронные таблицы Excel, презентации Power Point, базы данных Access,</t>
  </si>
  <si>
    <t>https://vk.com/ivan_excel</t>
  </si>
  <si>
    <t>Курсы по Microsoft Excel</t>
  </si>
  <si>
    <t>https://vk.com/microsoftexcel3_7_10_13</t>
  </si>
  <si>
    <t>Решение бизнес задач в Excel + VBA</t>
  </si>
  <si>
    <t>https://vk.com/excelplusvba</t>
  </si>
  <si>
    <t>Microsoft Office, Excel, Word 2003/7/10/13</t>
  </si>
  <si>
    <t>https://vk.com/id_statanaliz_info</t>
  </si>
  <si>
    <t>Статистика и анализ данных в Excel</t>
  </si>
  <si>
    <t>Учет расходов в Excel. Android приложение.</t>
  </si>
  <si>
    <t>https://vk.com/mofix</t>
  </si>
  <si>
    <t>https://vk.com/club38477142</t>
  </si>
  <si>
    <t>Excel. Просто. Понятно. Доступно</t>
  </si>
  <si>
    <t>https://vk.com/club37693990</t>
  </si>
  <si>
    <t>https://vk.com/econometrica</t>
  </si>
  <si>
    <t>Репетитор по эконометрике, статистике, анализу данных (SPSS, Stata, STATISTICA, EViews, Excel), теории вероятностей, экономике (основы экономики, микроэкономика)…</t>
  </si>
  <si>
    <t>https://vk.com/info301</t>
  </si>
  <si>
    <t>Word, Excel, PowerPoint. Набор текста. Уроки</t>
  </si>
  <si>
    <t>Дистанционный мастер-класс Excel</t>
  </si>
  <si>
    <t>https://vk.com/excelskype</t>
  </si>
  <si>
    <t>костя Жи</t>
  </si>
  <si>
    <t>Excel по Skype</t>
  </si>
  <si>
    <t>https://vk.com/excelsolver</t>
  </si>
  <si>
    <t>Excel-VBA (Exel, Эксель, Ексель, google табл)</t>
  </si>
  <si>
    <t>https://vk.com/excel_kiev</t>
  </si>
  <si>
    <t>https://vk.com/excel_macros</t>
  </si>
  <si>
    <t>Excel-VBA-VB.net|Эксель-Ворд-Макросы</t>
  </si>
  <si>
    <t>https://vk.com/specialist_ru</t>
  </si>
  <si>
    <t>ссылка</t>
  </si>
  <si>
    <t>название</t>
  </si>
  <si>
    <t>брать</t>
  </si>
  <si>
    <t>№ в поиске</t>
  </si>
  <si>
    <t>комментарий</t>
  </si>
  <si>
    <t>моя</t>
  </si>
  <si>
    <t>planetaexcel</t>
  </si>
  <si>
    <t>excel2</t>
  </si>
  <si>
    <t>excelcentral</t>
  </si>
  <si>
    <t>сводн таблиц</t>
  </si>
  <si>
    <t>консолидация</t>
  </si>
  <si>
    <t>диаграмма excel</t>
  </si>
  <si>
    <t>ДВССЫЛ</t>
  </si>
  <si>
    <t>Visual Basic</t>
  </si>
  <si>
    <t>VBA макросы</t>
  </si>
  <si>
    <t>Код Заказа</t>
  </si>
  <si>
    <t>Код Клиента</t>
  </si>
  <si>
    <t>Код Сотрудника</t>
  </si>
  <si>
    <t>Дата отправки</t>
  </si>
  <si>
    <t>Стоимость заказа</t>
  </si>
  <si>
    <t>Страна Получателя</t>
  </si>
  <si>
    <t>№ страховки</t>
  </si>
  <si>
    <t>ERNSH</t>
  </si>
  <si>
    <t>MAR</t>
  </si>
  <si>
    <t>Австрия</t>
  </si>
  <si>
    <t>BNC682</t>
  </si>
  <si>
    <t>RANCH</t>
  </si>
  <si>
    <t>NIK</t>
  </si>
  <si>
    <t>Количество заказов со страховкой</t>
  </si>
  <si>
    <t>TOMSP</t>
  </si>
  <si>
    <t>Германия</t>
  </si>
  <si>
    <t>Нет страховок</t>
  </si>
  <si>
    <t>SUPRD</t>
  </si>
  <si>
    <t>BNC582</t>
  </si>
  <si>
    <t>HANAR</t>
  </si>
  <si>
    <t>Бразилия</t>
  </si>
  <si>
    <t>VICTE</t>
  </si>
  <si>
    <t>RICSU</t>
  </si>
  <si>
    <t>KAT</t>
  </si>
  <si>
    <t>Швейцария</t>
  </si>
  <si>
    <t>BNC367</t>
  </si>
  <si>
    <t>WARTH</t>
  </si>
  <si>
    <t>Заказов, оформленных сотрудниками в:</t>
  </si>
  <si>
    <t>WELLI</t>
  </si>
  <si>
    <t>HILAA</t>
  </si>
  <si>
    <t>Италия</t>
  </si>
  <si>
    <t>BNC755</t>
  </si>
  <si>
    <t>CHOPS</t>
  </si>
  <si>
    <t>CENTC</t>
  </si>
  <si>
    <t>BNC365</t>
  </si>
  <si>
    <t>Средняя сумма заказа, $</t>
  </si>
  <si>
    <t>RATTC</t>
  </si>
  <si>
    <t>OTTIK</t>
  </si>
  <si>
    <t>QUEDE</t>
  </si>
  <si>
    <t>BNC796</t>
  </si>
  <si>
    <t>BNC599</t>
  </si>
  <si>
    <t>GROSR</t>
  </si>
  <si>
    <t>BNC729</t>
  </si>
  <si>
    <t>FRANK</t>
  </si>
  <si>
    <t>BNC806</t>
  </si>
  <si>
    <t>WHITC</t>
  </si>
  <si>
    <t>Код заказа</t>
  </si>
  <si>
    <t>Сумма заказа, р</t>
  </si>
  <si>
    <t>12-001</t>
  </si>
  <si>
    <t>Общая сумма заказов</t>
  </si>
  <si>
    <t>12-002</t>
  </si>
  <si>
    <t>12-003</t>
  </si>
  <si>
    <t>12-004</t>
  </si>
  <si>
    <t>12-005</t>
  </si>
  <si>
    <t>12-006</t>
  </si>
  <si>
    <t>12-007</t>
  </si>
  <si>
    <t>12-008</t>
  </si>
  <si>
    <t>12-009</t>
  </si>
  <si>
    <t>Количество заказов</t>
  </si>
  <si>
    <t>12-010</t>
  </si>
  <si>
    <t>12-011</t>
  </si>
  <si>
    <t>12-012</t>
  </si>
  <si>
    <t>12-013</t>
  </si>
  <si>
    <t>12-014</t>
  </si>
  <si>
    <t>12-015</t>
  </si>
  <si>
    <t>12-016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</si>
  <si>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</si>
  <si>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</si>
  <si>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</si>
  <si>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</si>
  <si>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</si>
  <si>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</si>
  <si>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</si>
  <si>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</si>
  <si>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</si>
  <si>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</si>
  <si>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</si>
  <si>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</si>
  <si>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12-029</t>
  </si>
  <si>
    <t>12-030</t>
  </si>
  <si>
    <t>12-031</t>
  </si>
  <si>
    <t>12-032</t>
  </si>
  <si>
    <t>12-033</t>
  </si>
  <si>
    <t>12-034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</si>
</sst>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₽_-;\-* #,##0\ _₽_-;_-* &quot;-&quot;\ _₽_-;_-@_-"/>
    <numFmt numFmtId="165" formatCode="_-* #,##0.00_р_._-;\-* #,##0.00_р_._-;_-* &quot;-&quot;??_р_._-;_-@_-"/>
    <numFmt numFmtId="166" formatCode="[$$-80A]#,##0.00;\-[$$-80A]#,##0.00"/>
    <numFmt numFmtId="167" formatCode="_-* #,##0_р_._-;\-* #,##0_р_._-;_-* &quot;-&quot;??_р_._-;_-@_-"/>
  </numFmts>
  <fonts count="10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theme="1"/>
      <name val="Arial"/>
      <family val="2"/>
      <charset val="204"/>
    </font>
    <font>
      <u/>
      <sz val="11"/>
      <color theme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color theme="0" tint="-0.499984740745262"/>
      <name val="Arial"/>
      <family val="2"/>
      <charset val="204"/>
    </font>
    <font>
      <sz val="11"/>
      <color theme="0" tint="-0.49998474074526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rgb="FF92D050"/>
        <bgColor indexed="21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7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1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/>
    <xf numFmtId="0" fontId="3" fillId="3" borderId="1" xfId="0" quotePrefix="1" applyFont="1" applyFill="1" applyBorder="1" applyAlignment="1">
      <alignment horizontal="center"/>
    </xf>
    <xf numFmtId="167" fontId="0" fillId="0" borderId="1" xfId="1" applyNumberFormat="1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1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4" fillId="0" borderId="0" xfId="0" applyFont="1"/>
    <xf numFmtId="0" fontId="4" fillId="4" borderId="4" xfId="0" applyFont="1" applyFill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0" borderId="0" xfId="2"/>
    <xf numFmtId="0" fontId="0" fillId="0" borderId="0" xfId="0" applyAlignment="1">
      <alignment wrapText="1"/>
    </xf>
    <xf numFmtId="0" fontId="0" fillId="0" borderId="0" xfId="0" quotePrefix="1"/>
    <xf numFmtId="49" fontId="3" fillId="0" borderId="2" xfId="0" quotePrefix="1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49" fontId="3" fillId="0" borderId="0" xfId="0" quotePrefix="1" applyNumberFormat="1" applyFont="1" applyAlignment="1">
      <alignment horizontal="center"/>
    </xf>
    <xf numFmtId="0" fontId="3" fillId="0" borderId="0" xfId="4" applyFont="1"/>
    <xf numFmtId="0" fontId="8" fillId="0" borderId="0" xfId="4" applyFont="1"/>
    <xf numFmtId="1" fontId="9" fillId="0" borderId="0" xfId="1" applyNumberFormat="1" applyFont="1"/>
    <xf numFmtId="0" fontId="3" fillId="0" borderId="1" xfId="4" applyFont="1" applyBorder="1"/>
    <xf numFmtId="0" fontId="2" fillId="5" borderId="1" xfId="4" applyFont="1" applyFill="1" applyBorder="1" applyAlignment="1">
      <alignment horizontal="center" vertical="center" wrapText="1"/>
    </xf>
    <xf numFmtId="0" fontId="2" fillId="5" borderId="1" xfId="5" applyFont="1" applyFill="1" applyBorder="1" applyAlignment="1">
      <alignment horizontal="left" vertical="center"/>
    </xf>
    <xf numFmtId="0" fontId="2" fillId="0" borderId="1" xfId="3" applyNumberFormat="1" applyFont="1" applyFill="1" applyBorder="1" applyAlignment="1">
      <alignment vertical="center"/>
    </xf>
  </cellXfs>
  <cellStyles count="6">
    <cellStyle name="Гиперссылка" xfId="2" builtinId="8"/>
    <cellStyle name="Обычный" xfId="0" builtinId="0"/>
    <cellStyle name="Обычный_Логика и форматирование" xfId="5" xr:uid="{00000000-0005-0000-0000-000002000000}"/>
    <cellStyle name="Обычный_Функции ЕСЛИ и ВПР" xfId="4" xr:uid="{00000000-0005-0000-0000-000003000000}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33130</xdr:colOff>
      <xdr:row>7</xdr:row>
      <xdr:rowOff>157371</xdr:rowOff>
    </xdr:from>
    <xdr:to>
      <xdr:col>13</xdr:col>
      <xdr:colOff>417029</xdr:colOff>
      <xdr:row>15</xdr:row>
      <xdr:rowOff>135836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218543" y="1548849"/>
          <a:ext cx="3133725" cy="1485900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ответы на задачи, описанные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олученные результаты сравнить с соответствующими значениями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41413</xdr:colOff>
      <xdr:row>13</xdr:row>
      <xdr:rowOff>0</xdr:rowOff>
    </xdr:from>
    <xdr:to>
      <xdr:col>15</xdr:col>
      <xdr:colOff>425312</xdr:colOff>
      <xdr:row>20</xdr:row>
      <xdr:rowOff>160683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384196" y="2459935"/>
          <a:ext cx="3133725" cy="1485900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ответы на задачи, описанные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олученные результаты сравнить с соответствующими значениями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J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9524</xdr:rowOff>
    </xdr:from>
    <xdr:to>
      <xdr:col>11</xdr:col>
      <xdr:colOff>647701</xdr:colOff>
      <xdr:row>11</xdr:row>
      <xdr:rowOff>38099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191375" y="952499"/>
          <a:ext cx="3324226" cy="1323975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ычислить значения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в соответствии с заголовками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равнить полученные результаты со значениями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vk.com/excelwordpowerpoint" TargetMode="External"/><Relationship Id="rId18" Type="http://schemas.openxmlformats.org/officeDocument/2006/relationships/hyperlink" Target="https://vk.com/club48741370" TargetMode="External"/><Relationship Id="rId26" Type="http://schemas.openxmlformats.org/officeDocument/2006/relationships/hyperlink" Target="https://vk.com/club25394725" TargetMode="External"/><Relationship Id="rId39" Type="http://schemas.openxmlformats.org/officeDocument/2006/relationships/hyperlink" Target="https://vk.com/club21295918" TargetMode="External"/><Relationship Id="rId21" Type="http://schemas.openxmlformats.org/officeDocument/2006/relationships/hyperlink" Target="https://vk.com/clubexcel" TargetMode="External"/><Relationship Id="rId34" Type="http://schemas.openxmlformats.org/officeDocument/2006/relationships/hyperlink" Target="https://vk.com/excel_pomoshnik" TargetMode="External"/><Relationship Id="rId42" Type="http://schemas.openxmlformats.org/officeDocument/2006/relationships/hyperlink" Target="https://vk.com/excelplusvba" TargetMode="External"/><Relationship Id="rId47" Type="http://schemas.openxmlformats.org/officeDocument/2006/relationships/hyperlink" Target="https://vk.com/econometrica" TargetMode="External"/><Relationship Id="rId50" Type="http://schemas.openxmlformats.org/officeDocument/2006/relationships/hyperlink" Target="https://vk.com/excelsolver" TargetMode="External"/><Relationship Id="rId7" Type="http://schemas.openxmlformats.org/officeDocument/2006/relationships/hyperlink" Target="https://vk.com/excelpractic" TargetMode="External"/><Relationship Id="rId2" Type="http://schemas.openxmlformats.org/officeDocument/2006/relationships/hyperlink" Target="https://vk.com/msexcel_ru" TargetMode="External"/><Relationship Id="rId16" Type="http://schemas.openxmlformats.org/officeDocument/2006/relationships/hyperlink" Target="https://vk.com/vbahelp" TargetMode="External"/><Relationship Id="rId29" Type="http://schemas.openxmlformats.org/officeDocument/2006/relationships/hyperlink" Target="https://vk.com/excelspb" TargetMode="External"/><Relationship Id="rId11" Type="http://schemas.openxmlformats.org/officeDocument/2006/relationships/hyperlink" Target="https://vk.com/excelfordummies" TargetMode="External"/><Relationship Id="rId24" Type="http://schemas.openxmlformats.org/officeDocument/2006/relationships/hyperlink" Target="https://vk.com/club53456846" TargetMode="External"/><Relationship Id="rId32" Type="http://schemas.openxmlformats.org/officeDocument/2006/relationships/hyperlink" Target="https://vk.com/analizlidov" TargetMode="External"/><Relationship Id="rId37" Type="http://schemas.openxmlformats.org/officeDocument/2006/relationships/hyperlink" Target="https://vk.com/excelprofi" TargetMode="External"/><Relationship Id="rId40" Type="http://schemas.openxmlformats.org/officeDocument/2006/relationships/hyperlink" Target="https://vk.com/ivan_excel" TargetMode="External"/><Relationship Id="rId45" Type="http://schemas.openxmlformats.org/officeDocument/2006/relationships/hyperlink" Target="https://vk.com/club38477142" TargetMode="External"/><Relationship Id="rId53" Type="http://schemas.openxmlformats.org/officeDocument/2006/relationships/hyperlink" Target="https://vk.com/specialist_ru" TargetMode="External"/><Relationship Id="rId5" Type="http://schemas.openxmlformats.org/officeDocument/2006/relationships/hyperlink" Target="https://vk.com/club56704440" TargetMode="External"/><Relationship Id="rId10" Type="http://schemas.openxmlformats.org/officeDocument/2006/relationships/hyperlink" Target="https://vk.com/sirexcel" TargetMode="External"/><Relationship Id="rId19" Type="http://schemas.openxmlformats.org/officeDocument/2006/relationships/hyperlink" Target="https://vk.com/club51809790" TargetMode="External"/><Relationship Id="rId31" Type="http://schemas.openxmlformats.org/officeDocument/2006/relationships/hyperlink" Target="https://vk.com/ldocs" TargetMode="External"/><Relationship Id="rId44" Type="http://schemas.openxmlformats.org/officeDocument/2006/relationships/hyperlink" Target="https://vk.com/mofix" TargetMode="External"/><Relationship Id="rId52" Type="http://schemas.openxmlformats.org/officeDocument/2006/relationships/hyperlink" Target="https://vk.com/excel_macros" TargetMode="External"/><Relationship Id="rId4" Type="http://schemas.openxmlformats.org/officeDocument/2006/relationships/hyperlink" Target="https://vk.com/excel_nsk" TargetMode="External"/><Relationship Id="rId9" Type="http://schemas.openxmlformats.org/officeDocument/2006/relationships/hyperlink" Target="https://vk.com/club59779595" TargetMode="External"/><Relationship Id="rId14" Type="http://schemas.openxmlformats.org/officeDocument/2006/relationships/hyperlink" Target="https://vk.com/student_live555" TargetMode="External"/><Relationship Id="rId22" Type="http://schemas.openxmlformats.org/officeDocument/2006/relationships/hyperlink" Target="https://vk.com/msexcelvba" TargetMode="External"/><Relationship Id="rId27" Type="http://schemas.openxmlformats.org/officeDocument/2006/relationships/hyperlink" Target="https://vk.com/doexcellent" TargetMode="External"/><Relationship Id="rId30" Type="http://schemas.openxmlformats.org/officeDocument/2006/relationships/hyperlink" Target="https://vk.com/club57438704" TargetMode="External"/><Relationship Id="rId35" Type="http://schemas.openxmlformats.org/officeDocument/2006/relationships/hyperlink" Target="https://vk.com/excel_pro" TargetMode="External"/><Relationship Id="rId43" Type="http://schemas.openxmlformats.org/officeDocument/2006/relationships/hyperlink" Target="https://vk.com/id_statanaliz_info" TargetMode="External"/><Relationship Id="rId48" Type="http://schemas.openxmlformats.org/officeDocument/2006/relationships/hyperlink" Target="https://vk.com/info301" TargetMode="External"/><Relationship Id="rId8" Type="http://schemas.openxmlformats.org/officeDocument/2006/relationships/hyperlink" Target="https://vk.com/excelworks" TargetMode="External"/><Relationship Id="rId51" Type="http://schemas.openxmlformats.org/officeDocument/2006/relationships/hyperlink" Target="https://vk.com/excel_kiev" TargetMode="External"/><Relationship Id="rId3" Type="http://schemas.openxmlformats.org/officeDocument/2006/relationships/hyperlink" Target="https://vk.com/youcanexcel" TargetMode="External"/><Relationship Id="rId12" Type="http://schemas.openxmlformats.org/officeDocument/2006/relationships/hyperlink" Target="https://vk.com/vbaexcel" TargetMode="External"/><Relationship Id="rId17" Type="http://schemas.openxmlformats.org/officeDocument/2006/relationships/hyperlink" Target="https://vk.com/ms_office_specialist" TargetMode="External"/><Relationship Id="rId25" Type="http://schemas.openxmlformats.org/officeDocument/2006/relationships/hyperlink" Target="https://vk.com/club98655547" TargetMode="External"/><Relationship Id="rId33" Type="http://schemas.openxmlformats.org/officeDocument/2006/relationships/hyperlink" Target="https://vk.com/excel2ru" TargetMode="External"/><Relationship Id="rId38" Type="http://schemas.openxmlformats.org/officeDocument/2006/relationships/hyperlink" Target="https://vk.com/club99629942" TargetMode="External"/><Relationship Id="rId46" Type="http://schemas.openxmlformats.org/officeDocument/2006/relationships/hyperlink" Target="https://vk.com/club37693990" TargetMode="External"/><Relationship Id="rId20" Type="http://schemas.openxmlformats.org/officeDocument/2006/relationships/hyperlink" Target="https://vk.com/club13341015" TargetMode="External"/><Relationship Id="rId41" Type="http://schemas.openxmlformats.org/officeDocument/2006/relationships/hyperlink" Target="https://vk.com/microsoftexcel3_7_10_13" TargetMode="External"/><Relationship Id="rId54" Type="http://schemas.openxmlformats.org/officeDocument/2006/relationships/printerSettings" Target="../printerSettings/printerSettings3.bin"/><Relationship Id="rId1" Type="http://schemas.openxmlformats.org/officeDocument/2006/relationships/hyperlink" Target="https://vk.com/finalytics" TargetMode="External"/><Relationship Id="rId6" Type="http://schemas.openxmlformats.org/officeDocument/2006/relationships/hyperlink" Target="https://vk.com/club56704440" TargetMode="External"/><Relationship Id="rId15" Type="http://schemas.openxmlformats.org/officeDocument/2006/relationships/hyperlink" Target="https://vk.com/zachetstudentamru" TargetMode="External"/><Relationship Id="rId23" Type="http://schemas.openxmlformats.org/officeDocument/2006/relationships/hyperlink" Target="https://vk.com/excel_vba_macros" TargetMode="External"/><Relationship Id="rId28" Type="http://schemas.openxmlformats.org/officeDocument/2006/relationships/hyperlink" Target="https://vk.com/club77001582" TargetMode="External"/><Relationship Id="rId36" Type="http://schemas.openxmlformats.org/officeDocument/2006/relationships/hyperlink" Target="https://vk.com/excel_pro" TargetMode="External"/><Relationship Id="rId49" Type="http://schemas.openxmlformats.org/officeDocument/2006/relationships/hyperlink" Target="https://vk.com/excelskyp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33"/>
  <sheetViews>
    <sheetView zoomScale="115" zoomScaleNormal="115" workbookViewId="0">
      <selection activeCell="G10" sqref="G10"/>
    </sheetView>
  </sheetViews>
  <sheetFormatPr defaultRowHeight="14.25" x14ac:dyDescent="0.2"/>
  <cols>
    <col min="1" max="1" width="10.625" style="1" customWidth="1"/>
    <col min="2" max="3" width="14.75" style="1" customWidth="1"/>
    <col min="4" max="4" width="12.5" style="1" customWidth="1"/>
    <col min="5" max="5" width="2.625" customWidth="1"/>
    <col min="6" max="6" width="33.75" customWidth="1"/>
    <col min="7" max="7" width="13.375" customWidth="1"/>
    <col min="8" max="8" width="9" customWidth="1"/>
  </cols>
  <sheetData>
    <row r="1" spans="1:8" ht="20.25" customHeight="1" x14ac:dyDescent="0.2">
      <c r="A1" s="9" t="s">
        <v>16</v>
      </c>
      <c r="B1" s="9" t="s">
        <v>13</v>
      </c>
      <c r="C1" s="9" t="s">
        <v>14</v>
      </c>
      <c r="D1" s="9" t="s">
        <v>15</v>
      </c>
      <c r="F1" s="13" t="s">
        <v>4</v>
      </c>
      <c r="G1" s="13" t="s">
        <v>5</v>
      </c>
    </row>
    <row r="2" spans="1:8" ht="15" x14ac:dyDescent="0.25">
      <c r="A2" s="10" t="s">
        <v>17</v>
      </c>
      <c r="B2" s="11" t="s">
        <v>41</v>
      </c>
      <c r="C2" s="12">
        <v>42284</v>
      </c>
      <c r="D2" s="17">
        <v>7945.9999999999991</v>
      </c>
      <c r="E2" s="6"/>
      <c r="F2" s="14" t="s">
        <v>0</v>
      </c>
      <c r="G2" s="8">
        <f>MIN(D:D)</f>
        <v>305</v>
      </c>
      <c r="H2" s="27">
        <v>305</v>
      </c>
    </row>
    <row r="3" spans="1:8" ht="15" x14ac:dyDescent="0.25">
      <c r="A3" s="10" t="s">
        <v>18</v>
      </c>
      <c r="B3" s="11" t="s">
        <v>42</v>
      </c>
      <c r="C3" s="12">
        <v>42283</v>
      </c>
      <c r="D3" s="17">
        <v>317</v>
      </c>
      <c r="E3" s="6"/>
      <c r="F3" s="14" t="s">
        <v>1</v>
      </c>
      <c r="G3" s="8">
        <f>MAX(D:D)</f>
        <v>20858</v>
      </c>
      <c r="H3" s="27">
        <v>20858</v>
      </c>
    </row>
    <row r="4" spans="1:8" ht="15" x14ac:dyDescent="0.25">
      <c r="A4" s="10" t="s">
        <v>19</v>
      </c>
      <c r="B4" s="11" t="s">
        <v>42</v>
      </c>
      <c r="C4" s="12">
        <v>42284</v>
      </c>
      <c r="D4" s="17">
        <v>1161</v>
      </c>
      <c r="E4" s="6"/>
      <c r="F4" s="14" t="s">
        <v>2</v>
      </c>
      <c r="G4" s="8">
        <f>AVERAGE(D:D)</f>
        <v>6443.458333333333</v>
      </c>
      <c r="H4" s="27">
        <v>6443.458333333333</v>
      </c>
    </row>
    <row r="5" spans="1:8" x14ac:dyDescent="0.2">
      <c r="A5" s="10" t="s">
        <v>20</v>
      </c>
      <c r="B5" s="11" t="s">
        <v>42</v>
      </c>
      <c r="C5" s="12">
        <v>42285</v>
      </c>
      <c r="D5" s="17">
        <v>5130</v>
      </c>
      <c r="E5" s="6"/>
      <c r="H5" s="27"/>
    </row>
    <row r="6" spans="1:8" ht="15" x14ac:dyDescent="0.25">
      <c r="A6" s="10" t="s">
        <v>21</v>
      </c>
      <c r="B6" s="11" t="s">
        <v>42</v>
      </c>
      <c r="C6" s="12">
        <v>42283</v>
      </c>
      <c r="D6" s="17">
        <v>6583</v>
      </c>
      <c r="E6" s="6"/>
      <c r="F6" s="15" t="s">
        <v>11</v>
      </c>
      <c r="H6" s="27"/>
    </row>
    <row r="7" spans="1:8" ht="15" x14ac:dyDescent="0.25">
      <c r="A7" s="10" t="s">
        <v>22</v>
      </c>
      <c r="B7" s="11" t="s">
        <v>42</v>
      </c>
      <c r="C7" s="12">
        <v>42285</v>
      </c>
      <c r="D7" s="17">
        <v>4134</v>
      </c>
      <c r="E7" s="6"/>
      <c r="F7" s="16" t="s">
        <v>7</v>
      </c>
      <c r="G7" s="18">
        <f>SMALL(D:D,1)</f>
        <v>305</v>
      </c>
      <c r="H7" s="27">
        <v>305</v>
      </c>
    </row>
    <row r="8" spans="1:8" ht="15" x14ac:dyDescent="0.25">
      <c r="A8" s="10" t="s">
        <v>23</v>
      </c>
      <c r="B8" s="11" t="s">
        <v>43</v>
      </c>
      <c r="C8" s="12">
        <v>42276</v>
      </c>
      <c r="D8" s="17">
        <v>14833.000000000002</v>
      </c>
      <c r="E8" s="6"/>
      <c r="F8" s="16" t="s">
        <v>8</v>
      </c>
      <c r="G8" s="18">
        <f>SMALL(D:D,2)</f>
        <v>317</v>
      </c>
      <c r="H8" s="27">
        <v>317</v>
      </c>
    </row>
    <row r="9" spans="1:8" ht="15" x14ac:dyDescent="0.25">
      <c r="A9" s="10" t="s">
        <v>24</v>
      </c>
      <c r="B9" s="11" t="s">
        <v>43</v>
      </c>
      <c r="C9" s="12">
        <v>42285</v>
      </c>
      <c r="D9" s="17">
        <v>3238.0000000000005</v>
      </c>
      <c r="E9" s="6"/>
      <c r="F9" s="16" t="s">
        <v>9</v>
      </c>
      <c r="G9" s="18">
        <f>SMALL(D:D,3)</f>
        <v>325</v>
      </c>
      <c r="H9" s="27">
        <v>325</v>
      </c>
    </row>
    <row r="10" spans="1:8" x14ac:dyDescent="0.2">
      <c r="A10" s="10" t="s">
        <v>25</v>
      </c>
      <c r="B10" s="11" t="s">
        <v>42</v>
      </c>
      <c r="C10" s="12">
        <v>42277</v>
      </c>
      <c r="D10" s="17">
        <v>5817</v>
      </c>
      <c r="E10" s="6"/>
      <c r="H10" s="27"/>
    </row>
    <row r="11" spans="1:8" ht="15" x14ac:dyDescent="0.25">
      <c r="A11" s="10" t="s">
        <v>26</v>
      </c>
      <c r="B11" s="11" t="s">
        <v>42</v>
      </c>
      <c r="C11" s="12">
        <v>42278</v>
      </c>
      <c r="D11" s="17">
        <v>1397</v>
      </c>
      <c r="E11" s="6"/>
      <c r="F11" s="15" t="s">
        <v>10</v>
      </c>
      <c r="H11" s="27"/>
    </row>
    <row r="12" spans="1:8" ht="15" x14ac:dyDescent="0.25">
      <c r="A12" s="10" t="s">
        <v>27</v>
      </c>
      <c r="B12" s="11" t="s">
        <v>42</v>
      </c>
      <c r="C12" s="12">
        <v>42278</v>
      </c>
      <c r="D12" s="17">
        <v>8191</v>
      </c>
      <c r="E12" s="6"/>
      <c r="F12" s="16" t="s">
        <v>7</v>
      </c>
      <c r="G12" s="18">
        <f>LARGE(D:D,1)</f>
        <v>20858</v>
      </c>
      <c r="H12" s="27">
        <v>20858</v>
      </c>
    </row>
    <row r="13" spans="1:8" ht="15" x14ac:dyDescent="0.25">
      <c r="A13" s="10" t="s">
        <v>28</v>
      </c>
      <c r="B13" s="11" t="s">
        <v>43</v>
      </c>
      <c r="C13" s="12">
        <v>42283</v>
      </c>
      <c r="D13" s="17">
        <v>2298</v>
      </c>
      <c r="E13" s="6"/>
      <c r="F13" s="16" t="s">
        <v>8</v>
      </c>
      <c r="G13" s="18">
        <f>LARGE(D:D,2)</f>
        <v>14833.000000000002</v>
      </c>
      <c r="H13" s="27">
        <v>14833.000000000002</v>
      </c>
    </row>
    <row r="14" spans="1:8" ht="15" x14ac:dyDescent="0.25">
      <c r="A14" s="10" t="s">
        <v>29</v>
      </c>
      <c r="B14" s="11" t="s">
        <v>43</v>
      </c>
      <c r="C14" s="12">
        <v>42276</v>
      </c>
      <c r="D14" s="17">
        <v>14051</v>
      </c>
      <c r="E14" s="6"/>
      <c r="F14" s="16" t="s">
        <v>9</v>
      </c>
      <c r="G14" s="18">
        <f>LARGE(D:D,3)</f>
        <v>14606</v>
      </c>
      <c r="H14" s="27">
        <v>14606</v>
      </c>
    </row>
    <row r="15" spans="1:8" x14ac:dyDescent="0.2">
      <c r="A15" s="10" t="s">
        <v>30</v>
      </c>
      <c r="B15" s="11" t="s">
        <v>42</v>
      </c>
      <c r="C15" s="12">
        <v>42276</v>
      </c>
      <c r="D15" s="17">
        <v>325</v>
      </c>
      <c r="E15" s="6"/>
    </row>
    <row r="16" spans="1:8" x14ac:dyDescent="0.2">
      <c r="A16" s="10" t="s">
        <v>31</v>
      </c>
      <c r="B16" s="11" t="s">
        <v>41</v>
      </c>
      <c r="C16" s="12">
        <v>42280</v>
      </c>
      <c r="D16" s="17">
        <v>4829</v>
      </c>
      <c r="E16" s="6"/>
    </row>
    <row r="17" spans="1:7" x14ac:dyDescent="0.2">
      <c r="A17" s="10" t="s">
        <v>32</v>
      </c>
      <c r="B17" s="11" t="s">
        <v>42</v>
      </c>
      <c r="C17" s="12">
        <v>42284</v>
      </c>
      <c r="D17" s="17">
        <v>5509</v>
      </c>
      <c r="E17" s="6"/>
    </row>
    <row r="18" spans="1:7" x14ac:dyDescent="0.2">
      <c r="A18" s="10" t="s">
        <v>33</v>
      </c>
      <c r="B18" s="11" t="s">
        <v>42</v>
      </c>
      <c r="C18" s="12">
        <v>42279</v>
      </c>
      <c r="D18" s="17">
        <v>305</v>
      </c>
      <c r="E18" s="6"/>
    </row>
    <row r="19" spans="1:7" ht="15" x14ac:dyDescent="0.25">
      <c r="A19" s="10" t="s">
        <v>34</v>
      </c>
      <c r="B19" s="11" t="s">
        <v>43</v>
      </c>
      <c r="C19" s="12">
        <v>42282</v>
      </c>
      <c r="D19" s="17">
        <v>14606</v>
      </c>
      <c r="E19" s="6"/>
      <c r="F19" s="15"/>
    </row>
    <row r="20" spans="1:7" ht="15" x14ac:dyDescent="0.25">
      <c r="A20" s="10" t="s">
        <v>35</v>
      </c>
      <c r="B20" s="11" t="s">
        <v>42</v>
      </c>
      <c r="C20" s="12">
        <v>42282</v>
      </c>
      <c r="D20" s="17">
        <v>2573</v>
      </c>
      <c r="E20" s="6"/>
      <c r="F20" s="15"/>
      <c r="G20" s="15"/>
    </row>
    <row r="21" spans="1:7" ht="15" x14ac:dyDescent="0.25">
      <c r="A21" s="10" t="s">
        <v>36</v>
      </c>
      <c r="B21" s="11" t="s">
        <v>41</v>
      </c>
      <c r="C21" s="12">
        <v>42276</v>
      </c>
      <c r="D21" s="17">
        <v>6629.0000000000009</v>
      </c>
      <c r="E21" s="6"/>
      <c r="F21" s="15"/>
    </row>
    <row r="22" spans="1:7" ht="15" x14ac:dyDescent="0.25">
      <c r="A22" s="10" t="s">
        <v>37</v>
      </c>
      <c r="B22" s="11" t="s">
        <v>43</v>
      </c>
      <c r="C22" s="12">
        <v>42276</v>
      </c>
      <c r="D22" s="17">
        <v>13654</v>
      </c>
      <c r="E22" s="6"/>
      <c r="F22" s="15"/>
      <c r="G22" s="15"/>
    </row>
    <row r="23" spans="1:7" ht="15" x14ac:dyDescent="0.25">
      <c r="A23" s="10" t="s">
        <v>38</v>
      </c>
      <c r="B23" s="11" t="s">
        <v>42</v>
      </c>
      <c r="C23" s="12">
        <v>42279</v>
      </c>
      <c r="D23" s="17">
        <v>20858</v>
      </c>
      <c r="E23" s="6"/>
      <c r="F23" s="15"/>
    </row>
    <row r="24" spans="1:7" ht="15" x14ac:dyDescent="0.25">
      <c r="A24" s="10" t="s">
        <v>39</v>
      </c>
      <c r="B24" s="11" t="s">
        <v>42</v>
      </c>
      <c r="C24" s="12">
        <v>42281</v>
      </c>
      <c r="D24" s="17">
        <v>9803</v>
      </c>
      <c r="E24" s="6"/>
      <c r="F24" s="15"/>
    </row>
    <row r="25" spans="1:7" x14ac:dyDescent="0.2">
      <c r="A25" s="10" t="s">
        <v>40</v>
      </c>
      <c r="B25" s="11" t="s">
        <v>43</v>
      </c>
      <c r="C25" s="12">
        <v>42279</v>
      </c>
      <c r="D25" s="17">
        <v>455.99999999999994</v>
      </c>
      <c r="E25" s="6"/>
    </row>
    <row r="26" spans="1:7" x14ac:dyDescent="0.2">
      <c r="A26" s="2"/>
      <c r="B26" s="3"/>
      <c r="C26" s="4"/>
      <c r="D26" s="5"/>
      <c r="E26" s="6"/>
    </row>
    <row r="27" spans="1:7" x14ac:dyDescent="0.2">
      <c r="A27" s="2"/>
      <c r="B27" s="3"/>
      <c r="C27" s="4"/>
      <c r="D27" s="5"/>
      <c r="E27" s="6"/>
    </row>
    <row r="28" spans="1:7" x14ac:dyDescent="0.2">
      <c r="A28" s="2"/>
      <c r="B28" s="3"/>
      <c r="C28" s="4"/>
      <c r="D28" s="5"/>
      <c r="E28" s="6"/>
    </row>
    <row r="29" spans="1:7" x14ac:dyDescent="0.2">
      <c r="A29" s="2"/>
      <c r="B29" s="3"/>
      <c r="C29" s="4"/>
      <c r="D29" s="5"/>
      <c r="E29" s="6"/>
    </row>
    <row r="30" spans="1:7" x14ac:dyDescent="0.2">
      <c r="A30" s="2"/>
      <c r="B30" s="3"/>
      <c r="C30" s="4"/>
      <c r="D30" s="5"/>
      <c r="E30" s="6"/>
    </row>
    <row r="31" spans="1:7" x14ac:dyDescent="0.2">
      <c r="A31" s="2"/>
      <c r="B31" s="3"/>
      <c r="C31" s="4"/>
      <c r="D31" s="5"/>
      <c r="E31" s="6"/>
    </row>
    <row r="32" spans="1:7" x14ac:dyDescent="0.2">
      <c r="A32" s="2"/>
      <c r="B32" s="3"/>
      <c r="C32" s="4"/>
      <c r="D32" s="5"/>
      <c r="E32" s="6"/>
    </row>
    <row r="33" spans="1:5" x14ac:dyDescent="0.2">
      <c r="A33" s="2"/>
      <c r="B33" s="3"/>
      <c r="C33" s="4"/>
      <c r="D33" s="5"/>
      <c r="E33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J25"/>
  <sheetViews>
    <sheetView zoomScale="115" zoomScaleNormal="115" zoomScaleSheetLayoutView="90" workbookViewId="0">
      <selection activeCell="H16" sqref="H16"/>
    </sheetView>
  </sheetViews>
  <sheetFormatPr defaultRowHeight="14.25" x14ac:dyDescent="0.2"/>
  <cols>
    <col min="1" max="1" width="9.125" style="1" customWidth="1"/>
    <col min="2" max="2" width="12.75" style="1" customWidth="1"/>
    <col min="3" max="3" width="10.625" style="1" customWidth="1"/>
    <col min="4" max="4" width="11.125" style="1" customWidth="1"/>
    <col min="5" max="5" width="12.125" style="1" customWidth="1"/>
    <col min="6" max="6" width="11.625" style="1" customWidth="1"/>
    <col min="7" max="7" width="2.375" customWidth="1"/>
    <col min="8" max="8" width="20.5" customWidth="1"/>
    <col min="9" max="9" width="13.375" customWidth="1"/>
    <col min="10" max="10" width="9.875" customWidth="1"/>
  </cols>
  <sheetData>
    <row r="1" spans="1:10" ht="15" x14ac:dyDescent="0.2">
      <c r="A1" s="9" t="s">
        <v>16</v>
      </c>
      <c r="B1" s="9" t="s">
        <v>13</v>
      </c>
      <c r="C1" s="9" t="s">
        <v>14</v>
      </c>
      <c r="D1" s="9" t="s">
        <v>15</v>
      </c>
      <c r="E1" s="9" t="s">
        <v>44</v>
      </c>
      <c r="F1" s="9" t="s">
        <v>62</v>
      </c>
      <c r="H1" s="13" t="s">
        <v>4</v>
      </c>
      <c r="I1" s="13" t="s">
        <v>5</v>
      </c>
    </row>
    <row r="2" spans="1:10" ht="15" x14ac:dyDescent="0.25">
      <c r="A2" s="10" t="s">
        <v>17</v>
      </c>
      <c r="B2" s="11" t="s">
        <v>41</v>
      </c>
      <c r="C2" s="12">
        <v>42284</v>
      </c>
      <c r="D2" s="17">
        <v>7945.9999999999991</v>
      </c>
      <c r="E2" s="10" t="s">
        <v>48</v>
      </c>
      <c r="F2" s="10" t="s">
        <v>51</v>
      </c>
      <c r="G2" s="6"/>
      <c r="H2" s="14" t="s">
        <v>6</v>
      </c>
      <c r="I2" s="8">
        <f>COUNT(D:D)</f>
        <v>20</v>
      </c>
      <c r="J2" s="27">
        <v>20</v>
      </c>
    </row>
    <row r="3" spans="1:10" ht="15" x14ac:dyDescent="0.25">
      <c r="A3" s="10" t="s">
        <v>18</v>
      </c>
      <c r="B3" s="11" t="s">
        <v>42</v>
      </c>
      <c r="C3" s="12">
        <v>42283</v>
      </c>
      <c r="D3" s="17">
        <v>317</v>
      </c>
      <c r="E3" s="10" t="s">
        <v>48</v>
      </c>
      <c r="F3" s="10"/>
      <c r="G3" s="6"/>
      <c r="H3" s="14" t="s">
        <v>50</v>
      </c>
      <c r="I3" s="8">
        <f>COUNTA(F2:F21)</f>
        <v>9</v>
      </c>
      <c r="J3" s="27">
        <v>9</v>
      </c>
    </row>
    <row r="4" spans="1:10" ht="15" x14ac:dyDescent="0.25">
      <c r="A4" s="10" t="s">
        <v>19</v>
      </c>
      <c r="B4" s="11" t="s">
        <v>42</v>
      </c>
      <c r="C4" s="12">
        <v>42284</v>
      </c>
      <c r="D4" s="17">
        <v>1161</v>
      </c>
      <c r="E4" s="10" t="s">
        <v>45</v>
      </c>
      <c r="F4" s="10"/>
      <c r="G4" s="6"/>
      <c r="H4" s="14" t="s">
        <v>57</v>
      </c>
      <c r="I4" s="8">
        <f>COUNTBLANK(F2:F21)</f>
        <v>11</v>
      </c>
      <c r="J4" s="27">
        <v>11</v>
      </c>
    </row>
    <row r="5" spans="1:10" x14ac:dyDescent="0.2">
      <c r="A5" s="10" t="s">
        <v>20</v>
      </c>
      <c r="B5" s="11" t="s">
        <v>42</v>
      </c>
      <c r="C5" s="12">
        <v>42285</v>
      </c>
      <c r="D5" s="17">
        <v>5130</v>
      </c>
      <c r="E5" s="10" t="s">
        <v>45</v>
      </c>
      <c r="F5" s="10" t="s">
        <v>52</v>
      </c>
      <c r="G5" s="6"/>
      <c r="J5" s="27"/>
    </row>
    <row r="6" spans="1:10" ht="15" x14ac:dyDescent="0.25">
      <c r="A6" s="10" t="s">
        <v>21</v>
      </c>
      <c r="B6" s="11" t="s">
        <v>42</v>
      </c>
      <c r="C6" s="12">
        <v>42283</v>
      </c>
      <c r="D6" s="17">
        <v>6583</v>
      </c>
      <c r="E6" s="10" t="s">
        <v>46</v>
      </c>
      <c r="F6" s="10"/>
      <c r="G6" s="6"/>
      <c r="H6" s="15" t="s">
        <v>3</v>
      </c>
      <c r="J6" s="27"/>
    </row>
    <row r="7" spans="1:10" ht="15" x14ac:dyDescent="0.25">
      <c r="A7" s="10" t="s">
        <v>23</v>
      </c>
      <c r="B7" s="11" t="s">
        <v>43</v>
      </c>
      <c r="C7" s="12">
        <v>42276</v>
      </c>
      <c r="D7" s="17">
        <v>14833.000000000002</v>
      </c>
      <c r="E7" s="10" t="s">
        <v>47</v>
      </c>
      <c r="F7" s="10" t="s">
        <v>53</v>
      </c>
      <c r="G7" s="6"/>
      <c r="H7" s="14" t="s">
        <v>41</v>
      </c>
      <c r="I7" s="8">
        <f>COUNTIF(B:B,H7)</f>
        <v>2</v>
      </c>
      <c r="J7" s="27">
        <v>2</v>
      </c>
    </row>
    <row r="8" spans="1:10" ht="15" x14ac:dyDescent="0.25">
      <c r="A8" s="10" t="s">
        <v>24</v>
      </c>
      <c r="B8" s="11" t="s">
        <v>43</v>
      </c>
      <c r="C8" s="12">
        <v>42285</v>
      </c>
      <c r="D8" s="17">
        <v>3238.0000000000005</v>
      </c>
      <c r="E8" s="10" t="s">
        <v>47</v>
      </c>
      <c r="F8" s="10"/>
      <c r="G8" s="6"/>
      <c r="H8" s="14" t="s">
        <v>43</v>
      </c>
      <c r="I8" s="8">
        <f>COUNTIF(B:B,H8)</f>
        <v>7</v>
      </c>
      <c r="J8" s="27">
        <v>7</v>
      </c>
    </row>
    <row r="9" spans="1:10" x14ac:dyDescent="0.2">
      <c r="A9" s="10" t="s">
        <v>26</v>
      </c>
      <c r="B9" s="11" t="s">
        <v>42</v>
      </c>
      <c r="C9" s="12">
        <v>42278</v>
      </c>
      <c r="D9" s="17">
        <v>1397</v>
      </c>
      <c r="E9" s="10" t="s">
        <v>46</v>
      </c>
      <c r="F9" s="10"/>
      <c r="G9" s="6"/>
      <c r="J9" s="27"/>
    </row>
    <row r="10" spans="1:10" ht="15" x14ac:dyDescent="0.25">
      <c r="A10" s="10" t="s">
        <v>27</v>
      </c>
      <c r="B10" s="11" t="s">
        <v>42</v>
      </c>
      <c r="C10" s="12">
        <v>42278</v>
      </c>
      <c r="D10" s="17">
        <v>8191</v>
      </c>
      <c r="E10" s="10" t="s">
        <v>58</v>
      </c>
      <c r="F10" s="10" t="s">
        <v>59</v>
      </c>
      <c r="G10" s="6"/>
      <c r="H10" s="15" t="s">
        <v>12</v>
      </c>
      <c r="I10" s="7" t="s">
        <v>58</v>
      </c>
      <c r="J10" s="27" t="s">
        <v>58</v>
      </c>
    </row>
    <row r="11" spans="1:10" ht="15" x14ac:dyDescent="0.25">
      <c r="A11" s="10" t="s">
        <v>28</v>
      </c>
      <c r="B11" s="11" t="s">
        <v>43</v>
      </c>
      <c r="C11" s="12">
        <v>42283</v>
      </c>
      <c r="D11" s="17">
        <v>2298</v>
      </c>
      <c r="E11" s="10" t="s">
        <v>47</v>
      </c>
      <c r="F11" s="10"/>
      <c r="G11" s="6"/>
      <c r="H11" s="14" t="s">
        <v>41</v>
      </c>
      <c r="I11" s="8">
        <f>COUNTIFS(E:E,I10,B:B,H11)</f>
        <v>1</v>
      </c>
      <c r="J11" s="27">
        <v>1</v>
      </c>
    </row>
    <row r="12" spans="1:10" ht="15" x14ac:dyDescent="0.25">
      <c r="A12" s="10" t="s">
        <v>29</v>
      </c>
      <c r="B12" s="11" t="s">
        <v>43</v>
      </c>
      <c r="C12" s="12">
        <v>42276</v>
      </c>
      <c r="D12" s="17">
        <v>14051</v>
      </c>
      <c r="E12" s="10" t="s">
        <v>48</v>
      </c>
      <c r="F12" s="10"/>
      <c r="G12" s="6"/>
      <c r="H12" s="14" t="s">
        <v>43</v>
      </c>
      <c r="I12" s="8">
        <f>COUNTIFS(E:E,$I$10,B:B,H12)</f>
        <v>1</v>
      </c>
      <c r="J12" s="27">
        <v>1</v>
      </c>
    </row>
    <row r="13" spans="1:10" ht="15" x14ac:dyDescent="0.25">
      <c r="A13" s="10" t="s">
        <v>30</v>
      </c>
      <c r="B13" s="11" t="s">
        <v>42</v>
      </c>
      <c r="C13" s="12">
        <v>42276</v>
      </c>
      <c r="D13" s="17">
        <v>325</v>
      </c>
      <c r="E13" s="10" t="s">
        <v>58</v>
      </c>
      <c r="F13" s="10" t="s">
        <v>60</v>
      </c>
      <c r="G13" s="6"/>
      <c r="H13" s="14" t="s">
        <v>42</v>
      </c>
      <c r="I13" s="8">
        <f>COUNTIFS(E:E,$I$10,B:B,H13)</f>
        <v>3</v>
      </c>
      <c r="J13" s="27">
        <v>3</v>
      </c>
    </row>
    <row r="14" spans="1:10" x14ac:dyDescent="0.2">
      <c r="A14" s="10" t="s">
        <v>31</v>
      </c>
      <c r="B14" s="11" t="s">
        <v>41</v>
      </c>
      <c r="C14" s="12">
        <v>42280</v>
      </c>
      <c r="D14" s="17">
        <v>4829</v>
      </c>
      <c r="E14" s="10" t="s">
        <v>58</v>
      </c>
      <c r="F14" s="10"/>
      <c r="G14" s="6"/>
      <c r="J14" s="27"/>
    </row>
    <row r="15" spans="1:10" ht="15" x14ac:dyDescent="0.25">
      <c r="A15" s="10" t="s">
        <v>33</v>
      </c>
      <c r="B15" s="11" t="s">
        <v>42</v>
      </c>
      <c r="C15" s="12">
        <v>42279</v>
      </c>
      <c r="D15" s="17">
        <v>305</v>
      </c>
      <c r="E15" s="10" t="s">
        <v>46</v>
      </c>
      <c r="F15" s="10"/>
      <c r="G15" s="6"/>
      <c r="H15" s="15" t="s">
        <v>49</v>
      </c>
      <c r="J15" s="27"/>
    </row>
    <row r="16" spans="1:10" ht="15" x14ac:dyDescent="0.25">
      <c r="A16" s="10" t="s">
        <v>34</v>
      </c>
      <c r="B16" s="11" t="s">
        <v>43</v>
      </c>
      <c r="C16" s="12">
        <v>42282</v>
      </c>
      <c r="D16" s="17">
        <v>14606</v>
      </c>
      <c r="E16" s="10" t="s">
        <v>48</v>
      </c>
      <c r="F16" s="10" t="s">
        <v>54</v>
      </c>
      <c r="G16" s="6"/>
      <c r="H16" s="14" t="s">
        <v>48</v>
      </c>
      <c r="I16" s="8">
        <f>AVERAGEIF(E:E,H16,D:D)</f>
        <v>9230</v>
      </c>
      <c r="J16" s="27">
        <v>9230</v>
      </c>
    </row>
    <row r="17" spans="1:10" ht="15" x14ac:dyDescent="0.25">
      <c r="A17" s="10" t="s">
        <v>35</v>
      </c>
      <c r="B17" s="11" t="s">
        <v>42</v>
      </c>
      <c r="C17" s="12">
        <v>42282</v>
      </c>
      <c r="D17" s="17">
        <v>2573</v>
      </c>
      <c r="E17" s="10" t="s">
        <v>47</v>
      </c>
      <c r="F17" s="10" t="s">
        <v>55</v>
      </c>
      <c r="G17" s="6"/>
      <c r="H17" s="14" t="s">
        <v>45</v>
      </c>
      <c r="I17" s="8">
        <f t="shared" ref="I17:I20" si="0">AVERAGEIF(E:E,H17,D:D)</f>
        <v>9049.6666666666661</v>
      </c>
      <c r="J17" s="27">
        <v>9049.6666666666661</v>
      </c>
    </row>
    <row r="18" spans="1:10" ht="15" x14ac:dyDescent="0.25">
      <c r="A18" s="10" t="s">
        <v>37</v>
      </c>
      <c r="B18" s="11" t="s">
        <v>43</v>
      </c>
      <c r="C18" s="12">
        <v>42276</v>
      </c>
      <c r="D18" s="17">
        <v>13654</v>
      </c>
      <c r="E18" s="10" t="s">
        <v>47</v>
      </c>
      <c r="F18" s="10" t="s">
        <v>56</v>
      </c>
      <c r="G18" s="6"/>
      <c r="H18" s="14" t="s">
        <v>46</v>
      </c>
      <c r="I18" s="8">
        <f t="shared" si="0"/>
        <v>2761.6666666666665</v>
      </c>
      <c r="J18" s="27">
        <v>2761.6666666666665</v>
      </c>
    </row>
    <row r="19" spans="1:10" ht="15" x14ac:dyDescent="0.25">
      <c r="A19" s="10" t="s">
        <v>38</v>
      </c>
      <c r="B19" s="11" t="s">
        <v>42</v>
      </c>
      <c r="C19" s="12">
        <v>42279</v>
      </c>
      <c r="D19" s="17">
        <v>20858</v>
      </c>
      <c r="E19" s="10" t="s">
        <v>45</v>
      </c>
      <c r="F19" s="10"/>
      <c r="G19" s="6"/>
      <c r="H19" s="14" t="s">
        <v>47</v>
      </c>
      <c r="I19" s="8">
        <f t="shared" si="0"/>
        <v>7319.2</v>
      </c>
      <c r="J19" s="27">
        <v>7319.2</v>
      </c>
    </row>
    <row r="20" spans="1:10" ht="15" x14ac:dyDescent="0.25">
      <c r="A20" s="10" t="s">
        <v>39</v>
      </c>
      <c r="B20" s="11" t="s">
        <v>42</v>
      </c>
      <c r="C20" s="12">
        <v>42281</v>
      </c>
      <c r="D20" s="17">
        <v>9803</v>
      </c>
      <c r="E20" s="10" t="s">
        <v>58</v>
      </c>
      <c r="F20" s="10" t="s">
        <v>61</v>
      </c>
      <c r="G20" s="6"/>
      <c r="H20" s="14" t="s">
        <v>58</v>
      </c>
      <c r="I20" s="8">
        <f t="shared" si="0"/>
        <v>4720.8</v>
      </c>
      <c r="J20" s="27">
        <v>4720.8</v>
      </c>
    </row>
    <row r="21" spans="1:10" x14ac:dyDescent="0.2">
      <c r="A21" s="10" t="s">
        <v>40</v>
      </c>
      <c r="B21" s="11" t="s">
        <v>43</v>
      </c>
      <c r="C21" s="12">
        <v>42279</v>
      </c>
      <c r="D21" s="17">
        <v>455.99999999999994</v>
      </c>
      <c r="E21" s="10" t="s">
        <v>58</v>
      </c>
      <c r="F21" s="10"/>
      <c r="G21" s="6"/>
    </row>
    <row r="22" spans="1:10" x14ac:dyDescent="0.2">
      <c r="G22" s="6"/>
    </row>
    <row r="23" spans="1:10" x14ac:dyDescent="0.2">
      <c r="G23" s="6"/>
    </row>
    <row r="24" spans="1:10" x14ac:dyDescent="0.2">
      <c r="G24" s="6"/>
    </row>
    <row r="25" spans="1:10" x14ac:dyDescent="0.2">
      <c r="G25" s="6"/>
    </row>
  </sheetData>
  <dataValidations count="1">
    <dataValidation type="list" allowBlank="1" showInputMessage="1" showErrorMessage="1" sqref="I10" xr:uid="{00000000-0002-0000-0100-000000000000}">
      <formula1>$H$16:$H$20</formula1>
    </dataValidation>
  </dataValidations>
  <pageMargins left="0.7" right="0.7" top="0.75" bottom="0.75" header="0.3" footer="0.3"/>
  <pageSetup paperSize="9" scale="63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"/>
  <sheetViews>
    <sheetView zoomScale="55" zoomScaleNormal="55" workbookViewId="0">
      <selection sqref="A1:J1048576"/>
    </sheetView>
  </sheetViews>
  <sheetFormatPr defaultRowHeight="14.25" x14ac:dyDescent="0.2"/>
  <cols>
    <col min="1" max="1" width="10.75" bestFit="1" customWidth="1"/>
    <col min="2" max="3" width="37.625" customWidth="1"/>
    <col min="10" max="10" width="26.25" customWidth="1"/>
  </cols>
  <sheetData>
    <row r="1" spans="1:10" x14ac:dyDescent="0.2">
      <c r="A1" t="s">
        <v>179</v>
      </c>
      <c r="B1" t="s">
        <v>176</v>
      </c>
      <c r="C1" t="s">
        <v>177</v>
      </c>
      <c r="D1" t="s">
        <v>178</v>
      </c>
      <c r="E1" t="s">
        <v>180</v>
      </c>
      <c r="J1" t="s">
        <v>182</v>
      </c>
    </row>
    <row r="2" spans="1:10" x14ac:dyDescent="0.2">
      <c r="A2">
        <v>2</v>
      </c>
      <c r="B2" t="s">
        <v>64</v>
      </c>
      <c r="C2" t="s">
        <v>65</v>
      </c>
      <c r="D2" t="s">
        <v>92</v>
      </c>
      <c r="J2" t="s">
        <v>183</v>
      </c>
    </row>
    <row r="3" spans="1:10" x14ac:dyDescent="0.2">
      <c r="A3">
        <v>3</v>
      </c>
      <c r="B3" t="s">
        <v>66</v>
      </c>
      <c r="C3" t="s">
        <v>67</v>
      </c>
      <c r="D3" t="s">
        <v>92</v>
      </c>
      <c r="J3" t="s">
        <v>184</v>
      </c>
    </row>
    <row r="4" spans="1:10" x14ac:dyDescent="0.2">
      <c r="A4">
        <v>4</v>
      </c>
      <c r="B4" t="s">
        <v>68</v>
      </c>
      <c r="C4" t="s">
        <v>69</v>
      </c>
      <c r="D4" t="s">
        <v>92</v>
      </c>
      <c r="J4" t="s">
        <v>185</v>
      </c>
    </row>
    <row r="5" spans="1:10" x14ac:dyDescent="0.2">
      <c r="A5">
        <v>5</v>
      </c>
      <c r="B5" s="19" t="s">
        <v>71</v>
      </c>
      <c r="C5" t="s">
        <v>70</v>
      </c>
      <c r="D5" t="s">
        <v>92</v>
      </c>
      <c r="J5" t="s">
        <v>186</v>
      </c>
    </row>
    <row r="6" spans="1:10" x14ac:dyDescent="0.2">
      <c r="A6">
        <v>6</v>
      </c>
      <c r="B6" s="19" t="s">
        <v>73</v>
      </c>
      <c r="C6" t="s">
        <v>72</v>
      </c>
      <c r="D6" t="s">
        <v>92</v>
      </c>
      <c r="J6" t="s">
        <v>187</v>
      </c>
    </row>
    <row r="7" spans="1:10" x14ac:dyDescent="0.2">
      <c r="A7">
        <v>15</v>
      </c>
      <c r="B7" s="19" t="s">
        <v>90</v>
      </c>
      <c r="C7" t="s">
        <v>91</v>
      </c>
      <c r="D7" t="s">
        <v>92</v>
      </c>
      <c r="J7" t="s">
        <v>188</v>
      </c>
    </row>
    <row r="8" spans="1:10" x14ac:dyDescent="0.2">
      <c r="A8">
        <v>27</v>
      </c>
      <c r="B8" s="19" t="s">
        <v>114</v>
      </c>
      <c r="C8" t="s">
        <v>115</v>
      </c>
      <c r="D8" t="s">
        <v>92</v>
      </c>
      <c r="J8" t="s">
        <v>189</v>
      </c>
    </row>
    <row r="9" spans="1:10" x14ac:dyDescent="0.2">
      <c r="A9">
        <v>32</v>
      </c>
      <c r="B9" s="19" t="s">
        <v>124</v>
      </c>
      <c r="C9" t="s">
        <v>125</v>
      </c>
      <c r="D9" t="s">
        <v>92</v>
      </c>
      <c r="J9" t="s">
        <v>190</v>
      </c>
    </row>
    <row r="10" spans="1:10" x14ac:dyDescent="0.2">
      <c r="A10">
        <v>41</v>
      </c>
      <c r="B10" s="19" t="s">
        <v>142</v>
      </c>
      <c r="C10" t="s">
        <v>141</v>
      </c>
      <c r="D10" t="s">
        <v>92</v>
      </c>
      <c r="E10" t="s">
        <v>143</v>
      </c>
    </row>
    <row r="11" spans="1:10" x14ac:dyDescent="0.2">
      <c r="A11">
        <v>48</v>
      </c>
      <c r="B11" s="19" t="s">
        <v>158</v>
      </c>
      <c r="C11" t="s">
        <v>157</v>
      </c>
      <c r="D11" t="s">
        <v>92</v>
      </c>
    </row>
    <row r="12" spans="1:10" x14ac:dyDescent="0.2">
      <c r="A12">
        <v>53</v>
      </c>
      <c r="B12" s="19" t="s">
        <v>167</v>
      </c>
      <c r="C12" t="s">
        <v>169</v>
      </c>
      <c r="D12" t="s">
        <v>92</v>
      </c>
      <c r="E12" t="s">
        <v>168</v>
      </c>
    </row>
    <row r="13" spans="1:10" x14ac:dyDescent="0.2">
      <c r="A13">
        <v>1</v>
      </c>
      <c r="B13" t="s">
        <v>63</v>
      </c>
      <c r="D13" t="s">
        <v>181</v>
      </c>
    </row>
    <row r="14" spans="1:10" x14ac:dyDescent="0.2">
      <c r="A14">
        <v>7</v>
      </c>
      <c r="B14" s="19" t="s">
        <v>74</v>
      </c>
      <c r="C14" s="20" t="s">
        <v>75</v>
      </c>
    </row>
    <row r="15" spans="1:10" x14ac:dyDescent="0.2">
      <c r="A15">
        <v>8</v>
      </c>
      <c r="B15" s="19" t="s">
        <v>77</v>
      </c>
      <c r="C15" t="s">
        <v>76</v>
      </c>
    </row>
    <row r="16" spans="1:10" x14ac:dyDescent="0.2">
      <c r="A16">
        <v>9</v>
      </c>
      <c r="B16" s="19" t="s">
        <v>78</v>
      </c>
      <c r="C16" s="19" t="s">
        <v>79</v>
      </c>
    </row>
    <row r="17" spans="1:3" x14ac:dyDescent="0.2">
      <c r="A17">
        <v>10</v>
      </c>
      <c r="B17" s="19" t="s">
        <v>81</v>
      </c>
      <c r="C17" t="s">
        <v>80</v>
      </c>
    </row>
    <row r="18" spans="1:3" x14ac:dyDescent="0.2">
      <c r="A18">
        <v>11</v>
      </c>
      <c r="B18" s="19" t="s">
        <v>82</v>
      </c>
      <c r="C18" t="s">
        <v>83</v>
      </c>
    </row>
    <row r="19" spans="1:3" x14ac:dyDescent="0.2">
      <c r="A19">
        <v>12</v>
      </c>
      <c r="B19" s="19" t="s">
        <v>84</v>
      </c>
      <c r="C19" t="s">
        <v>85</v>
      </c>
    </row>
    <row r="20" spans="1:3" x14ac:dyDescent="0.2">
      <c r="A20">
        <v>13</v>
      </c>
      <c r="B20" s="19" t="s">
        <v>86</v>
      </c>
      <c r="C20" t="s">
        <v>87</v>
      </c>
    </row>
    <row r="21" spans="1:3" x14ac:dyDescent="0.2">
      <c r="A21">
        <v>14</v>
      </c>
      <c r="B21" s="19" t="s">
        <v>88</v>
      </c>
      <c r="C21" t="s">
        <v>89</v>
      </c>
    </row>
    <row r="22" spans="1:3" x14ac:dyDescent="0.2">
      <c r="A22">
        <v>16</v>
      </c>
      <c r="B22" s="19" t="s">
        <v>94</v>
      </c>
      <c r="C22" t="s">
        <v>93</v>
      </c>
    </row>
    <row r="23" spans="1:3" x14ac:dyDescent="0.2">
      <c r="A23">
        <v>17</v>
      </c>
      <c r="B23" s="19" t="s">
        <v>95</v>
      </c>
      <c r="C23" t="s">
        <v>96</v>
      </c>
    </row>
    <row r="24" spans="1:3" x14ac:dyDescent="0.2">
      <c r="A24">
        <v>18</v>
      </c>
      <c r="B24" s="19" t="s">
        <v>97</v>
      </c>
      <c r="C24" t="s">
        <v>98</v>
      </c>
    </row>
    <row r="25" spans="1:3" x14ac:dyDescent="0.2">
      <c r="A25">
        <v>19</v>
      </c>
      <c r="B25" s="19" t="s">
        <v>99</v>
      </c>
      <c r="C25" t="s">
        <v>100</v>
      </c>
    </row>
    <row r="26" spans="1:3" x14ac:dyDescent="0.2">
      <c r="A26">
        <v>20</v>
      </c>
      <c r="B26" s="19" t="s">
        <v>101</v>
      </c>
      <c r="C26" t="s">
        <v>102</v>
      </c>
    </row>
    <row r="27" spans="1:3" x14ac:dyDescent="0.2">
      <c r="A27">
        <v>21</v>
      </c>
      <c r="B27" s="19" t="s">
        <v>103</v>
      </c>
      <c r="C27" t="s">
        <v>104</v>
      </c>
    </row>
    <row r="28" spans="1:3" x14ac:dyDescent="0.2">
      <c r="A28">
        <v>22</v>
      </c>
      <c r="B28" s="19" t="s">
        <v>105</v>
      </c>
    </row>
    <row r="29" spans="1:3" x14ac:dyDescent="0.2">
      <c r="A29">
        <v>23</v>
      </c>
      <c r="B29" t="s">
        <v>107</v>
      </c>
      <c r="C29" t="s">
        <v>106</v>
      </c>
    </row>
    <row r="30" spans="1:3" x14ac:dyDescent="0.2">
      <c r="A30">
        <v>24</v>
      </c>
      <c r="B30" t="s">
        <v>108</v>
      </c>
      <c r="C30" s="21" t="s">
        <v>109</v>
      </c>
    </row>
    <row r="31" spans="1:3" x14ac:dyDescent="0.2">
      <c r="A31">
        <v>25</v>
      </c>
      <c r="B31" s="19" t="s">
        <v>110</v>
      </c>
      <c r="C31" t="s">
        <v>111</v>
      </c>
    </row>
    <row r="32" spans="1:3" x14ac:dyDescent="0.2">
      <c r="A32">
        <v>26</v>
      </c>
      <c r="B32" s="19" t="s">
        <v>112</v>
      </c>
      <c r="C32" t="s">
        <v>113</v>
      </c>
    </row>
    <row r="33" spans="1:3" x14ac:dyDescent="0.2">
      <c r="A33">
        <v>28</v>
      </c>
      <c r="B33" s="19" t="s">
        <v>116</v>
      </c>
      <c r="C33" t="s">
        <v>117</v>
      </c>
    </row>
    <row r="34" spans="1:3" x14ac:dyDescent="0.2">
      <c r="A34">
        <v>29</v>
      </c>
      <c r="B34" s="19" t="s">
        <v>118</v>
      </c>
      <c r="C34" t="s">
        <v>119</v>
      </c>
    </row>
    <row r="35" spans="1:3" x14ac:dyDescent="0.2">
      <c r="A35">
        <v>30</v>
      </c>
      <c r="B35" s="19" t="s">
        <v>121</v>
      </c>
      <c r="C35" t="s">
        <v>120</v>
      </c>
    </row>
    <row r="36" spans="1:3" x14ac:dyDescent="0.2">
      <c r="A36">
        <v>31</v>
      </c>
      <c r="B36" s="19" t="s">
        <v>123</v>
      </c>
      <c r="C36" t="s">
        <v>122</v>
      </c>
    </row>
    <row r="37" spans="1:3" x14ac:dyDescent="0.2">
      <c r="A37">
        <v>33</v>
      </c>
      <c r="B37" s="19" t="s">
        <v>127</v>
      </c>
      <c r="C37" t="s">
        <v>126</v>
      </c>
    </row>
    <row r="38" spans="1:3" x14ac:dyDescent="0.2">
      <c r="A38">
        <v>34</v>
      </c>
      <c r="B38" s="19" t="s">
        <v>129</v>
      </c>
      <c r="C38" t="s">
        <v>128</v>
      </c>
    </row>
    <row r="39" spans="1:3" x14ac:dyDescent="0.2">
      <c r="A39">
        <v>35</v>
      </c>
      <c r="B39" s="19" t="s">
        <v>131</v>
      </c>
      <c r="C39" t="s">
        <v>130</v>
      </c>
    </row>
    <row r="40" spans="1:3" x14ac:dyDescent="0.2">
      <c r="A40">
        <v>36</v>
      </c>
      <c r="B40" s="19" t="s">
        <v>132</v>
      </c>
      <c r="C40" t="s">
        <v>133</v>
      </c>
    </row>
    <row r="41" spans="1:3" x14ac:dyDescent="0.2">
      <c r="A41">
        <v>37</v>
      </c>
      <c r="B41" s="19" t="s">
        <v>135</v>
      </c>
      <c r="C41" t="s">
        <v>134</v>
      </c>
    </row>
    <row r="42" spans="1:3" x14ac:dyDescent="0.2">
      <c r="A42">
        <v>38</v>
      </c>
      <c r="B42" s="19" t="s">
        <v>137</v>
      </c>
      <c r="C42" t="s">
        <v>136</v>
      </c>
    </row>
    <row r="43" spans="1:3" x14ac:dyDescent="0.2">
      <c r="A43">
        <v>39</v>
      </c>
      <c r="B43" s="19" t="s">
        <v>138</v>
      </c>
      <c r="C43" s="20" t="s">
        <v>144</v>
      </c>
    </row>
    <row r="44" spans="1:3" x14ac:dyDescent="0.2">
      <c r="A44">
        <v>40</v>
      </c>
      <c r="B44" s="19" t="s">
        <v>140</v>
      </c>
      <c r="C44" s="19" t="s">
        <v>139</v>
      </c>
    </row>
    <row r="45" spans="1:3" x14ac:dyDescent="0.2">
      <c r="A45">
        <v>42</v>
      </c>
      <c r="B45" s="19" t="s">
        <v>146</v>
      </c>
      <c r="C45" t="s">
        <v>145</v>
      </c>
    </row>
    <row r="46" spans="1:3" x14ac:dyDescent="0.2">
      <c r="A46">
        <v>43</v>
      </c>
      <c r="B46" s="19" t="s">
        <v>147</v>
      </c>
      <c r="C46" t="s">
        <v>148</v>
      </c>
    </row>
    <row r="47" spans="1:3" x14ac:dyDescent="0.2">
      <c r="A47">
        <v>44</v>
      </c>
      <c r="B47" s="19" t="s">
        <v>149</v>
      </c>
      <c r="C47" t="s">
        <v>150</v>
      </c>
    </row>
    <row r="48" spans="1:3" x14ac:dyDescent="0.2">
      <c r="A48">
        <v>45</v>
      </c>
      <c r="B48" s="19" t="s">
        <v>151</v>
      </c>
      <c r="C48" s="20" t="s">
        <v>154</v>
      </c>
    </row>
    <row r="49" spans="1:3" x14ac:dyDescent="0.2">
      <c r="A49">
        <v>46</v>
      </c>
      <c r="B49" s="19" t="s">
        <v>153</v>
      </c>
      <c r="C49" t="s">
        <v>152</v>
      </c>
    </row>
    <row r="50" spans="1:3" x14ac:dyDescent="0.2">
      <c r="A50">
        <v>47</v>
      </c>
      <c r="B50" s="19" t="s">
        <v>155</v>
      </c>
      <c r="C50" t="s">
        <v>156</v>
      </c>
    </row>
    <row r="51" spans="1:3" x14ac:dyDescent="0.2">
      <c r="A51">
        <v>49</v>
      </c>
      <c r="B51" s="19" t="s">
        <v>159</v>
      </c>
      <c r="C51" t="s">
        <v>160</v>
      </c>
    </row>
    <row r="52" spans="1:3" x14ac:dyDescent="0.2">
      <c r="A52">
        <v>50</v>
      </c>
      <c r="B52" s="19" t="s">
        <v>161</v>
      </c>
      <c r="C52" t="s">
        <v>166</v>
      </c>
    </row>
    <row r="53" spans="1:3" x14ac:dyDescent="0.2">
      <c r="A53">
        <v>51</v>
      </c>
      <c r="B53" s="19" t="s">
        <v>162</v>
      </c>
      <c r="C53" t="s">
        <v>163</v>
      </c>
    </row>
    <row r="54" spans="1:3" x14ac:dyDescent="0.2">
      <c r="A54">
        <v>52</v>
      </c>
      <c r="B54" s="19" t="s">
        <v>164</v>
      </c>
      <c r="C54" t="s">
        <v>165</v>
      </c>
    </row>
    <row r="55" spans="1:3" x14ac:dyDescent="0.2">
      <c r="A55">
        <v>54</v>
      </c>
      <c r="B55" s="19" t="s">
        <v>170</v>
      </c>
      <c r="C55" t="s">
        <v>171</v>
      </c>
    </row>
    <row r="56" spans="1:3" x14ac:dyDescent="0.2">
      <c r="A56">
        <v>55</v>
      </c>
      <c r="B56" s="19" t="s">
        <v>172</v>
      </c>
    </row>
    <row r="57" spans="1:3" x14ac:dyDescent="0.2">
      <c r="A57">
        <v>56</v>
      </c>
      <c r="B57" s="19" t="s">
        <v>173</v>
      </c>
      <c r="C57" t="s">
        <v>174</v>
      </c>
    </row>
    <row r="62" spans="1:3" x14ac:dyDescent="0.2">
      <c r="B62" s="19" t="s">
        <v>175</v>
      </c>
    </row>
  </sheetData>
  <sortState xmlns:xlrd2="http://schemas.microsoft.com/office/spreadsheetml/2017/richdata2" ref="A2:E62">
    <sortCondition ref="D2:D62"/>
  </sortState>
  <hyperlinks>
    <hyperlink ref="B5" r:id="rId1" xr:uid="{00000000-0004-0000-0200-000000000000}"/>
    <hyperlink ref="B6" r:id="rId2" xr:uid="{00000000-0004-0000-0200-000001000000}"/>
    <hyperlink ref="B14" r:id="rId3" xr:uid="{00000000-0004-0000-0200-000002000000}"/>
    <hyperlink ref="B15" r:id="rId4" xr:uid="{00000000-0004-0000-0200-000003000000}"/>
    <hyperlink ref="C16" r:id="rId5" display="https://vk.com/club56704440" xr:uid="{00000000-0004-0000-0200-000004000000}"/>
    <hyperlink ref="B16" r:id="rId6" xr:uid="{00000000-0004-0000-0200-000005000000}"/>
    <hyperlink ref="B17" r:id="rId7" xr:uid="{00000000-0004-0000-0200-000006000000}"/>
    <hyperlink ref="B18" r:id="rId8" xr:uid="{00000000-0004-0000-0200-000007000000}"/>
    <hyperlink ref="B19" r:id="rId9" xr:uid="{00000000-0004-0000-0200-000008000000}"/>
    <hyperlink ref="B20" r:id="rId10" xr:uid="{00000000-0004-0000-0200-000009000000}"/>
    <hyperlink ref="B21" r:id="rId11" xr:uid="{00000000-0004-0000-0200-00000A000000}"/>
    <hyperlink ref="B7" r:id="rId12" xr:uid="{00000000-0004-0000-0200-00000B000000}"/>
    <hyperlink ref="B22" r:id="rId13" xr:uid="{00000000-0004-0000-0200-00000C000000}"/>
    <hyperlink ref="B23" r:id="rId14" xr:uid="{00000000-0004-0000-0200-00000D000000}"/>
    <hyperlink ref="B24" r:id="rId15" xr:uid="{00000000-0004-0000-0200-00000E000000}"/>
    <hyperlink ref="B25" r:id="rId16" xr:uid="{00000000-0004-0000-0200-00000F000000}"/>
    <hyperlink ref="B26" r:id="rId17" xr:uid="{00000000-0004-0000-0200-000010000000}"/>
    <hyperlink ref="B27" r:id="rId18" xr:uid="{00000000-0004-0000-0200-000011000000}"/>
    <hyperlink ref="B28" r:id="rId19" xr:uid="{00000000-0004-0000-0200-000012000000}"/>
    <hyperlink ref="B31" r:id="rId20" xr:uid="{00000000-0004-0000-0200-000013000000}"/>
    <hyperlink ref="B32" r:id="rId21" xr:uid="{00000000-0004-0000-0200-000014000000}"/>
    <hyperlink ref="B8" r:id="rId22" xr:uid="{00000000-0004-0000-0200-000015000000}"/>
    <hyperlink ref="B33" r:id="rId23" xr:uid="{00000000-0004-0000-0200-000016000000}"/>
    <hyperlink ref="B34" r:id="rId24" xr:uid="{00000000-0004-0000-0200-000017000000}"/>
    <hyperlink ref="B35" r:id="rId25" xr:uid="{00000000-0004-0000-0200-000018000000}"/>
    <hyperlink ref="B36" r:id="rId26" xr:uid="{00000000-0004-0000-0200-000019000000}"/>
    <hyperlink ref="B9" r:id="rId27" xr:uid="{00000000-0004-0000-0200-00001A000000}"/>
    <hyperlink ref="B37" r:id="rId28" xr:uid="{00000000-0004-0000-0200-00001B000000}"/>
    <hyperlink ref="B38" r:id="rId29" xr:uid="{00000000-0004-0000-0200-00001C000000}"/>
    <hyperlink ref="B39" r:id="rId30" xr:uid="{00000000-0004-0000-0200-00001D000000}"/>
    <hyperlink ref="B40" r:id="rId31" xr:uid="{00000000-0004-0000-0200-00001E000000}"/>
    <hyperlink ref="B41" r:id="rId32" xr:uid="{00000000-0004-0000-0200-00001F000000}"/>
    <hyperlink ref="B42" r:id="rId33" xr:uid="{00000000-0004-0000-0200-000020000000}"/>
    <hyperlink ref="B43" r:id="rId34" xr:uid="{00000000-0004-0000-0200-000021000000}"/>
    <hyperlink ref="C44" r:id="rId35" display="https://vk.com/excel_pro" xr:uid="{00000000-0004-0000-0200-000022000000}"/>
    <hyperlink ref="B44" r:id="rId36" xr:uid="{00000000-0004-0000-0200-000023000000}"/>
    <hyperlink ref="B10" r:id="rId37" xr:uid="{00000000-0004-0000-0200-000024000000}"/>
    <hyperlink ref="B45" r:id="rId38" xr:uid="{00000000-0004-0000-0200-000025000000}"/>
    <hyperlink ref="B46" r:id="rId39" xr:uid="{00000000-0004-0000-0200-000026000000}"/>
    <hyperlink ref="B47" r:id="rId40" xr:uid="{00000000-0004-0000-0200-000027000000}"/>
    <hyperlink ref="B48" r:id="rId41" xr:uid="{00000000-0004-0000-0200-000028000000}"/>
    <hyperlink ref="B49" r:id="rId42" xr:uid="{00000000-0004-0000-0200-000029000000}"/>
    <hyperlink ref="B50" r:id="rId43" xr:uid="{00000000-0004-0000-0200-00002A000000}"/>
    <hyperlink ref="B11" r:id="rId44" xr:uid="{00000000-0004-0000-0200-00002B000000}"/>
    <hyperlink ref="B51" r:id="rId45" xr:uid="{00000000-0004-0000-0200-00002C000000}"/>
    <hyperlink ref="B52" r:id="rId46" xr:uid="{00000000-0004-0000-0200-00002D000000}"/>
    <hyperlink ref="B53" r:id="rId47" xr:uid="{00000000-0004-0000-0200-00002E000000}"/>
    <hyperlink ref="B54" r:id="rId48" xr:uid="{00000000-0004-0000-0200-00002F000000}"/>
    <hyperlink ref="B12" r:id="rId49" xr:uid="{00000000-0004-0000-0200-000030000000}"/>
    <hyperlink ref="B55" r:id="rId50" xr:uid="{00000000-0004-0000-0200-000031000000}"/>
    <hyperlink ref="B56" r:id="rId51" xr:uid="{00000000-0004-0000-0200-000032000000}"/>
    <hyperlink ref="B57" r:id="rId52" xr:uid="{00000000-0004-0000-0200-000033000000}"/>
    <hyperlink ref="B62" r:id="rId53" xr:uid="{00000000-0004-0000-0200-000034000000}"/>
  </hyperlinks>
  <pageMargins left="0.7" right="0.7" top="0.75" bottom="0.75" header="0.3" footer="0.3"/>
  <pageSetup paperSize="9" orientation="portrait" horizontalDpi="1200" verticalDpi="1200" r:id="rId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rgb="FFFFFF00"/>
  </sheetPr>
  <dimension ref="A1:J33"/>
  <sheetViews>
    <sheetView zoomScaleNormal="100" workbookViewId="0">
      <selection activeCell="J20" sqref="J20"/>
    </sheetView>
  </sheetViews>
  <sheetFormatPr defaultRowHeight="14.25" x14ac:dyDescent="0.2"/>
  <cols>
    <col min="1" max="1" width="7.375" style="1" customWidth="1"/>
    <col min="2" max="2" width="10.125" style="1" customWidth="1"/>
    <col min="3" max="3" width="12.375" style="1" customWidth="1"/>
    <col min="4" max="4" width="14" style="1" customWidth="1"/>
    <col min="5" max="5" width="13.75" style="1" customWidth="1"/>
    <col min="6" max="6" width="12.25" style="1" customWidth="1"/>
    <col min="7" max="7" width="10.25" style="1" customWidth="1"/>
    <col min="8" max="8" width="5.125" customWidth="1"/>
    <col min="9" max="9" width="32.375" customWidth="1"/>
    <col min="10" max="10" width="13.375" customWidth="1"/>
  </cols>
  <sheetData>
    <row r="1" spans="1:10" ht="30" x14ac:dyDescent="0.2">
      <c r="A1" s="9" t="s">
        <v>191</v>
      </c>
      <c r="B1" s="9" t="s">
        <v>192</v>
      </c>
      <c r="C1" s="9" t="s">
        <v>193</v>
      </c>
      <c r="D1" s="9" t="s">
        <v>194</v>
      </c>
      <c r="E1" s="9" t="s">
        <v>195</v>
      </c>
      <c r="F1" s="9" t="s">
        <v>196</v>
      </c>
      <c r="G1" s="9" t="s">
        <v>197</v>
      </c>
      <c r="I1" s="13" t="s">
        <v>4</v>
      </c>
      <c r="J1" s="13" t="s">
        <v>5</v>
      </c>
    </row>
    <row r="2" spans="1:10" ht="15" x14ac:dyDescent="0.25">
      <c r="A2" s="10">
        <v>11008</v>
      </c>
      <c r="B2" s="22" t="s">
        <v>198</v>
      </c>
      <c r="C2" s="11" t="s">
        <v>199</v>
      </c>
      <c r="D2" s="12">
        <v>42284</v>
      </c>
      <c r="E2" s="23">
        <v>7945.9999999999991</v>
      </c>
      <c r="F2" s="10" t="s">
        <v>200</v>
      </c>
      <c r="G2" s="10" t="s">
        <v>201</v>
      </c>
      <c r="H2" s="6"/>
      <c r="I2" s="14" t="s">
        <v>6</v>
      </c>
      <c r="J2" s="8">
        <f>COUNT(E:E)</f>
        <v>24</v>
      </c>
    </row>
    <row r="3" spans="1:10" ht="15" x14ac:dyDescent="0.25">
      <c r="A3" s="10">
        <v>11019</v>
      </c>
      <c r="B3" s="22" t="s">
        <v>202</v>
      </c>
      <c r="C3" s="11" t="s">
        <v>203</v>
      </c>
      <c r="D3" s="12">
        <v>42283</v>
      </c>
      <c r="E3" s="23">
        <v>317</v>
      </c>
      <c r="F3" s="10" t="s">
        <v>200</v>
      </c>
      <c r="G3" s="10"/>
      <c r="H3" s="6"/>
      <c r="I3" s="14" t="s">
        <v>204</v>
      </c>
      <c r="J3" s="8">
        <f>COUNTA(G:G)-1</f>
        <v>9</v>
      </c>
    </row>
    <row r="4" spans="1:10" ht="15" x14ac:dyDescent="0.25">
      <c r="A4" s="10">
        <v>10249</v>
      </c>
      <c r="B4" s="22" t="s">
        <v>205</v>
      </c>
      <c r="C4" s="11" t="s">
        <v>203</v>
      </c>
      <c r="D4" s="12">
        <v>42284</v>
      </c>
      <c r="E4" s="23">
        <v>1161</v>
      </c>
      <c r="F4" s="10" t="s">
        <v>206</v>
      </c>
      <c r="G4" s="10"/>
      <c r="H4" s="6"/>
      <c r="I4" s="14" t="s">
        <v>207</v>
      </c>
      <c r="J4" s="8">
        <f>COUNTBLANK(G2:G25)</f>
        <v>15</v>
      </c>
    </row>
    <row r="5" spans="1:10" x14ac:dyDescent="0.2">
      <c r="A5" s="10">
        <v>10252</v>
      </c>
      <c r="B5" s="22" t="s">
        <v>208</v>
      </c>
      <c r="C5" s="11" t="s">
        <v>203</v>
      </c>
      <c r="D5" s="12">
        <v>42285</v>
      </c>
      <c r="E5" s="23">
        <v>5130</v>
      </c>
      <c r="F5" s="10" t="s">
        <v>206</v>
      </c>
      <c r="G5" s="10" t="s">
        <v>209</v>
      </c>
      <c r="H5" s="6"/>
    </row>
    <row r="6" spans="1:10" ht="15" x14ac:dyDescent="0.25">
      <c r="A6" s="10">
        <v>10250</v>
      </c>
      <c r="B6" s="22" t="s">
        <v>210</v>
      </c>
      <c r="C6" s="11" t="s">
        <v>203</v>
      </c>
      <c r="D6" s="12">
        <v>42283</v>
      </c>
      <c r="E6" s="23">
        <v>6583</v>
      </c>
      <c r="F6" s="10" t="s">
        <v>211</v>
      </c>
      <c r="G6" s="10"/>
      <c r="H6" s="6"/>
      <c r="I6" s="15" t="s">
        <v>3</v>
      </c>
    </row>
    <row r="7" spans="1:10" ht="15" x14ac:dyDescent="0.25">
      <c r="A7" s="10">
        <v>10251</v>
      </c>
      <c r="B7" s="22" t="s">
        <v>212</v>
      </c>
      <c r="C7" s="11" t="s">
        <v>203</v>
      </c>
      <c r="D7" s="12">
        <v>42285</v>
      </c>
      <c r="E7" s="23">
        <v>4134</v>
      </c>
      <c r="F7" s="10" t="s">
        <v>211</v>
      </c>
      <c r="G7" s="10"/>
      <c r="H7" s="6"/>
      <c r="I7" s="14" t="s">
        <v>199</v>
      </c>
      <c r="J7" s="8">
        <f>COUNTIF(C:C,I7)</f>
        <v>3</v>
      </c>
    </row>
    <row r="8" spans="1:10" ht="15" x14ac:dyDescent="0.25">
      <c r="A8" s="10">
        <v>10255</v>
      </c>
      <c r="B8" s="22" t="s">
        <v>213</v>
      </c>
      <c r="C8" s="11" t="s">
        <v>214</v>
      </c>
      <c r="D8" s="12">
        <v>42276</v>
      </c>
      <c r="E8" s="23">
        <v>14833.000000000002</v>
      </c>
      <c r="F8" s="10" t="s">
        <v>215</v>
      </c>
      <c r="G8" s="10" t="s">
        <v>216</v>
      </c>
      <c r="H8" s="6"/>
      <c r="I8" s="14" t="s">
        <v>203</v>
      </c>
      <c r="J8" s="8">
        <f>COUNTIF(C:C,I8)</f>
        <v>14</v>
      </c>
    </row>
    <row r="9" spans="1:10" x14ac:dyDescent="0.2">
      <c r="A9" s="10">
        <v>10248</v>
      </c>
      <c r="B9" s="22" t="s">
        <v>217</v>
      </c>
      <c r="C9" s="11" t="s">
        <v>214</v>
      </c>
      <c r="D9" s="12">
        <v>42285</v>
      </c>
      <c r="E9" s="23">
        <v>3238.0000000000005</v>
      </c>
      <c r="F9" s="10" t="s">
        <v>215</v>
      </c>
      <c r="G9" s="10"/>
      <c r="H9" s="6"/>
    </row>
    <row r="10" spans="1:10" ht="15" x14ac:dyDescent="0.25">
      <c r="A10" s="10">
        <v>10253</v>
      </c>
      <c r="B10" s="22" t="s">
        <v>210</v>
      </c>
      <c r="C10" s="11" t="s">
        <v>203</v>
      </c>
      <c r="D10" s="12">
        <v>42277</v>
      </c>
      <c r="E10" s="23">
        <v>5817</v>
      </c>
      <c r="F10" s="10" t="s">
        <v>211</v>
      </c>
      <c r="G10" s="10"/>
      <c r="H10" s="6"/>
      <c r="I10" s="15" t="s">
        <v>218</v>
      </c>
      <c r="J10" s="7" t="s">
        <v>215</v>
      </c>
    </row>
    <row r="11" spans="1:10" ht="15" x14ac:dyDescent="0.25">
      <c r="A11" s="10">
        <v>10256</v>
      </c>
      <c r="B11" s="22" t="s">
        <v>219</v>
      </c>
      <c r="C11" s="11" t="s">
        <v>203</v>
      </c>
      <c r="D11" s="12">
        <v>42278</v>
      </c>
      <c r="E11" s="23">
        <v>1397</v>
      </c>
      <c r="F11" s="10" t="s">
        <v>211</v>
      </c>
      <c r="G11" s="10"/>
      <c r="H11" s="6"/>
      <c r="I11" s="14" t="s">
        <v>203</v>
      </c>
      <c r="J11" s="8">
        <f>COUNTIFS(F:F,$J$10,C:C,$I11)</f>
        <v>1</v>
      </c>
    </row>
    <row r="12" spans="1:10" ht="15" x14ac:dyDescent="0.25">
      <c r="A12" s="10">
        <v>10257</v>
      </c>
      <c r="B12" s="22" t="s">
        <v>220</v>
      </c>
      <c r="C12" s="11" t="s">
        <v>203</v>
      </c>
      <c r="D12" s="12">
        <v>42278</v>
      </c>
      <c r="E12" s="23">
        <v>8191</v>
      </c>
      <c r="F12" s="10" t="s">
        <v>221</v>
      </c>
      <c r="G12" s="10" t="s">
        <v>222</v>
      </c>
      <c r="H12" s="6"/>
      <c r="I12" s="14" t="s">
        <v>214</v>
      </c>
      <c r="J12" s="8">
        <f>COUNTIFS(F:F,$J$10,C:C,$I12)</f>
        <v>4</v>
      </c>
    </row>
    <row r="13" spans="1:10" ht="15" x14ac:dyDescent="0.25">
      <c r="A13" s="10">
        <v>10254</v>
      </c>
      <c r="B13" s="22" t="s">
        <v>223</v>
      </c>
      <c r="C13" s="11" t="s">
        <v>214</v>
      </c>
      <c r="D13" s="12">
        <v>42283</v>
      </c>
      <c r="E13" s="23">
        <v>2298</v>
      </c>
      <c r="F13" s="10" t="s">
        <v>215</v>
      </c>
      <c r="G13" s="10"/>
      <c r="H13" s="6"/>
      <c r="I13" s="14" t="s">
        <v>199</v>
      </c>
      <c r="J13" s="8">
        <f>COUNTIFS(F:F,$J$10,C:C,$I13)</f>
        <v>0</v>
      </c>
    </row>
    <row r="14" spans="1:10" x14ac:dyDescent="0.2">
      <c r="A14" s="10">
        <v>10258</v>
      </c>
      <c r="B14" s="22" t="s">
        <v>198</v>
      </c>
      <c r="C14" s="11" t="s">
        <v>214</v>
      </c>
      <c r="D14" s="12">
        <v>42276</v>
      </c>
      <c r="E14" s="23">
        <v>14051</v>
      </c>
      <c r="F14" s="10" t="s">
        <v>200</v>
      </c>
      <c r="G14" s="10"/>
      <c r="H14" s="6"/>
    </row>
    <row r="15" spans="1:10" ht="15" x14ac:dyDescent="0.25">
      <c r="A15" s="10">
        <v>10259</v>
      </c>
      <c r="B15" s="22" t="s">
        <v>224</v>
      </c>
      <c r="C15" s="11" t="s">
        <v>203</v>
      </c>
      <c r="D15" s="12">
        <v>42276</v>
      </c>
      <c r="E15" s="23">
        <v>325</v>
      </c>
      <c r="F15" s="10" t="s">
        <v>221</v>
      </c>
      <c r="G15" s="10" t="s">
        <v>225</v>
      </c>
      <c r="H15" s="6"/>
      <c r="I15" s="15" t="s">
        <v>226</v>
      </c>
    </row>
    <row r="16" spans="1:10" ht="15" x14ac:dyDescent="0.25">
      <c r="A16" s="10">
        <v>10262</v>
      </c>
      <c r="B16" s="22" t="s">
        <v>227</v>
      </c>
      <c r="C16" s="11" t="s">
        <v>199</v>
      </c>
      <c r="D16" s="12">
        <v>42280</v>
      </c>
      <c r="E16" s="23">
        <v>4829</v>
      </c>
      <c r="F16" s="10" t="s">
        <v>221</v>
      </c>
      <c r="G16" s="10"/>
      <c r="H16" s="6"/>
      <c r="I16" s="14" t="s">
        <v>200</v>
      </c>
      <c r="J16" s="8">
        <f>AVERAGEIF(F:F,I16,E:E)</f>
        <v>9230</v>
      </c>
    </row>
    <row r="17" spans="1:10" ht="15" x14ac:dyDescent="0.25">
      <c r="A17" s="10">
        <v>10260</v>
      </c>
      <c r="B17" s="22" t="s">
        <v>228</v>
      </c>
      <c r="C17" s="11" t="s">
        <v>203</v>
      </c>
      <c r="D17" s="12">
        <v>42284</v>
      </c>
      <c r="E17" s="23">
        <v>5509</v>
      </c>
      <c r="F17" s="10" t="s">
        <v>206</v>
      </c>
      <c r="G17" s="10"/>
      <c r="H17" s="6"/>
      <c r="I17" s="14" t="s">
        <v>211</v>
      </c>
      <c r="J17" s="8">
        <f t="shared" ref="J17:J20" si="0">AVERAGEIF(F:F,I17,E:E)</f>
        <v>3647.2</v>
      </c>
    </row>
    <row r="18" spans="1:10" ht="15" x14ac:dyDescent="0.25">
      <c r="A18" s="10">
        <v>10261</v>
      </c>
      <c r="B18" s="22" t="s">
        <v>229</v>
      </c>
      <c r="C18" s="11" t="s">
        <v>203</v>
      </c>
      <c r="D18" s="12">
        <v>42279</v>
      </c>
      <c r="E18" s="23">
        <v>305</v>
      </c>
      <c r="F18" s="10" t="s">
        <v>211</v>
      </c>
      <c r="G18" s="10"/>
      <c r="H18" s="6"/>
      <c r="I18" s="14" t="s">
        <v>206</v>
      </c>
      <c r="J18" s="8">
        <f t="shared" si="0"/>
        <v>8164.5</v>
      </c>
    </row>
    <row r="19" spans="1:10" ht="15" x14ac:dyDescent="0.25">
      <c r="A19" s="10">
        <v>10263</v>
      </c>
      <c r="B19" s="22" t="s">
        <v>198</v>
      </c>
      <c r="C19" s="11" t="s">
        <v>214</v>
      </c>
      <c r="D19" s="12">
        <v>42282</v>
      </c>
      <c r="E19" s="23">
        <v>14606</v>
      </c>
      <c r="F19" s="10" t="s">
        <v>200</v>
      </c>
      <c r="G19" s="10" t="s">
        <v>230</v>
      </c>
      <c r="H19" s="6"/>
      <c r="I19" s="14" t="s">
        <v>221</v>
      </c>
      <c r="J19" s="8">
        <f t="shared" si="0"/>
        <v>5038.833333333333</v>
      </c>
    </row>
    <row r="20" spans="1:10" ht="15" x14ac:dyDescent="0.25">
      <c r="A20" s="10">
        <v>10266</v>
      </c>
      <c r="B20" s="22" t="s">
        <v>217</v>
      </c>
      <c r="C20" s="11" t="s">
        <v>203</v>
      </c>
      <c r="D20" s="12">
        <v>42282</v>
      </c>
      <c r="E20" s="23">
        <v>2573</v>
      </c>
      <c r="F20" s="10" t="s">
        <v>215</v>
      </c>
      <c r="G20" s="10" t="s">
        <v>231</v>
      </c>
      <c r="H20" s="6"/>
      <c r="I20" s="14" t="s">
        <v>215</v>
      </c>
      <c r="J20" s="8">
        <f t="shared" si="0"/>
        <v>7319.2</v>
      </c>
    </row>
    <row r="21" spans="1:10" x14ac:dyDescent="0.2">
      <c r="A21" s="10">
        <v>10268</v>
      </c>
      <c r="B21" s="22" t="s">
        <v>232</v>
      </c>
      <c r="C21" s="11" t="s">
        <v>199</v>
      </c>
      <c r="D21" s="12">
        <v>42276</v>
      </c>
      <c r="E21" s="23">
        <v>6629.0000000000009</v>
      </c>
      <c r="F21" s="10" t="s">
        <v>221</v>
      </c>
      <c r="G21" s="10" t="s">
        <v>233</v>
      </c>
      <c r="H21" s="6"/>
    </row>
    <row r="22" spans="1:10" x14ac:dyDescent="0.2">
      <c r="A22" s="10">
        <v>10270</v>
      </c>
      <c r="B22" s="22" t="s">
        <v>217</v>
      </c>
      <c r="C22" s="11" t="s">
        <v>214</v>
      </c>
      <c r="D22" s="12">
        <v>42276</v>
      </c>
      <c r="E22" s="23">
        <v>13654</v>
      </c>
      <c r="F22" s="10" t="s">
        <v>215</v>
      </c>
      <c r="G22" s="10"/>
      <c r="H22" s="6"/>
    </row>
    <row r="23" spans="1:10" x14ac:dyDescent="0.2">
      <c r="A23" s="10">
        <v>10267</v>
      </c>
      <c r="B23" s="22" t="s">
        <v>234</v>
      </c>
      <c r="C23" s="11" t="s">
        <v>203</v>
      </c>
      <c r="D23" s="12">
        <v>42279</v>
      </c>
      <c r="E23" s="23">
        <v>20858</v>
      </c>
      <c r="F23" s="10" t="s">
        <v>206</v>
      </c>
      <c r="G23" s="10"/>
      <c r="H23" s="6"/>
    </row>
    <row r="24" spans="1:10" x14ac:dyDescent="0.2">
      <c r="A24" s="10">
        <v>10272</v>
      </c>
      <c r="B24" s="22" t="s">
        <v>227</v>
      </c>
      <c r="C24" s="11" t="s">
        <v>203</v>
      </c>
      <c r="D24" s="12">
        <v>42281</v>
      </c>
      <c r="E24" s="23">
        <v>9803</v>
      </c>
      <c r="F24" s="10" t="s">
        <v>221</v>
      </c>
      <c r="G24" s="10" t="s">
        <v>235</v>
      </c>
      <c r="H24" s="6"/>
    </row>
    <row r="25" spans="1:10" x14ac:dyDescent="0.2">
      <c r="A25" s="10">
        <v>10269</v>
      </c>
      <c r="B25" s="22" t="s">
        <v>236</v>
      </c>
      <c r="C25" s="11" t="s">
        <v>214</v>
      </c>
      <c r="D25" s="12">
        <v>42279</v>
      </c>
      <c r="E25" s="23">
        <v>455.99999999999994</v>
      </c>
      <c r="F25" s="10" t="s">
        <v>221</v>
      </c>
      <c r="G25" s="10"/>
      <c r="H25" s="6"/>
    </row>
    <row r="26" spans="1:10" x14ac:dyDescent="0.2">
      <c r="A26" s="2"/>
      <c r="B26" s="24"/>
      <c r="C26" s="3"/>
      <c r="D26" s="4"/>
      <c r="E26" s="5"/>
      <c r="F26" s="2"/>
      <c r="G26" s="2"/>
      <c r="H26" s="6"/>
    </row>
    <row r="27" spans="1:10" x14ac:dyDescent="0.2">
      <c r="A27" s="2"/>
      <c r="B27" s="24"/>
      <c r="C27" s="3"/>
      <c r="D27" s="4"/>
      <c r="E27" s="5"/>
      <c r="F27" s="2"/>
      <c r="G27" s="2"/>
      <c r="H27" s="6"/>
    </row>
    <row r="28" spans="1:10" x14ac:dyDescent="0.2">
      <c r="A28" s="2"/>
      <c r="B28" s="24"/>
      <c r="C28" s="3"/>
      <c r="D28" s="4"/>
      <c r="E28" s="5"/>
      <c r="F28" s="2"/>
      <c r="G28" s="2"/>
      <c r="H28" s="6"/>
    </row>
    <row r="29" spans="1:10" x14ac:dyDescent="0.2">
      <c r="A29" s="2"/>
      <c r="B29" s="24"/>
      <c r="C29" s="3"/>
      <c r="D29" s="4"/>
      <c r="E29" s="5"/>
      <c r="F29" s="2"/>
      <c r="G29" s="2"/>
      <c r="H29" s="6"/>
    </row>
    <row r="30" spans="1:10" x14ac:dyDescent="0.2">
      <c r="A30" s="2"/>
      <c r="B30" s="24"/>
      <c r="C30" s="3"/>
      <c r="D30" s="4"/>
      <c r="E30" s="5"/>
      <c r="F30" s="2"/>
      <c r="G30" s="2"/>
      <c r="H30" s="6"/>
    </row>
    <row r="31" spans="1:10" x14ac:dyDescent="0.2">
      <c r="A31" s="2"/>
      <c r="B31" s="24"/>
      <c r="C31" s="3"/>
      <c r="D31" s="4"/>
      <c r="E31" s="5"/>
      <c r="F31" s="2"/>
      <c r="G31" s="2"/>
      <c r="H31" s="6"/>
    </row>
    <row r="32" spans="1:10" x14ac:dyDescent="0.2">
      <c r="A32" s="2"/>
      <c r="B32" s="24"/>
      <c r="C32" s="3"/>
      <c r="D32" s="4"/>
      <c r="E32" s="5"/>
      <c r="F32" s="2"/>
      <c r="G32" s="2"/>
      <c r="H32" s="6"/>
    </row>
    <row r="33" spans="1:8" x14ac:dyDescent="0.2">
      <c r="A33" s="2"/>
      <c r="B33" s="24"/>
      <c r="C33" s="3"/>
      <c r="D33" s="4"/>
      <c r="E33" s="5"/>
      <c r="F33" s="2"/>
      <c r="G33" s="2"/>
      <c r="H33" s="6"/>
    </row>
  </sheetData>
  <dataValidations count="1">
    <dataValidation type="list" allowBlank="1" showInputMessage="1" showErrorMessage="1" sqref="J10" xr:uid="{00000000-0002-0000-0300-000000000000}">
      <formula1>$I$16:$I$20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F35"/>
  <sheetViews>
    <sheetView tabSelected="1" zoomScaleNormal="100" workbookViewId="0">
      <selection activeCell="E10" sqref="E10"/>
    </sheetView>
  </sheetViews>
  <sheetFormatPr defaultRowHeight="14.25" x14ac:dyDescent="0.2"/>
  <cols>
    <col min="1" max="1" width="11.875" style="25" bestFit="1" customWidth="1"/>
    <col min="2" max="2" width="9.375" style="25" bestFit="1" customWidth="1"/>
    <col min="3" max="3" width="9" style="25"/>
    <col min="4" max="4" width="26.875" style="25" bestFit="1" customWidth="1"/>
    <col min="5" max="5" width="14.75" style="25" customWidth="1"/>
    <col min="6" max="6" width="12.625" style="25" customWidth="1"/>
    <col min="7" max="16384" width="9" style="25"/>
  </cols>
  <sheetData>
    <row r="1" spans="1:6" ht="30" x14ac:dyDescent="0.2">
      <c r="A1" s="29" t="s">
        <v>237</v>
      </c>
      <c r="B1" s="29" t="s">
        <v>238</v>
      </c>
    </row>
    <row r="2" spans="1:6" ht="15" x14ac:dyDescent="0.25">
      <c r="A2" s="28" t="s">
        <v>239</v>
      </c>
      <c r="B2" s="28">
        <v>163625</v>
      </c>
      <c r="D2" s="30" t="s">
        <v>240</v>
      </c>
      <c r="E2" s="31">
        <f>SUM(B:B)</f>
        <v>11269417</v>
      </c>
      <c r="F2" s="26">
        <v>11269417</v>
      </c>
    </row>
    <row r="3" spans="1:6" x14ac:dyDescent="0.2">
      <c r="A3" s="28" t="s">
        <v>241</v>
      </c>
      <c r="B3" s="28">
        <v>366800</v>
      </c>
    </row>
    <row r="4" spans="1:6" ht="15" x14ac:dyDescent="0.25">
      <c r="A4" s="28" t="s">
        <v>242</v>
      </c>
      <c r="B4" s="28">
        <v>336600</v>
      </c>
      <c r="D4" s="30" t="s">
        <v>0</v>
      </c>
      <c r="E4" s="31">
        <f>MIN(B:B)</f>
        <v>160000</v>
      </c>
      <c r="F4" s="26">
        <v>160000</v>
      </c>
    </row>
    <row r="5" spans="1:6" x14ac:dyDescent="0.2">
      <c r="A5" s="28" t="s">
        <v>243</v>
      </c>
      <c r="B5" s="28">
        <v>451000</v>
      </c>
    </row>
    <row r="6" spans="1:6" ht="15" x14ac:dyDescent="0.25">
      <c r="A6" s="28" t="s">
        <v>244</v>
      </c>
      <c r="B6" s="28">
        <v>383724</v>
      </c>
      <c r="D6" s="30" t="s">
        <v>1</v>
      </c>
      <c r="E6" s="31">
        <f>MAX(B:B)</f>
        <v>601392</v>
      </c>
      <c r="F6" s="26">
        <v>601392</v>
      </c>
    </row>
    <row r="7" spans="1:6" x14ac:dyDescent="0.2">
      <c r="A7" s="28" t="s">
        <v>245</v>
      </c>
      <c r="B7" s="28">
        <v>203456</v>
      </c>
    </row>
    <row r="8" spans="1:6" ht="15" x14ac:dyDescent="0.25">
      <c r="A8" s="28" t="s">
        <v>246</v>
      </c>
      <c r="B8" s="28">
        <v>283000</v>
      </c>
      <c r="D8" s="30" t="s">
        <v>2</v>
      </c>
      <c r="E8" s="31">
        <f>AVERAGE(B:B)</f>
        <v>331453.4411764706</v>
      </c>
      <c r="F8" s="26">
        <v>331453.4411764706</v>
      </c>
    </row>
    <row r="9" spans="1:6" x14ac:dyDescent="0.2">
      <c r="A9" s="28" t="s">
        <v>247</v>
      </c>
      <c r="B9" s="28">
        <v>160000</v>
      </c>
    </row>
    <row r="10" spans="1:6" ht="15" x14ac:dyDescent="0.25">
      <c r="A10" s="28" t="s">
        <v>248</v>
      </c>
      <c r="B10" s="28">
        <v>190740</v>
      </c>
      <c r="D10" s="30" t="s">
        <v>249</v>
      </c>
      <c r="E10" s="31">
        <f>COUNT(B:B)</f>
        <v>34</v>
      </c>
      <c r="F10" s="26">
        <v>34</v>
      </c>
    </row>
    <row r="11" spans="1:6" x14ac:dyDescent="0.2">
      <c r="A11" s="28" t="s">
        <v>250</v>
      </c>
      <c r="B11" s="28">
        <v>228900</v>
      </c>
    </row>
    <row r="12" spans="1:6" x14ac:dyDescent="0.2">
      <c r="A12" s="28" t="s">
        <v>251</v>
      </c>
      <c r="B12" s="28">
        <v>249300</v>
      </c>
    </row>
    <row r="13" spans="1:6" x14ac:dyDescent="0.2">
      <c r="A13" s="28" t="s">
        <v>252</v>
      </c>
      <c r="B13" s="28">
        <v>190740</v>
      </c>
    </row>
    <row r="14" spans="1:6" x14ac:dyDescent="0.2">
      <c r="A14" s="28" t="s">
        <v>253</v>
      </c>
      <c r="B14" s="28">
        <v>426360</v>
      </c>
    </row>
    <row r="15" spans="1:6" x14ac:dyDescent="0.2">
      <c r="A15" s="28" t="s">
        <v>254</v>
      </c>
      <c r="B15" s="28">
        <v>338300</v>
      </c>
    </row>
    <row r="16" spans="1:6" x14ac:dyDescent="0.2">
      <c r="A16" s="28" t="s">
        <v>255</v>
      </c>
      <c r="B16" s="28">
        <v>286110</v>
      </c>
    </row>
    <row r="17" spans="1:2" x14ac:dyDescent="0.2">
      <c r="A17" s="28" t="s">
        <v>256</v>
      </c>
      <c r="B17" s="28">
        <v>328185</v>
      </c>
    </row>
    <row r="18" spans="1:2" x14ac:dyDescent="0.2">
      <c r="A18" s="28" t="s">
        <v>257</v>
      </c>
      <c r="B18" s="28">
        <v>420750</v>
      </c>
    </row>
    <row r="19" spans="1:2" x14ac:dyDescent="0.2">
      <c r="A19" s="28" t="s">
        <v>258</v>
      </c>
      <c r="B19" s="28">
        <v>484704</v>
      </c>
    </row>
    <row r="20" spans="1:2" x14ac:dyDescent="0.2">
      <c r="A20" s="28" t="s">
        <v>259</v>
      </c>
      <c r="B20" s="28">
        <v>559200</v>
      </c>
    </row>
    <row r="21" spans="1:2" x14ac:dyDescent="0.2">
      <c r="A21" s="28" t="s">
        <v>260</v>
      </c>
      <c r="B21" s="28">
        <v>243100</v>
      </c>
    </row>
    <row r="22" spans="1:2" x14ac:dyDescent="0.2">
      <c r="A22" s="28" t="s">
        <v>261</v>
      </c>
      <c r="B22" s="28">
        <v>601392</v>
      </c>
    </row>
    <row r="23" spans="1:2" x14ac:dyDescent="0.2">
      <c r="A23" s="28" t="s">
        <v>262</v>
      </c>
      <c r="B23" s="28">
        <v>492500</v>
      </c>
    </row>
    <row r="24" spans="1:2" x14ac:dyDescent="0.2">
      <c r="A24" s="28" t="s">
        <v>263</v>
      </c>
      <c r="B24" s="28">
        <v>247900</v>
      </c>
    </row>
    <row r="25" spans="1:2" x14ac:dyDescent="0.2">
      <c r="A25" s="28" t="s">
        <v>264</v>
      </c>
      <c r="B25" s="28">
        <v>215400</v>
      </c>
    </row>
    <row r="26" spans="1:2" x14ac:dyDescent="0.2">
      <c r="A26" s="28" t="s">
        <v>265</v>
      </c>
      <c r="B26" s="28">
        <v>267000</v>
      </c>
    </row>
    <row r="27" spans="1:2" x14ac:dyDescent="0.2">
      <c r="A27" s="28" t="s">
        <v>266</v>
      </c>
      <c r="B27" s="28">
        <v>538747</v>
      </c>
    </row>
    <row r="28" spans="1:2" x14ac:dyDescent="0.2">
      <c r="A28" s="28" t="s">
        <v>267</v>
      </c>
      <c r="B28" s="28">
        <v>209440</v>
      </c>
    </row>
    <row r="29" spans="1:2" x14ac:dyDescent="0.2">
      <c r="A29" s="28" t="s">
        <v>268</v>
      </c>
      <c r="B29" s="28">
        <v>387000</v>
      </c>
    </row>
    <row r="30" spans="1:2" x14ac:dyDescent="0.2">
      <c r="A30" s="28" t="s">
        <v>269</v>
      </c>
      <c r="B30" s="28">
        <v>492184</v>
      </c>
    </row>
    <row r="31" spans="1:2" x14ac:dyDescent="0.2">
      <c r="A31" s="28" t="s">
        <v>270</v>
      </c>
      <c r="B31" s="28">
        <v>336600</v>
      </c>
    </row>
    <row r="32" spans="1:2" x14ac:dyDescent="0.2">
      <c r="A32" s="28" t="s">
        <v>271</v>
      </c>
      <c r="B32" s="28">
        <v>305184</v>
      </c>
    </row>
    <row r="33" spans="1:2" x14ac:dyDescent="0.2">
      <c r="A33" s="28" t="s">
        <v>272</v>
      </c>
      <c r="B33" s="28">
        <v>233376</v>
      </c>
    </row>
    <row r="34" spans="1:2" x14ac:dyDescent="0.2">
      <c r="A34" s="28" t="s">
        <v>273</v>
      </c>
      <c r="B34" s="28">
        <v>311500</v>
      </c>
    </row>
    <row r="35" spans="1:2" x14ac:dyDescent="0.2">
      <c r="A35" s="28" t="s">
        <v>274</v>
      </c>
      <c r="B35" s="28">
        <v>336600</v>
      </c>
    </row>
  </sheetData>
  <dataValidations count="1">
    <dataValidation type="list" allowBlank="1" showInputMessage="1" showErrorMessage="1" sqref="J10" xr:uid="{00000000-0002-0000-0400-000000000000}">
      <formula1>$I$16:$I$20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4-1</vt:lpstr>
      <vt:lpstr>4-2</vt:lpstr>
      <vt:lpstr>Лист1</vt:lpstr>
      <vt:lpstr>ЗАДАНИЕ1</vt:lpstr>
      <vt:lpstr>ЗАДАНИЕ2</vt:lpstr>
      <vt:lpstr>'4-2'!Область_печати</vt:lpstr>
    </vt:vector>
  </TitlesOfParts>
  <Company>Knauf Service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YakushevD</dc:creator>
  <cp:lastModifiedBy>nsm</cp:lastModifiedBy>
  <dcterms:created xsi:type="dcterms:W3CDTF">2015-06-21T09:51:14Z</dcterms:created>
  <dcterms:modified xsi:type="dcterms:W3CDTF">2023-11-20T09:59:35Z</dcterms:modified>
</cp:coreProperties>
</file>