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ve\PycharmProjects\data_analysis\OtherModule\Excel\"/>
    </mc:Choice>
  </mc:AlternateContent>
  <xr:revisionPtr revIDLastSave="0" documentId="13_ncr:1_{57D7625E-4AA1-4F7B-8031-B87AF7126578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6-1" sheetId="1" r:id="rId1"/>
    <sheet name="6-2" sheetId="2" r:id="rId2"/>
    <sheet name="6-3" sheetId="3" r:id="rId3"/>
    <sheet name="6-4" sheetId="4" r:id="rId4"/>
    <sheet name="6-5" sheetId="7" r:id="rId5"/>
    <sheet name="ЗАДАНИЕ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8" l="1"/>
  <c r="H3" i="8"/>
  <c r="E3" i="8"/>
  <c r="E4" i="8"/>
  <c r="E5" i="8"/>
  <c r="E6" i="8"/>
  <c r="E7" i="8"/>
  <c r="E8" i="8"/>
  <c r="E9" i="8"/>
  <c r="E10" i="8"/>
  <c r="E11" i="8"/>
  <c r="E12" i="8"/>
  <c r="E2" i="8"/>
  <c r="D3" i="8"/>
  <c r="D4" i="8"/>
  <c r="D5" i="8"/>
  <c r="D6" i="8"/>
  <c r="D7" i="8"/>
  <c r="D8" i="8"/>
  <c r="D9" i="8"/>
  <c r="D10" i="8"/>
  <c r="D11" i="8"/>
  <c r="D12" i="8"/>
  <c r="D2" i="8"/>
  <c r="F3" i="7"/>
  <c r="F4" i="7"/>
  <c r="F5" i="7"/>
  <c r="F6" i="7"/>
  <c r="F7" i="7"/>
  <c r="F8" i="7"/>
  <c r="F9" i="7"/>
  <c r="F10" i="7"/>
  <c r="F11" i="7"/>
  <c r="F12" i="7"/>
  <c r="F2" i="7"/>
  <c r="E3" i="7"/>
  <c r="E4" i="7"/>
  <c r="E5" i="7"/>
  <c r="E6" i="7"/>
  <c r="E7" i="7"/>
  <c r="E8" i="7"/>
  <c r="E9" i="7"/>
  <c r="E10" i="7"/>
  <c r="E11" i="7"/>
  <c r="E12" i="7"/>
  <c r="E2" i="7"/>
  <c r="D3" i="7"/>
  <c r="D4" i="7"/>
  <c r="D5" i="7"/>
  <c r="D6" i="7"/>
  <c r="D7" i="7"/>
  <c r="D8" i="7"/>
  <c r="D9" i="7"/>
  <c r="D10" i="7"/>
  <c r="D11" i="7"/>
  <c r="D12" i="7"/>
  <c r="D2" i="7"/>
  <c r="C3" i="7"/>
  <c r="C4" i="7"/>
  <c r="C5" i="7"/>
  <c r="C6" i="7"/>
  <c r="C7" i="7"/>
  <c r="C8" i="7"/>
  <c r="C9" i="7"/>
  <c r="C10" i="7"/>
  <c r="C11" i="7"/>
  <c r="C12" i="7"/>
  <c r="C2" i="7"/>
  <c r="C3" i="4"/>
  <c r="C4" i="4"/>
  <c r="C5" i="4"/>
  <c r="C6" i="4"/>
  <c r="C7" i="4"/>
  <c r="C8" i="4"/>
  <c r="C9" i="4"/>
  <c r="C10" i="4"/>
  <c r="C11" i="4"/>
  <c r="C12" i="4"/>
  <c r="C2" i="4"/>
  <c r="E4" i="3"/>
  <c r="E5" i="3"/>
  <c r="E6" i="3"/>
  <c r="E7" i="3"/>
  <c r="E8" i="3"/>
  <c r="E9" i="3"/>
  <c r="E10" i="3"/>
  <c r="E11" i="3"/>
  <c r="E12" i="3"/>
  <c r="E3" i="3"/>
  <c r="D4" i="3"/>
  <c r="D5" i="3"/>
  <c r="D6" i="3"/>
  <c r="D7" i="3"/>
  <c r="D8" i="3"/>
  <c r="D9" i="3"/>
  <c r="D10" i="3"/>
  <c r="D11" i="3"/>
  <c r="D12" i="3"/>
  <c r="D3" i="3"/>
  <c r="E3" i="2"/>
  <c r="E4" i="2"/>
  <c r="E5" i="2"/>
  <c r="E6" i="2"/>
  <c r="E7" i="2"/>
  <c r="E8" i="2"/>
  <c r="E9" i="2"/>
  <c r="E10" i="2"/>
  <c r="E11" i="2"/>
  <c r="E2" i="2"/>
  <c r="C3" i="2"/>
  <c r="C4" i="2"/>
  <c r="C5" i="2"/>
  <c r="C6" i="2"/>
  <c r="C7" i="2"/>
  <c r="C8" i="2"/>
  <c r="C9" i="2"/>
  <c r="C10" i="2"/>
  <c r="C11" i="2"/>
  <c r="C2" i="2"/>
  <c r="E4" i="1"/>
  <c r="C6" i="1"/>
  <c r="C4" i="1"/>
</calcChain>
</file>

<file path=xl/sharedStrings.xml><?xml version="1.0" encoding="utf-8"?>
<sst xmlns="http://schemas.openxmlformats.org/spreadsheetml/2006/main" count="86" uniqueCount="62">
  <si>
    <t>ТЕКУЩАЯ ДАТА И ВРЕМЯ</t>
  </si>
  <si>
    <t>СЕГОДНЯ (разово)</t>
  </si>
  <si>
    <t>СЕГОДНЯ (обновляемое)</t>
  </si>
  <si>
    <t>Дата начала</t>
  </si>
  <si>
    <t>Дата окончания</t>
  </si>
  <si>
    <t>Длительность, дни</t>
  </si>
  <si>
    <t>рабочие</t>
  </si>
  <si>
    <t>Рекламная акция</t>
  </si>
  <si>
    <t>Дата запуска</t>
  </si>
  <si>
    <t>Телефон в подарок</t>
  </si>
  <si>
    <t>Скидка 10% на всё</t>
  </si>
  <si>
    <t>Скидка 30% на всё</t>
  </si>
  <si>
    <t>Лучший сотрудник розницы</t>
  </si>
  <si>
    <t>Лучший офисный сотрудник</t>
  </si>
  <si>
    <t>Скидка 20% на третий товар</t>
  </si>
  <si>
    <t>Чехол в подарок</t>
  </si>
  <si>
    <t>Скидка 20% на всё</t>
  </si>
  <si>
    <t>50% на следующую покупку</t>
  </si>
  <si>
    <t>Бутылкин Максим Павлович</t>
  </si>
  <si>
    <t>Великий Денис Валерьевич</t>
  </si>
  <si>
    <t>Двухличная Любовь Сергеевна</t>
  </si>
  <si>
    <t>Жуликов Максим Иванович</t>
  </si>
  <si>
    <t>Земляной Анна Равильевна</t>
  </si>
  <si>
    <t>Кустикова Софья Руслановна</t>
  </si>
  <si>
    <t>Малоедова Анастасия Валерьевна</t>
  </si>
  <si>
    <t>Окорочков Андрей Валерьевич</t>
  </si>
  <si>
    <t>Скородумов Николай Алексеевич</t>
  </si>
  <si>
    <t>Уточкин Александр Николаевич</t>
  </si>
  <si>
    <t>Сотрудник</t>
  </si>
  <si>
    <t>Дата приёма на работу</t>
  </si>
  <si>
    <t>Стаж</t>
  </si>
  <si>
    <t>Дата рождения</t>
  </si>
  <si>
    <t>День</t>
  </si>
  <si>
    <t>Месяц</t>
  </si>
  <si>
    <t>Год</t>
  </si>
  <si>
    <t>50 лет исполнится…</t>
  </si>
  <si>
    <t>Каждый 3-ий товар в подарок</t>
  </si>
  <si>
    <t>Дата оформл. док-ов (занимает 5 дней)</t>
  </si>
  <si>
    <t>Идёт дней</t>
  </si>
  <si>
    <t>Праздники</t>
  </si>
  <si>
    <t>Скидка 20% на все товары</t>
  </si>
  <si>
    <t>Лентяев Алик Минегаянович</t>
  </si>
  <si>
    <t>Бутылкин М.П.</t>
  </si>
  <si>
    <t>Великий Д.В.</t>
  </si>
  <si>
    <t>Двухличная Л.С.</t>
  </si>
  <si>
    <t>Жуликов М.И.</t>
  </si>
  <si>
    <t>Земляной А.Р.</t>
  </si>
  <si>
    <t>Кустикова С.Р.</t>
  </si>
  <si>
    <t>Лентяев А.М.</t>
  </si>
  <si>
    <t>Малоедова А.В.</t>
  </si>
  <si>
    <t>Окорочков А.В.</t>
  </si>
  <si>
    <t>Скородумов Н.А.</t>
  </si>
  <si>
    <t>Уточкин А.Н.</t>
  </si>
  <si>
    <t>Стаж работы</t>
  </si>
  <si>
    <t>Возраст</t>
  </si>
  <si>
    <t>Средний возраст</t>
  </si>
  <si>
    <t>Максимальный стаж</t>
  </si>
  <si>
    <t>Дата устройства</t>
  </si>
  <si>
    <t>Каждый 3-ий в подарок</t>
  </si>
  <si>
    <t>календ.</t>
  </si>
  <si>
    <t>раб.+празд.</t>
  </si>
  <si>
    <t>это количество дней от 01.01.1900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</si>
</sst>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dd/mm/yy\ h:mm;@"/>
    <numFmt numFmtId="166" formatCode="_-* #,##0_р_._-;\-* #,##0_р_._-;_-* &quot;-&quot;??_р_._-;_-@_-"/>
  </numFmts>
  <fonts count="6" x14ac:knownFonts="1"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B050"/>
      </left>
      <right/>
      <top/>
      <bottom/>
      <diagonal/>
    </border>
    <border>
      <left/>
      <right style="thin">
        <color rgb="FFFF0000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14" fontId="1" fillId="0" borderId="2" xfId="1" applyNumberFormat="1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left"/>
    </xf>
    <xf numFmtId="14" fontId="4" fillId="0" borderId="1" xfId="0" quotePrefix="1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14" fontId="3" fillId="4" borderId="1" xfId="0" applyNumberFormat="1" applyFont="1" applyFill="1" applyBorder="1" applyAlignment="1">
      <alignment horizontal="center" vertical="center" wrapText="1"/>
    </xf>
    <xf numFmtId="166" fontId="1" fillId="0" borderId="2" xfId="1" applyNumberFormat="1" applyFont="1" applyBorder="1" applyAlignment="1">
      <alignment horizontal="center"/>
    </xf>
    <xf numFmtId="14" fontId="4" fillId="0" borderId="1" xfId="1" quotePrefix="1" applyNumberFormat="1" applyFont="1" applyBorder="1" applyAlignment="1">
      <alignment horizontal="center"/>
    </xf>
    <xf numFmtId="14" fontId="4" fillId="0" borderId="4" xfId="0" quotePrefix="1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14" fontId="1" fillId="0" borderId="2" xfId="1" applyNumberFormat="1" applyFont="1" applyBorder="1" applyAlignment="1">
      <alignment horizontal="center" vertical="center"/>
    </xf>
    <xf numFmtId="165" fontId="1" fillId="0" borderId="2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1" applyNumberFormat="1" applyFont="1" applyAlignment="1">
      <alignment vertical="center"/>
    </xf>
    <xf numFmtId="1" fontId="3" fillId="4" borderId="1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33132</xdr:colOff>
      <xdr:row>5</xdr:row>
      <xdr:rowOff>347870</xdr:rowOff>
    </xdr:from>
    <xdr:to>
      <xdr:col>8</xdr:col>
      <xdr:colOff>662610</xdr:colOff>
      <xdr:row>12</xdr:row>
      <xdr:rowOff>27334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416828" y="1673087"/>
          <a:ext cx="3602934" cy="1162051"/>
        </a:xfrm>
        <a:prstGeom prst="rect">
          <a:avLst/>
        </a:prstGeom>
        <a:solidFill>
          <a:srgbClr val="FFFF99"/>
        </a:solidFill>
        <a:ln w="635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ставить в ячейки: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С2 -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сегодняшнюю дату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4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обновляемую дату, а в ячейку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</a:t>
          </a:r>
          <a:r>
            <a:rPr kumimoji="0" lang="ru-RU" sz="1100" b="1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6</a:t>
          </a:r>
          <a:r>
            <a:rPr kumimoji="0" lang="ru-RU" sz="11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- обновляемую текущую дату (дата+время)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24178</xdr:colOff>
      <xdr:row>9</xdr:row>
      <xdr:rowOff>178533</xdr:rowOff>
    </xdr:from>
    <xdr:to>
      <xdr:col>11</xdr:col>
      <xdr:colOff>133105</xdr:colOff>
      <xdr:row>16</xdr:row>
      <xdr:rowOff>137257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479197" y="2076206"/>
          <a:ext cx="3552581" cy="1240936"/>
        </a:xfrm>
        <a:prstGeom prst="rect">
          <a:avLst/>
        </a:prstGeom>
        <a:solidFill>
          <a:srgbClr val="FFFF99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Р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ассчитайте Дату запуска и Дату окончания рекламных акций при условиях:</a:t>
          </a:r>
        </a:p>
        <a:p>
          <a:pPr algn="l"/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Акция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запускается через 5 дн. после оформления </a:t>
          </a:r>
        </a:p>
        <a:p>
          <a:pPr algn="l"/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Акция заканчивается через ... Дней (столбец </a:t>
          </a:r>
          <a:r>
            <a:rPr lang="en-US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D)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после запуска</a:t>
          </a:r>
          <a:endParaRPr lang="ru-RU" sz="1100" b="1" baseline="0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30856</xdr:colOff>
      <xdr:row>14</xdr:row>
      <xdr:rowOff>24952</xdr:rowOff>
    </xdr:from>
    <xdr:to>
      <xdr:col>10</xdr:col>
      <xdr:colOff>230119</xdr:colOff>
      <xdr:row>21</xdr:row>
      <xdr:rowOff>39143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0287" y="2613124"/>
          <a:ext cx="1565608" cy="1301709"/>
        </a:xfrm>
        <a:prstGeom prst="rect">
          <a:avLst/>
        </a:prstGeom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435539</xdr:colOff>
      <xdr:row>14</xdr:row>
      <xdr:rowOff>34362</xdr:rowOff>
    </xdr:from>
    <xdr:to>
      <xdr:col>12</xdr:col>
      <xdr:colOff>568117</xdr:colOff>
      <xdr:row>21</xdr:row>
      <xdr:rowOff>40387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1315" y="2622534"/>
          <a:ext cx="1498923" cy="1293543"/>
        </a:xfrm>
        <a:prstGeom prst="rect">
          <a:avLst/>
        </a:prstGeom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657834</xdr:colOff>
      <xdr:row>7</xdr:row>
      <xdr:rowOff>38799</xdr:rowOff>
    </xdr:from>
    <xdr:to>
      <xdr:col>13</xdr:col>
      <xdr:colOff>55153</xdr:colOff>
      <xdr:row>12</xdr:row>
      <xdr:rowOff>144518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747265" y="1339454"/>
          <a:ext cx="2813181" cy="1025374"/>
        </a:xfrm>
        <a:prstGeom prst="rect">
          <a:avLst/>
        </a:prstGeom>
        <a:solidFill>
          <a:srgbClr val="FFFF99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Р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ассчитайте продолжительность в Календарных и Рабочих днях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(с учётом выходных дней).</a:t>
          </a:r>
          <a:endParaRPr lang="ru-RU" sz="1100" b="1" baseline="0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43301</xdr:colOff>
      <xdr:row>8</xdr:row>
      <xdr:rowOff>117760</xdr:rowOff>
    </xdr:from>
    <xdr:to>
      <xdr:col>12</xdr:col>
      <xdr:colOff>362397</xdr:colOff>
      <xdr:row>12</xdr:row>
      <xdr:rowOff>156034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5745163" y="1786277"/>
          <a:ext cx="4418131" cy="773998"/>
        </a:xfrm>
        <a:prstGeom prst="rect">
          <a:avLst/>
        </a:prstGeom>
        <a:solidFill>
          <a:srgbClr val="FFFF99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Р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ассчитайте стаж сотрудников на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текущую дату (</a:t>
          </a:r>
          <a:r>
            <a:rPr lang="en-US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F1).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11770</xdr:colOff>
      <xdr:row>7</xdr:row>
      <xdr:rowOff>30474</xdr:rowOff>
    </xdr:from>
    <xdr:to>
      <xdr:col>11</xdr:col>
      <xdr:colOff>139212</xdr:colOff>
      <xdr:row>11</xdr:row>
      <xdr:rowOff>68750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140866" y="1510512"/>
          <a:ext cx="2882365" cy="770969"/>
        </a:xfrm>
        <a:prstGeom prst="rect">
          <a:avLst/>
        </a:prstGeom>
        <a:solidFill>
          <a:srgbClr val="FFFF99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Р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ассчитайте дату исполнения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50 лет</a:t>
          </a:r>
          <a:endParaRPr lang="en-US" sz="1100" b="0" baseline="0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479786</xdr:colOff>
      <xdr:row>12</xdr:row>
      <xdr:rowOff>49772</xdr:rowOff>
    </xdr:from>
    <xdr:to>
      <xdr:col>12</xdr:col>
      <xdr:colOff>652097</xdr:colOff>
      <xdr:row>18</xdr:row>
      <xdr:rowOff>95249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6421921" y="2460330"/>
          <a:ext cx="3615964" cy="1144515"/>
        </a:xfrm>
        <a:prstGeom prst="rect">
          <a:avLst/>
        </a:prstGeom>
        <a:solidFill>
          <a:srgbClr val="FFFF99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ЗАДАНИЕ</a:t>
          </a:r>
        </a:p>
        <a:p>
          <a:pPr algn="l"/>
          <a:endParaRPr lang="ru-RU" sz="1100" b="1">
            <a:solidFill>
              <a:srgbClr val="00206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О</a:t>
          </a:r>
          <a:r>
            <a:rPr lang="ru-RU" sz="1100" b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пределите </a:t>
          </a:r>
          <a:r>
            <a:rPr lang="ru-RU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Возраст</a:t>
          </a:r>
          <a:r>
            <a:rPr lang="ru-RU" sz="1100" b="1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и </a:t>
          </a:r>
          <a:r>
            <a:rPr lang="ru-RU" sz="1100" b="1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Стаж работы 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сотрудников</a:t>
          </a:r>
        </a:p>
        <a:p>
          <a:pPr algn="l"/>
          <a:endParaRPr lang="en-US" sz="1100" b="1">
            <a:solidFill>
              <a:srgbClr val="FF0000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algn="l"/>
          <a:r>
            <a:rPr lang="ru-RU" sz="1100" b="1">
              <a:solidFill>
                <a:srgbClr val="FF0000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В</a:t>
          </a:r>
          <a:r>
            <a:rPr lang="ru-RU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ычислите максимальный стаж и средний возраст (</a:t>
          </a:r>
          <a:r>
            <a:rPr lang="en-US" sz="1100" b="0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H3:H4)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"/>
  <sheetViews>
    <sheetView zoomScale="115" zoomScaleNormal="115" workbookViewId="0">
      <selection activeCell="E4" sqref="E4"/>
    </sheetView>
  </sheetViews>
  <sheetFormatPr defaultRowHeight="14.25" x14ac:dyDescent="0.2"/>
  <cols>
    <col min="2" max="2" width="30.625" customWidth="1"/>
    <col min="3" max="3" width="18.625" style="18" customWidth="1"/>
    <col min="4" max="4" width="12.375" bestFit="1" customWidth="1"/>
    <col min="5" max="5" width="12" style="24" bestFit="1" customWidth="1"/>
  </cols>
  <sheetData>
    <row r="2" spans="2:6" ht="30.75" customHeight="1" x14ac:dyDescent="0.2">
      <c r="B2" s="1" t="s">
        <v>1</v>
      </c>
      <c r="C2" s="16">
        <v>45254</v>
      </c>
      <c r="E2" s="23"/>
    </row>
    <row r="4" spans="2:6" ht="30.75" customHeight="1" x14ac:dyDescent="0.2">
      <c r="B4" s="1" t="s">
        <v>2</v>
      </c>
      <c r="C4" s="16">
        <f ca="1">TODAY()</f>
        <v>45254</v>
      </c>
      <c r="E4" s="31">
        <f ca="1">TODAY()</f>
        <v>45254</v>
      </c>
      <c r="F4" t="s">
        <v>61</v>
      </c>
    </row>
    <row r="6" spans="2:6" ht="30.75" customHeight="1" x14ac:dyDescent="0.2">
      <c r="B6" s="1" t="s">
        <v>0</v>
      </c>
      <c r="C6" s="17">
        <f ca="1">NOW()</f>
        <v>45254.626312731481</v>
      </c>
    </row>
    <row r="9" spans="2:6" x14ac:dyDescent="0.2">
      <c r="C9" s="25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="130" zoomScaleNormal="130" workbookViewId="0">
      <selection activeCell="E5" sqref="E5"/>
    </sheetView>
  </sheetViews>
  <sheetFormatPr defaultRowHeight="14.25" x14ac:dyDescent="0.2"/>
  <cols>
    <col min="1" max="1" width="25.625" customWidth="1"/>
    <col min="2" max="2" width="18.625" style="2" customWidth="1"/>
    <col min="3" max="3" width="11" style="2" customWidth="1"/>
    <col min="4" max="4" width="9.375" style="2" customWidth="1"/>
    <col min="5" max="5" width="11" style="2" customWidth="1"/>
  </cols>
  <sheetData>
    <row r="1" spans="1:5" s="3" customFormat="1" ht="33.75" customHeight="1" x14ac:dyDescent="0.25">
      <c r="A1" s="5" t="s">
        <v>7</v>
      </c>
      <c r="B1" s="19" t="s">
        <v>37</v>
      </c>
      <c r="C1" s="1" t="s">
        <v>8</v>
      </c>
      <c r="D1" s="15" t="s">
        <v>38</v>
      </c>
      <c r="E1" s="1" t="s">
        <v>4</v>
      </c>
    </row>
    <row r="2" spans="1:5" x14ac:dyDescent="0.2">
      <c r="A2" s="6" t="s">
        <v>9</v>
      </c>
      <c r="B2" s="7">
        <v>42309</v>
      </c>
      <c r="C2" s="4">
        <f>B2+MID($B$1,FIND("(",$B$1)+10,1)</f>
        <v>42314</v>
      </c>
      <c r="D2" s="8">
        <v>10</v>
      </c>
      <c r="E2" s="4">
        <f>C2+D2</f>
        <v>42324</v>
      </c>
    </row>
    <row r="3" spans="1:5" x14ac:dyDescent="0.2">
      <c r="A3" s="6" t="s">
        <v>10</v>
      </c>
      <c r="B3" s="7">
        <v>42331</v>
      </c>
      <c r="C3" s="4">
        <f t="shared" ref="C3:C11" si="0">B3+MID($B$1,FIND("(",$B$1)+10,1)</f>
        <v>42336</v>
      </c>
      <c r="D3" s="8">
        <v>12</v>
      </c>
      <c r="E3" s="4">
        <f t="shared" ref="E3:E11" si="1">C3+D3</f>
        <v>42348</v>
      </c>
    </row>
    <row r="4" spans="1:5" x14ac:dyDescent="0.2">
      <c r="A4" s="6" t="s">
        <v>36</v>
      </c>
      <c r="B4" s="7">
        <v>42325</v>
      </c>
      <c r="C4" s="4">
        <f t="shared" si="0"/>
        <v>42330</v>
      </c>
      <c r="D4" s="8">
        <v>14</v>
      </c>
      <c r="E4" s="4">
        <f t="shared" si="1"/>
        <v>42344</v>
      </c>
    </row>
    <row r="5" spans="1:5" x14ac:dyDescent="0.2">
      <c r="A5" s="6" t="s">
        <v>11</v>
      </c>
      <c r="B5" s="7">
        <v>42336</v>
      </c>
      <c r="C5" s="4">
        <f t="shared" si="0"/>
        <v>42341</v>
      </c>
      <c r="D5" s="8">
        <v>5</v>
      </c>
      <c r="E5" s="4">
        <f t="shared" si="1"/>
        <v>42346</v>
      </c>
    </row>
    <row r="6" spans="1:5" x14ac:dyDescent="0.2">
      <c r="A6" s="6" t="s">
        <v>12</v>
      </c>
      <c r="B6" s="7">
        <v>42338</v>
      </c>
      <c r="C6" s="4">
        <f t="shared" si="0"/>
        <v>42343</v>
      </c>
      <c r="D6" s="8">
        <v>30</v>
      </c>
      <c r="E6" s="4">
        <f t="shared" si="1"/>
        <v>42373</v>
      </c>
    </row>
    <row r="7" spans="1:5" x14ac:dyDescent="0.2">
      <c r="A7" s="6" t="s">
        <v>13</v>
      </c>
      <c r="B7" s="7">
        <v>42298</v>
      </c>
      <c r="C7" s="4">
        <f t="shared" si="0"/>
        <v>42303</v>
      </c>
      <c r="D7" s="8">
        <v>30</v>
      </c>
      <c r="E7" s="4">
        <f t="shared" si="1"/>
        <v>42333</v>
      </c>
    </row>
    <row r="8" spans="1:5" x14ac:dyDescent="0.2">
      <c r="A8" s="6" t="s">
        <v>40</v>
      </c>
      <c r="B8" s="7">
        <v>42294</v>
      </c>
      <c r="C8" s="4">
        <f t="shared" si="0"/>
        <v>42299</v>
      </c>
      <c r="D8" s="8">
        <v>3</v>
      </c>
      <c r="E8" s="4">
        <f t="shared" si="1"/>
        <v>42302</v>
      </c>
    </row>
    <row r="9" spans="1:5" x14ac:dyDescent="0.2">
      <c r="A9" s="6" t="s">
        <v>15</v>
      </c>
      <c r="B9" s="7">
        <v>42296</v>
      </c>
      <c r="C9" s="4">
        <f t="shared" si="0"/>
        <v>42301</v>
      </c>
      <c r="D9" s="8">
        <v>21</v>
      </c>
      <c r="E9" s="4">
        <f t="shared" si="1"/>
        <v>42322</v>
      </c>
    </row>
    <row r="10" spans="1:5" x14ac:dyDescent="0.2">
      <c r="A10" s="6" t="s">
        <v>16</v>
      </c>
      <c r="B10" s="7">
        <v>42314</v>
      </c>
      <c r="C10" s="4">
        <f t="shared" si="0"/>
        <v>42319</v>
      </c>
      <c r="D10" s="8">
        <v>2</v>
      </c>
      <c r="E10" s="4">
        <f t="shared" si="1"/>
        <v>42321</v>
      </c>
    </row>
    <row r="11" spans="1:5" x14ac:dyDescent="0.2">
      <c r="A11" s="6" t="s">
        <v>17</v>
      </c>
      <c r="B11" s="7">
        <v>42316</v>
      </c>
      <c r="C11" s="4">
        <f t="shared" si="0"/>
        <v>42321</v>
      </c>
      <c r="D11" s="8">
        <v>60</v>
      </c>
      <c r="E11" s="4">
        <f t="shared" si="1"/>
        <v>42381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zoomScale="145" zoomScaleNormal="145" workbookViewId="0">
      <selection activeCell="H4" sqref="H4"/>
    </sheetView>
  </sheetViews>
  <sheetFormatPr defaultRowHeight="14.25" x14ac:dyDescent="0.2"/>
  <cols>
    <col min="1" max="1" width="14.125" customWidth="1"/>
    <col min="2" max="2" width="10.625" customWidth="1"/>
    <col min="3" max="3" width="10.75" customWidth="1"/>
    <col min="4" max="5" width="10.375" customWidth="1"/>
    <col min="6" max="6" width="11.5" customWidth="1"/>
    <col min="7" max="7" width="1.875" customWidth="1"/>
    <col min="8" max="8" width="10.375" bestFit="1" customWidth="1"/>
  </cols>
  <sheetData>
    <row r="1" spans="1:8" ht="15" customHeight="1" x14ac:dyDescent="0.25">
      <c r="A1" s="26" t="s">
        <v>7</v>
      </c>
      <c r="B1" s="26" t="s">
        <v>3</v>
      </c>
      <c r="C1" s="27" t="s">
        <v>4</v>
      </c>
      <c r="D1" s="28" t="s">
        <v>5</v>
      </c>
      <c r="E1" s="29"/>
      <c r="F1" s="30"/>
      <c r="H1" s="20" t="s">
        <v>39</v>
      </c>
    </row>
    <row r="2" spans="1:8" ht="15" x14ac:dyDescent="0.25">
      <c r="A2" s="26"/>
      <c r="B2" s="26"/>
      <c r="C2" s="27"/>
      <c r="D2" s="13" t="s">
        <v>59</v>
      </c>
      <c r="E2" s="13" t="s">
        <v>6</v>
      </c>
      <c r="F2" s="13" t="s">
        <v>60</v>
      </c>
      <c r="H2" s="21">
        <v>42346</v>
      </c>
    </row>
    <row r="3" spans="1:8" x14ac:dyDescent="0.2">
      <c r="A3" s="6" t="s">
        <v>9</v>
      </c>
      <c r="B3" s="7">
        <v>42344</v>
      </c>
      <c r="C3" s="12">
        <v>42353</v>
      </c>
      <c r="D3" s="14">
        <f>C3-B3</f>
        <v>9</v>
      </c>
      <c r="E3" s="14">
        <f>NETWORKDAYS(B3,C3)</f>
        <v>7</v>
      </c>
      <c r="F3" s="14"/>
      <c r="H3" s="21">
        <v>42361</v>
      </c>
    </row>
    <row r="4" spans="1:8" x14ac:dyDescent="0.2">
      <c r="A4" s="6" t="s">
        <v>10</v>
      </c>
      <c r="B4" s="7">
        <v>42310</v>
      </c>
      <c r="C4" s="12">
        <v>42322</v>
      </c>
      <c r="D4" s="14">
        <f t="shared" ref="D4:D12" si="0">C4-B4</f>
        <v>12</v>
      </c>
      <c r="E4" s="14">
        <f t="shared" ref="E4:E12" si="1">NETWORKDAYS(B4,C4)</f>
        <v>10</v>
      </c>
      <c r="F4" s="14"/>
      <c r="H4" s="21"/>
    </row>
    <row r="5" spans="1:8" x14ac:dyDescent="0.2">
      <c r="A5" s="6" t="s">
        <v>58</v>
      </c>
      <c r="B5" s="7">
        <v>42322</v>
      </c>
      <c r="C5" s="12">
        <v>42329</v>
      </c>
      <c r="D5" s="14">
        <f t="shared" si="0"/>
        <v>7</v>
      </c>
      <c r="E5" s="14">
        <f t="shared" si="1"/>
        <v>5</v>
      </c>
      <c r="F5" s="14"/>
    </row>
    <row r="6" spans="1:8" x14ac:dyDescent="0.2">
      <c r="A6" s="6" t="s">
        <v>11</v>
      </c>
      <c r="B6" s="7">
        <v>42318</v>
      </c>
      <c r="C6" s="12">
        <v>42323</v>
      </c>
      <c r="D6" s="14">
        <f t="shared" si="0"/>
        <v>5</v>
      </c>
      <c r="E6" s="14">
        <f t="shared" si="1"/>
        <v>4</v>
      </c>
      <c r="F6" s="14"/>
    </row>
    <row r="7" spans="1:8" x14ac:dyDescent="0.2">
      <c r="A7" s="6" t="s">
        <v>12</v>
      </c>
      <c r="B7" s="7">
        <v>42355</v>
      </c>
      <c r="C7" s="12">
        <v>42364</v>
      </c>
      <c r="D7" s="14">
        <f t="shared" si="0"/>
        <v>9</v>
      </c>
      <c r="E7" s="14">
        <f t="shared" si="1"/>
        <v>7</v>
      </c>
      <c r="F7" s="14"/>
    </row>
    <row r="8" spans="1:8" x14ac:dyDescent="0.2">
      <c r="A8" s="6" t="s">
        <v>13</v>
      </c>
      <c r="B8" s="7">
        <v>42342</v>
      </c>
      <c r="C8" s="12">
        <v>42353</v>
      </c>
      <c r="D8" s="14">
        <f t="shared" si="0"/>
        <v>11</v>
      </c>
      <c r="E8" s="14">
        <f t="shared" si="1"/>
        <v>8</v>
      </c>
      <c r="F8" s="14"/>
    </row>
    <row r="9" spans="1:8" x14ac:dyDescent="0.2">
      <c r="A9" s="6" t="s">
        <v>14</v>
      </c>
      <c r="B9" s="7">
        <v>42314</v>
      </c>
      <c r="C9" s="12">
        <v>42324</v>
      </c>
      <c r="D9" s="14">
        <f t="shared" si="0"/>
        <v>10</v>
      </c>
      <c r="E9" s="14">
        <f t="shared" si="1"/>
        <v>7</v>
      </c>
      <c r="F9" s="14"/>
    </row>
    <row r="10" spans="1:8" x14ac:dyDescent="0.2">
      <c r="A10" s="6" t="s">
        <v>15</v>
      </c>
      <c r="B10" s="7">
        <v>42354</v>
      </c>
      <c r="C10" s="12">
        <v>42361</v>
      </c>
      <c r="D10" s="14">
        <f t="shared" si="0"/>
        <v>7</v>
      </c>
      <c r="E10" s="14">
        <f t="shared" si="1"/>
        <v>6</v>
      </c>
      <c r="F10" s="14"/>
    </row>
    <row r="11" spans="1:8" x14ac:dyDescent="0.2">
      <c r="A11" s="6" t="s">
        <v>16</v>
      </c>
      <c r="B11" s="7">
        <v>42321</v>
      </c>
      <c r="C11" s="12">
        <v>42335</v>
      </c>
      <c r="D11" s="14">
        <f t="shared" si="0"/>
        <v>14</v>
      </c>
      <c r="E11" s="14">
        <f t="shared" si="1"/>
        <v>11</v>
      </c>
      <c r="F11" s="14"/>
    </row>
    <row r="12" spans="1:8" x14ac:dyDescent="0.2">
      <c r="A12" s="6" t="s">
        <v>17</v>
      </c>
      <c r="B12" s="7">
        <v>42323</v>
      </c>
      <c r="C12" s="12">
        <v>42332</v>
      </c>
      <c r="D12" s="14">
        <f t="shared" si="0"/>
        <v>9</v>
      </c>
      <c r="E12" s="14">
        <f t="shared" si="1"/>
        <v>7</v>
      </c>
      <c r="F12" s="14"/>
    </row>
  </sheetData>
  <mergeCells count="4">
    <mergeCell ref="A1:A2"/>
    <mergeCell ref="B1:B2"/>
    <mergeCell ref="C1:C2"/>
    <mergeCell ref="D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zoomScale="145" zoomScaleNormal="145" workbookViewId="0">
      <selection activeCell="C2" sqref="C2"/>
    </sheetView>
  </sheetViews>
  <sheetFormatPr defaultRowHeight="14.25" x14ac:dyDescent="0.2"/>
  <cols>
    <col min="1" max="1" width="31.625" customWidth="1"/>
    <col min="2" max="2" width="13.125" style="2" customWidth="1"/>
    <col min="3" max="3" width="11" customWidth="1"/>
    <col min="4" max="5" width="3.75" customWidth="1"/>
    <col min="6" max="6" width="11.5" customWidth="1"/>
  </cols>
  <sheetData>
    <row r="1" spans="1:6" ht="30" x14ac:dyDescent="0.2">
      <c r="A1" s="5" t="s">
        <v>28</v>
      </c>
      <c r="B1" s="5" t="s">
        <v>29</v>
      </c>
      <c r="C1" s="1" t="s">
        <v>30</v>
      </c>
      <c r="F1" s="9">
        <v>45254</v>
      </c>
    </row>
    <row r="2" spans="1:6" x14ac:dyDescent="0.2">
      <c r="A2" s="6" t="s">
        <v>18</v>
      </c>
      <c r="B2" s="11">
        <v>41169</v>
      </c>
      <c r="C2" s="10">
        <f>INT(YEARFRAC(B2,$F$1))</f>
        <v>11</v>
      </c>
    </row>
    <row r="3" spans="1:6" x14ac:dyDescent="0.2">
      <c r="A3" s="6" t="s">
        <v>19</v>
      </c>
      <c r="B3" s="11">
        <v>41432</v>
      </c>
      <c r="C3" s="10">
        <f t="shared" ref="C3:C12" si="0">INT(YEARFRAC(B3,$F$1))</f>
        <v>10</v>
      </c>
    </row>
    <row r="4" spans="1:6" x14ac:dyDescent="0.2">
      <c r="A4" s="6" t="s">
        <v>20</v>
      </c>
      <c r="B4" s="11">
        <v>41521</v>
      </c>
      <c r="C4" s="10">
        <f t="shared" si="0"/>
        <v>10</v>
      </c>
    </row>
    <row r="5" spans="1:6" x14ac:dyDescent="0.2">
      <c r="A5" s="6" t="s">
        <v>21</v>
      </c>
      <c r="B5" s="11">
        <v>41926</v>
      </c>
      <c r="C5" s="10">
        <f t="shared" si="0"/>
        <v>9</v>
      </c>
    </row>
    <row r="6" spans="1:6" x14ac:dyDescent="0.2">
      <c r="A6" s="6" t="s">
        <v>22</v>
      </c>
      <c r="B6" s="11">
        <v>40190</v>
      </c>
      <c r="C6" s="10">
        <f t="shared" si="0"/>
        <v>13</v>
      </c>
    </row>
    <row r="7" spans="1:6" x14ac:dyDescent="0.2">
      <c r="A7" s="6" t="s">
        <v>23</v>
      </c>
      <c r="B7" s="11">
        <v>40650</v>
      </c>
      <c r="C7" s="10">
        <f t="shared" si="0"/>
        <v>12</v>
      </c>
    </row>
    <row r="8" spans="1:6" x14ac:dyDescent="0.2">
      <c r="A8" s="6" t="s">
        <v>41</v>
      </c>
      <c r="B8" s="11">
        <v>42167</v>
      </c>
      <c r="C8" s="10">
        <f t="shared" si="0"/>
        <v>8</v>
      </c>
    </row>
    <row r="9" spans="1:6" x14ac:dyDescent="0.2">
      <c r="A9" s="6" t="s">
        <v>24</v>
      </c>
      <c r="B9" s="11">
        <v>40122</v>
      </c>
      <c r="C9" s="10">
        <f t="shared" si="0"/>
        <v>14</v>
      </c>
    </row>
    <row r="10" spans="1:6" x14ac:dyDescent="0.2">
      <c r="A10" s="6" t="s">
        <v>25</v>
      </c>
      <c r="B10" s="11">
        <v>40512</v>
      </c>
      <c r="C10" s="10">
        <f t="shared" si="0"/>
        <v>12</v>
      </c>
    </row>
    <row r="11" spans="1:6" x14ac:dyDescent="0.2">
      <c r="A11" s="6" t="s">
        <v>26</v>
      </c>
      <c r="B11" s="11">
        <v>41533</v>
      </c>
      <c r="C11" s="10">
        <f t="shared" si="0"/>
        <v>10</v>
      </c>
    </row>
    <row r="12" spans="1:6" x14ac:dyDescent="0.2">
      <c r="A12" s="6" t="s">
        <v>27</v>
      </c>
      <c r="B12" s="11">
        <v>41961</v>
      </c>
      <c r="C12" s="10">
        <f t="shared" si="0"/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zoomScale="130" zoomScaleNormal="130" workbookViewId="0">
      <selection activeCell="F13" sqref="F13"/>
    </sheetView>
  </sheetViews>
  <sheetFormatPr defaultRowHeight="14.25" x14ac:dyDescent="0.2"/>
  <cols>
    <col min="1" max="1" width="31.875" bestFit="1" customWidth="1"/>
    <col min="2" max="2" width="11.75" style="2" customWidth="1"/>
    <col min="3" max="5" width="8.5" customWidth="1"/>
    <col min="6" max="6" width="15.5" customWidth="1"/>
  </cols>
  <sheetData>
    <row r="1" spans="1:6" ht="30" x14ac:dyDescent="0.2">
      <c r="A1" s="5" t="s">
        <v>28</v>
      </c>
      <c r="B1" s="5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2">
      <c r="A2" s="6" t="s">
        <v>18</v>
      </c>
      <c r="B2" s="11">
        <v>29852</v>
      </c>
      <c r="C2" s="10">
        <f>DAY(B2)</f>
        <v>23</v>
      </c>
      <c r="D2" s="10">
        <f>MONTH(B2)</f>
        <v>9</v>
      </c>
      <c r="E2" s="10">
        <f>YEAR(B2)</f>
        <v>1981</v>
      </c>
      <c r="F2" s="4">
        <f>DATE(E2+50,D2,C2)</f>
        <v>48114</v>
      </c>
    </row>
    <row r="3" spans="1:6" x14ac:dyDescent="0.2">
      <c r="A3" s="6" t="s">
        <v>19</v>
      </c>
      <c r="B3" s="11">
        <v>21770</v>
      </c>
      <c r="C3" s="10">
        <f t="shared" ref="C3:C12" si="0">DAY(B3)</f>
        <v>8</v>
      </c>
      <c r="D3" s="10">
        <f t="shared" ref="D3:D12" si="1">MONTH(B3)</f>
        <v>8</v>
      </c>
      <c r="E3" s="10">
        <f t="shared" ref="E3:E12" si="2">YEAR(B3)</f>
        <v>1959</v>
      </c>
      <c r="F3" s="4">
        <f t="shared" ref="F3:F12" si="3">DATE(E3+50,D3,C3)</f>
        <v>40033</v>
      </c>
    </row>
    <row r="4" spans="1:6" x14ac:dyDescent="0.2">
      <c r="A4" s="6" t="s">
        <v>20</v>
      </c>
      <c r="B4" s="11">
        <v>25534</v>
      </c>
      <c r="C4" s="10">
        <f t="shared" si="0"/>
        <v>27</v>
      </c>
      <c r="D4" s="10">
        <f t="shared" si="1"/>
        <v>11</v>
      </c>
      <c r="E4" s="10">
        <f t="shared" si="2"/>
        <v>1969</v>
      </c>
      <c r="F4" s="4">
        <f t="shared" si="3"/>
        <v>43796</v>
      </c>
    </row>
    <row r="5" spans="1:6" x14ac:dyDescent="0.2">
      <c r="A5" s="6" t="s">
        <v>21</v>
      </c>
      <c r="B5" s="11">
        <v>22064</v>
      </c>
      <c r="C5" s="10">
        <f t="shared" si="0"/>
        <v>28</v>
      </c>
      <c r="D5" s="10">
        <f t="shared" si="1"/>
        <v>5</v>
      </c>
      <c r="E5" s="10">
        <f t="shared" si="2"/>
        <v>1960</v>
      </c>
      <c r="F5" s="4">
        <f t="shared" si="3"/>
        <v>40326</v>
      </c>
    </row>
    <row r="6" spans="1:6" x14ac:dyDescent="0.2">
      <c r="A6" s="6" t="s">
        <v>22</v>
      </c>
      <c r="B6" s="11">
        <v>29479</v>
      </c>
      <c r="C6" s="10">
        <f t="shared" si="0"/>
        <v>15</v>
      </c>
      <c r="D6" s="10">
        <f t="shared" si="1"/>
        <v>9</v>
      </c>
      <c r="E6" s="10">
        <f t="shared" si="2"/>
        <v>1980</v>
      </c>
      <c r="F6" s="4">
        <f t="shared" si="3"/>
        <v>47741</v>
      </c>
    </row>
    <row r="7" spans="1:6" x14ac:dyDescent="0.2">
      <c r="A7" s="6" t="s">
        <v>23</v>
      </c>
      <c r="B7" s="11">
        <v>26750</v>
      </c>
      <c r="C7" s="10">
        <f t="shared" si="0"/>
        <v>27</v>
      </c>
      <c r="D7" s="10">
        <f t="shared" si="1"/>
        <v>3</v>
      </c>
      <c r="E7" s="10">
        <f t="shared" si="2"/>
        <v>1973</v>
      </c>
      <c r="F7" s="4">
        <f t="shared" si="3"/>
        <v>45012</v>
      </c>
    </row>
    <row r="8" spans="1:6" x14ac:dyDescent="0.2">
      <c r="A8" s="6" t="s">
        <v>41</v>
      </c>
      <c r="B8" s="11">
        <v>23396</v>
      </c>
      <c r="C8" s="10">
        <f t="shared" si="0"/>
        <v>20</v>
      </c>
      <c r="D8" s="10">
        <f t="shared" si="1"/>
        <v>1</v>
      </c>
      <c r="E8" s="10">
        <f t="shared" si="2"/>
        <v>1964</v>
      </c>
      <c r="F8" s="4">
        <f t="shared" si="3"/>
        <v>41659</v>
      </c>
    </row>
    <row r="9" spans="1:6" x14ac:dyDescent="0.2">
      <c r="A9" s="6" t="s">
        <v>24</v>
      </c>
      <c r="B9" s="11">
        <v>30520</v>
      </c>
      <c r="C9" s="10">
        <f t="shared" si="0"/>
        <v>23</v>
      </c>
      <c r="D9" s="10">
        <f t="shared" si="1"/>
        <v>7</v>
      </c>
      <c r="E9" s="10">
        <f t="shared" si="2"/>
        <v>1983</v>
      </c>
      <c r="F9" s="4">
        <f t="shared" si="3"/>
        <v>48783</v>
      </c>
    </row>
    <row r="10" spans="1:6" x14ac:dyDescent="0.2">
      <c r="A10" s="6" t="s">
        <v>25</v>
      </c>
      <c r="B10" s="11">
        <v>23182</v>
      </c>
      <c r="C10" s="10">
        <f t="shared" si="0"/>
        <v>20</v>
      </c>
      <c r="D10" s="10">
        <f t="shared" si="1"/>
        <v>6</v>
      </c>
      <c r="E10" s="10">
        <f t="shared" si="2"/>
        <v>1963</v>
      </c>
      <c r="F10" s="4">
        <f t="shared" si="3"/>
        <v>41445</v>
      </c>
    </row>
    <row r="11" spans="1:6" x14ac:dyDescent="0.2">
      <c r="A11" s="6" t="s">
        <v>26</v>
      </c>
      <c r="B11" s="11">
        <v>28369</v>
      </c>
      <c r="C11" s="10">
        <f t="shared" si="0"/>
        <v>1</v>
      </c>
      <c r="D11" s="10">
        <f t="shared" si="1"/>
        <v>9</v>
      </c>
      <c r="E11" s="10">
        <f t="shared" si="2"/>
        <v>1977</v>
      </c>
      <c r="F11" s="4">
        <f t="shared" si="3"/>
        <v>46631</v>
      </c>
    </row>
    <row r="12" spans="1:6" x14ac:dyDescent="0.2">
      <c r="A12" s="6" t="s">
        <v>27</v>
      </c>
      <c r="B12" s="11">
        <v>24976</v>
      </c>
      <c r="C12" s="10">
        <f t="shared" si="0"/>
        <v>18</v>
      </c>
      <c r="D12" s="10">
        <f t="shared" si="1"/>
        <v>5</v>
      </c>
      <c r="E12" s="10">
        <f t="shared" si="2"/>
        <v>1968</v>
      </c>
      <c r="F12" s="4">
        <f t="shared" si="3"/>
        <v>43238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H12"/>
  <sheetViews>
    <sheetView tabSelected="1" zoomScale="130" zoomScaleNormal="130" workbookViewId="0">
      <selection activeCell="H5" sqref="H5"/>
    </sheetView>
  </sheetViews>
  <sheetFormatPr defaultRowHeight="14.25" x14ac:dyDescent="0.2"/>
  <cols>
    <col min="1" max="1" width="15.625" customWidth="1"/>
    <col min="2" max="3" width="11.25" style="2" customWidth="1"/>
    <col min="4" max="5" width="9" customWidth="1"/>
    <col min="6" max="6" width="3.25" customWidth="1"/>
    <col min="7" max="7" width="18.5" bestFit="1" customWidth="1"/>
    <col min="8" max="8" width="10.375" bestFit="1" customWidth="1"/>
  </cols>
  <sheetData>
    <row r="1" spans="1:8" ht="30" customHeight="1" x14ac:dyDescent="0.2">
      <c r="A1" s="5" t="s">
        <v>28</v>
      </c>
      <c r="B1" s="5" t="s">
        <v>31</v>
      </c>
      <c r="C1" s="5" t="s">
        <v>57</v>
      </c>
      <c r="D1" s="1" t="s">
        <v>54</v>
      </c>
      <c r="E1" s="1" t="s">
        <v>53</v>
      </c>
      <c r="G1" s="9">
        <v>45254</v>
      </c>
    </row>
    <row r="2" spans="1:8" x14ac:dyDescent="0.2">
      <c r="A2" s="6" t="s">
        <v>42</v>
      </c>
      <c r="B2" s="11">
        <v>29852</v>
      </c>
      <c r="C2" s="7">
        <v>41169</v>
      </c>
      <c r="D2" s="10">
        <f>YEARFRAC(B2,$G$1)</f>
        <v>42.169444444444444</v>
      </c>
      <c r="E2" s="10">
        <f>YEARFRAC(C2,$G$1)</f>
        <v>11.186111111111112</v>
      </c>
    </row>
    <row r="3" spans="1:8" ht="15" x14ac:dyDescent="0.2">
      <c r="A3" s="6" t="s">
        <v>43</v>
      </c>
      <c r="B3" s="11">
        <v>21770</v>
      </c>
      <c r="C3" s="7">
        <v>41432</v>
      </c>
      <c r="D3" s="10">
        <f t="shared" ref="D3:D12" si="0">YEARFRAC(B3,$G$1)</f>
        <v>64.294444444444451</v>
      </c>
      <c r="E3" s="10">
        <f t="shared" ref="E3:E12" si="1">YEARFRAC(C3,$G$1)</f>
        <v>10.463888888888889</v>
      </c>
      <c r="G3" s="22" t="s">
        <v>56</v>
      </c>
      <c r="H3" s="32">
        <f>INT(MAX(E:E))</f>
        <v>14</v>
      </c>
    </row>
    <row r="4" spans="1:8" ht="15" x14ac:dyDescent="0.2">
      <c r="A4" s="6" t="s">
        <v>44</v>
      </c>
      <c r="B4" s="11">
        <v>25534</v>
      </c>
      <c r="C4" s="7">
        <v>41521</v>
      </c>
      <c r="D4" s="10">
        <f t="shared" si="0"/>
        <v>53.991666666666667</v>
      </c>
      <c r="E4" s="10">
        <f t="shared" si="1"/>
        <v>10.222222222222221</v>
      </c>
      <c r="G4" s="22" t="s">
        <v>55</v>
      </c>
      <c r="H4" s="32">
        <f>AVERAGE(D:D)</f>
        <v>52.740909090909099</v>
      </c>
    </row>
    <row r="5" spans="1:8" x14ac:dyDescent="0.2">
      <c r="A5" s="6" t="s">
        <v>45</v>
      </c>
      <c r="B5" s="11">
        <v>22064</v>
      </c>
      <c r="C5" s="7">
        <v>41926</v>
      </c>
      <c r="D5" s="10">
        <f t="shared" si="0"/>
        <v>63.488888888888887</v>
      </c>
      <c r="E5" s="10">
        <f t="shared" si="1"/>
        <v>9.1111111111111107</v>
      </c>
    </row>
    <row r="6" spans="1:8" x14ac:dyDescent="0.2">
      <c r="A6" s="6" t="s">
        <v>46</v>
      </c>
      <c r="B6" s="11">
        <v>29479</v>
      </c>
      <c r="C6" s="7">
        <v>40190</v>
      </c>
      <c r="D6" s="10">
        <f t="shared" si="0"/>
        <v>43.19166666666667</v>
      </c>
      <c r="E6" s="10">
        <f t="shared" si="1"/>
        <v>13.866666666666667</v>
      </c>
    </row>
    <row r="7" spans="1:8" x14ac:dyDescent="0.2">
      <c r="A7" s="6" t="s">
        <v>47</v>
      </c>
      <c r="B7" s="11">
        <v>26750</v>
      </c>
      <c r="C7" s="7">
        <v>40650</v>
      </c>
      <c r="D7" s="10">
        <f t="shared" si="0"/>
        <v>50.658333333333331</v>
      </c>
      <c r="E7" s="10">
        <f t="shared" si="1"/>
        <v>12.602777777777778</v>
      </c>
    </row>
    <row r="8" spans="1:8" x14ac:dyDescent="0.2">
      <c r="A8" s="6" t="s">
        <v>48</v>
      </c>
      <c r="B8" s="11">
        <v>23396</v>
      </c>
      <c r="C8" s="7">
        <v>42167</v>
      </c>
      <c r="D8" s="10">
        <f t="shared" si="0"/>
        <v>59.844444444444441</v>
      </c>
      <c r="E8" s="10">
        <f t="shared" si="1"/>
        <v>8.4499999999999993</v>
      </c>
    </row>
    <row r="9" spans="1:8" x14ac:dyDescent="0.2">
      <c r="A9" s="6" t="s">
        <v>49</v>
      </c>
      <c r="B9" s="11">
        <v>30520</v>
      </c>
      <c r="C9" s="7">
        <v>40122</v>
      </c>
      <c r="D9" s="10">
        <f t="shared" si="0"/>
        <v>40.336111111111109</v>
      </c>
      <c r="E9" s="10">
        <f t="shared" si="1"/>
        <v>14.052777777777777</v>
      </c>
    </row>
    <row r="10" spans="1:8" x14ac:dyDescent="0.2">
      <c r="A10" s="6" t="s">
        <v>50</v>
      </c>
      <c r="B10" s="11">
        <v>23182</v>
      </c>
      <c r="C10" s="7">
        <v>40512</v>
      </c>
      <c r="D10" s="10">
        <f t="shared" si="0"/>
        <v>60.427777777777777</v>
      </c>
      <c r="E10" s="10">
        <f t="shared" si="1"/>
        <v>12.983333333333333</v>
      </c>
    </row>
    <row r="11" spans="1:8" x14ac:dyDescent="0.2">
      <c r="A11" s="6" t="s">
        <v>51</v>
      </c>
      <c r="B11" s="11">
        <v>28369</v>
      </c>
      <c r="C11" s="7">
        <v>41533</v>
      </c>
      <c r="D11" s="10">
        <f t="shared" si="0"/>
        <v>46.230555555555554</v>
      </c>
      <c r="E11" s="10">
        <f t="shared" si="1"/>
        <v>10.188888888888888</v>
      </c>
    </row>
    <row r="12" spans="1:8" x14ac:dyDescent="0.2">
      <c r="A12" s="6" t="s">
        <v>52</v>
      </c>
      <c r="B12" s="11">
        <v>24976</v>
      </c>
      <c r="C12" s="7">
        <v>41961</v>
      </c>
      <c r="D12" s="10">
        <f t="shared" si="0"/>
        <v>55.516666666666666</v>
      </c>
      <c r="E12" s="10">
        <f t="shared" si="1"/>
        <v>9.0166666666666675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6-1</vt:lpstr>
      <vt:lpstr>6-2</vt:lpstr>
      <vt:lpstr>6-3</vt:lpstr>
      <vt:lpstr>6-4</vt:lpstr>
      <vt:lpstr>6-5</vt:lpstr>
      <vt:lpstr>ЗАДАНИЕ</vt:lpstr>
    </vt:vector>
  </TitlesOfParts>
  <Company>Knauf Service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YakushevD</dc:creator>
  <cp:lastModifiedBy>nsm</cp:lastModifiedBy>
  <dcterms:created xsi:type="dcterms:W3CDTF">2015-06-21T11:58:31Z</dcterms:created>
  <dcterms:modified xsi:type="dcterms:W3CDTF">2023-11-24T12:02:21Z</dcterms:modified>
</cp:coreProperties>
</file>