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My Drive\Columbia Data Analytics Bootcamp\excel-challenge\"/>
    </mc:Choice>
  </mc:AlternateContent>
  <xr:revisionPtr revIDLastSave="0" documentId="13_ncr:1_{8AAD9EA5-9E38-4735-8E2D-7A03C00D332A}" xr6:coauthVersionLast="47" xr6:coauthVersionMax="47" xr10:uidLastSave="{00000000-0000-0000-0000-000000000000}"/>
  <bookViews>
    <workbookView xWindow="28500" yWindow="2292" windowWidth="21600" windowHeight="14172" xr2:uid="{00000000-000D-0000-FFFF-FFFF00000000}"/>
  </bookViews>
  <sheets>
    <sheet name="Pivot Table Category" sheetId="2" r:id="rId1"/>
    <sheet name="Pivot Table Sub-Category" sheetId="3" r:id="rId2"/>
    <sheet name="Pivot Table Dates" sheetId="7" r:id="rId3"/>
    <sheet name="Crowdfunding" sheetId="1" r:id="rId4"/>
    <sheet name="Goal Analysis" sheetId="8" r:id="rId5"/>
    <sheet name="Outcome Statistics" sheetId="10" r:id="rId6"/>
    <sheet name="T-Test" sheetId="11" r:id="rId7"/>
  </sheets>
  <definedNames>
    <definedName name="_xlnm._FilterDatabase" localSheetId="3" hidden="1">Crowdfunding!$F$1:$F$1001</definedName>
    <definedName name="goal">Crowdfunding!$D:$D</definedName>
    <definedName name="outcome">Crowdfunding!$F:$F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10" i="8" l="1"/>
  <c r="F10" i="8" s="1"/>
  <c r="E5" i="8"/>
  <c r="F5" i="8" s="1"/>
  <c r="E9" i="8"/>
  <c r="F9" i="8" s="1"/>
  <c r="E13" i="8"/>
  <c r="F13" i="8" s="1"/>
  <c r="E2" i="8"/>
  <c r="H5" i="8"/>
  <c r="G2" i="8"/>
  <c r="H2" i="8"/>
  <c r="F2" i="8"/>
  <c r="E8" i="8"/>
  <c r="F8" i="8" s="1"/>
  <c r="E3" i="8"/>
  <c r="G3" i="8" s="1"/>
  <c r="E6" i="8"/>
  <c r="F6" i="8" s="1"/>
  <c r="E11" i="8"/>
  <c r="G11" i="8" s="1"/>
  <c r="G9" i="8"/>
  <c r="E4" i="8"/>
  <c r="F4" i="8" s="1"/>
  <c r="E7" i="8"/>
  <c r="E12" i="8"/>
  <c r="H12" i="8" s="1"/>
  <c r="G5" i="8"/>
  <c r="G13" i="8" l="1"/>
  <c r="H13" i="8"/>
  <c r="H10" i="8"/>
  <c r="G10" i="8"/>
  <c r="H9" i="8"/>
  <c r="H3" i="8"/>
  <c r="H6" i="8"/>
  <c r="G8" i="8"/>
  <c r="H11" i="8"/>
  <c r="F11" i="8"/>
  <c r="G6" i="8"/>
  <c r="F3" i="8"/>
  <c r="H8" i="8"/>
  <c r="G4" i="8"/>
  <c r="H4" i="8"/>
  <c r="G7" i="8"/>
  <c r="H7" i="8"/>
  <c r="F7" i="8"/>
  <c r="F12" i="8"/>
  <c r="G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<sst xmlns="http://schemas.openxmlformats.org/spreadsheetml/2006/main" count="7083" uniqueCount="2129">
  <si>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</si>
  <si>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</si>
  <si>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</si>
  <si>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</si>
  <si>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</si>
  <si>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</si>
  <si>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</si>
  <si>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</si>
  <si>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</si>
  <si>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</si>
  <si>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</si>
  <si>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</si>
  <si>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</si>
  <si>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</si>
  <si>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</si>
  <si>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</si>
  <si>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</si>
  <si>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</si>
  <si>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</si>
  <si>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</si>
  <si>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</si>
  <si>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</si>
  <si>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</si>
  <si>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</si>
  <si>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</si>
  <si>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</si>
  <si>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</si>
  <si>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</si>
  <si>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</si>
  <si>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</si>
  <si>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</si>
  <si>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</si>
  <si>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</si>
  <si>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</si>
  <si>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</si>
  <si>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</si>
  <si>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</si>
  <si>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</si>
  <si>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</si>
  <si>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</si>
  <si>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</si>
  <si>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</si>
  <si>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</si>
  <si>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</si>
  <si>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</si>
  <si>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</si>
  <si>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</si>
  <si>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</si>
  <si>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</si>
  <si>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</si>
  <si>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</si>
  <si>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</si>
  <si>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</si>
  <si>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</si>
  <si>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</si>
  <si>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</si>
  <si>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</si>
  <si>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</si>
  <si>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</si>
  <si>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</si>
  <si>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</si>
  <si>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</si>
  <si>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</si>
  <si>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</si>
  <si>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</si>
  <si>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</si>
  <si>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</si>
  <si>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</si>
  <si>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</si>
  <si>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</si>
  <si>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</si>
  <si>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</si>
  <si>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</si>
  <si>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</si>
  <si>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</si>
  <si>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</si>
  <si>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</si>
  <si>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</si>
  <si>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</si>
  <si>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</si>
  <si>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</si>
  <si>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</si>
  <si>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</si>
  <si>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</si>
  <si>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</si>
  <si>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</si>
  <si>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</si>
  <si>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</si>
  <si>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</si>
  <si>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</si>
  <si>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</si>
  <si>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</si>
  <si>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</si>
  <si>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</si>
  <si>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</si>
  <si>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</si>
  <si>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</si>
  <si>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</si>
  <si>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</si>
  <si>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</si>
  <si>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</si>
  <si>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</si>
  <si>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</si>
  <si>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</si>
  <si>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</si>
  <si>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</si>
  <si>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</si>
  <si>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</si>
  <si>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</si>
  <si>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</si>
  <si>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</si>
  <si>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</si>
  <si>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</si>
  <si>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</si>
  <si>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</si>
  <si>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</si>
  <si>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</si>
  <si>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</si>
  <si>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</si>
  <si>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</si>
  <si>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</si>
  <si>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</si>
  <si>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</si>
  <si>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</si>
  <si>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</si>
  <si>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</si>
  <si>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</si>
  <si>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</si>
  <si>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</si>
  <si>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</si>
  <si>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</si>
  <si>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</si>
  <si>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</si>
  <si>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</si>
  <si>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</si>
  <si>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</si>
  <si>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</si>
  <si>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</si>
  <si>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</si>
  <si>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</si>
  <si>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</si>
  <si>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</si>
  <si>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</si>
  <si>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</si>
  <si>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</si>
  <si>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</si>
  <si>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</si>
  <si>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</si>
  <si>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</si>
  <si>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</si>
  <si>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</si>
  <si>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</si>
  <si>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</si>
  <si>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</si>
  <si>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</si>
  <si>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</si>
  <si>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</si>
  <si>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</si>
  <si>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</si>
  <si>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</si>
  <si>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</si>
  <si>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</si>
  <si>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</si>
  <si>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</si>
  <si>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</si>
  <si>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</si>
  <si>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</si>
  <si>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</si>
  <si>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</si>
  <si>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</si>
  <si>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</si>
  <si>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</si>
  <si>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</si>
  <si>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</si>
  <si>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</si>
  <si>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</si>
  <si>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</si>
  <si>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</si>
  <si>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</si>
  <si>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</si>
  <si>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</si>
  <si>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</si>
  <si>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</si>
  <si>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</si>
  <si>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</si>
  <si>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</si>
  <si>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</si>
  <si>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</si>
  <si>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</si>
  <si>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</si>
  <si>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</si>
  <si>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</si>
  <si>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</si>
  <si>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</si>
  <si>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</si>
  <si>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</si>
  <si>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</si>
  <si>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</si>
  <si>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</si>
  <si>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</si>
  <si>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</si>
  <si>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</si>
  <si>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</si>
  <si>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</si>
  <si>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</si>
  <si>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</si>
  <si>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</si>
  <si>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</si>
  <si>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</si>
  <si>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</si>
  <si>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</si>
  <si>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</si>
  <si>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</si>
  <si>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</si>
  <si>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</si>
  <si>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</si>
  <si>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</si>
  <si>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</si>
  <si>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</si>
  <si>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</si>
  <si>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</si>
  <si>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</si>
  <si>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</si>
  <si>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</si>
  <si>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</si>
  <si>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</si>
  <si>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</si>
  <si>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</si>
  <si>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</si>
  <si>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</si>
  <si>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</si>
  <si>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</si>
  <si>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</si>
  <si>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</si>
  <si>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</si>
  <si>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</si>
  <si>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</si>
  <si>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</si>
  <si>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</si>
  <si>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</si>
  <si>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</si>
  <si>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</si>
  <si>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</si>
  <si>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</si>
  <si>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</si>
  <si>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</si>
  <si>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</si>
  <si>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</si>
  <si>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</si>
  <si>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</si>
  <si>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</si>
  <si>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</si>
  <si>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</si>
  <si>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</si>
  <si>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</si>
  <si>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</si>
  <si>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</si>
  <si>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</si>
  <si>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</si>
  <si>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</si>
  <si>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</si>
  <si>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</si>
  <si>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</si>
  <si>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</si>
  <si>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</si>
  <si>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</si>
  <si>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</si>
  <si>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</si>
  <si>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</si>
  <si>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</si>
  <si>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</si>
  <si>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</si>
  <si>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</si>
  <si>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</si>
  <si>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</si>
  <si>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</si>
  <si>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</si>
  <si>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</si>
  <si>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</si>
  <si>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</si>
  <si>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</si>
  <si>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</si>
  <si>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</si>
  <si>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</si>
  <si>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</si>
  <si>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</si>
  <si>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</si>
  <si>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</si>
  <si>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</si>
  <si>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</si>
  <si>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</si>
  <si>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</si>
  <si>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</si>
  <si>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</si>
  <si>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</si>
  <si>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</si>
  <si>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</si>
  <si>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</si>
  <si>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</si>
  <si>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</si>
  <si>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</si>
  <si>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</si>
  <si>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</si>
  <si>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</si>
  <si>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</si>
  <si>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</si>
  <si>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</si>
  <si>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</si>
  <si>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</si>
  <si>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</si>
  <si>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</si>
  <si>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</si>
  <si>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</si>
  <si>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</si>
  <si>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</si>
  <si>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</si>
  <si>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</si>
  <si>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</si>
  <si>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</si>
  <si>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</si>
  <si>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</si>
  <si>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</si>
  <si>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</si>
  <si>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</si>
  <si>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</si>
  <si>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</si>
  <si>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</si>
  <si>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</si>
  <si>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</si>
  <si>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</si>
  <si>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</si>
  <si>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</si>
  <si>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</si>
  <si>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</si>
  <si>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</si>
  <si>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</si>
  <si>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</si>
  <si>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</si>
  <si>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</si>
  <si>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</si>
  <si>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</si>
  <si>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</si>
  <si>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</si>
  <si>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</si>
  <si>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</si>
  <si>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</si>
  <si>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</si>
  <si>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</si>
  <si>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</si>
  <si>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</si>
  <si>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</si>
  <si>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</si>
  <si>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</si>
  <si>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</si>
  <si>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</si>
  <si>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</si>
  <si>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</si>
  <si>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</si>
  <si>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</si>
  <si>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</si>
  <si>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</si>
  <si>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</si>
  <si>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</si>
  <si>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</si>
  <si>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</si>
  <si>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</si>
  <si>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</si>
  <si>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</si>
  <si>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</si>
  <si>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</si>
  <si>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</si>
  <si>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</si>
  <si>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</si>
  <si>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</si>
  <si>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</si>
  <si>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</si>
  <si>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</si>
  <si>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</si>
  <si>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</si>
  <si>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</si>
  <si>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</si>
  <si>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</si>
  <si>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</si>
  <si>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</si>
  <si>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</si>
  <si>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</si>
  <si>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</si>
  <si>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</si>
  <si>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</si>
  <si>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</si>
  <si>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</si>
  <si>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</si>
  <si>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</si>
  <si>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</si>
  <si>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</si>
  <si>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</si>
  <si>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</si>
  <si>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</si>
  <si>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</si>
  <si>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</si>
  <si>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</si>
  <si>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</si>
  <si>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</si>
  <si>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</si>
  <si>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</si>
  <si>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</si>
  <si>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</si>
  <si>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</si>
  <si>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</si>
  <si>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</si>
  <si>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</si>
  <si>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</si>
  <si>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</si>
  <si>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</si>
  <si>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</si>
  <si>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</si>
  <si>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</si>
  <si>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</si>
  <si>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</si>
  <si>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</si>
  <si>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</si>
  <si>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</si>
  <si>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</si>
  <si>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</si>
  <si>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</si>
  <si>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</si>
  <si>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</si>
  <si>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</si>
  <si>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</si>
  <si>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</si>
  <si>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</si>
  <si>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</si>
  <si>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</si>
  <si>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</si>
  <si>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</si>
  <si>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</si>
  <si>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</si>
  <si>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</si>
  <si>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</si>
  <si>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</si>
  <si>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</si>
  <si>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</si>
  <si>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</si>
  <si>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</si>
  <si>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</si>
  <si>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</si>
  <si>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</si>
  <si>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</si>
  <si>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</si>
  <si>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</si>
  <si>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</si>
  <si>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</si>
  <si>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</si>
  <si>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</si>
  <si>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</si>
  <si>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</si>
  <si>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</si>
  <si>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</si>
  <si>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</si>
  <si>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</si>
  <si>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</si>
  <si>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</si>
  <si>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</si>
  <si>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</si>
  <si>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</si>
  <si>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</si>
  <si>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</si>
  <si>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</si>
  <si>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</si>
  <si>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</si>
  <si>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</si>
  <si>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</si>
  <si>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</si>
  <si>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</si>
  <si>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</si>
  <si>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</si>
  <si>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</si>
  <si>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</si>
  <si>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</si>
  <si>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</si>
  <si>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</si>
  <si>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</si>
  <si>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</si>
  <si>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</si>
  <si>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</si>
  <si>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</si>
  <si>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</si>
  <si>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</si>
  <si>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</si>
  <si>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</si>
  <si>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</si>
  <si>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</si>
  <si>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</si>
  <si>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</si>
  <si>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</si>
  <si>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</si>
  <si>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</si>
  <si>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</si>
  <si>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</si>
  <si>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</si>
  <si>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</si>
  <si>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</si>
  <si>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</si>
  <si>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</si>
  <si>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</si>
  <si>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</si>
  <si>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</si>
  <si>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</si>
  <si>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</si>
  <si>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</si>
  <si>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</si>
  <si>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</si>
  <si>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</si>
  <si>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</si>
  <si>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</si>
  <si>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</si>
  <si>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</si>
  <si>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</si>
  <si>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</si>
  <si>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</si>
  <si>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</si>
  <si>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</si>
  <si>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</si>
  <si>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</si>
  <si>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</si>
  <si>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</si>
  <si>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</si>
  <si>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</si>
  <si>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</si>
  <si>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</si>
  <si>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</si>
  <si>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</si>
  <si>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</si>
  <si>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</si>
  <si>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</si>
  <si>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</si>
  <si>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</si>
  <si>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</si>
  <si>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</si>
  <si>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</si>
  <si>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</si>
  <si>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</si>
  <si>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</si>
  <si>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</si>
  <si>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</si>
  <si>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</si>
  <si>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</si>
  <si>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</si>
  <si>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</si>
  <si>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</si>
  <si>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</si>
  <si>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</si>
  <si>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</si>
  <si>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</si>
  <si>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</si>
  <si>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</si>
  <si>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</si>
  <si>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</si>
  <si>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</si>
  <si>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</si>
  <si>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</si>
  <si>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</si>
  <si>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</si>
  <si>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</si>
  <si>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</si>
  <si>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</si>
  <si>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</si>
  <si>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</si>
  <si>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</si>
  <si>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</si>
  <si>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</si>
  <si>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</si>
  <si>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</si>
  <si>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</si>
  <si>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</si>
  <si>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</si>
  <si>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</si>
  <si>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</si>
  <si>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</si>
  <si>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</si>
  <si>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</si>
  <si>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</si>
  <si>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</si>
  <si>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</si>
  <si>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</si>
  <si>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</si>
  <si>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</si>
  <si>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</si>
  <si>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</si>
  <si>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</si>
  <si>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</si>
  <si>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</si>
  <si>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</si>
  <si>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</si>
  <si>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</si>
  <si>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</si>
  <si>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</si>
  <si>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</si>
  <si>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</si>
  <si>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</si>
  <si>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</si>
  <si>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</si>
  <si>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</si>
  <si>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</si>
  <si>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</si>
  <si>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</si>
  <si>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</si>
  <si>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</si>
  <si>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</si>
  <si>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</si>
  <si>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</si>
  <si>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</si>
  <si>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</si>
  <si>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</si>
  <si>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</si>
  <si>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</si>
  <si>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</si>
  <si>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</si>
  <si>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</si>
  <si>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</si>
  <si>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</si>
  <si>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</si>
  <si>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</si>
  <si>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</si>
  <si>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</si>
  <si>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</si>
  <si>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</si>
  <si>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</si>
  <si>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</si>
  <si>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</si>
  <si>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</si>
  <si>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</si>
  <si>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</si>
  <si>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</si>
  <si>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</si>
  <si>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</si>
  <si>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</si>
  <si>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</si>
  <si>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</si>
  <si>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</si>
  <si>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</si>
  <si>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</si>
  <si>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</si>
  <si>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</si>
  <si>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</si>
  <si>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</si>
  <si>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</si>
  <si>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</si>
  <si>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</si>
  <si>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</si>
  <si>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</si>
  <si>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</si>
  <si>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</si>
  <si>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</si>
  <si>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</si>
  <si>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</si>
  <si>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</si>
  <si>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</si>
  <si>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</si>
  <si>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</si>
  <si>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</si>
  <si>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</si>
  <si>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</si>
  <si>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</si>
  <si>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</si>
  <si>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</si>
  <si>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</si>
  <si>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</si>
  <si>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</si>
  <si>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</si>
  <si>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</si>
  <si>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</si>
  <si>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</si>
  <si>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</si>
  <si>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</si>
  <si>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</si>
  <si>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</si>
  <si>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</si>
  <si>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</si>
  <si>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</si>
  <si>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</si>
  <si>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</si>
  <si>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</si>
  <si>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</si>
  <si>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</si>
  <si>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</si>
  <si>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</si>
  <si>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</si>
  <si>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</si>
  <si>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</si>
  <si>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</si>
  <si>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</si>
  <si>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</si>
  <si>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</si>
  <si>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</si>
  <si>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</si>
  <si>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</si>
  <si>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</si>
  <si>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</si>
  <si>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</si>
  <si>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</si>
  <si>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</si>
  <si>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</si>
  <si>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</si>
  <si>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</si>
  <si>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</si>
  <si>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</si>
  <si>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</si>
  <si>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</si>
  <si>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</si>
  <si>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</si>
  <si>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</si>
  <si>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</si>
  <si>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</si>
  <si>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</si>
  <si>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</si>
  <si>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</si>
  <si>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</si>
  <si>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</si>
  <si>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</si>
  <si>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</si>
  <si>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</si>
  <si>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</si>
  <si>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</si>
  <si>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</si>
  <si>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</si>
  <si>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</si>
  <si>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</si>
  <si>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</si>
  <si>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</si>
  <si>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</si>
  <si>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</si>
  <si>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</si>
  <si>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</si>
  <si>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</si>
  <si>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</si>
  <si>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</si>
  <si>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</si>
  <si>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</si>
  <si>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</si>
  <si>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</si>
  <si>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</si>
  <si>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</si>
  <si>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</si>
  <si>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</si>
  <si>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</si>
  <si>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</si>
  <si>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</si>
  <si>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</si>
  <si>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</si>
  <si>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</si>
  <si>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</si>
  <si>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</si>
  <si>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</si>
  <si>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</si>
  <si>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</si>
  <si>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</si>
  <si>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</si>
  <si>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</si>
  <si>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</si>
  <si>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</si>
  <si>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</si>
  <si>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</si>
  <si>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</si>
  <si>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</si>
  <si>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</si>
  <si>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</si>
  <si>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</si>
  <si>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</si>
  <si>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</si>
  <si>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</si>
  <si>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</si>
  <si>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</si>
  <si>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</si>
  <si>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</si>
  <si>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</si>
  <si>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</si>
  <si>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</si>
  <si>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</si>
  <si>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</si>
  <si>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</si>
  <si>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</si>
  <si>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</si>
  <si>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</si>
  <si>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</si>
  <si>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</si>
  <si>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</si>
  <si>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</si>
  <si>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</si>
  <si>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</si>
  <si>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</si>
  <si>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</si>
  <si>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</si>
  <si>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</si>
  <si>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</si>
  <si>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</si>
  <si>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</si>
  <si>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</si>
  <si>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</si>
  <si>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</si>
  <si>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</si>
  <si>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</si>
  <si>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</si>
  <si>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</si>
  <si>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</si>
  <si>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</si>
  <si>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</si>
  <si>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</si>
  <si>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</si>
  <si>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</si>
  <si>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</si>
  <si>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</si>
  <si>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</si>
  <si>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</si>
  <si>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</si>
  <si>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</si>
  <si>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</si>
  <si>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</si>
  <si>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</si>
  <si>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</si>
  <si>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</si>
  <si>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</si>
  <si>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</si>
  <si>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</si>
  <si>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</si>
  <si>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</si>
  <si>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</si>
  <si>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</si>
  <si>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</si>
  <si>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</si>
  <si>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</si>
  <si>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</si>
  <si>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</si>
  <si>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</si>
  <si>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</si>
  <si>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</si>
  <si>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</si>
  <si>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</si>
  <si>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</si>
  <si>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</si>
  <si>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</si>
  <si>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</si>
  <si>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</si>
  <si>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</si>
  <si>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</si>
  <si>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</si>
  <si>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</si>
  <si>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</si>
  <si>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</si>
  <si>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</si>
  <si>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</si>
  <si>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</si>
  <si>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</si>
  <si>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</si>
  <si>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</si>
  <si>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</si>
  <si>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</si>
  <si>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</si>
  <si>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</si>
  <si>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</si>
  <si>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</si>
  <si>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</si>
  <si>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</si>
  <si>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</si>
  <si>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</si>
  <si>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</si>
  <si>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</si>
  <si>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</si>
  <si>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</si>
  <si>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</si>
  <si>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</si>
  <si>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</si>
  <si>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</si>
  <si>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</si>
  <si>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</si>
  <si>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</si>
  <si>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</si>
  <si>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</si>
  <si>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</si>
  <si>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</si>
  <si>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</si>
  <si>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</si>
  <si>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</si>
  <si>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</si>
  <si>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</si>
  <si>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</si>
  <si>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</si>
  <si>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</si>
  <si>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</si>
  <si>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</si>
  <si>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</si>
  <si>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</si>
  <si>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</si>
  <si>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</si>
  <si>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</si>
  <si>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</si>
  <si>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</si>
  <si>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</si>
  <si>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</si>
  <si>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</si>
  <si>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</si>
  <si>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</si>
  <si>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</si>
  <si>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</si>
  <si>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</si>
  <si>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</si>
  <si>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</si>
  <si>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</si>
  <si>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</si>
  <si>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</si>
  <si>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</si>
  <si>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</si>
  <si>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</si>
  <si>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</si>
  <si>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</si>
  <si>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</si>
  <si>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</si>
  <si>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</si>
  <si>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</si>
  <si>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</si>
  <si>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</si>
  <si>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</si>
  <si>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</si>
  <si>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</si>
  <si>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</si>
  <si>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</si>
  <si>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</si>
  <si>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</si>
  <si>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</si>
  <si>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</si>
  <si>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</si>
  <si>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</si>
  <si>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</si>
  <si>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</si>
  <si>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</si>
  <si>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</si>
  <si>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</si>
  <si>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</si>
  <si>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</si>
  <si>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</si>
  <si>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</si>
  <si>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</si>
  <si>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</si>
  <si>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</si>
  <si>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</si>
  <si>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</si>
  <si>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</si>
  <si>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</si>
  <si>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</si>
  <si>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</si>
  <si>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</si>
  <si>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</si>
  <si>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</si>
  <si>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</si>
  <si>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</si>
  <si>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</si>
  <si>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</si>
  <si>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</si>
  <si>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</si>
  <si>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</si>
  <si>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</si>
  <si>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</si>
  <si>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</si>
  <si>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</si>
  <si>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</si>
  <si>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</si>
  <si>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</si>
  <si>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</si>
  <si>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</si>
  <si>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</si>
  <si>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</si>
  <si>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</si>
  <si>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</si>
  <si>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</si>
  <si>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</si>
  <si>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</si>
  <si>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</si>
  <si>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</si>
  <si>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</si>
  <si>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</si>
  <si>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</si>
  <si>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</si>
  <si>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</si>
  <si>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</si>
  <si>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</si>
  <si>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</si>
  <si>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</si>
  <si>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</si>
  <si>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</si>
  <si>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</si>
  <si>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</si>
  <si>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</si>
  <si>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</si>
  <si>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</si>
  <si>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</si>
  <si>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</si>
  <si>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</si>
  <si>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</si>
  <si>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</si>
  <si>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</si>
  <si>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</si>
  <si>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</si>
  <si>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</si>
  <si>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</si>
  <si>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</si>
  <si>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</si>
  <si>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</si>
  <si>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</si>
  <si>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</si>
  <si>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</si>
  <si>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</si>
  <si>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</si>
  <si>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</si>
  <si>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</si>
  <si>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</si>
  <si>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</si>
  <si>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</si>
  <si>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</si>
  <si>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</si>
  <si>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</si>
  <si>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</si>
  <si>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</si>
  <si>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</si>
  <si>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</si>
  <si>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</si>
  <si>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</si>
  <si>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</si>
  <si>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</si>
  <si>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</si>
  <si>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</si>
  <si>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</si>
  <si>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</si>
  <si>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</si>
  <si>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</si>
  <si>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</si>
  <si>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</si>
  <si>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</si>
  <si>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</si>
  <si>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</si>
  <si>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</si>
  <si>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</si>
  <si>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</si>
  <si>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</si>
  <si>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</si>
  <si>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</si>
  <si>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</si>
  <si>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</si>
  <si>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</si>
  <si>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</si>
  <si>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</si>
  <si>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</si>
  <si>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</si>
  <si>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</si>
  <si>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</si>
  <si>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</si>
  <si>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</si>
  <si>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</si>
  <si>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</si>
  <si>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</si>
  <si>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</si>
  <si>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</si>
  <si>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</si>
  <si>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</si>
  <si>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</si>
  <si>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</si>
  <si>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</si>
  <si>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</si>
  <si>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</si>
  <si>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</si>
  <si>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</si>
  <si>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</si>
  <si>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</si>
  <si>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</si>
  <si>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</si>
  <si>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</si>
  <si>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</si>
  <si>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</si>
  <si>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</si>
  <si>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</si>
  <si>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</si>
  <si>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</si>
  <si>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</si>
  <si>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</si>
  <si>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</si>
  <si>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</si>
  <si>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</si>
  <si>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</si>
  <si>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</si>
  <si>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</si>
  <si>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</si>
  <si>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</si>
  <si>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</si>
  <si>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</si>
  <si>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</si>
  <si>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</si>
  <si>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</si>
  <si>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</si>
  <si>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</si>
  <si>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</si>
  <si>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</si>
  <si>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</si>
  <si>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</si>
  <si>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</si>
  <si>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</si>
  <si>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</si>
  <si>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</si>
  <si>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</si>
  <si>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</si>
  <si>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</si>
  <si>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</si>
  <si>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</si>
  <si>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</si>
  <si>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</si>
  <si>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</si>
  <si>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</si>
  <si>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</si>
  <si>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</si>
  <si>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</si>
  <si>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</si>
  <si>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</si>
  <si>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</si>
  <si>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</si>
  <si>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</si>
  <si>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</si>
  <si>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</si>
  <si>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</si>
  <si>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</si>
  <si>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</si>
  <si>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</si>
  <si>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</si>
  <si>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</si>
  <si>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</si>
  <si>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</si>
  <si>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</si>
  <si>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</si>
  <si>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</si>
  <si>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</si>
  <si>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</si>
  <si>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</si>
  <si>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</si>
  <si>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</si>
  <si>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</si>
  <si>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</si>
  <si>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</si>
  <si>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</si>
  <si>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</si>
  <si>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</si>
  <si>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</si>
  <si>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</si>
  <si>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</si>
  <si>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</si>
  <si>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</si>
  <si>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</si>
  <si>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</si>
  <si>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</si>
  <si>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</si>
  <si>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</si>
  <si>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</si>
  <si>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</si>
  <si>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</si>
  <si>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</si>
  <si>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</si>
  <si>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</si>
  <si>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</si>
  <si>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</si>
  <si>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</si>
  <si>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</si>
  <si>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</si>
  <si>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</si>
  <si>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</si>
  <si>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</si>
  <si>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</si>
  <si>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</si>
  <si>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</si>
  <si>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</si>
  <si>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</si>
  <si>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</si>
  <si>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</si>
  <si>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</si>
  <si>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</si>
  <si>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</si>
  <si>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</si>
  <si>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</si>
  <si>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</si>
  <si>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</si>
  <si>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</si>
  <si>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</si>
  <si>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</si>
  <si>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</si>
  <si>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</si>
  <si>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</si>
  <si>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</si>
  <si>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</si>
  <si>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</si>
  <si>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</si>
  <si>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</si>
  <si>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</si>
  <si>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</si>
  <si>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</si>
  <si>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</si>
  <si>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</si>
  <si>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</si>
  <si>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</si>
  <si>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</si>
  <si>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</si>
  <si>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</si>
  <si>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</si>
  <si>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</si>
  <si>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</si>
  <si>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</si>
  <si>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</si>
  <si>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</si>
  <si>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</si>
  <si>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</si>
  <si>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</si>
  <si>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</si>
  <si>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</si>
  <si>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</si>
  <si>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</si>
  <si>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</si>
  <si>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</si>
  <si>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</si>
  <si>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</si>
  <si>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</si>
  <si>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</si>
  <si>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</si>
  <si>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</si>
  <si>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</si>
  <si>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</si>
  <si>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</si>
  <si>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</si>
  <si>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</si>
  <si>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</si>
  <si>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</si>
  <si>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</si>
  <si>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</si>
  <si>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</si>
  <si>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</si>
  <si>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</si>
  <si>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</si>
  <si>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</si>
  <si>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</si>
  <si>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</si>
  <si>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</si>
  <si>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</si>
  <si>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</si>
  <si>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</si>
  <si>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</si>
  <si>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</si>
  <si>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</si>
  <si>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</si>
  <si>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</si>
  <si>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</si>
  <si>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</si>
  <si>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</si>
  <si>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</si>
  <si>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</si>
  <si>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</si>
  <si>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</si>
  <si>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</si>
  <si>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</si>
  <si>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</si>
  <si>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</si>
  <si>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</si>
  <si>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</si>
  <si>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</si>
  <si>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</si>
  <si>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</si>
  <si>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</si>
  <si>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</si>
  <si>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</si>
  <si>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</si>
  <si>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</si>
  <si>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</si>
  <si>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</si>
  <si>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</si>
  <si>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</si>
  <si>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</si>
  <si>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</si>
  <si>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</si>
  <si>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</si>
  <si>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</si>
  <si>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</si>
  <si>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</si>
  <si>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</si>
  <si>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</si>
  <si>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</si>
  <si>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</si>
  <si>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</si>
  <si>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</si>
  <si>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</si>
  <si>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</si>
  <si>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</si>
  <si>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</si>
  <si>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</si>
  <si>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</si>
  <si>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</si>
  <si>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</si>
  <si>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</si>
  <si>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</si>
  <si>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</si>
  <si>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</si>
  <si>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</si>
  <si>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</si>
  <si>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</si>
  <si>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</si>
  <si>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</si>
  <si>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</si>
  <si>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</si>
  <si>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</si>
  <si>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</si>
  <si>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</si>
  <si>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</si>
  <si>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</si>
  <si>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</si>
  <si>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</si>
  <si>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</si>
  <si>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</si>
  <si>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</si>
  <si>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</si>
  <si>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</si>
  <si>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</si>
  <si>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</si>
  <si>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</si>
  <si>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</si>
  <si>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</si>
  <si>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</si>
  <si>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</si>
  <si>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</si>
  <si>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</si>
  <si>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</si>
  <si>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</si>
  <si>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</si>
  <si>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</si>
  <si>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</si>
  <si>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</si>
  <si>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</si>
  <si>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</si>
  <si>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</si>
  <si>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</si>
  <si>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</si>
  <si>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</si>
  <si>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</si>
  <si>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</si>
  <si>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</si>
  <si>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</si>
  <si>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</si>
  <si>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</si>
  <si>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</si>
  <si>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</si>
  <si>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</si>
  <si>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</si>
  <si>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</si>
  <si>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</si>
  <si>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</si>
  <si>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</si>
  <si>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</si>
  <si>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</si>
  <si>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</si>
  <si>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</si>
  <si>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</si>
  <si>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</si>
  <si>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</si>
  <si>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</si>
  <si>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</si>
  <si>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</si>
  <si>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</si>
  <si>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</si>
  <si>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</si>
  <si>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</si>
  <si>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</si>
  <si>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</si>
  <si>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</si>
  <si>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</si>
  <si>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</si>
  <si>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</si>
  <si>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</si>
  <si>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</si>
  <si>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</si>
  <si>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</si>
  <si>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</si>
  <si>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</si>
  <si>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</si>
  <si>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</si>
  <si>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</si>
  <si>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</si>
  <si>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</si>
  <si>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</si>
  <si>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</si>
  <si>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</si>
  <si>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</si>
  <si>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</si>
  <si>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</si>
  <si>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</si>
  <si>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</si>
  <si>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</si>
  <si>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</si>
  <si>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</si>
  <si>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</si>
  <si>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</si>
  <si>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</si>
  <si>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</si>
  <si>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</si>
  <si>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</si>
  <si>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</si>
  <si>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</si>
  <si>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</si>
  <si>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</si>
  <si>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</si>
  <si>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</si>
  <si>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</si>
  <si>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</si>
  <si>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</si>
  <si>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</si>
  <si>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</si>
  <si>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</si>
  <si>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</si>
  <si>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</si>
  <si>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</si>
  <si>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</si>
  <si>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</si>
  <si>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</si>
  <si>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</si>
  <si>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</si>
  <si>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</si>
  <si>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</si>
  <si>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</si>
  <si>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</si>
  <si>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</si>
  <si>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</si>
  <si>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</si>
  <si>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</si>
  <si>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</si>
  <si>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</si>
  <si>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</si>
  <si>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</si>
  <si>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</si>
  <si>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</si>
  <si>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</si>
  <si>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</si>
  <si>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</si>
  <si>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</si>
  <si>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</si>
  <si>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</si>
  <si>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</si>
  <si>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</si>
  <si>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</si>
  <si>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</si>
  <si>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</si>
  <si>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</si>
  <si>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</si>
  <si>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</si>
  <si>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</si>
  <si>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</si>
  <si>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</si>
  <si>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</si>
  <si>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</si>
  <si>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</si>
  <si>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</si>
  <si>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</si>
  <si>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</si>
  <si>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</si>
  <si>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</si>
  <si>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</si>
  <si>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</si>
  <si>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</si>
  <si>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</si>
  <si>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</si>
  <si>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</si>
  <si>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</si>
  <si>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</si>
  <si>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</si>
  <si>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</si>
  <si>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</si>
  <si>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</si>
  <si>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</si>
  <si>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</si>
  <si>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</si>
  <si>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</si>
  <si>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</si>
  <si>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</si>
  <si>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</si>
  <si>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</si>
  <si>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</si>
  <si>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</si>
  <si>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</si>
  <si>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</si>
  <si>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</si>
  <si>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</si>
  <si>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</si>
  <si>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</si>
  <si>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</si>
  <si>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</si>
  <si>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</si>
  <si>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</si>
  <si>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</si>
  <si>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</si>
  <si>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</si>
  <si>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</si>
  <si>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</si>
  <si>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</si>
  <si>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</si>
  <si>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</si>
  <si>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</si>
  <si>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</si>
  <si>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</si>
  <si>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</si>
  <si>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</si>
  <si>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</si>
  <si>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</si>
  <si>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</si>
  <si>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</si>
  <si>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</si>
  <si>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</si>
  <si>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</si>
  <si>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</si>
  <si>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</si>
  <si>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</si>
  <si>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</si>
  <si>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</si>
  <si>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</si>
  <si>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</si>
  <si>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</si>
  <si>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</si>
  <si>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</si>
  <si>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</si>
  <si>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</si>
  <si>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</si>
  <si>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</si>
  <si>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</si>
  <si>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</si>
  <si>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</si>
  <si>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</si>
  <si>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</si>
  <si>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</si>
  <si>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</si>
  <si>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</si>
  <si>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</si>
  <si>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</si>
  <si>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</si>
  <si>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</si>
  <si>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</si>
  <si>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</si>
  <si>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</si>
  <si>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</si>
  <si>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</si>
  <si>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</si>
  <si>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</si>
  <si>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</si>
  <si>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</si>
  <si>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</si>
  <si>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</si>
  <si>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</si>
  <si>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</si>
  <si>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</si>
  <si>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</si>
  <si>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</si>
  <si>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</si>
  <si>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</si>
  <si>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</si>
  <si>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</si>
  <si>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</si>
  <si>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</si>
  <si>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</si>
  <si>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</si>
  <si>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</si>
  <si>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</si>
  <si>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</si>
  <si>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</si>
  <si>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</si>
  <si>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</si>
  <si>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</si>
  <si>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</si>
  <si>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</si>
  <si>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</si>
  <si>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</si>
  <si>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</si>
  <si>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</si>
  <si>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</si>
  <si>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</si>
  <si>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</si>
  <si>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</si>
  <si>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</si>
  <si>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</si>
  <si>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</si>
  <si>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</si>
  <si>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</si>
  <si>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</si>
  <si>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</si>
  <si>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</si>
  <si>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</si>
  <si>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</si>
  <si>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</si>
  <si>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</si>
  <si>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</si>
  <si>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</si>
  <si>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</si>
  <si>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</si>
  <si>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</si>
  <si>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</si>
  <si>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</si>
  <si>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</si>
  <si>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</si>
  <si>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</si>
  <si>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</si>
  <si>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</si>
  <si>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</si>
  <si>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</si>
  <si>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</si>
  <si>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</si>
  <si>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</si>
  <si>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</si>
  <si>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</si>
  <si>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</si>
  <si>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</si>
  <si>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</si>
  <si>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</si>
  <si>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</si>
  <si>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</si>
  <si>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</si>
  <si>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</si>
  <si>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</si>
  <si>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</si>
  <si>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</si>
  <si>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</si>
  <si>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</si>
  <si>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</si>
  <si>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</si>
  <si>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</si>
  <si>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</si>
  <si>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</si>
  <si>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</si>
  <si>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</si>
  <si>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</si>
  <si>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</si>
  <si>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</si>
  <si>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</si>
  <si>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</si>
  <si>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</si>
  <si>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</si>
  <si>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</si>
  <si>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</si>
  <si>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</si>
  <si>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</si>
  <si>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</si>
  <si>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</si>
  <si>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</si>
  <si>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</si>
  <si>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</si>
  <si>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</si>
  <si>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</si>
  <si>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</si>
  <si>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</si>
  <si>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</si>
  <si>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</si>
  <si>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</si>
  <si>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</si>
  <si>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</si>
  <si>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</si>
  <si>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</si>
  <si>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</si>
  <si>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</si>
  <si>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</si>
  <si>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</si>
  <si>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</si>
  <si>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</si>
  <si>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</si>
  <si>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</si>
  <si>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</si>
  <si>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</si>
  <si>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</si>
  <si>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</si>
  <si>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</si>
  <si>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</si>
  <si>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</si>
  <si>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</si>
  <si>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</si>
  <si>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</si>
  <si>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</si>
  <si>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</si>
  <si>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</si>
  <si>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</si>
  <si>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</si>
  <si>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</si>
  <si>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</si>
  <si>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</si>
  <si>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</si>
  <si>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</si>
  <si>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</si>
  <si>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</si>
  <si>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</si>
  <si>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</si>
  <si>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</si>
  <si>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</si>
  <si>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</si>
  <si>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</si>
  <si>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</si>
  <si>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</si>
  <si>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</si>
  <si>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</si>
  <si>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</si>
  <si>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</si>
  <si>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</si>
  <si>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</si>
  <si>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</si>
  <si>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</si>
  <si>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</si>
  <si>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</si>
  <si>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</si>
  <si>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</si>
  <si>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</si>
  <si>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</si>
  <si>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</si>
  <si>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</si>
  <si>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</si>
  <si>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</si>
  <si>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</si>
  <si>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</si>
  <si>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</si>
  <si>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</si>
  <si>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</si>
  <si>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</si>
  <si>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</si>
  <si>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</si>
  <si>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</si>
  <si>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</si>
  <si>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</si>
  <si>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</si>
  <si>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</si>
  <si>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</si>
  <si>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</si>
  <si>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</si>
  <si>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</si>
  <si>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</si>
  <si>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</si>
  <si>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</si>
  <si>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</si>
  <si>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</si>
  <si>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</si>
  <si>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</si>
  <si>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</si>
  <si>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</si>
  <si>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</si>
  <si>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</si>
  <si>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</si>
  <si>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</si>
  <si>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</si>
  <si>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</si>
  <si>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</si>
  <si>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</si>
  <si>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</si>
  <si>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</si>
  <si>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</si>
  <si>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</si>
  <si>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</si>
  <si>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</si>
  <si>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</si>
  <si>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</si>
  <si>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</si>
  <si>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</si>
  <si>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</si>
  <si>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</si>
  <si>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</si>
  <si>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</si>
  <si>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</si>
  <si>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</si>
  <si>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</si>
  <si>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</si>
  <si>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</si>
  <si>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</si>
  <si>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</si>
  <si>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</si>
  <si>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</si>
  <si>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</si>
  <si>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</si>
  <si>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</si>
  <si>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</si>
  <si>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</si>
  <si>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</si>
  <si>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</si>
  <si>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</si>
  <si>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</si>
  <si>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</si>
  <si>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</si>
  <si>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</si>
  <si>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</si>
  <si>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</si>
  <si>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</si>
  <si>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</si>
  <si>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</si>
  <si>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</si>
  <si>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</si>
  <si>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</si>
  <si>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</si>
  <si>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</si>
  <si>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</si>
  <si>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</si>
  <si>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</si>
  <si>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</si>
  <si>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</si>
  <si>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</si>
  <si>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</si>
  <si>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</si>
  <si>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</si>
  <si>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</si>
  <si>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</si>
  <si>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</si>
  <si>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</si>
  <si>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</si>
  <si>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</si>
  <si>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</si>
  <si>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</si>
  <si>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</si>
  <si>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</si>
  <si>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</si>
  <si>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</si>
  <si>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</si>
  <si>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</si>
  <si>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</si>
  <si>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</si>
  <si>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</si>
  <si>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</si>
  <si>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</si>
  <si>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</si>
  <si>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</si>
  <si>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</si>
  <si>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</si>
  <si>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</si>
  <si>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</si>
  <si>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</si>
  <si>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</si>
  <si>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</si>
  <si>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</si>
  <si>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</si>
  <si>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</si>
  <si>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</si>
  <si>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</si>
  <si>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</si>
  <si>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</si>
  <si>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</si>
  <si>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</si>
  <si>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</si>
  <si>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</si>
  <si>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</si>
  <si>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</si>
  <si>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</si>
  <si>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</si>
  <si>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</si>
  <si>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</si>
  <si>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</si>
  <si>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</si>
  <si>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</si>
  <si>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</si>
  <si>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</si>
  <si>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</si>
  <si>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</si>
  <si>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</si>
  <si>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</si>
  <si>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</si>
  <si>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</si>
  <si>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</si>
  <si>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</si>
  <si>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</si>
  <si>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</si>
  <si>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</si>
  <si>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</si>
  <si>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</si>
  <si>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</si>
  <si>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</si>
  <si>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</si>
  <si>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</si>
  <si>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</si>
  <si>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</si>
  <si>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</si>
  <si>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</si>
  <si>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</si>
  <si>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</si>
  <si>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</si>
  <si>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</si>
  <si>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</si>
  <si>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</si>
  <si>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</si>
  <si>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</si>
  <si>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</si>
  <si>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</si>
  <si>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</si>
  <si>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</si>
  <si>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</si>
  <si>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</si>
  <si>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</si>
  <si>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</si>
  <si>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</si>
  <si>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</si>
  <si>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</si>
  <si>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</si>
  <si>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</si>
  <si>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</si>
  <si>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</si>
  <si>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</si>
  <si>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</si>
  <si>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</si>
  <si>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</si>
  <si>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</si>
  <si>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</si>
  <si>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</si>
  <si>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</si>
  <si>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</si>
  <si>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</si>
  <si>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</si>
  <si>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</si>
  <si>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</si>
  <si>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</si>
  <si>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</si>
  <si>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</si>
  <si>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</si>
  <si>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</si>
  <si>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</si>
  <si>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</si>
  <si>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</si>
  <si>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</si>
  <si>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</si>
  <si>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</si>
  <si>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</si>
  <si>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</si>
  <si>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</si>
  <si>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</si>
  <si>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</si>
  <si>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</si>
  <si>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</si>
  <si>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</si>
  <si>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</si>
  <si>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</si>
  <si>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</si>
  <si>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</si>
  <si>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</si>
  <si>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</si>
  <si>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</si>
  <si>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</si>
  <si>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</si>
  <si>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</si>
  <si>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</si>
  <si>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</si>
  <si>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</si>
  <si>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</si>
  <si>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</si>
  <si>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</si>
  <si>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</si>
  <si>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</si>
  <si>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</si>
  <si>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</si>
  <si>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</si>
  <si>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</si>
  <si>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</si>
  <si>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</si>
  <si>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</si>
  <si>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</si>
  <si>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</si>
  <si>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</si>
  <si>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</si>
  <si>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</si>
  <si>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</si>
  <si>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</si>
  <si>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</si>
  <si>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</si>
  <si>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</si>
  <si>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</si>
  <si>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</si>
  <si>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</si>
  <si>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</si>
  <si>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</si>
  <si>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</si>
  <si>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</si>
  <si>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</si>
  <si>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</si>
  <si>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</si>
  <si>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</si>
  <si>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</si>
  <si>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</si>
  <si>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</si>
  <si>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</si>
  <si>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</si>
  <si>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</si>
  <si>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</si>
  <si>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</si>
  <si>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</si>
  <si>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</si>
  <si>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</si>
  <si>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</si>
  <si>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</si>
  <si>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</si>
  <si>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</si>
  <si>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</si>
  <si>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</si>
  <si>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</si>
  <si>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</si>
  <si>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</si>
  <si>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</si>
  <si>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</si>
  <si>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</si>
  <si>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</si>
  <si>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</si>
  <si>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</si>
  <si>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</si>
  <si>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</si>
  <si>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</si>
  <si>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</si>
  <si>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</si>
  <si>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</si>
  <si>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</si>
  <si>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</si>
  <si>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</si>
  <si>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</si>
  <si>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</si>
  <si>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</si>
  <si>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</si>
  <si>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</si>
  <si>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</si>
  <si>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</si>
  <si>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</si>
  <si>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</si>
  <si>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</si>
  <si>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</si>
  <si>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</si>
  <si>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</si>
  <si>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</si>
  <si>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</si>
  <si>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</si>
  <si>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</si>
  <si>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</si>
  <si>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</si>
  <si>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</si>
  <si>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</si>
  <si>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</si>
  <si>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</si>
  <si>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</si>
  <si>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</si>
  <si>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</si>
  <si>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</si>
  <si>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</si>
  <si>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</si>
  <si>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</si>
  <si>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</si>
  <si>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</si>
  <si>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</si>
  <si>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</si>
  <si>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</si>
  <si>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</si>
  <si>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</si>
  <si>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</si>
  <si>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</si>
  <si>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</si>
  <si>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</si>
  <si>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</si>
  <si>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</si>
  <si>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</si>
  <si>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</si>
  <si>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</si>
  <si>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</si>
  <si>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</si>
  <si>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</si>
  <si>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</si>
  <si>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</si>
  <si>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</si>
  <si>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</si>
  <si>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</si>
  <si>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</si>
  <si>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</si>
  <si>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</si>
  <si>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</si>
  <si>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</si>
  <si>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</si>
  <si>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</si>
  <si>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</si>
  <si>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</si>
  <si>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</si>
  <si>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</si>
  <si>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</si>
  <si>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</si>
  <si>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</si>
  <si>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</si>
  <si>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</si>
  <si>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</si>
  <si>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</si>
  <si>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</si>
  <si>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</si>
  <si>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</si>
  <si>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</si>
  <si>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</si>
  <si>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</si>
  <si>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Percent Successful</t>
  </si>
  <si>
    <t>Percent Failed</t>
  </si>
  <si>
    <t>Percentage Canceled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</si>
  <si>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</si>
  <si>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</si>
  <si>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</si>
  <si>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</si>
  <si>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</si>
  <si>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</si>
  <si>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</si>
  <si>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</si>
  <si>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</si>
  <si>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</si>
  <si>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or Greater</t>
  </si>
  <si>
    <t>Number Canceled</t>
  </si>
  <si>
    <t>Total Projects</t>
  </si>
  <si>
    <t>10000 to 14999</t>
  </si>
  <si>
    <t>Successful</t>
  </si>
  <si>
    <t>Failed</t>
  </si>
  <si>
    <t>Mean Number Backers</t>
  </si>
  <si>
    <t>Medium Number Backers</t>
  </si>
  <si>
    <t>Min Number Backers</t>
  </si>
  <si>
    <t>Backer Statistics</t>
  </si>
  <si>
    <t>Max Number Of Backers</t>
  </si>
  <si>
    <t>Variance Backers</t>
  </si>
  <si>
    <t>Std. Deviation of Backers</t>
  </si>
  <si>
    <t>backers_countS</t>
  </si>
  <si>
    <t>backers_countF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</si>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</sst>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64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/>
    <xf numFmtId="14" fontId="0" fillId="0" borderId="0" xfId="0" applyNumberFormat="1"/>
    <xf numFmtId="0" fontId="16" fillId="0" borderId="0" xfId="0" applyFont="1"/>
    <xf numFmtId="9" fontId="16" fillId="0" borderId="0" xfId="42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6-43FA-8BEF-5696BD51B036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6-43FA-8BEF-5696BD51B036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6-43FA-8BEF-5696BD51B036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66-43FA-8BEF-5696BD51B0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729405024"/>
        <c:axId val="632705200"/>
        <c:axId val="0"/>
      </c:bar3DChart>
      <c:catAx>
        <c:axId val="7294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05200"/>
        <c:crosses val="autoZero"/>
        <c:auto val="1"/>
        <c:lblAlgn val="ctr"/>
        <c:lblOffset val="100"/>
        <c:noMultiLvlLbl val="0"/>
      </c:catAx>
      <c:valAx>
        <c:axId val="632705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94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9-418C-BDC5-2074BEAA6E88}"/>
            </c:ext>
          </c:extLst>
        </c:ser>
        <c:ser>
          <c:idx val="1"/>
          <c:order val="1"/>
          <c:tx>
            <c:strRef>
              <c:f>'Pivot Table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9-418C-BDC5-2074BEAA6E88}"/>
            </c:ext>
          </c:extLst>
        </c:ser>
        <c:ser>
          <c:idx val="2"/>
          <c:order val="2"/>
          <c:tx>
            <c:strRef>
              <c:f>'Pivot Table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9-418C-BDC5-2074BEAA6E88}"/>
            </c:ext>
          </c:extLst>
        </c:ser>
        <c:ser>
          <c:idx val="3"/>
          <c:order val="3"/>
          <c:tx>
            <c:strRef>
              <c:f>'Pivot Table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49-418C-BDC5-2074BEAA6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0932544"/>
        <c:axId val="1088243520"/>
        <c:axId val="0"/>
      </c:bar3DChart>
      <c:catAx>
        <c:axId val="4409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3520"/>
        <c:crosses val="autoZero"/>
        <c:auto val="1"/>
        <c:lblAlgn val="ctr"/>
        <c:lblOffset val="100"/>
        <c:noMultiLvlLbl val="0"/>
      </c:catAx>
      <c:valAx>
        <c:axId val="10882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Dates!PivotTable5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Dates'!$B$4:$B$5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6-44E8-AAE7-2AA8B75D983A}"/>
            </c:ext>
          </c:extLst>
        </c:ser>
        <c:ser>
          <c:idx val="1"/>
          <c:order val="1"/>
          <c:tx>
            <c:strRef>
              <c:f>'Pivot Table Dates'!$C$4:$C$5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6-44E8-AAE7-2AA8B75D983A}"/>
            </c:ext>
          </c:extLst>
        </c:ser>
        <c:ser>
          <c:idx val="2"/>
          <c:order val="2"/>
          <c:tx>
            <c:strRef>
              <c:f>'Pivot Table Dates'!$D$4:$D$5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6-44E8-AAE7-2AA8B75D983A}"/>
            </c:ext>
          </c:extLst>
        </c:ser>
        <c:ser>
          <c:idx val="3"/>
          <c:order val="3"/>
          <c:tx>
            <c:strRef>
              <c:f>'Pivot Table Dates'!$E$4:$E$5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6-44E8-AAE7-2AA8B75D9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98320"/>
        <c:axId val="1203226032"/>
      </c:lineChart>
      <c:catAx>
        <c:axId val="5590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26032"/>
        <c:crosses val="autoZero"/>
        <c:auto val="1"/>
        <c:lblAlgn val="ctr"/>
        <c:lblOffset val="100"/>
        <c:noMultiLvlLbl val="0"/>
      </c:catAx>
      <c:valAx>
        <c:axId val="1203226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0.875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8-44CC-84CF-66629E8EF61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8-44CC-84CF-66629E8EF61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8-44CC-84CF-66629E8EF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013712"/>
        <c:axId val="442226352"/>
      </c:lineChart>
      <c:catAx>
        <c:axId val="12120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26352"/>
        <c:crosses val="autoZero"/>
        <c:auto val="1"/>
        <c:lblAlgn val="ctr"/>
        <c:lblOffset val="100"/>
        <c:noMultiLvlLbl val="0"/>
      </c:catAx>
      <c:valAx>
        <c:axId val="4422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129540</xdr:rowOff>
    </xdr:from>
    <xdr:to>
      <xdr:col>20</xdr:col>
      <xdr:colOff>594360</xdr:colOff>
      <xdr:row>31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10463-5A98-F3D1-6AE4-3772F3848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537210</xdr:colOff>
      <xdr:row>3</xdr:row>
      <xdr:rowOff>60960</xdr:rowOff>
    </xdr:from>
    <xdr:to>
      <xdr:col>16</xdr:col>
      <xdr:colOff>388620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EDDA9-7B65-5A22-ECC0-9E13A4131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697230</xdr:colOff>
      <xdr:row>19</xdr:row>
      <xdr:rowOff>45720</xdr:rowOff>
    </xdr:from>
    <xdr:to>
      <xdr:col>8</xdr:col>
      <xdr:colOff>281940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28635-70E6-47FB-D12C-264A97C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13</xdr:row>
      <xdr:rowOff>114300</xdr:rowOff>
    </xdr:from>
    <xdr:to>
      <xdr:col>9</xdr:col>
      <xdr:colOff>358140</xdr:colOff>
      <xdr:row>34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F8BBE-6CBC-8423-889C-7D5D5A697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156.316950810186" createdVersion="8" refreshedVersion="8" minRefreshableVersion="3" recordCount="1000" xr:uid="{FBDAD1DD-0F9F-4D44-9955-436918CCF92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containsInteger="1" minValue="0" maxValue="552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156.356061921295" createdVersion="8" refreshedVersion="8" minRefreshableVersion="3" recordCount="1001" xr:uid="{D05E39F8-95B9-49F8-86AA-04D0ED714AA4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1">
      <sharedItems containsString="0" containsBlank="1" containsNumber="1" containsInteger="1" minValue="0" maxValue="5527"/>
    </cacheField>
    <cacheField name="country" numFmtId="0">
      <sharedItems containsBlank="1"/>
    </cacheField>
    <cacheField name="currency" numFmtId="0">
      <sharedItems containsBlank="1"/>
    </cacheField>
    <cacheField name="launched_at" numFmtId="1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x v="1"/>
    <s v="Odom Inc"/>
    <s v="Managed bottom-line architecture"/>
    <n v="1400"/>
    <n v="14560"/>
    <x v="1"/>
    <n v="10.4"/>
    <n v="158"/>
    <n v="9"/>
    <x v="1"/>
    <s v="USD"/>
    <n v="1408424400"/>
    <n v="1408597200"/>
    <b v="0"/>
    <b v="1"/>
    <s v="music/rock"/>
    <x v="1"/>
    <x v="1"/>
  </r>
  <r>
    <x v="2"/>
    <s v="Melton, Robinson and Fritz"/>
    <s v="Function-based leadingedge pricing structure"/>
    <n v="108400"/>
    <n v="142523"/>
    <x v="1"/>
    <n v="1.3147878228782288"/>
    <n v="1425"/>
    <n v="76"/>
    <x v="2"/>
    <s v="AUD"/>
    <n v="1384668000"/>
    <n v="1384840800"/>
    <b v="0"/>
    <b v="0"/>
    <s v="technology/web"/>
    <x v="2"/>
    <x v="2"/>
  </r>
  <r>
    <x v="3"/>
    <s v="Mcdonald, Gonzalez and Ross"/>
    <s v="Vision-oriented fresh-thinking conglomeration"/>
    <n v="4200"/>
    <n v="2477"/>
    <x v="0"/>
    <n v="0.58976190476190471"/>
    <n v="24"/>
    <n v="175"/>
    <x v="1"/>
    <s v="USD"/>
    <n v="1565499600"/>
    <n v="1568955600"/>
    <b v="0"/>
    <b v="0"/>
    <s v="music/rock"/>
    <x v="1"/>
    <x v="1"/>
  </r>
  <r>
    <x v="4"/>
    <s v="Larson-Little"/>
    <s v="Proactive foreground core"/>
    <n v="7600"/>
    <n v="5265"/>
    <x v="0"/>
    <n v="0.69276315789473686"/>
    <n v="53"/>
    <n v="143"/>
    <x v="1"/>
    <s v="USD"/>
    <n v="1547964000"/>
    <n v="1548309600"/>
    <b v="0"/>
    <b v="0"/>
    <s v="theater/plays"/>
    <x v="3"/>
    <x v="3"/>
  </r>
  <r>
    <x v="5"/>
    <s v="Harris Group"/>
    <s v="Open-source optimizing database"/>
    <n v="7600"/>
    <n v="13195"/>
    <x v="1"/>
    <n v="1.7361842105263159"/>
    <n v="174"/>
    <n v="44"/>
    <x v="3"/>
    <s v="DKK"/>
    <n v="1346130000"/>
    <n v="1347080400"/>
    <b v="0"/>
    <b v="0"/>
    <s v="theater/plays"/>
    <x v="3"/>
    <x v="3"/>
  </r>
  <r>
    <x v="6"/>
    <s v="Ortiz, Coleman and Mitchell"/>
    <s v="Operative upward-trending algorithm"/>
    <n v="5200"/>
    <n v="1090"/>
    <x v="0"/>
    <n v="0.20961538461538462"/>
    <n v="18"/>
    <n v="289"/>
    <x v="4"/>
    <s v="GBP"/>
    <n v="1505278800"/>
    <n v="1505365200"/>
    <b v="0"/>
    <b v="0"/>
    <s v="film &amp; video/documentary"/>
    <x v="4"/>
    <x v="4"/>
  </r>
  <r>
    <x v="7"/>
    <s v="Carter-Guzman"/>
    <s v="Centralized cohesive challenge"/>
    <n v="4500"/>
    <n v="14741"/>
    <x v="1"/>
    <n v="3.2757777777777779"/>
    <n v="227"/>
    <n v="20"/>
    <x v="3"/>
    <s v="DKK"/>
    <n v="1439442000"/>
    <n v="1439614800"/>
    <b v="0"/>
    <b v="0"/>
    <s v="theater/plays"/>
    <x v="3"/>
    <x v="3"/>
  </r>
  <r>
    <x v="8"/>
    <s v="Nunez-Richards"/>
    <s v="Exclusive attitude-oriented intranet"/>
    <n v="110100"/>
    <n v="21946"/>
    <x v="2"/>
    <n v="0.19932788374205268"/>
    <n v="708"/>
    <n v="156"/>
    <x v="3"/>
    <s v="DKK"/>
    <n v="1281330000"/>
    <n v="1281502800"/>
    <b v="0"/>
    <b v="0"/>
    <s v="theater/plays"/>
    <x v="3"/>
    <x v="3"/>
  </r>
  <r>
    <x v="9"/>
    <s v="Rangel, Holt and Jones"/>
    <s v="Open-source fresh-thinking model"/>
    <n v="6200"/>
    <n v="3208"/>
    <x v="0"/>
    <n v="0.51741935483870971"/>
    <n v="44"/>
    <n v="141"/>
    <x v="1"/>
    <s v="USD"/>
    <n v="1379566800"/>
    <n v="1383804000"/>
    <b v="0"/>
    <b v="0"/>
    <s v="music/electric music"/>
    <x v="1"/>
    <x v="5"/>
  </r>
  <r>
    <x v="10"/>
    <s v="Green Ltd"/>
    <s v="Monitored empowering installation"/>
    <n v="5200"/>
    <n v="13838"/>
    <x v="1"/>
    <n v="2.6611538461538462"/>
    <n v="220"/>
    <n v="24"/>
    <x v="1"/>
    <s v="USD"/>
    <n v="1281762000"/>
    <n v="1285909200"/>
    <b v="0"/>
    <b v="0"/>
    <s v="film &amp; video/drama"/>
    <x v="4"/>
    <x v="6"/>
  </r>
  <r>
    <x v="11"/>
    <s v="Perez, Johnson and Gardner"/>
    <s v="Grass-roots zero administration system engine"/>
    <n v="6300"/>
    <n v="3030"/>
    <x v="0"/>
    <n v="0.48095238095238096"/>
    <n v="27"/>
    <n v="233"/>
    <x v="1"/>
    <s v="USD"/>
    <n v="1285045200"/>
    <n v="1285563600"/>
    <b v="0"/>
    <b v="1"/>
    <s v="theater/plays"/>
    <x v="3"/>
    <x v="3"/>
  </r>
  <r>
    <x v="12"/>
    <s v="Kim Ltd"/>
    <s v="Assimilated hybrid intranet"/>
    <n v="6300"/>
    <n v="5629"/>
    <x v="0"/>
    <n v="0.89349206349206345"/>
    <n v="55"/>
    <n v="115"/>
    <x v="1"/>
    <s v="USD"/>
    <n v="1571720400"/>
    <n v="1572411600"/>
    <b v="0"/>
    <b v="0"/>
    <s v="film &amp; video/drama"/>
    <x v="4"/>
    <x v="6"/>
  </r>
  <r>
    <x v="13"/>
    <s v="Walker, Taylor and Coleman"/>
    <s v="Multi-tiered directional open architecture"/>
    <n v="4200"/>
    <n v="10295"/>
    <x v="1"/>
    <n v="2.4511904761904764"/>
    <n v="98"/>
    <n v="43"/>
    <x v="1"/>
    <s v="USD"/>
    <n v="1465621200"/>
    <n v="1466658000"/>
    <b v="0"/>
    <b v="0"/>
    <s v="music/indie rock"/>
    <x v="1"/>
    <x v="7"/>
  </r>
  <r>
    <x v="14"/>
    <s v="Rodriguez, Rose and Stewart"/>
    <s v="Cloned directional synergy"/>
    <n v="28200"/>
    <n v="18829"/>
    <x v="0"/>
    <n v="0.66769503546099296"/>
    <n v="200"/>
    <n v="141"/>
    <x v="1"/>
    <s v="USD"/>
    <n v="1331013600"/>
    <n v="1333342800"/>
    <b v="0"/>
    <b v="0"/>
    <s v="music/indie rock"/>
    <x v="1"/>
    <x v="7"/>
  </r>
  <r>
    <x v="15"/>
    <s v="Wright, Hunt and Rowe"/>
    <s v="Extended eco-centric pricing structure"/>
    <n v="81200"/>
    <n v="38414"/>
    <x v="0"/>
    <n v="0.47307881773399013"/>
    <n v="452"/>
    <n v="180"/>
    <x v="1"/>
    <s v="USD"/>
    <n v="1575957600"/>
    <n v="1576303200"/>
    <b v="0"/>
    <b v="0"/>
    <s v="technology/wearables"/>
    <x v="2"/>
    <x v="8"/>
  </r>
  <r>
    <x v="16"/>
    <s v="Hines Inc"/>
    <s v="Cross-platform systemic adapter"/>
    <n v="1700"/>
    <n v="11041"/>
    <x v="1"/>
    <n v="6.4947058823529416"/>
    <n v="100"/>
    <n v="17"/>
    <x v="1"/>
    <s v="USD"/>
    <n v="1390370400"/>
    <n v="1392271200"/>
    <b v="0"/>
    <b v="0"/>
    <s v="publishing/nonfiction"/>
    <x v="5"/>
    <x v="9"/>
  </r>
  <r>
    <x v="17"/>
    <s v="Cochran-Nguyen"/>
    <s v="Seamless 4thgeneration methodology"/>
    <n v="84600"/>
    <n v="134845"/>
    <x v="1"/>
    <n v="1.5939125295508274"/>
    <n v="1249"/>
    <n v="68"/>
    <x v="1"/>
    <s v="USD"/>
    <n v="1294812000"/>
    <n v="1294898400"/>
    <b v="0"/>
    <b v="0"/>
    <s v="film &amp; video/animation"/>
    <x v="4"/>
    <x v="10"/>
  </r>
  <r>
    <x v="18"/>
    <s v="Johnson-Gould"/>
    <s v="Exclusive needs-based adapter"/>
    <n v="9100"/>
    <n v="6089"/>
    <x v="3"/>
    <n v="0.66912087912087914"/>
    <n v="135"/>
    <n v="67"/>
    <x v="1"/>
    <s v="USD"/>
    <n v="1536382800"/>
    <n v="1537074000"/>
    <b v="0"/>
    <b v="0"/>
    <s v="theater/plays"/>
    <x v="3"/>
    <x v="3"/>
  </r>
  <r>
    <x v="19"/>
    <s v="Perez-Hess"/>
    <s v="Down-sized cohesive archive"/>
    <n v="62500"/>
    <n v="30331"/>
    <x v="0"/>
    <n v="0.48529600000000001"/>
    <n v="674"/>
    <n v="93"/>
    <x v="1"/>
    <s v="USD"/>
    <n v="1551679200"/>
    <n v="1553490000"/>
    <b v="0"/>
    <b v="1"/>
    <s v="theater/plays"/>
    <x v="3"/>
    <x v="3"/>
  </r>
  <r>
    <x v="20"/>
    <s v="Reeves, Thompson and Richardson"/>
    <s v="Proactive composite alliance"/>
    <n v="131800"/>
    <n v="147936"/>
    <x v="1"/>
    <n v="1.1224279210925645"/>
    <n v="1396"/>
    <n v="94"/>
    <x v="1"/>
    <s v="USD"/>
    <n v="1406523600"/>
    <n v="1406523600"/>
    <b v="0"/>
    <b v="0"/>
    <s v="film &amp; video/drama"/>
    <x v="4"/>
    <x v="6"/>
  </r>
  <r>
    <x v="21"/>
    <s v="Simmons-Reynolds"/>
    <s v="Re-engineered intangible definition"/>
    <n v="94000"/>
    <n v="38533"/>
    <x v="0"/>
    <n v="0.40992553191489361"/>
    <n v="558"/>
    <n v="168"/>
    <x v="1"/>
    <s v="USD"/>
    <n v="1313384400"/>
    <n v="1316322000"/>
    <b v="0"/>
    <b v="0"/>
    <s v="theater/plays"/>
    <x v="3"/>
    <x v="3"/>
  </r>
  <r>
    <x v="22"/>
    <s v="Collier Inc"/>
    <s v="Enhanced dynamic definition"/>
    <n v="59100"/>
    <n v="75690"/>
    <x v="1"/>
    <n v="1.2807106598984772"/>
    <n v="890"/>
    <n v="66"/>
    <x v="1"/>
    <s v="USD"/>
    <n v="1522731600"/>
    <n v="1524027600"/>
    <b v="0"/>
    <b v="0"/>
    <s v="theater/plays"/>
    <x v="3"/>
    <x v="3"/>
  </r>
  <r>
    <x v="23"/>
    <s v="Gray-Jenkins"/>
    <s v="Devolved next generation adapter"/>
    <n v="4500"/>
    <n v="14942"/>
    <x v="1"/>
    <n v="3.3204444444444445"/>
    <n v="142"/>
    <n v="32"/>
    <x v="4"/>
    <s v="GBP"/>
    <n v="1550124000"/>
    <n v="1554699600"/>
    <b v="0"/>
    <b v="0"/>
    <s v="film &amp; video/documentary"/>
    <x v="4"/>
    <x v="4"/>
  </r>
  <r>
    <x v="24"/>
    <s v="Scott, Wilson and Martin"/>
    <s v="Cross-platform intermediate frame"/>
    <n v="92400"/>
    <n v="104257"/>
    <x v="1"/>
    <n v="1.1283225108225108"/>
    <n v="2673"/>
    <n v="35"/>
    <x v="1"/>
    <s v="USD"/>
    <n v="1403326800"/>
    <n v="1403499600"/>
    <b v="0"/>
    <b v="0"/>
    <s v="technology/wearables"/>
    <x v="2"/>
    <x v="8"/>
  </r>
  <r>
    <x v="25"/>
    <s v="Caldwell, Velazquez and Wilson"/>
    <s v="Monitored impactful analyzer"/>
    <n v="5500"/>
    <n v="11904"/>
    <x v="1"/>
    <n v="2.1643636363636363"/>
    <n v="163"/>
    <n v="34"/>
    <x v="1"/>
    <s v="USD"/>
    <n v="1305694800"/>
    <n v="1307422800"/>
    <b v="0"/>
    <b v="1"/>
    <s v="games/video games"/>
    <x v="6"/>
    <x v="11"/>
  </r>
  <r>
    <x v="26"/>
    <s v="Spencer-Bates"/>
    <s v="Optional responsive customer loyalty"/>
    <n v="107500"/>
    <n v="51814"/>
    <x v="3"/>
    <n v="0.4819906976744186"/>
    <n v="1480"/>
    <n v="73"/>
    <x v="1"/>
    <s v="USD"/>
    <n v="1533013200"/>
    <n v="1535346000"/>
    <b v="0"/>
    <b v="0"/>
    <s v="theater/plays"/>
    <x v="3"/>
    <x v="3"/>
  </r>
  <r>
    <x v="27"/>
    <s v="Best, Carr and Williams"/>
    <s v="Diverse transitional migration"/>
    <n v="2000"/>
    <n v="1599"/>
    <x v="0"/>
    <n v="0.79949999999999999"/>
    <n v="15"/>
    <n v="133"/>
    <x v="1"/>
    <s v="USD"/>
    <n v="1443848400"/>
    <n v="1444539600"/>
    <b v="0"/>
    <b v="0"/>
    <s v="music/rock"/>
    <x v="1"/>
    <x v="1"/>
  </r>
  <r>
    <x v="28"/>
    <s v="Campbell, Brown and Powell"/>
    <s v="Synchronized global task-force"/>
    <n v="130800"/>
    <n v="137635"/>
    <x v="1"/>
    <n v="1.0522553516819573"/>
    <n v="2220"/>
    <n v="59"/>
    <x v="1"/>
    <s v="USD"/>
    <n v="1265695200"/>
    <n v="1267682400"/>
    <b v="0"/>
    <b v="1"/>
    <s v="theater/plays"/>
    <x v="3"/>
    <x v="3"/>
  </r>
  <r>
    <x v="29"/>
    <s v="Johnson, Parker and Haynes"/>
    <s v="Focused 6thgeneration forecast"/>
    <n v="45900"/>
    <n v="150965"/>
    <x v="1"/>
    <n v="3.2889978213507627"/>
    <n v="1606"/>
    <n v="29"/>
    <x v="5"/>
    <s v="CHF"/>
    <n v="1532062800"/>
    <n v="1535518800"/>
    <b v="0"/>
    <b v="0"/>
    <s v="film &amp; video/shorts"/>
    <x v="4"/>
    <x v="12"/>
  </r>
  <r>
    <x v="30"/>
    <s v="Clark-Cooke"/>
    <s v="Down-sized analyzing challenge"/>
    <n v="9000"/>
    <n v="14455"/>
    <x v="1"/>
    <n v="1.606111111111111"/>
    <n v="129"/>
    <n v="70"/>
    <x v="1"/>
    <s v="USD"/>
    <n v="1558674000"/>
    <n v="1559106000"/>
    <b v="0"/>
    <b v="0"/>
    <s v="film &amp; video/animation"/>
    <x v="4"/>
    <x v="10"/>
  </r>
  <r>
    <x v="31"/>
    <s v="Schroeder Ltd"/>
    <s v="Progressive needs-based focus group"/>
    <n v="3500"/>
    <n v="10850"/>
    <x v="1"/>
    <n v="3.1"/>
    <n v="226"/>
    <n v="15"/>
    <x v="4"/>
    <s v="GBP"/>
    <n v="1451973600"/>
    <n v="1454392800"/>
    <b v="0"/>
    <b v="0"/>
    <s v="games/video games"/>
    <x v="6"/>
    <x v="11"/>
  </r>
  <r>
    <x v="32"/>
    <s v="Jackson PLC"/>
    <s v="Ergonomic 6thgeneration success"/>
    <n v="101000"/>
    <n v="87676"/>
    <x v="0"/>
    <n v="0.86807920792079207"/>
    <n v="2307"/>
    <n v="44"/>
    <x v="6"/>
    <s v="EUR"/>
    <n v="1515564000"/>
    <n v="1517896800"/>
    <b v="0"/>
    <b v="0"/>
    <s v="film &amp; video/documentary"/>
    <x v="4"/>
    <x v="4"/>
  </r>
  <r>
    <x v="33"/>
    <s v="Blair, Collins and Carter"/>
    <s v="Exclusive interactive approach"/>
    <n v="50200"/>
    <n v="189666"/>
    <x v="1"/>
    <n v="3.7782071713147412"/>
    <n v="5419"/>
    <n v="9"/>
    <x v="1"/>
    <s v="USD"/>
    <n v="1412485200"/>
    <n v="1415685600"/>
    <b v="0"/>
    <b v="0"/>
    <s v="theater/plays"/>
    <x v="3"/>
    <x v="3"/>
  </r>
  <r>
    <x v="34"/>
    <s v="Maldonado and Sons"/>
    <s v="Reverse-engineered asynchronous archive"/>
    <n v="9300"/>
    <n v="14025"/>
    <x v="1"/>
    <n v="1.5080645161290323"/>
    <n v="165"/>
    <n v="56"/>
    <x v="1"/>
    <s v="USD"/>
    <n v="1490245200"/>
    <n v="1490677200"/>
    <b v="0"/>
    <b v="0"/>
    <s v="film &amp; video/documentary"/>
    <x v="4"/>
    <x v="4"/>
  </r>
  <r>
    <x v="35"/>
    <s v="Mitchell and Sons"/>
    <s v="Synergized intangible challenge"/>
    <n v="125500"/>
    <n v="188628"/>
    <x v="1"/>
    <n v="1.5030119521912351"/>
    <n v="1965"/>
    <n v="64"/>
    <x v="3"/>
    <s v="DKK"/>
    <n v="1547877600"/>
    <n v="1551506400"/>
    <b v="0"/>
    <b v="1"/>
    <s v="film &amp; video/drama"/>
    <x v="4"/>
    <x v="6"/>
  </r>
  <r>
    <x v="36"/>
    <s v="Jackson-Lewis"/>
    <s v="Monitored multi-state encryption"/>
    <n v="700"/>
    <n v="1101"/>
    <x v="1"/>
    <n v="1.572857142857143"/>
    <n v="16"/>
    <n v="44"/>
    <x v="1"/>
    <s v="USD"/>
    <n v="1298700000"/>
    <n v="1300856400"/>
    <b v="0"/>
    <b v="0"/>
    <s v="theater/plays"/>
    <x v="3"/>
    <x v="3"/>
  </r>
  <r>
    <x v="37"/>
    <s v="Black, Armstrong and Anderson"/>
    <s v="Profound attitude-oriented functionalities"/>
    <n v="8100"/>
    <n v="11339"/>
    <x v="1"/>
    <n v="1.3998765432098765"/>
    <n v="107"/>
    <n v="76"/>
    <x v="1"/>
    <s v="USD"/>
    <n v="1570338000"/>
    <n v="1573192800"/>
    <b v="0"/>
    <b v="1"/>
    <s v="publishing/fiction"/>
    <x v="5"/>
    <x v="13"/>
  </r>
  <r>
    <x v="38"/>
    <s v="Maldonado-Gonzalez"/>
    <s v="Digitized client-driven database"/>
    <n v="3100"/>
    <n v="10085"/>
    <x v="1"/>
    <n v="3.2532258064516131"/>
    <n v="134"/>
    <n v="23"/>
    <x v="1"/>
    <s v="USD"/>
    <n v="1287378000"/>
    <n v="1287810000"/>
    <b v="0"/>
    <b v="0"/>
    <s v="photography/photography books"/>
    <x v="7"/>
    <x v="14"/>
  </r>
  <r>
    <x v="39"/>
    <s v="Kim-Rice"/>
    <s v="Organized bi-directional function"/>
    <n v="9900"/>
    <n v="5027"/>
    <x v="0"/>
    <n v="0.50777777777777777"/>
    <n v="88"/>
    <n v="113"/>
    <x v="3"/>
    <s v="DKK"/>
    <n v="1361772000"/>
    <n v="1362978000"/>
    <b v="0"/>
    <b v="0"/>
    <s v="theater/plays"/>
    <x v="3"/>
    <x v="3"/>
  </r>
  <r>
    <x v="40"/>
    <s v="Garcia, Garcia and Lopez"/>
    <s v="Reduced stable middleware"/>
    <n v="8800"/>
    <n v="14878"/>
    <x v="1"/>
    <n v="1.6906818181818182"/>
    <n v="198"/>
    <n v="44"/>
    <x v="1"/>
    <s v="USD"/>
    <n v="1275714000"/>
    <n v="1277355600"/>
    <b v="0"/>
    <b v="1"/>
    <s v="technology/wearables"/>
    <x v="2"/>
    <x v="8"/>
  </r>
  <r>
    <x v="41"/>
    <s v="Watts Group"/>
    <s v="Universal 5thgeneration neural-net"/>
    <n v="5600"/>
    <n v="11924"/>
    <x v="1"/>
    <n v="2.1292857142857144"/>
    <n v="111"/>
    <n v="50"/>
    <x v="6"/>
    <s v="EUR"/>
    <n v="1346734800"/>
    <n v="1348981200"/>
    <b v="0"/>
    <b v="1"/>
    <s v="music/rock"/>
    <x v="1"/>
    <x v="1"/>
  </r>
  <r>
    <x v="42"/>
    <s v="Werner-Bryant"/>
    <s v="Virtual uniform frame"/>
    <n v="1800"/>
    <n v="7991"/>
    <x v="1"/>
    <n v="4.4394444444444447"/>
    <n v="222"/>
    <n v="8"/>
    <x v="1"/>
    <s v="USD"/>
    <n v="1309755600"/>
    <n v="1310533200"/>
    <b v="0"/>
    <b v="0"/>
    <s v="food/food trucks"/>
    <x v="0"/>
    <x v="0"/>
  </r>
  <r>
    <x v="43"/>
    <s v="Schmitt-Mendoza"/>
    <s v="Profound explicit paradigm"/>
    <n v="90200"/>
    <n v="167717"/>
    <x v="1"/>
    <n v="1.859390243902439"/>
    <n v="6212"/>
    <n v="15"/>
    <x v="1"/>
    <s v="USD"/>
    <n v="1406178000"/>
    <n v="1407560400"/>
    <b v="0"/>
    <b v="0"/>
    <s v="publishing/radio &amp; podcasts"/>
    <x v="5"/>
    <x v="15"/>
  </r>
  <r>
    <x v="44"/>
    <s v="Reid-Mccullough"/>
    <s v="Visionary real-time groupware"/>
    <n v="1600"/>
    <n v="10541"/>
    <x v="1"/>
    <n v="6.5881249999999998"/>
    <n v="98"/>
    <n v="16"/>
    <x v="3"/>
    <s v="DKK"/>
    <n v="1552798800"/>
    <n v="1552885200"/>
    <b v="0"/>
    <b v="0"/>
    <s v="publishing/fiction"/>
    <x v="5"/>
    <x v="13"/>
  </r>
  <r>
    <x v="45"/>
    <s v="Woods-Clark"/>
    <s v="Networked tertiary Graphical User Interface"/>
    <n v="9500"/>
    <n v="4530"/>
    <x v="0"/>
    <n v="0.4768421052631579"/>
    <n v="48"/>
    <n v="198"/>
    <x v="1"/>
    <s v="USD"/>
    <n v="1478062800"/>
    <n v="1479362400"/>
    <b v="0"/>
    <b v="1"/>
    <s v="theater/plays"/>
    <x v="3"/>
    <x v="3"/>
  </r>
  <r>
    <x v="46"/>
    <s v="Vaughn, Hunt and Caldwell"/>
    <s v="Virtual grid-enabled task-force"/>
    <n v="3700"/>
    <n v="4247"/>
    <x v="1"/>
    <n v="1.1478378378378378"/>
    <n v="92"/>
    <n v="40"/>
    <x v="1"/>
    <s v="USD"/>
    <n v="1278565200"/>
    <n v="1280552400"/>
    <b v="0"/>
    <b v="0"/>
    <s v="music/rock"/>
    <x v="1"/>
    <x v="1"/>
  </r>
  <r>
    <x v="47"/>
    <s v="Bennett and Sons"/>
    <s v="Function-based multi-state software"/>
    <n v="1500"/>
    <n v="7129"/>
    <x v="1"/>
    <n v="4.7526666666666664"/>
    <n v="149"/>
    <n v="10"/>
    <x v="1"/>
    <s v="USD"/>
    <n v="1396069200"/>
    <n v="1398661200"/>
    <b v="0"/>
    <b v="0"/>
    <s v="theater/plays"/>
    <x v="3"/>
    <x v="3"/>
  </r>
  <r>
    <x v="48"/>
    <s v="Lamb Inc"/>
    <s v="Optimized leadingedge concept"/>
    <n v="33300"/>
    <n v="128862"/>
    <x v="1"/>
    <n v="3.86972972972973"/>
    <n v="2431"/>
    <n v="14"/>
    <x v="1"/>
    <s v="USD"/>
    <n v="1435208400"/>
    <n v="1436245200"/>
    <b v="0"/>
    <b v="0"/>
    <s v="theater/plays"/>
    <x v="3"/>
    <x v="3"/>
  </r>
  <r>
    <x v="49"/>
    <s v="Casey-Kelly"/>
    <s v="Sharable holistic interface"/>
    <n v="7200"/>
    <n v="13653"/>
    <x v="1"/>
    <n v="1.89625"/>
    <n v="303"/>
    <n v="24"/>
    <x v="1"/>
    <s v="USD"/>
    <n v="1571547600"/>
    <n v="1575439200"/>
    <b v="0"/>
    <b v="0"/>
    <s v="music/rock"/>
    <x v="1"/>
    <x v="1"/>
  </r>
  <r>
    <x v="50"/>
    <s v="Jones, Taylor and Moore"/>
    <s v="Down-sized system-worthy secured line"/>
    <n v="100"/>
    <n v="2"/>
    <x v="0"/>
    <n v="0.02"/>
    <n v="1"/>
    <n v="100"/>
    <x v="6"/>
    <s v="EUR"/>
    <n v="1375333200"/>
    <n v="1377752400"/>
    <b v="0"/>
    <b v="0"/>
    <s v="music/metal"/>
    <x v="1"/>
    <x v="16"/>
  </r>
  <r>
    <x v="51"/>
    <s v="Bradshaw, Gill and Donovan"/>
    <s v="Inverse secondary infrastructure"/>
    <n v="158100"/>
    <n v="145243"/>
    <x v="0"/>
    <n v="0.91867805186590767"/>
    <n v="1467"/>
    <n v="108"/>
    <x v="4"/>
    <s v="GBP"/>
    <n v="1332824400"/>
    <n v="1334206800"/>
    <b v="0"/>
    <b v="1"/>
    <s v="technology/wearables"/>
    <x v="2"/>
    <x v="8"/>
  </r>
  <r>
    <x v="52"/>
    <s v="Hernandez, Rodriguez and Clark"/>
    <s v="Organic foreground leverage"/>
    <n v="7200"/>
    <n v="2459"/>
    <x v="0"/>
    <n v="0.34152777777777776"/>
    <n v="75"/>
    <n v="96"/>
    <x v="1"/>
    <s v="USD"/>
    <n v="1284526800"/>
    <n v="1284872400"/>
    <b v="0"/>
    <b v="0"/>
    <s v="theater/plays"/>
    <x v="3"/>
    <x v="3"/>
  </r>
  <r>
    <x v="53"/>
    <s v="Smith-Jones"/>
    <s v="Reverse-engineered static concept"/>
    <n v="8800"/>
    <n v="12356"/>
    <x v="1"/>
    <n v="1.4040909090909091"/>
    <n v="209"/>
    <n v="42"/>
    <x v="1"/>
    <s v="USD"/>
    <n v="1400562000"/>
    <n v="1403931600"/>
    <b v="0"/>
    <b v="0"/>
    <s v="film &amp; video/drama"/>
    <x v="4"/>
    <x v="6"/>
  </r>
  <r>
    <x v="54"/>
    <s v="Roy PLC"/>
    <s v="Multi-channeled neutral customer loyalty"/>
    <n v="6000"/>
    <n v="5392"/>
    <x v="0"/>
    <n v="0.89866666666666661"/>
    <n v="120"/>
    <n v="50"/>
    <x v="1"/>
    <s v="USD"/>
    <n v="1520748000"/>
    <n v="1521262800"/>
    <b v="0"/>
    <b v="0"/>
    <s v="technology/wearables"/>
    <x v="2"/>
    <x v="8"/>
  </r>
  <r>
    <x v="55"/>
    <s v="Wright, Brooks and Villarreal"/>
    <s v="Reverse-engineered bifurcated strategy"/>
    <n v="6600"/>
    <n v="11746"/>
    <x v="1"/>
    <n v="1.7796969696969698"/>
    <n v="131"/>
    <n v="50"/>
    <x v="1"/>
    <s v="USD"/>
    <n v="1532926800"/>
    <n v="1533358800"/>
    <b v="0"/>
    <b v="0"/>
    <s v="music/jazz"/>
    <x v="1"/>
    <x v="17"/>
  </r>
  <r>
    <x v="56"/>
    <s v="Flores, Miller and Johnson"/>
    <s v="Horizontal context-sensitive knowledge user"/>
    <n v="8000"/>
    <n v="11493"/>
    <x v="1"/>
    <n v="1.436625"/>
    <n v="164"/>
    <n v="49"/>
    <x v="1"/>
    <s v="USD"/>
    <n v="1420869600"/>
    <n v="1421474400"/>
    <b v="0"/>
    <b v="0"/>
    <s v="technology/wearables"/>
    <x v="2"/>
    <x v="8"/>
  </r>
  <r>
    <x v="57"/>
    <s v="Bridges, Freeman and Kim"/>
    <s v="Cross-group multi-state task-force"/>
    <n v="2900"/>
    <n v="6243"/>
    <x v="1"/>
    <n v="2.1527586206896552"/>
    <n v="201"/>
    <n v="14"/>
    <x v="1"/>
    <s v="USD"/>
    <n v="1504242000"/>
    <n v="1505278800"/>
    <b v="0"/>
    <b v="0"/>
    <s v="games/video games"/>
    <x v="6"/>
    <x v="11"/>
  </r>
  <r>
    <x v="58"/>
    <s v="Anderson-Perez"/>
    <s v="Expanded 3rdgeneration strategy"/>
    <n v="2700"/>
    <n v="6132"/>
    <x v="1"/>
    <n v="2.2711111111111113"/>
    <n v="211"/>
    <n v="13"/>
    <x v="1"/>
    <s v="USD"/>
    <n v="1442811600"/>
    <n v="1443934800"/>
    <b v="0"/>
    <b v="0"/>
    <s v="theater/plays"/>
    <x v="3"/>
    <x v="3"/>
  </r>
  <r>
    <x v="59"/>
    <s v="Wright, Fox and Marks"/>
    <s v="Assimilated real-time support"/>
    <n v="1400"/>
    <n v="3851"/>
    <x v="1"/>
    <n v="2.7507142857142859"/>
    <n v="128"/>
    <n v="11"/>
    <x v="1"/>
    <s v="USD"/>
    <n v="1497243600"/>
    <n v="1498539600"/>
    <b v="0"/>
    <b v="1"/>
    <s v="theater/plays"/>
    <x v="3"/>
    <x v="3"/>
  </r>
  <r>
    <x v="60"/>
    <s v="Crawford-Peters"/>
    <s v="User-centric regional database"/>
    <n v="94200"/>
    <n v="135997"/>
    <x v="1"/>
    <n v="1.4437048832271762"/>
    <n v="1600"/>
    <n v="59"/>
    <x v="0"/>
    <s v="CAD"/>
    <n v="1342501200"/>
    <n v="1342760400"/>
    <b v="0"/>
    <b v="0"/>
    <s v="theater/plays"/>
    <x v="3"/>
    <x v="3"/>
  </r>
  <r>
    <x v="61"/>
    <s v="Romero-Hoffman"/>
    <s v="Open-source zero administration complexity"/>
    <n v="199200"/>
    <n v="184750"/>
    <x v="0"/>
    <n v="0.92745983935742971"/>
    <n v="2253"/>
    <n v="88"/>
    <x v="0"/>
    <s v="CAD"/>
    <n v="1298268000"/>
    <n v="1301720400"/>
    <b v="0"/>
    <b v="0"/>
    <s v="theater/plays"/>
    <x v="3"/>
    <x v="3"/>
  </r>
  <r>
    <x v="62"/>
    <s v="Sparks-West"/>
    <s v="Organized incremental standardization"/>
    <n v="2000"/>
    <n v="14452"/>
    <x v="1"/>
    <n v="7.226"/>
    <n v="249"/>
    <n v="8"/>
    <x v="1"/>
    <s v="USD"/>
    <n v="1433480400"/>
    <n v="1433566800"/>
    <b v="0"/>
    <b v="0"/>
    <s v="technology/web"/>
    <x v="2"/>
    <x v="2"/>
  </r>
  <r>
    <x v="63"/>
    <s v="Baker, Morgan and Brown"/>
    <s v="Assimilated didactic open system"/>
    <n v="4700"/>
    <n v="557"/>
    <x v="0"/>
    <n v="0.11851063829787234"/>
    <n v="5"/>
    <n v="940"/>
    <x v="1"/>
    <s v="USD"/>
    <n v="1493355600"/>
    <n v="1493874000"/>
    <b v="0"/>
    <b v="0"/>
    <s v="theater/plays"/>
    <x v="3"/>
    <x v="3"/>
  </r>
  <r>
    <x v="64"/>
    <s v="Mosley-Gilbert"/>
    <s v="Vision-oriented logistical intranet"/>
    <n v="2800"/>
    <n v="2734"/>
    <x v="0"/>
    <n v="0.97642857142857142"/>
    <n v="38"/>
    <n v="74"/>
    <x v="1"/>
    <s v="USD"/>
    <n v="1530507600"/>
    <n v="1531803600"/>
    <b v="0"/>
    <b v="1"/>
    <s v="technology/web"/>
    <x v="2"/>
    <x v="2"/>
  </r>
  <r>
    <x v="65"/>
    <s v="Berry-Boyer"/>
    <s v="Mandatory incremental projection"/>
    <n v="6100"/>
    <n v="14405"/>
    <x v="1"/>
    <n v="2.3614754098360655"/>
    <n v="236"/>
    <n v="26"/>
    <x v="1"/>
    <s v="USD"/>
    <n v="1296108000"/>
    <n v="1296712800"/>
    <b v="0"/>
    <b v="0"/>
    <s v="theater/plays"/>
    <x v="3"/>
    <x v="3"/>
  </r>
  <r>
    <x v="66"/>
    <s v="Sanders-Allen"/>
    <s v="Grass-roots needs-based encryption"/>
    <n v="2900"/>
    <n v="1307"/>
    <x v="0"/>
    <n v="0.45068965517241377"/>
    <n v="12"/>
    <n v="242"/>
    <x v="1"/>
    <s v="USD"/>
    <n v="1428469200"/>
    <n v="1428901200"/>
    <b v="0"/>
    <b v="1"/>
    <s v="theater/plays"/>
    <x v="3"/>
    <x v="3"/>
  </r>
  <r>
    <x v="67"/>
    <s v="Lopez Inc"/>
    <s v="Team-oriented 6thgeneration middleware"/>
    <n v="72600"/>
    <n v="117892"/>
    <x v="1"/>
    <n v="1.6238567493112948"/>
    <n v="4065"/>
    <n v="18"/>
    <x v="4"/>
    <s v="GBP"/>
    <n v="1264399200"/>
    <n v="1264831200"/>
    <b v="0"/>
    <b v="1"/>
    <s v="technology/wearables"/>
    <x v="2"/>
    <x v="8"/>
  </r>
  <r>
    <x v="68"/>
    <s v="Moreno-Turner"/>
    <s v="Inverse multi-tasking installation"/>
    <n v="5700"/>
    <n v="14508"/>
    <x v="1"/>
    <n v="2.5452631578947367"/>
    <n v="246"/>
    <n v="23"/>
    <x v="6"/>
    <s v="EUR"/>
    <n v="1501131600"/>
    <n v="1505192400"/>
    <b v="0"/>
    <b v="1"/>
    <s v="theater/plays"/>
    <x v="3"/>
    <x v="3"/>
  </r>
  <r>
    <x v="69"/>
    <s v="Jones-Watson"/>
    <s v="Switchable disintermediate moderator"/>
    <n v="7900"/>
    <n v="1901"/>
    <x v="3"/>
    <n v="0.24063291139240506"/>
    <n v="17"/>
    <n v="465"/>
    <x v="1"/>
    <s v="USD"/>
    <n v="1292738400"/>
    <n v="1295676000"/>
    <b v="0"/>
    <b v="0"/>
    <s v="theater/plays"/>
    <x v="3"/>
    <x v="3"/>
  </r>
  <r>
    <x v="70"/>
    <s v="Barker Inc"/>
    <s v="Re-engineered 24/7 task-force"/>
    <n v="128000"/>
    <n v="158389"/>
    <x v="1"/>
    <n v="1.2374140625000001"/>
    <n v="2475"/>
    <n v="52"/>
    <x v="6"/>
    <s v="EUR"/>
    <n v="1288674000"/>
    <n v="1292911200"/>
    <b v="0"/>
    <b v="1"/>
    <s v="theater/plays"/>
    <x v="3"/>
    <x v="3"/>
  </r>
  <r>
    <x v="71"/>
    <s v="Tate, Bass and House"/>
    <s v="Organic object-oriented budgetary management"/>
    <n v="6000"/>
    <n v="6484"/>
    <x v="1"/>
    <n v="1.0806666666666667"/>
    <n v="76"/>
    <n v="79"/>
    <x v="1"/>
    <s v="USD"/>
    <n v="1575093600"/>
    <n v="1575439200"/>
    <b v="0"/>
    <b v="0"/>
    <s v="theater/plays"/>
    <x v="3"/>
    <x v="3"/>
  </r>
  <r>
    <x v="72"/>
    <s v="Hampton, Lewis and Ray"/>
    <s v="Seamless coherent parallelism"/>
    <n v="600"/>
    <n v="4022"/>
    <x v="1"/>
    <n v="6.7033333333333331"/>
    <n v="54"/>
    <n v="11"/>
    <x v="1"/>
    <s v="USD"/>
    <n v="1435726800"/>
    <n v="1438837200"/>
    <b v="0"/>
    <b v="0"/>
    <s v="film &amp; video/animation"/>
    <x v="4"/>
    <x v="10"/>
  </r>
  <r>
    <x v="73"/>
    <s v="Collins-Goodman"/>
    <s v="Cross-platform even-keeled initiative"/>
    <n v="1400"/>
    <n v="9253"/>
    <x v="1"/>
    <n v="6.609285714285714"/>
    <n v="88"/>
    <n v="16"/>
    <x v="1"/>
    <s v="USD"/>
    <n v="1480226400"/>
    <n v="1480485600"/>
    <b v="0"/>
    <b v="0"/>
    <s v="music/jazz"/>
    <x v="1"/>
    <x v="17"/>
  </r>
  <r>
    <x v="74"/>
    <s v="Davis-Michael"/>
    <s v="Progressive tertiary framework"/>
    <n v="3900"/>
    <n v="4776"/>
    <x v="1"/>
    <n v="1.2246153846153847"/>
    <n v="85"/>
    <n v="46"/>
    <x v="4"/>
    <s v="GBP"/>
    <n v="1459054800"/>
    <n v="1459141200"/>
    <b v="0"/>
    <b v="0"/>
    <s v="music/metal"/>
    <x v="1"/>
    <x v="16"/>
  </r>
  <r>
    <x v="75"/>
    <s v="White, Torres and Bishop"/>
    <s v="Multi-layered dynamic protocol"/>
    <n v="9700"/>
    <n v="14606"/>
    <x v="1"/>
    <n v="1.5057731958762886"/>
    <n v="170"/>
    <n v="57"/>
    <x v="1"/>
    <s v="USD"/>
    <n v="1531630800"/>
    <n v="1532322000"/>
    <b v="0"/>
    <b v="0"/>
    <s v="photography/photography books"/>
    <x v="7"/>
    <x v="14"/>
  </r>
  <r>
    <x v="76"/>
    <s v="Martin, Conway and Larsen"/>
    <s v="Horizontal next generation function"/>
    <n v="122900"/>
    <n v="95993"/>
    <x v="0"/>
    <n v="0.78106590724165992"/>
    <n v="1684"/>
    <n v="73"/>
    <x v="1"/>
    <s v="USD"/>
    <n v="1421992800"/>
    <n v="1426222800"/>
    <b v="1"/>
    <b v="1"/>
    <s v="theater/plays"/>
    <x v="3"/>
    <x v="3"/>
  </r>
  <r>
    <x v="77"/>
    <s v="Acevedo-Huffman"/>
    <s v="Pre-emptive impactful model"/>
    <n v="9500"/>
    <n v="4460"/>
    <x v="0"/>
    <n v="0.46947368421052632"/>
    <n v="56"/>
    <n v="170"/>
    <x v="1"/>
    <s v="USD"/>
    <n v="1285563600"/>
    <n v="1286773200"/>
    <b v="0"/>
    <b v="1"/>
    <s v="film &amp; video/animation"/>
    <x v="4"/>
    <x v="10"/>
  </r>
  <r>
    <x v="78"/>
    <s v="Montgomery, Larson and Spencer"/>
    <s v="User-centric bifurcated knowledge user"/>
    <n v="4500"/>
    <n v="13536"/>
    <x v="1"/>
    <n v="3.008"/>
    <n v="330"/>
    <n v="14"/>
    <x v="1"/>
    <s v="USD"/>
    <n v="1523854800"/>
    <n v="1523941200"/>
    <b v="0"/>
    <b v="0"/>
    <s v="publishing/translations"/>
    <x v="5"/>
    <x v="18"/>
  </r>
  <r>
    <x v="79"/>
    <s v="Soto LLC"/>
    <s v="Triple-buffered reciprocal project"/>
    <n v="57800"/>
    <n v="40228"/>
    <x v="0"/>
    <n v="0.6959861591695502"/>
    <n v="838"/>
    <n v="69"/>
    <x v="1"/>
    <s v="USD"/>
    <n v="1529125200"/>
    <n v="1529557200"/>
    <b v="0"/>
    <b v="0"/>
    <s v="theater/plays"/>
    <x v="3"/>
    <x v="3"/>
  </r>
  <r>
    <x v="80"/>
    <s v="Sutton, Barrett and Tucker"/>
    <s v="Cross-platform needs-based approach"/>
    <n v="1100"/>
    <n v="7012"/>
    <x v="1"/>
    <n v="6.374545454545455"/>
    <n v="127"/>
    <n v="9"/>
    <x v="1"/>
    <s v="USD"/>
    <n v="1503982800"/>
    <n v="1506574800"/>
    <b v="0"/>
    <b v="0"/>
    <s v="games/video games"/>
    <x v="6"/>
    <x v="11"/>
  </r>
  <r>
    <x v="81"/>
    <s v="Gomez, Bailey and Flores"/>
    <s v="User-friendly static contingency"/>
    <n v="16800"/>
    <n v="37857"/>
    <x v="1"/>
    <n v="2.253392857142857"/>
    <n v="411"/>
    <n v="41"/>
    <x v="1"/>
    <s v="USD"/>
    <n v="1511416800"/>
    <n v="1513576800"/>
    <b v="0"/>
    <b v="0"/>
    <s v="music/rock"/>
    <x v="1"/>
    <x v="1"/>
  </r>
  <r>
    <x v="82"/>
    <s v="Porter-George"/>
    <s v="Reactive content-based framework"/>
    <n v="1000"/>
    <n v="14973"/>
    <x v="1"/>
    <n v="14.973000000000001"/>
    <n v="180"/>
    <n v="6"/>
    <x v="4"/>
    <s v="GBP"/>
    <n v="1547704800"/>
    <n v="1548309600"/>
    <b v="0"/>
    <b v="1"/>
    <s v="games/video games"/>
    <x v="6"/>
    <x v="11"/>
  </r>
  <r>
    <x v="83"/>
    <s v="Fitzgerald PLC"/>
    <s v="Realigned user-facing concept"/>
    <n v="106400"/>
    <n v="39996"/>
    <x v="0"/>
    <n v="0.37590225563909774"/>
    <n v="1000"/>
    <n v="106"/>
    <x v="1"/>
    <s v="USD"/>
    <n v="1469682000"/>
    <n v="1471582800"/>
    <b v="0"/>
    <b v="0"/>
    <s v="music/electric music"/>
    <x v="1"/>
    <x v="5"/>
  </r>
  <r>
    <x v="84"/>
    <s v="Cisneros-Burton"/>
    <s v="Public-key zero tolerance orchestration"/>
    <n v="31400"/>
    <n v="41564"/>
    <x v="1"/>
    <n v="1.3236942675159236"/>
    <n v="374"/>
    <n v="84"/>
    <x v="1"/>
    <s v="USD"/>
    <n v="1343451600"/>
    <n v="1344315600"/>
    <b v="0"/>
    <b v="0"/>
    <s v="technology/wearables"/>
    <x v="2"/>
    <x v="8"/>
  </r>
  <r>
    <x v="85"/>
    <s v="Hill, Lawson and Wilkinson"/>
    <s v="Multi-tiered eco-centric architecture"/>
    <n v="4900"/>
    <n v="6430"/>
    <x v="1"/>
    <n v="1.3122448979591836"/>
    <n v="71"/>
    <n v="69"/>
    <x v="2"/>
    <s v="AUD"/>
    <n v="1315717200"/>
    <n v="1316408400"/>
    <b v="0"/>
    <b v="0"/>
    <s v="music/indie rock"/>
    <x v="1"/>
    <x v="7"/>
  </r>
  <r>
    <x v="86"/>
    <s v="Davis-Smith"/>
    <s v="Organic motivating firmware"/>
    <n v="7400"/>
    <n v="12405"/>
    <x v="1"/>
    <n v="1.6763513513513513"/>
    <n v="203"/>
    <n v="36"/>
    <x v="1"/>
    <s v="USD"/>
    <n v="1430715600"/>
    <n v="1431838800"/>
    <b v="1"/>
    <b v="0"/>
    <s v="theater/plays"/>
    <x v="3"/>
    <x v="3"/>
  </r>
  <r>
    <x v="87"/>
    <s v="Farrell and Sons"/>
    <s v="Synergized 4thgeneration conglomeration"/>
    <n v="198500"/>
    <n v="123040"/>
    <x v="0"/>
    <n v="0.6198488664987406"/>
    <n v="1482"/>
    <n v="134"/>
    <x v="2"/>
    <s v="AUD"/>
    <n v="1299564000"/>
    <n v="1300510800"/>
    <b v="0"/>
    <b v="1"/>
    <s v="music/rock"/>
    <x v="1"/>
    <x v="1"/>
  </r>
  <r>
    <x v="88"/>
    <s v="Clark Group"/>
    <s v="Grass-roots fault-tolerant policy"/>
    <n v="4800"/>
    <n v="12516"/>
    <x v="1"/>
    <n v="2.6074999999999999"/>
    <n v="113"/>
    <n v="42"/>
    <x v="1"/>
    <s v="USD"/>
    <n v="1429160400"/>
    <n v="1431061200"/>
    <b v="0"/>
    <b v="0"/>
    <s v="publishing/translations"/>
    <x v="5"/>
    <x v="18"/>
  </r>
  <r>
    <x v="89"/>
    <s v="White, Singleton and Zimmerman"/>
    <s v="Monitored scalable knowledgebase"/>
    <n v="3400"/>
    <n v="8588"/>
    <x v="1"/>
    <n v="2.5258823529411765"/>
    <n v="96"/>
    <n v="35"/>
    <x v="1"/>
    <s v="USD"/>
    <n v="1271307600"/>
    <n v="1271480400"/>
    <b v="0"/>
    <b v="0"/>
    <s v="theater/plays"/>
    <x v="3"/>
    <x v="3"/>
  </r>
  <r>
    <x v="90"/>
    <s v="Kramer Group"/>
    <s v="Synergistic explicit parallelism"/>
    <n v="7800"/>
    <n v="6132"/>
    <x v="0"/>
    <n v="0.7861538461538462"/>
    <n v="106"/>
    <n v="74"/>
    <x v="1"/>
    <s v="USD"/>
    <n v="1456380000"/>
    <n v="1456380000"/>
    <b v="0"/>
    <b v="1"/>
    <s v="theater/plays"/>
    <x v="3"/>
    <x v="3"/>
  </r>
  <r>
    <x v="91"/>
    <s v="Frazier, Patrick and Smith"/>
    <s v="Enhanced systemic analyzer"/>
    <n v="154300"/>
    <n v="74688"/>
    <x v="0"/>
    <n v="0.48404406999351912"/>
    <n v="679"/>
    <n v="227"/>
    <x v="6"/>
    <s v="EUR"/>
    <n v="1470459600"/>
    <n v="1472878800"/>
    <b v="0"/>
    <b v="0"/>
    <s v="publishing/translations"/>
    <x v="5"/>
    <x v="18"/>
  </r>
  <r>
    <x v="92"/>
    <s v="Santos, Bell and Lloyd"/>
    <s v="Object-based analyzing knowledge user"/>
    <n v="20000"/>
    <n v="51775"/>
    <x v="1"/>
    <n v="2.5887500000000001"/>
    <n v="498"/>
    <n v="40"/>
    <x v="5"/>
    <s v="CHF"/>
    <n v="1277269200"/>
    <n v="1277355600"/>
    <b v="0"/>
    <b v="1"/>
    <s v="games/video games"/>
    <x v="6"/>
    <x v="11"/>
  </r>
  <r>
    <x v="93"/>
    <s v="Hall and Sons"/>
    <s v="Pre-emptive radical architecture"/>
    <n v="108800"/>
    <n v="65877"/>
    <x v="3"/>
    <n v="0.60548713235294116"/>
    <n v="610"/>
    <n v="178"/>
    <x v="1"/>
    <s v="USD"/>
    <n v="1350709200"/>
    <n v="1351054800"/>
    <b v="0"/>
    <b v="1"/>
    <s v="theater/plays"/>
    <x v="3"/>
    <x v="3"/>
  </r>
  <r>
    <x v="94"/>
    <s v="Hanson Inc"/>
    <s v="Grass-roots web-enabled contingency"/>
    <n v="2900"/>
    <n v="8807"/>
    <x v="1"/>
    <n v="3.036896551724138"/>
    <n v="180"/>
    <n v="16"/>
    <x v="4"/>
    <s v="GBP"/>
    <n v="1554613200"/>
    <n v="1555563600"/>
    <b v="0"/>
    <b v="0"/>
    <s v="technology/web"/>
    <x v="2"/>
    <x v="2"/>
  </r>
  <r>
    <x v="95"/>
    <s v="Sanchez LLC"/>
    <s v="Stand-alone system-worthy standardization"/>
    <n v="900"/>
    <n v="1017"/>
    <x v="1"/>
    <n v="1.1299999999999999"/>
    <n v="27"/>
    <n v="33"/>
    <x v="1"/>
    <s v="USD"/>
    <n v="1571029200"/>
    <n v="1571634000"/>
    <b v="0"/>
    <b v="0"/>
    <s v="film &amp; video/documentary"/>
    <x v="4"/>
    <x v="4"/>
  </r>
  <r>
    <x v="96"/>
    <s v="Howard Ltd"/>
    <s v="Down-sized systematic policy"/>
    <n v="69700"/>
    <n v="151513"/>
    <x v="1"/>
    <n v="2.1737876614060259"/>
    <n v="2331"/>
    <n v="30"/>
    <x v="1"/>
    <s v="USD"/>
    <n v="1299736800"/>
    <n v="1300856400"/>
    <b v="0"/>
    <b v="0"/>
    <s v="theater/plays"/>
    <x v="3"/>
    <x v="3"/>
  </r>
  <r>
    <x v="97"/>
    <s v="Stewart LLC"/>
    <s v="Cloned bi-directional architecture"/>
    <n v="1300"/>
    <n v="12047"/>
    <x v="1"/>
    <n v="9.2669230769230762"/>
    <n v="113"/>
    <n v="12"/>
    <x v="1"/>
    <s v="USD"/>
    <n v="1435208400"/>
    <n v="1439874000"/>
    <b v="0"/>
    <b v="0"/>
    <s v="food/food trucks"/>
    <x v="0"/>
    <x v="0"/>
  </r>
  <r>
    <x v="98"/>
    <s v="Arias, Allen and Miller"/>
    <s v="Seamless transitional portal"/>
    <n v="97800"/>
    <n v="32951"/>
    <x v="0"/>
    <n v="0.33692229038854804"/>
    <n v="1220"/>
    <n v="80"/>
    <x v="2"/>
    <s v="AUD"/>
    <n v="1437973200"/>
    <n v="1438318800"/>
    <b v="0"/>
    <b v="0"/>
    <s v="games/video games"/>
    <x v="6"/>
    <x v="11"/>
  </r>
  <r>
    <x v="99"/>
    <s v="Baker-Morris"/>
    <s v="Fully-configurable motivating approach"/>
    <n v="7600"/>
    <n v="14951"/>
    <x v="1"/>
    <n v="1.9672368421052631"/>
    <n v="164"/>
    <n v="46"/>
    <x v="1"/>
    <s v="USD"/>
    <n v="1416895200"/>
    <n v="1419400800"/>
    <b v="0"/>
    <b v="0"/>
    <s v="theater/plays"/>
    <x v="3"/>
    <x v="3"/>
  </r>
  <r>
    <x v="100"/>
    <s v="Tucker, Fox and Green"/>
    <s v="Upgradable fault-tolerant approach"/>
    <n v="100"/>
    <n v="1"/>
    <x v="0"/>
    <n v="0.01"/>
    <n v="1"/>
    <n v="100"/>
    <x v="1"/>
    <s v="USD"/>
    <n v="1319000400"/>
    <n v="1320555600"/>
    <b v="0"/>
    <b v="0"/>
    <s v="theater/plays"/>
    <x v="3"/>
    <x v="3"/>
  </r>
  <r>
    <x v="101"/>
    <s v="Douglas LLC"/>
    <s v="Reduced heuristic moratorium"/>
    <n v="900"/>
    <n v="9193"/>
    <x v="1"/>
    <n v="10.214444444444444"/>
    <n v="164"/>
    <n v="5"/>
    <x v="1"/>
    <s v="USD"/>
    <n v="1424498400"/>
    <n v="1425103200"/>
    <b v="0"/>
    <b v="1"/>
    <s v="music/electric music"/>
    <x v="1"/>
    <x v="5"/>
  </r>
  <r>
    <x v="102"/>
    <s v="Garcia Inc"/>
    <s v="Front-line web-enabled model"/>
    <n v="3700"/>
    <n v="10422"/>
    <x v="1"/>
    <n v="2.8167567567567566"/>
    <n v="336"/>
    <n v="11"/>
    <x v="1"/>
    <s v="USD"/>
    <n v="1526274000"/>
    <n v="1526878800"/>
    <b v="0"/>
    <b v="1"/>
    <s v="technology/wearables"/>
    <x v="2"/>
    <x v="8"/>
  </r>
  <r>
    <x v="103"/>
    <s v="Frye, Hunt and Powell"/>
    <s v="Polarized incremental emulation"/>
    <n v="10000"/>
    <n v="2461"/>
    <x v="0"/>
    <n v="0.24610000000000001"/>
    <n v="37"/>
    <n v="270"/>
    <x v="6"/>
    <s v="EUR"/>
    <n v="1287896400"/>
    <n v="1288674000"/>
    <b v="0"/>
    <b v="0"/>
    <s v="music/electric music"/>
    <x v="1"/>
    <x v="5"/>
  </r>
  <r>
    <x v="104"/>
    <s v="Smith, Wells and Nguyen"/>
    <s v="Self-enabling grid-enabled initiative"/>
    <n v="119200"/>
    <n v="170623"/>
    <x v="1"/>
    <n v="1.4314010067114094"/>
    <n v="1917"/>
    <n v="62"/>
    <x v="1"/>
    <s v="USD"/>
    <n v="1495515600"/>
    <n v="1495602000"/>
    <b v="0"/>
    <b v="0"/>
    <s v="music/indie rock"/>
    <x v="1"/>
    <x v="7"/>
  </r>
  <r>
    <x v="105"/>
    <s v="Charles-Johnson"/>
    <s v="Total fresh-thinking system engine"/>
    <n v="6800"/>
    <n v="9829"/>
    <x v="1"/>
    <n v="1.4454411764705883"/>
    <n v="95"/>
    <n v="72"/>
    <x v="1"/>
    <s v="USD"/>
    <n v="1364878800"/>
    <n v="1366434000"/>
    <b v="0"/>
    <b v="0"/>
    <s v="technology/web"/>
    <x v="2"/>
    <x v="2"/>
  </r>
  <r>
    <x v="106"/>
    <s v="Brandt, Carter and Wood"/>
    <s v="Ameliorated clear-thinking circuit"/>
    <n v="3900"/>
    <n v="14006"/>
    <x v="1"/>
    <n v="3.5912820512820511"/>
    <n v="147"/>
    <n v="27"/>
    <x v="1"/>
    <s v="USD"/>
    <n v="1567918800"/>
    <n v="1568350800"/>
    <b v="0"/>
    <b v="0"/>
    <s v="theater/plays"/>
    <x v="3"/>
    <x v="3"/>
  </r>
  <r>
    <x v="107"/>
    <s v="Tucker, Schmidt and Reid"/>
    <s v="Multi-layered encompassing installation"/>
    <n v="3500"/>
    <n v="6527"/>
    <x v="1"/>
    <n v="1.8648571428571428"/>
    <n v="86"/>
    <n v="41"/>
    <x v="1"/>
    <s v="USD"/>
    <n v="1524459600"/>
    <n v="1525928400"/>
    <b v="0"/>
    <b v="1"/>
    <s v="theater/plays"/>
    <x v="3"/>
    <x v="3"/>
  </r>
  <r>
    <x v="108"/>
    <s v="Decker Inc"/>
    <s v="Universal encompassing implementation"/>
    <n v="1500"/>
    <n v="8929"/>
    <x v="1"/>
    <n v="5.9526666666666666"/>
    <n v="83"/>
    <n v="18"/>
    <x v="1"/>
    <s v="USD"/>
    <n v="1333688400"/>
    <n v="1336885200"/>
    <b v="0"/>
    <b v="0"/>
    <s v="film &amp; video/documentary"/>
    <x v="4"/>
    <x v="4"/>
  </r>
  <r>
    <x v="109"/>
    <s v="Romero and Sons"/>
    <s v="Object-based client-server application"/>
    <n v="5200"/>
    <n v="3079"/>
    <x v="0"/>
    <n v="0.5921153846153846"/>
    <n v="60"/>
    <n v="87"/>
    <x v="1"/>
    <s v="USD"/>
    <n v="1389506400"/>
    <n v="1389679200"/>
    <b v="0"/>
    <b v="0"/>
    <s v="film &amp; video/television"/>
    <x v="4"/>
    <x v="19"/>
  </r>
  <r>
    <x v="110"/>
    <s v="Castillo-Carey"/>
    <s v="Cross-platform solution-oriented process improvement"/>
    <n v="142400"/>
    <n v="21307"/>
    <x v="0"/>
    <n v="0.14962780898876404"/>
    <n v="296"/>
    <n v="481"/>
    <x v="1"/>
    <s v="USD"/>
    <n v="1536642000"/>
    <n v="1538283600"/>
    <b v="0"/>
    <b v="0"/>
    <s v="food/food trucks"/>
    <x v="0"/>
    <x v="0"/>
  </r>
  <r>
    <x v="111"/>
    <s v="Hart-Briggs"/>
    <s v="Re-engineered user-facing approach"/>
    <n v="61400"/>
    <n v="73653"/>
    <x v="1"/>
    <n v="1.1995602605863191"/>
    <n v="676"/>
    <n v="91"/>
    <x v="1"/>
    <s v="USD"/>
    <n v="1348290000"/>
    <n v="1348808400"/>
    <b v="0"/>
    <b v="0"/>
    <s v="publishing/radio &amp; podcasts"/>
    <x v="5"/>
    <x v="15"/>
  </r>
  <r>
    <x v="112"/>
    <s v="Jones-Meyer"/>
    <s v="Re-engineered client-driven hub"/>
    <n v="4700"/>
    <n v="12635"/>
    <x v="1"/>
    <n v="2.6882978723404256"/>
    <n v="361"/>
    <n v="13"/>
    <x v="2"/>
    <s v="AUD"/>
    <n v="1408856400"/>
    <n v="1410152400"/>
    <b v="0"/>
    <b v="0"/>
    <s v="technology/web"/>
    <x v="2"/>
    <x v="2"/>
  </r>
  <r>
    <x v="113"/>
    <s v="Wright, Hartman and Yu"/>
    <s v="User-friendly tertiary array"/>
    <n v="3300"/>
    <n v="12437"/>
    <x v="1"/>
    <n v="3.7687878787878786"/>
    <n v="131"/>
    <n v="25"/>
    <x v="1"/>
    <s v="USD"/>
    <n v="1505192400"/>
    <n v="1505797200"/>
    <b v="0"/>
    <b v="0"/>
    <s v="food/food trucks"/>
    <x v="0"/>
    <x v="0"/>
  </r>
  <r>
    <x v="114"/>
    <s v="Harper-Davis"/>
    <s v="Robust heuristic encoding"/>
    <n v="1900"/>
    <n v="13816"/>
    <x v="1"/>
    <n v="7.2715789473684209"/>
    <n v="126"/>
    <n v="15"/>
    <x v="1"/>
    <s v="USD"/>
    <n v="1554786000"/>
    <n v="1554872400"/>
    <b v="0"/>
    <b v="1"/>
    <s v="technology/wearables"/>
    <x v="2"/>
    <x v="8"/>
  </r>
  <r>
    <x v="115"/>
    <s v="Barrett PLC"/>
    <s v="Team-oriented clear-thinking capacity"/>
    <n v="166700"/>
    <n v="145382"/>
    <x v="0"/>
    <n v="0.87211757648470301"/>
    <n v="3304"/>
    <n v="50"/>
    <x v="6"/>
    <s v="EUR"/>
    <n v="1510898400"/>
    <n v="1513922400"/>
    <b v="0"/>
    <b v="0"/>
    <s v="publishing/fiction"/>
    <x v="5"/>
    <x v="13"/>
  </r>
  <r>
    <x v="116"/>
    <s v="David-Clark"/>
    <s v="De-engineered motivating standardization"/>
    <n v="7200"/>
    <n v="6336"/>
    <x v="0"/>
    <n v="0.88"/>
    <n v="73"/>
    <n v="99"/>
    <x v="1"/>
    <s v="USD"/>
    <n v="1442552400"/>
    <n v="1442638800"/>
    <b v="0"/>
    <b v="0"/>
    <s v="theater/plays"/>
    <x v="3"/>
    <x v="3"/>
  </r>
  <r>
    <x v="117"/>
    <s v="Chaney-Dennis"/>
    <s v="Business-focused 24hour groupware"/>
    <n v="4900"/>
    <n v="8523"/>
    <x v="1"/>
    <n v="1.7393877551020409"/>
    <n v="275"/>
    <n v="18"/>
    <x v="1"/>
    <s v="USD"/>
    <n v="1316667600"/>
    <n v="1317186000"/>
    <b v="0"/>
    <b v="0"/>
    <s v="film &amp; video/television"/>
    <x v="4"/>
    <x v="19"/>
  </r>
  <r>
    <x v="118"/>
    <s v="Robinson, Lopez and Christensen"/>
    <s v="Organic next generation protocol"/>
    <n v="5400"/>
    <n v="6351"/>
    <x v="1"/>
    <n v="1.1761111111111111"/>
    <n v="67"/>
    <n v="81"/>
    <x v="1"/>
    <s v="USD"/>
    <n v="1390716000"/>
    <n v="1391234400"/>
    <b v="0"/>
    <b v="0"/>
    <s v="photography/photography books"/>
    <x v="7"/>
    <x v="14"/>
  </r>
  <r>
    <x v="119"/>
    <s v="Clark and Sons"/>
    <s v="Reverse-engineered full-range Internet solution"/>
    <n v="5000"/>
    <n v="10748"/>
    <x v="1"/>
    <n v="2.1496"/>
    <n v="154"/>
    <n v="32"/>
    <x v="1"/>
    <s v="USD"/>
    <n v="1402894800"/>
    <n v="1404363600"/>
    <b v="0"/>
    <b v="1"/>
    <s v="film &amp; video/documentary"/>
    <x v="4"/>
    <x v="4"/>
  </r>
  <r>
    <x v="120"/>
    <s v="Vega Group"/>
    <s v="Synchronized regional synergy"/>
    <n v="75100"/>
    <n v="112272"/>
    <x v="1"/>
    <n v="1.4949667110519307"/>
    <n v="1782"/>
    <n v="42"/>
    <x v="1"/>
    <s v="USD"/>
    <n v="1429246800"/>
    <n v="1429592400"/>
    <b v="0"/>
    <b v="1"/>
    <s v="games/mobile games"/>
    <x v="6"/>
    <x v="20"/>
  </r>
  <r>
    <x v="121"/>
    <s v="Brown-Brown"/>
    <s v="Multi-lateral homogeneous success"/>
    <n v="45300"/>
    <n v="99361"/>
    <x v="1"/>
    <n v="2.1933995584988963"/>
    <n v="903"/>
    <n v="50"/>
    <x v="1"/>
    <s v="USD"/>
    <n v="1412485200"/>
    <n v="1413608400"/>
    <b v="0"/>
    <b v="0"/>
    <s v="games/video games"/>
    <x v="6"/>
    <x v="11"/>
  </r>
  <r>
    <x v="122"/>
    <s v="Taylor PLC"/>
    <s v="Seamless zero-defect solution"/>
    <n v="136800"/>
    <n v="88055"/>
    <x v="0"/>
    <n v="0.64367690058479532"/>
    <n v="3387"/>
    <n v="40"/>
    <x v="1"/>
    <s v="USD"/>
    <n v="1417068000"/>
    <n v="1419400800"/>
    <b v="0"/>
    <b v="0"/>
    <s v="publishing/fiction"/>
    <x v="5"/>
    <x v="13"/>
  </r>
  <r>
    <x v="123"/>
    <s v="Edwards-Lewis"/>
    <s v="Enhanced scalable concept"/>
    <n v="177700"/>
    <n v="33092"/>
    <x v="0"/>
    <n v="0.18622397298818233"/>
    <n v="662"/>
    <n v="268"/>
    <x v="0"/>
    <s v="CAD"/>
    <n v="1448344800"/>
    <n v="1448604000"/>
    <b v="1"/>
    <b v="0"/>
    <s v="theater/plays"/>
    <x v="3"/>
    <x v="3"/>
  </r>
  <r>
    <x v="124"/>
    <s v="Stanton, Neal and Rodriguez"/>
    <s v="Polarized uniform software"/>
    <n v="2600"/>
    <n v="9562"/>
    <x v="1"/>
    <n v="3.6776923076923076"/>
    <n v="94"/>
    <n v="28"/>
    <x v="6"/>
    <s v="EUR"/>
    <n v="1557723600"/>
    <n v="1562302800"/>
    <b v="0"/>
    <b v="0"/>
    <s v="photography/photography books"/>
    <x v="7"/>
    <x v="14"/>
  </r>
  <r>
    <x v="125"/>
    <s v="Pratt LLC"/>
    <s v="Stand-alone web-enabled moderator"/>
    <n v="5300"/>
    <n v="8475"/>
    <x v="1"/>
    <n v="1.5990566037735849"/>
    <n v="180"/>
    <n v="29"/>
    <x v="1"/>
    <s v="USD"/>
    <n v="1537333200"/>
    <n v="1537678800"/>
    <b v="0"/>
    <b v="0"/>
    <s v="theater/plays"/>
    <x v="3"/>
    <x v="3"/>
  </r>
  <r>
    <x v="126"/>
    <s v="Gross PLC"/>
    <s v="Proactive methodical benchmark"/>
    <n v="180200"/>
    <n v="69617"/>
    <x v="0"/>
    <n v="0.38633185349611543"/>
    <n v="774"/>
    <n v="233"/>
    <x v="1"/>
    <s v="USD"/>
    <n v="1471150800"/>
    <n v="1473570000"/>
    <b v="0"/>
    <b v="1"/>
    <s v="theater/plays"/>
    <x v="3"/>
    <x v="3"/>
  </r>
  <r>
    <x v="127"/>
    <s v="Martinez, Gomez and Dalton"/>
    <s v="Team-oriented 6thgeneration matrix"/>
    <n v="103200"/>
    <n v="53067"/>
    <x v="0"/>
    <n v="0.51421511627906979"/>
    <n v="672"/>
    <n v="154"/>
    <x v="0"/>
    <s v="CAD"/>
    <n v="1273640400"/>
    <n v="1273899600"/>
    <b v="0"/>
    <b v="0"/>
    <s v="theater/plays"/>
    <x v="3"/>
    <x v="3"/>
  </r>
  <r>
    <x v="128"/>
    <s v="Allen-Curtis"/>
    <s v="Phased human-resource core"/>
    <n v="70600"/>
    <n v="42596"/>
    <x v="3"/>
    <n v="0.60334277620396604"/>
    <n v="532"/>
    <n v="133"/>
    <x v="1"/>
    <s v="USD"/>
    <n v="1282885200"/>
    <n v="1284008400"/>
    <b v="0"/>
    <b v="0"/>
    <s v="music/rock"/>
    <x v="1"/>
    <x v="1"/>
  </r>
  <r>
    <x v="129"/>
    <s v="Morgan-Martinez"/>
    <s v="Mandatory tertiary implementation"/>
    <n v="148500"/>
    <n v="4756"/>
    <x v="3"/>
    <n v="3.2026936026936029E-2"/>
    <n v="55"/>
    <n v="2700"/>
    <x v="2"/>
    <s v="AUD"/>
    <n v="1422943200"/>
    <n v="1425103200"/>
    <b v="0"/>
    <b v="0"/>
    <s v="food/food trucks"/>
    <x v="0"/>
    <x v="0"/>
  </r>
  <r>
    <x v="130"/>
    <s v="Luna, Anderson and Fox"/>
    <s v="Secured directional encryption"/>
    <n v="9600"/>
    <n v="14925"/>
    <x v="1"/>
    <n v="1.5546875"/>
    <n v="533"/>
    <n v="18"/>
    <x v="3"/>
    <s v="DKK"/>
    <n v="1319605200"/>
    <n v="1320991200"/>
    <b v="0"/>
    <b v="0"/>
    <s v="film &amp; video/drama"/>
    <x v="4"/>
    <x v="6"/>
  </r>
  <r>
    <x v="131"/>
    <s v="Fleming, Zhang and Henderson"/>
    <s v="Distributed 5thgeneration implementation"/>
    <n v="164700"/>
    <n v="166116"/>
    <x v="1"/>
    <n v="1.0085974499089254"/>
    <n v="2443"/>
    <n v="67"/>
    <x v="4"/>
    <s v="GBP"/>
    <n v="1385704800"/>
    <n v="1386828000"/>
    <b v="0"/>
    <b v="0"/>
    <s v="technology/web"/>
    <x v="2"/>
    <x v="2"/>
  </r>
  <r>
    <x v="132"/>
    <s v="Flowers and Sons"/>
    <s v="Virtual static core"/>
    <n v="3300"/>
    <n v="3834"/>
    <x v="1"/>
    <n v="1.1618181818181819"/>
    <n v="89"/>
    <n v="37"/>
    <x v="1"/>
    <s v="USD"/>
    <n v="1515736800"/>
    <n v="1517119200"/>
    <b v="0"/>
    <b v="1"/>
    <s v="theater/plays"/>
    <x v="3"/>
    <x v="3"/>
  </r>
  <r>
    <x v="133"/>
    <s v="Gates PLC"/>
    <s v="Secured content-based product"/>
    <n v="4500"/>
    <n v="13985"/>
    <x v="1"/>
    <n v="3.1077777777777778"/>
    <n v="159"/>
    <n v="28"/>
    <x v="1"/>
    <s v="USD"/>
    <n v="1313125200"/>
    <n v="1315026000"/>
    <b v="0"/>
    <b v="0"/>
    <s v="music/world music"/>
    <x v="1"/>
    <x v="21"/>
  </r>
  <r>
    <x v="134"/>
    <s v="Caldwell LLC"/>
    <s v="Secured executive concept"/>
    <n v="99500"/>
    <n v="89288"/>
    <x v="0"/>
    <n v="0.89736683417085428"/>
    <n v="940"/>
    <n v="106"/>
    <x v="5"/>
    <s v="CHF"/>
    <n v="1308459600"/>
    <n v="1312693200"/>
    <b v="0"/>
    <b v="1"/>
    <s v="film &amp; video/documentary"/>
    <x v="4"/>
    <x v="4"/>
  </r>
  <r>
    <x v="135"/>
    <s v="Le, Burton and Evans"/>
    <s v="Balanced zero-defect software"/>
    <n v="7700"/>
    <n v="5488"/>
    <x v="0"/>
    <n v="0.71272727272727276"/>
    <n v="117"/>
    <n v="66"/>
    <x v="1"/>
    <s v="USD"/>
    <n v="1362636000"/>
    <n v="1363064400"/>
    <b v="0"/>
    <b v="1"/>
    <s v="theater/plays"/>
    <x v="3"/>
    <x v="3"/>
  </r>
  <r>
    <x v="136"/>
    <s v="Briggs PLC"/>
    <s v="Distributed context-sensitive flexibility"/>
    <n v="82800"/>
    <n v="2721"/>
    <x v="3"/>
    <n v="3.2862318840579711E-2"/>
    <n v="58"/>
    <n v="1428"/>
    <x v="1"/>
    <s v="USD"/>
    <n v="1402117200"/>
    <n v="1403154000"/>
    <b v="0"/>
    <b v="1"/>
    <s v="film &amp; video/drama"/>
    <x v="4"/>
    <x v="6"/>
  </r>
  <r>
    <x v="137"/>
    <s v="Hudson-Nguyen"/>
    <s v="Down-sized disintermediate support"/>
    <n v="1800"/>
    <n v="4712"/>
    <x v="1"/>
    <n v="2.617777777777778"/>
    <n v="50"/>
    <n v="36"/>
    <x v="1"/>
    <s v="USD"/>
    <n v="1286341200"/>
    <n v="1286859600"/>
    <b v="0"/>
    <b v="0"/>
    <s v="publishing/nonfiction"/>
    <x v="5"/>
    <x v="9"/>
  </r>
  <r>
    <x v="138"/>
    <s v="Hogan Ltd"/>
    <s v="Stand-alone mission-critical moratorium"/>
    <n v="9600"/>
    <n v="9216"/>
    <x v="0"/>
    <n v="0.96"/>
    <n v="115"/>
    <n v="83"/>
    <x v="1"/>
    <s v="USD"/>
    <n v="1348808400"/>
    <n v="1349326800"/>
    <b v="0"/>
    <b v="0"/>
    <s v="games/mobile games"/>
    <x v="6"/>
    <x v="20"/>
  </r>
  <r>
    <x v="139"/>
    <s v="Hamilton, Wright and Chavez"/>
    <s v="Down-sized empowering protocol"/>
    <n v="92100"/>
    <n v="19246"/>
    <x v="0"/>
    <n v="0.20896851248642778"/>
    <n v="326"/>
    <n v="283"/>
    <x v="1"/>
    <s v="USD"/>
    <n v="1429592400"/>
    <n v="1430974800"/>
    <b v="0"/>
    <b v="1"/>
    <s v="technology/wearables"/>
    <x v="2"/>
    <x v="8"/>
  </r>
  <r>
    <x v="140"/>
    <s v="Bautista-Cross"/>
    <s v="Fully-configurable coherent Internet solution"/>
    <n v="5500"/>
    <n v="12274"/>
    <x v="1"/>
    <n v="2.2316363636363636"/>
    <n v="186"/>
    <n v="30"/>
    <x v="1"/>
    <s v="USD"/>
    <n v="1519538400"/>
    <n v="1519970400"/>
    <b v="0"/>
    <b v="0"/>
    <s v="film &amp; video/documentary"/>
    <x v="4"/>
    <x v="4"/>
  </r>
  <r>
    <x v="141"/>
    <s v="Jackson LLC"/>
    <s v="Distributed motivating algorithm"/>
    <n v="64300"/>
    <n v="65323"/>
    <x v="1"/>
    <n v="1.0159097978227061"/>
    <n v="1071"/>
    <n v="60"/>
    <x v="1"/>
    <s v="USD"/>
    <n v="1434085200"/>
    <n v="1434603600"/>
    <b v="0"/>
    <b v="0"/>
    <s v="technology/web"/>
    <x v="2"/>
    <x v="2"/>
  </r>
  <r>
    <x v="142"/>
    <s v="Figueroa Ltd"/>
    <s v="Expanded solution-oriented benchmark"/>
    <n v="5000"/>
    <n v="11502"/>
    <x v="1"/>
    <n v="2.3003999999999998"/>
    <n v="117"/>
    <n v="43"/>
    <x v="1"/>
    <s v="USD"/>
    <n v="1333688400"/>
    <n v="1337230800"/>
    <b v="0"/>
    <b v="0"/>
    <s v="technology/web"/>
    <x v="2"/>
    <x v="2"/>
  </r>
  <r>
    <x v="143"/>
    <s v="Avila-Jones"/>
    <s v="Implemented discrete secured line"/>
    <n v="5400"/>
    <n v="7322"/>
    <x v="1"/>
    <n v="1.355925925925926"/>
    <n v="70"/>
    <n v="77"/>
    <x v="1"/>
    <s v="USD"/>
    <n v="1277701200"/>
    <n v="1279429200"/>
    <b v="0"/>
    <b v="0"/>
    <s v="music/indie rock"/>
    <x v="1"/>
    <x v="7"/>
  </r>
  <r>
    <x v="144"/>
    <s v="Martin, Lopez and Hunter"/>
    <s v="Multi-lateral actuating installation"/>
    <n v="9000"/>
    <n v="11619"/>
    <x v="1"/>
    <n v="1.2909999999999999"/>
    <n v="135"/>
    <n v="67"/>
    <x v="1"/>
    <s v="USD"/>
    <n v="1560747600"/>
    <n v="1561438800"/>
    <b v="0"/>
    <b v="0"/>
    <s v="theater/plays"/>
    <x v="3"/>
    <x v="3"/>
  </r>
  <r>
    <x v="145"/>
    <s v="Fields-Moore"/>
    <s v="Secured reciprocal array"/>
    <n v="25000"/>
    <n v="59128"/>
    <x v="1"/>
    <n v="2.3651200000000001"/>
    <n v="768"/>
    <n v="33"/>
    <x v="5"/>
    <s v="CHF"/>
    <n v="1410066000"/>
    <n v="1410498000"/>
    <b v="0"/>
    <b v="0"/>
    <s v="technology/wearables"/>
    <x v="2"/>
    <x v="8"/>
  </r>
  <r>
    <x v="146"/>
    <s v="Harris-Golden"/>
    <s v="Optional bandwidth-monitored middleware"/>
    <n v="8800"/>
    <n v="1518"/>
    <x v="3"/>
    <n v="0.17249999999999999"/>
    <n v="51"/>
    <n v="173"/>
    <x v="1"/>
    <s v="USD"/>
    <n v="1320732000"/>
    <n v="1322460000"/>
    <b v="0"/>
    <b v="0"/>
    <s v="theater/plays"/>
    <x v="3"/>
    <x v="3"/>
  </r>
  <r>
    <x v="147"/>
    <s v="Moss, Norman and Dunlap"/>
    <s v="Upgradable upward-trending workforce"/>
    <n v="8300"/>
    <n v="9337"/>
    <x v="1"/>
    <n v="1.1249397590361445"/>
    <n v="199"/>
    <n v="42"/>
    <x v="1"/>
    <s v="USD"/>
    <n v="1465794000"/>
    <n v="1466312400"/>
    <b v="0"/>
    <b v="1"/>
    <s v="theater/plays"/>
    <x v="3"/>
    <x v="3"/>
  </r>
  <r>
    <x v="148"/>
    <s v="White, Larson and Wright"/>
    <s v="Upgradable hybrid capability"/>
    <n v="9300"/>
    <n v="11255"/>
    <x v="1"/>
    <n v="1.2102150537634409"/>
    <n v="107"/>
    <n v="87"/>
    <x v="1"/>
    <s v="USD"/>
    <n v="1500958800"/>
    <n v="1501736400"/>
    <b v="0"/>
    <b v="0"/>
    <s v="technology/wearables"/>
    <x v="2"/>
    <x v="8"/>
  </r>
  <r>
    <x v="149"/>
    <s v="Payne, Oliver and Burch"/>
    <s v="Managed fresh-thinking flexibility"/>
    <n v="6200"/>
    <n v="13632"/>
    <x v="1"/>
    <n v="2.1987096774193549"/>
    <n v="195"/>
    <n v="32"/>
    <x v="1"/>
    <s v="USD"/>
    <n v="1357020000"/>
    <n v="1361512800"/>
    <b v="0"/>
    <b v="0"/>
    <s v="music/indie rock"/>
    <x v="1"/>
    <x v="7"/>
  </r>
  <r>
    <x v="150"/>
    <s v="Brown, Palmer and Pace"/>
    <s v="Networked stable workforce"/>
    <n v="100"/>
    <n v="1"/>
    <x v="0"/>
    <n v="0.01"/>
    <n v="1"/>
    <n v="100"/>
    <x v="1"/>
    <s v="USD"/>
    <n v="1544940000"/>
    <n v="1545026400"/>
    <b v="0"/>
    <b v="0"/>
    <s v="music/rock"/>
    <x v="1"/>
    <x v="1"/>
  </r>
  <r>
    <x v="151"/>
    <s v="Parker LLC"/>
    <s v="Customizable intermediate extranet"/>
    <n v="137200"/>
    <n v="88037"/>
    <x v="0"/>
    <n v="0.64166909620991253"/>
    <n v="1467"/>
    <n v="94"/>
    <x v="1"/>
    <s v="USD"/>
    <n v="1402290000"/>
    <n v="1406696400"/>
    <b v="0"/>
    <b v="0"/>
    <s v="music/electric music"/>
    <x v="1"/>
    <x v="5"/>
  </r>
  <r>
    <x v="152"/>
    <s v="Bowen, Mcdonald and Hall"/>
    <s v="User-centric fault-tolerant task-force"/>
    <n v="41500"/>
    <n v="175573"/>
    <x v="1"/>
    <n v="4.2306746987951804"/>
    <n v="3376"/>
    <n v="12"/>
    <x v="1"/>
    <s v="USD"/>
    <n v="1487311200"/>
    <n v="1487916000"/>
    <b v="0"/>
    <b v="0"/>
    <s v="music/indie rock"/>
    <x v="1"/>
    <x v="7"/>
  </r>
  <r>
    <x v="153"/>
    <s v="Whitehead, Bell and Hughes"/>
    <s v="Multi-tiered radical definition"/>
    <n v="189400"/>
    <n v="176112"/>
    <x v="0"/>
    <n v="0.92984160506863778"/>
    <n v="5681"/>
    <n v="33"/>
    <x v="1"/>
    <s v="USD"/>
    <n v="1350622800"/>
    <n v="1351141200"/>
    <b v="0"/>
    <b v="0"/>
    <s v="theater/plays"/>
    <x v="3"/>
    <x v="3"/>
  </r>
  <r>
    <x v="154"/>
    <s v="Rodriguez-Brown"/>
    <s v="Devolved foreground benchmark"/>
    <n v="171300"/>
    <n v="100650"/>
    <x v="0"/>
    <n v="0.58756567425569173"/>
    <n v="1059"/>
    <n v="162"/>
    <x v="1"/>
    <s v="USD"/>
    <n v="1463029200"/>
    <n v="1465016400"/>
    <b v="0"/>
    <b v="1"/>
    <s v="music/indie rock"/>
    <x v="1"/>
    <x v="7"/>
  </r>
  <r>
    <x v="155"/>
    <s v="Hall-Schaefer"/>
    <s v="Distributed eco-centric methodology"/>
    <n v="139500"/>
    <n v="90706"/>
    <x v="0"/>
    <n v="0.65022222222222226"/>
    <n v="1194"/>
    <n v="117"/>
    <x v="1"/>
    <s v="USD"/>
    <n v="1269493200"/>
    <n v="1270789200"/>
    <b v="0"/>
    <b v="0"/>
    <s v="theater/plays"/>
    <x v="3"/>
    <x v="3"/>
  </r>
  <r>
    <x v="156"/>
    <s v="Meza-Rogers"/>
    <s v="Streamlined encompassing encryption"/>
    <n v="36400"/>
    <n v="26914"/>
    <x v="3"/>
    <n v="0.73939560439560437"/>
    <n v="379"/>
    <n v="96"/>
    <x v="2"/>
    <s v="AUD"/>
    <n v="1570251600"/>
    <n v="1572325200"/>
    <b v="0"/>
    <b v="0"/>
    <s v="music/rock"/>
    <x v="1"/>
    <x v="1"/>
  </r>
  <r>
    <x v="157"/>
    <s v="Curtis-Curtis"/>
    <s v="User-friendly reciprocal initiative"/>
    <n v="4200"/>
    <n v="2212"/>
    <x v="0"/>
    <n v="0.52666666666666662"/>
    <n v="30"/>
    <n v="140"/>
    <x v="2"/>
    <s v="AUD"/>
    <n v="1388383200"/>
    <n v="1389420000"/>
    <b v="0"/>
    <b v="0"/>
    <s v="photography/photography books"/>
    <x v="7"/>
    <x v="14"/>
  </r>
  <r>
    <x v="158"/>
    <s v="Carlson Inc"/>
    <s v="Ergonomic fresh-thinking installation"/>
    <n v="2100"/>
    <n v="4640"/>
    <x v="1"/>
    <n v="2.2095238095238097"/>
    <n v="41"/>
    <n v="51"/>
    <x v="1"/>
    <s v="USD"/>
    <n v="1449554400"/>
    <n v="1449640800"/>
    <b v="0"/>
    <b v="0"/>
    <s v="music/rock"/>
    <x v="1"/>
    <x v="1"/>
  </r>
  <r>
    <x v="159"/>
    <s v="Clarke, Anderson and Lee"/>
    <s v="Robust explicit hardware"/>
    <n v="191200"/>
    <n v="191222"/>
    <x v="1"/>
    <n v="1.0001150627615063"/>
    <n v="1821"/>
    <n v="105"/>
    <x v="1"/>
    <s v="USD"/>
    <n v="1553662800"/>
    <n v="1555218000"/>
    <b v="0"/>
    <b v="1"/>
    <s v="theater/plays"/>
    <x v="3"/>
    <x v="3"/>
  </r>
  <r>
    <x v="160"/>
    <s v="Evans Group"/>
    <s v="Stand-alone actuating support"/>
    <n v="8000"/>
    <n v="12985"/>
    <x v="1"/>
    <n v="1.6231249999999999"/>
    <n v="164"/>
    <n v="49"/>
    <x v="1"/>
    <s v="USD"/>
    <n v="1556341200"/>
    <n v="1557723600"/>
    <b v="0"/>
    <b v="0"/>
    <s v="technology/wearables"/>
    <x v="2"/>
    <x v="8"/>
  </r>
  <r>
    <x v="161"/>
    <s v="Bruce Group"/>
    <s v="Cross-platform methodical process improvement"/>
    <n v="5500"/>
    <n v="4300"/>
    <x v="0"/>
    <n v="0.78181818181818186"/>
    <n v="75"/>
    <n v="73"/>
    <x v="1"/>
    <s v="USD"/>
    <n v="1442984400"/>
    <n v="1443502800"/>
    <b v="0"/>
    <b v="1"/>
    <s v="technology/web"/>
    <x v="2"/>
    <x v="2"/>
  </r>
  <r>
    <x v="162"/>
    <s v="Keith, Alvarez and Potter"/>
    <s v="Extended bottom-line open architecture"/>
    <n v="6100"/>
    <n v="9134"/>
    <x v="1"/>
    <n v="1.4973770491803278"/>
    <n v="157"/>
    <n v="39"/>
    <x v="5"/>
    <s v="CHF"/>
    <n v="1544248800"/>
    <n v="1546840800"/>
    <b v="0"/>
    <b v="0"/>
    <s v="music/rock"/>
    <x v="1"/>
    <x v="1"/>
  </r>
  <r>
    <x v="163"/>
    <s v="Burton-Watkins"/>
    <s v="Extended reciprocal circuit"/>
    <n v="3500"/>
    <n v="8864"/>
    <x v="1"/>
    <n v="2.5325714285714285"/>
    <n v="246"/>
    <n v="14"/>
    <x v="1"/>
    <s v="USD"/>
    <n v="1508475600"/>
    <n v="1512712800"/>
    <b v="0"/>
    <b v="1"/>
    <s v="photography/photography books"/>
    <x v="7"/>
    <x v="14"/>
  </r>
  <r>
    <x v="164"/>
    <s v="Lopez and Sons"/>
    <s v="Polarized human-resource protocol"/>
    <n v="150500"/>
    <n v="150755"/>
    <x v="1"/>
    <n v="1.0016943521594683"/>
    <n v="1396"/>
    <n v="108"/>
    <x v="1"/>
    <s v="USD"/>
    <n v="1507438800"/>
    <n v="1507525200"/>
    <b v="0"/>
    <b v="0"/>
    <s v="theater/plays"/>
    <x v="3"/>
    <x v="3"/>
  </r>
  <r>
    <x v="165"/>
    <s v="Cordova Ltd"/>
    <s v="Synergized radical product"/>
    <n v="90400"/>
    <n v="110279"/>
    <x v="1"/>
    <n v="1.2199004424778761"/>
    <n v="2506"/>
    <n v="36"/>
    <x v="1"/>
    <s v="USD"/>
    <n v="1501563600"/>
    <n v="1504328400"/>
    <b v="0"/>
    <b v="0"/>
    <s v="technology/web"/>
    <x v="2"/>
    <x v="2"/>
  </r>
  <r>
    <x v="166"/>
    <s v="Brown-Vang"/>
    <s v="Robust heuristic artificial intelligence"/>
    <n v="9800"/>
    <n v="13439"/>
    <x v="1"/>
    <n v="1.3713265306122449"/>
    <n v="244"/>
    <n v="40"/>
    <x v="1"/>
    <s v="USD"/>
    <n v="1292997600"/>
    <n v="1293343200"/>
    <b v="0"/>
    <b v="0"/>
    <s v="photography/photography books"/>
    <x v="7"/>
    <x v="14"/>
  </r>
  <r>
    <x v="167"/>
    <s v="Cruz-Ward"/>
    <s v="Robust content-based emulation"/>
    <n v="2600"/>
    <n v="10804"/>
    <x v="1"/>
    <n v="4.155384615384615"/>
    <n v="146"/>
    <n v="18"/>
    <x v="2"/>
    <s v="AUD"/>
    <n v="1370840400"/>
    <n v="1371704400"/>
    <b v="0"/>
    <b v="0"/>
    <s v="theater/plays"/>
    <x v="3"/>
    <x v="3"/>
  </r>
  <r>
    <x v="168"/>
    <s v="Hernandez Group"/>
    <s v="Ergonomic uniform open system"/>
    <n v="128100"/>
    <n v="40107"/>
    <x v="0"/>
    <n v="0.3130913348946136"/>
    <n v="955"/>
    <n v="134"/>
    <x v="3"/>
    <s v="DKK"/>
    <n v="1550815200"/>
    <n v="1552798800"/>
    <b v="0"/>
    <b v="1"/>
    <s v="music/indie rock"/>
    <x v="1"/>
    <x v="7"/>
  </r>
  <r>
    <x v="169"/>
    <s v="Tran, Steele and Wilson"/>
    <s v="Profit-focused modular product"/>
    <n v="23300"/>
    <n v="98811"/>
    <x v="1"/>
    <n v="4.240815450643777"/>
    <n v="1267"/>
    <n v="18"/>
    <x v="1"/>
    <s v="USD"/>
    <n v="1339909200"/>
    <n v="1342328400"/>
    <b v="0"/>
    <b v="1"/>
    <s v="film &amp; video/shorts"/>
    <x v="4"/>
    <x v="12"/>
  </r>
  <r>
    <x v="170"/>
    <s v="Summers, Gallegos and Stein"/>
    <s v="Mandatory mobile product"/>
    <n v="188100"/>
    <n v="5528"/>
    <x v="0"/>
    <n v="2.9388623072833599E-2"/>
    <n v="67"/>
    <n v="2807"/>
    <x v="1"/>
    <s v="USD"/>
    <n v="1501736400"/>
    <n v="1502341200"/>
    <b v="0"/>
    <b v="0"/>
    <s v="music/indie rock"/>
    <x v="1"/>
    <x v="7"/>
  </r>
  <r>
    <x v="171"/>
    <s v="Blair Group"/>
    <s v="Public-key 3rdgeneration budgetary management"/>
    <n v="4900"/>
    <n v="521"/>
    <x v="0"/>
    <n v="0.1063265306122449"/>
    <n v="5"/>
    <n v="980"/>
    <x v="1"/>
    <s v="USD"/>
    <n v="1395291600"/>
    <n v="1397192400"/>
    <b v="0"/>
    <b v="0"/>
    <s v="publishing/translations"/>
    <x v="5"/>
    <x v="18"/>
  </r>
  <r>
    <x v="172"/>
    <s v="Nixon Inc"/>
    <s v="Centralized national firmware"/>
    <n v="800"/>
    <n v="663"/>
    <x v="0"/>
    <n v="0.82874999999999999"/>
    <n v="26"/>
    <n v="31"/>
    <x v="1"/>
    <s v="USD"/>
    <n v="1405746000"/>
    <n v="1407042000"/>
    <b v="0"/>
    <b v="1"/>
    <s v="film &amp; video/documentary"/>
    <x v="4"/>
    <x v="4"/>
  </r>
  <r>
    <x v="173"/>
    <s v="White LLC"/>
    <s v="Cross-group 4thgeneration middleware"/>
    <n v="96700"/>
    <n v="157635"/>
    <x v="1"/>
    <n v="1.6301447776628748"/>
    <n v="1561"/>
    <n v="62"/>
    <x v="1"/>
    <s v="USD"/>
    <n v="1368853200"/>
    <n v="1369371600"/>
    <b v="0"/>
    <b v="0"/>
    <s v="theater/plays"/>
    <x v="3"/>
    <x v="3"/>
  </r>
  <r>
    <x v="174"/>
    <s v="Santos, Black and Donovan"/>
    <s v="Pre-emptive scalable access"/>
    <n v="600"/>
    <n v="5368"/>
    <x v="1"/>
    <n v="8.9466666666666672"/>
    <n v="48"/>
    <n v="13"/>
    <x v="1"/>
    <s v="USD"/>
    <n v="1444021200"/>
    <n v="1444107600"/>
    <b v="0"/>
    <b v="1"/>
    <s v="technology/wearables"/>
    <x v="2"/>
    <x v="8"/>
  </r>
  <r>
    <x v="175"/>
    <s v="Jones, Contreras and Burnett"/>
    <s v="Sharable intangible migration"/>
    <n v="181200"/>
    <n v="47459"/>
    <x v="0"/>
    <n v="0.26191501103752757"/>
    <n v="1130"/>
    <n v="160"/>
    <x v="1"/>
    <s v="USD"/>
    <n v="1472619600"/>
    <n v="1474261200"/>
    <b v="0"/>
    <b v="0"/>
    <s v="theater/plays"/>
    <x v="3"/>
    <x v="3"/>
  </r>
  <r>
    <x v="176"/>
    <s v="Stone-Orozco"/>
    <s v="Proactive scalable Graphical User Interface"/>
    <n v="115000"/>
    <n v="86060"/>
    <x v="0"/>
    <n v="0.74834782608695649"/>
    <n v="782"/>
    <n v="147"/>
    <x v="1"/>
    <s v="USD"/>
    <n v="1472878800"/>
    <n v="1473656400"/>
    <b v="0"/>
    <b v="0"/>
    <s v="theater/plays"/>
    <x v="3"/>
    <x v="3"/>
  </r>
  <r>
    <x v="177"/>
    <s v="Lee, Gibson and Morgan"/>
    <s v="Digitized solution-oriented product"/>
    <n v="38800"/>
    <n v="161593"/>
    <x v="1"/>
    <n v="4.1647680412371137"/>
    <n v="2739"/>
    <n v="14"/>
    <x v="1"/>
    <s v="USD"/>
    <n v="1289800800"/>
    <n v="1291960800"/>
    <b v="0"/>
    <b v="0"/>
    <s v="theater/plays"/>
    <x v="3"/>
    <x v="3"/>
  </r>
  <r>
    <x v="178"/>
    <s v="Alexander-Williams"/>
    <s v="Triple-buffered cohesive structure"/>
    <n v="7200"/>
    <n v="6927"/>
    <x v="0"/>
    <n v="0.96208333333333329"/>
    <n v="210"/>
    <n v="34"/>
    <x v="1"/>
    <s v="USD"/>
    <n v="1505970000"/>
    <n v="1506747600"/>
    <b v="0"/>
    <b v="0"/>
    <s v="food/food trucks"/>
    <x v="0"/>
    <x v="0"/>
  </r>
  <r>
    <x v="179"/>
    <s v="Marks Ltd"/>
    <s v="Realigned human-resource orchestration"/>
    <n v="44500"/>
    <n v="159185"/>
    <x v="1"/>
    <n v="3.5771910112359548"/>
    <n v="3537"/>
    <n v="13"/>
    <x v="0"/>
    <s v="CAD"/>
    <n v="1363496400"/>
    <n v="1363582800"/>
    <b v="0"/>
    <b v="1"/>
    <s v="theater/plays"/>
    <x v="3"/>
    <x v="3"/>
  </r>
  <r>
    <x v="180"/>
    <s v="Olsen, Edwards and Reid"/>
    <s v="Optional clear-thinking software"/>
    <n v="56000"/>
    <n v="172736"/>
    <x v="1"/>
    <n v="3.0845714285714285"/>
    <n v="2107"/>
    <n v="27"/>
    <x v="2"/>
    <s v="AUD"/>
    <n v="1269234000"/>
    <n v="1269666000"/>
    <b v="0"/>
    <b v="0"/>
    <s v="technology/wearables"/>
    <x v="2"/>
    <x v="8"/>
  </r>
  <r>
    <x v="181"/>
    <s v="Daniels, Rose and Tyler"/>
    <s v="Centralized global approach"/>
    <n v="8600"/>
    <n v="5315"/>
    <x v="0"/>
    <n v="0.61802325581395345"/>
    <n v="136"/>
    <n v="63"/>
    <x v="1"/>
    <s v="USD"/>
    <n v="1507093200"/>
    <n v="1508648400"/>
    <b v="0"/>
    <b v="0"/>
    <s v="technology/web"/>
    <x v="2"/>
    <x v="2"/>
  </r>
  <r>
    <x v="182"/>
    <s v="Adams Group"/>
    <s v="Reverse-engineered bandwidth-monitored contingency"/>
    <n v="27100"/>
    <n v="195750"/>
    <x v="1"/>
    <n v="7.2232472324723247"/>
    <n v="3318"/>
    <n v="8"/>
    <x v="3"/>
    <s v="DKK"/>
    <n v="1560574800"/>
    <n v="1561957200"/>
    <b v="0"/>
    <b v="0"/>
    <s v="theater/plays"/>
    <x v="3"/>
    <x v="3"/>
  </r>
  <r>
    <x v="183"/>
    <s v="Rogers, Huerta and Medina"/>
    <s v="Pre-emptive bandwidth-monitored instruction set"/>
    <n v="5100"/>
    <n v="3525"/>
    <x v="0"/>
    <n v="0.69117647058823528"/>
    <n v="86"/>
    <n v="59"/>
    <x v="0"/>
    <s v="CAD"/>
    <n v="1284008400"/>
    <n v="1285131600"/>
    <b v="0"/>
    <b v="0"/>
    <s v="music/rock"/>
    <x v="1"/>
    <x v="1"/>
  </r>
  <r>
    <x v="184"/>
    <s v="Howard, Carter and Griffith"/>
    <s v="Adaptive asynchronous emulation"/>
    <n v="3600"/>
    <n v="10550"/>
    <x v="1"/>
    <n v="2.9305555555555554"/>
    <n v="340"/>
    <n v="11"/>
    <x v="1"/>
    <s v="USD"/>
    <n v="1556859600"/>
    <n v="1556946000"/>
    <b v="0"/>
    <b v="0"/>
    <s v="theater/plays"/>
    <x v="3"/>
    <x v="3"/>
  </r>
  <r>
    <x v="185"/>
    <s v="Bailey PLC"/>
    <s v="Innovative actuating conglomeration"/>
    <n v="1000"/>
    <n v="718"/>
    <x v="0"/>
    <n v="0.71799999999999997"/>
    <n v="19"/>
    <n v="53"/>
    <x v="1"/>
    <s v="USD"/>
    <n v="1526187600"/>
    <n v="1527138000"/>
    <b v="0"/>
    <b v="0"/>
    <s v="film &amp; video/television"/>
    <x v="4"/>
    <x v="19"/>
  </r>
  <r>
    <x v="186"/>
    <s v="Parker Group"/>
    <s v="Grass-roots foreground policy"/>
    <n v="88800"/>
    <n v="28358"/>
    <x v="0"/>
    <n v="0.31934684684684683"/>
    <n v="886"/>
    <n v="100"/>
    <x v="1"/>
    <s v="USD"/>
    <n v="1400821200"/>
    <n v="1402117200"/>
    <b v="0"/>
    <b v="0"/>
    <s v="theater/plays"/>
    <x v="3"/>
    <x v="3"/>
  </r>
  <r>
    <x v="187"/>
    <s v="Fox Group"/>
    <s v="Horizontal transitional paradigm"/>
    <n v="60200"/>
    <n v="138384"/>
    <x v="1"/>
    <n v="2.2987375415282392"/>
    <n v="1442"/>
    <n v="42"/>
    <x v="0"/>
    <s v="CAD"/>
    <n v="1361599200"/>
    <n v="1364014800"/>
    <b v="0"/>
    <b v="1"/>
    <s v="film &amp; video/shorts"/>
    <x v="4"/>
    <x v="12"/>
  </r>
  <r>
    <x v="188"/>
    <s v="Walker, Jones and Rodriguez"/>
    <s v="Networked didactic info-mediaries"/>
    <n v="8200"/>
    <n v="2625"/>
    <x v="0"/>
    <n v="0.3201219512195122"/>
    <n v="35"/>
    <n v="234"/>
    <x v="6"/>
    <s v="EUR"/>
    <n v="1417500000"/>
    <n v="1417586400"/>
    <b v="0"/>
    <b v="0"/>
    <s v="theater/plays"/>
    <x v="3"/>
    <x v="3"/>
  </r>
  <r>
    <x v="189"/>
    <s v="Anthony-Shaw"/>
    <s v="Switchable contextually-based access"/>
    <n v="191300"/>
    <n v="45004"/>
    <x v="3"/>
    <n v="0.23525352848928385"/>
    <n v="441"/>
    <n v="434"/>
    <x v="1"/>
    <s v="USD"/>
    <n v="1457071200"/>
    <n v="1457071200"/>
    <b v="0"/>
    <b v="0"/>
    <s v="theater/plays"/>
    <x v="3"/>
    <x v="3"/>
  </r>
  <r>
    <x v="190"/>
    <s v="Cook LLC"/>
    <s v="Up-sized dynamic throughput"/>
    <n v="3700"/>
    <n v="2538"/>
    <x v="0"/>
    <n v="0.68594594594594593"/>
    <n v="24"/>
    <n v="154"/>
    <x v="1"/>
    <s v="USD"/>
    <n v="1370322000"/>
    <n v="1370408400"/>
    <b v="0"/>
    <b v="1"/>
    <s v="theater/plays"/>
    <x v="3"/>
    <x v="3"/>
  </r>
  <r>
    <x v="191"/>
    <s v="Sutton PLC"/>
    <s v="Mandatory reciprocal superstructure"/>
    <n v="8400"/>
    <n v="3188"/>
    <x v="0"/>
    <n v="0.37952380952380954"/>
    <n v="86"/>
    <n v="98"/>
    <x v="6"/>
    <s v="EUR"/>
    <n v="1552366800"/>
    <n v="1552626000"/>
    <b v="0"/>
    <b v="0"/>
    <s v="theater/plays"/>
    <x v="3"/>
    <x v="3"/>
  </r>
  <r>
    <x v="192"/>
    <s v="Long, Morgan and Mitchell"/>
    <s v="Upgradable 4thgeneration productivity"/>
    <n v="42600"/>
    <n v="8517"/>
    <x v="0"/>
    <n v="0.19992957746478873"/>
    <n v="243"/>
    <n v="175"/>
    <x v="1"/>
    <s v="USD"/>
    <n v="1403845200"/>
    <n v="1404190800"/>
    <b v="0"/>
    <b v="0"/>
    <s v="music/rock"/>
    <x v="1"/>
    <x v="1"/>
  </r>
  <r>
    <x v="193"/>
    <s v="Calhoun, Rogers and Long"/>
    <s v="Progressive discrete hub"/>
    <n v="6600"/>
    <n v="3012"/>
    <x v="0"/>
    <n v="0.45636363636363636"/>
    <n v="65"/>
    <n v="102"/>
    <x v="1"/>
    <s v="USD"/>
    <n v="1523163600"/>
    <n v="1523509200"/>
    <b v="1"/>
    <b v="0"/>
    <s v="music/indie rock"/>
    <x v="1"/>
    <x v="7"/>
  </r>
  <r>
    <x v="194"/>
    <s v="Sandoval Group"/>
    <s v="Assimilated multi-tasking archive"/>
    <n v="7100"/>
    <n v="8716"/>
    <x v="1"/>
    <n v="1.227605633802817"/>
    <n v="126"/>
    <n v="56"/>
    <x v="1"/>
    <s v="USD"/>
    <n v="1442206800"/>
    <n v="1443589200"/>
    <b v="0"/>
    <b v="0"/>
    <s v="music/metal"/>
    <x v="1"/>
    <x v="16"/>
  </r>
  <r>
    <x v="195"/>
    <s v="Smith and Sons"/>
    <s v="Upgradable high-level solution"/>
    <n v="15800"/>
    <n v="57157"/>
    <x v="1"/>
    <n v="3.61753164556962"/>
    <n v="524"/>
    <n v="30"/>
    <x v="1"/>
    <s v="USD"/>
    <n v="1532840400"/>
    <n v="1533445200"/>
    <b v="0"/>
    <b v="0"/>
    <s v="music/electric music"/>
    <x v="1"/>
    <x v="5"/>
  </r>
  <r>
    <x v="196"/>
    <s v="King Inc"/>
    <s v="Organic bandwidth-monitored frame"/>
    <n v="8200"/>
    <n v="5178"/>
    <x v="0"/>
    <n v="0.63146341463414635"/>
    <n v="100"/>
    <n v="82"/>
    <x v="3"/>
    <s v="DKK"/>
    <n v="1472878800"/>
    <n v="1474520400"/>
    <b v="0"/>
    <b v="0"/>
    <s v="technology/wearables"/>
    <x v="2"/>
    <x v="8"/>
  </r>
  <r>
    <x v="197"/>
    <s v="Perry and Sons"/>
    <s v="Business-focused logistical framework"/>
    <n v="54700"/>
    <n v="163118"/>
    <x v="1"/>
    <n v="2.9820475319926874"/>
    <n v="1989"/>
    <n v="28"/>
    <x v="1"/>
    <s v="USD"/>
    <n v="1498194000"/>
    <n v="1499403600"/>
    <b v="0"/>
    <b v="0"/>
    <s v="film &amp; video/drama"/>
    <x v="4"/>
    <x v="6"/>
  </r>
  <r>
    <x v="198"/>
    <s v="Palmer Inc"/>
    <s v="Universal multi-state capability"/>
    <n v="63200"/>
    <n v="6041"/>
    <x v="0"/>
    <n v="9.5585443037974685E-2"/>
    <n v="168"/>
    <n v="376"/>
    <x v="1"/>
    <s v="USD"/>
    <n v="1281070800"/>
    <n v="1283576400"/>
    <b v="0"/>
    <b v="0"/>
    <s v="music/electric music"/>
    <x v="1"/>
    <x v="5"/>
  </r>
  <r>
    <x v="199"/>
    <s v="Hull, Baker and Martinez"/>
    <s v="Digitized reciprocal infrastructure"/>
    <n v="1800"/>
    <n v="968"/>
    <x v="0"/>
    <n v="0.5377777777777778"/>
    <n v="13"/>
    <n v="138"/>
    <x v="1"/>
    <s v="USD"/>
    <n v="1436245200"/>
    <n v="1436590800"/>
    <b v="0"/>
    <b v="0"/>
    <s v="music/rock"/>
    <x v="1"/>
    <x v="1"/>
  </r>
  <r>
    <x v="200"/>
    <s v="Becker, Rice and White"/>
    <s v="Reduced dedicated capability"/>
    <n v="100"/>
    <n v="2"/>
    <x v="0"/>
    <n v="0.02"/>
    <n v="1"/>
    <n v="100"/>
    <x v="0"/>
    <s v="CAD"/>
    <n v="1269493200"/>
    <n v="1270443600"/>
    <b v="0"/>
    <b v="0"/>
    <s v="theater/plays"/>
    <x v="3"/>
    <x v="3"/>
  </r>
  <r>
    <x v="201"/>
    <s v="Osborne, Perkins and Knox"/>
    <s v="Cross-platform bi-directional workforce"/>
    <n v="2100"/>
    <n v="14305"/>
    <x v="1"/>
    <n v="6.8119047619047617"/>
    <n v="157"/>
    <n v="13"/>
    <x v="1"/>
    <s v="USD"/>
    <n v="1406264400"/>
    <n v="1407819600"/>
    <b v="0"/>
    <b v="0"/>
    <s v="technology/web"/>
    <x v="2"/>
    <x v="2"/>
  </r>
  <r>
    <x v="202"/>
    <s v="Mcknight-Freeman"/>
    <s v="Upgradable scalable methodology"/>
    <n v="8300"/>
    <n v="6543"/>
    <x v="3"/>
    <n v="0.78831325301204824"/>
    <n v="82"/>
    <n v="101"/>
    <x v="1"/>
    <s v="USD"/>
    <n v="1317531600"/>
    <n v="1317877200"/>
    <b v="0"/>
    <b v="0"/>
    <s v="food/food trucks"/>
    <x v="0"/>
    <x v="0"/>
  </r>
  <r>
    <x v="203"/>
    <s v="Hayden, Shannon and Stein"/>
    <s v="Customer-focused client-server service-desk"/>
    <n v="143900"/>
    <n v="193413"/>
    <x v="1"/>
    <n v="1.3440792216817234"/>
    <n v="4498"/>
    <n v="32"/>
    <x v="2"/>
    <s v="AUD"/>
    <n v="1484632800"/>
    <n v="1484805600"/>
    <b v="0"/>
    <b v="0"/>
    <s v="theater/plays"/>
    <x v="3"/>
    <x v="3"/>
  </r>
  <r>
    <x v="204"/>
    <s v="Daniel-Luna"/>
    <s v="Mandatory multimedia leverage"/>
    <n v="75000"/>
    <n v="2529"/>
    <x v="0"/>
    <n v="3.372E-2"/>
    <n v="40"/>
    <n v="1875"/>
    <x v="1"/>
    <s v="USD"/>
    <n v="1301806800"/>
    <n v="1302670800"/>
    <b v="0"/>
    <b v="0"/>
    <s v="music/jazz"/>
    <x v="1"/>
    <x v="17"/>
  </r>
  <r>
    <x v="205"/>
    <s v="Weaver-Marquez"/>
    <s v="Focused analyzing circuit"/>
    <n v="1300"/>
    <n v="5614"/>
    <x v="1"/>
    <n v="4.3184615384615386"/>
    <n v="80"/>
    <n v="16"/>
    <x v="1"/>
    <s v="USD"/>
    <n v="1539752400"/>
    <n v="1540789200"/>
    <b v="1"/>
    <b v="0"/>
    <s v="theater/plays"/>
    <x v="3"/>
    <x v="3"/>
  </r>
  <r>
    <x v="206"/>
    <s v="Austin, Baker and Kelley"/>
    <s v="Fundamental grid-enabled strategy"/>
    <n v="9000"/>
    <n v="3496"/>
    <x v="3"/>
    <n v="0.38844444444444443"/>
    <n v="57"/>
    <n v="158"/>
    <x v="1"/>
    <s v="USD"/>
    <n v="1267250400"/>
    <n v="1268028000"/>
    <b v="0"/>
    <b v="0"/>
    <s v="publishing/fiction"/>
    <x v="5"/>
    <x v="13"/>
  </r>
  <r>
    <x v="207"/>
    <s v="Carney-Anderson"/>
    <s v="Digitized 5thgeneration knowledgebase"/>
    <n v="1000"/>
    <n v="4257"/>
    <x v="1"/>
    <n v="4.2569999999999997"/>
    <n v="43"/>
    <n v="23"/>
    <x v="1"/>
    <s v="USD"/>
    <n v="1535432400"/>
    <n v="1537160400"/>
    <b v="0"/>
    <b v="1"/>
    <s v="music/rock"/>
    <x v="1"/>
    <x v="1"/>
  </r>
  <r>
    <x v="208"/>
    <s v="Jackson Inc"/>
    <s v="Mandatory multi-tasking encryption"/>
    <n v="196900"/>
    <n v="199110"/>
    <x v="1"/>
    <n v="1.0112239715591671"/>
    <n v="2053"/>
    <n v="96"/>
    <x v="1"/>
    <s v="USD"/>
    <n v="1510207200"/>
    <n v="1512280800"/>
    <b v="0"/>
    <b v="0"/>
    <s v="film &amp; video/documentary"/>
    <x v="4"/>
    <x v="4"/>
  </r>
  <r>
    <x v="209"/>
    <s v="Warren Ltd"/>
    <s v="Distributed system-worthy application"/>
    <n v="194500"/>
    <n v="41212"/>
    <x v="2"/>
    <n v="0.21188688946015424"/>
    <n v="808"/>
    <n v="241"/>
    <x v="2"/>
    <s v="AUD"/>
    <n v="1462510800"/>
    <n v="1463115600"/>
    <b v="0"/>
    <b v="0"/>
    <s v="film &amp; video/documentary"/>
    <x v="4"/>
    <x v="4"/>
  </r>
  <r>
    <x v="210"/>
    <s v="Schultz Inc"/>
    <s v="Synergistic tertiary time-frame"/>
    <n v="9400"/>
    <n v="6338"/>
    <x v="0"/>
    <n v="0.67425531914893622"/>
    <n v="226"/>
    <n v="42"/>
    <x v="3"/>
    <s v="DKK"/>
    <n v="1488520800"/>
    <n v="1490850000"/>
    <b v="0"/>
    <b v="0"/>
    <s v="film &amp; video/science fiction"/>
    <x v="4"/>
    <x v="22"/>
  </r>
  <r>
    <x v="211"/>
    <s v="Thompson LLC"/>
    <s v="Customer-focused impactful benchmark"/>
    <n v="104400"/>
    <n v="99100"/>
    <x v="0"/>
    <n v="0.9492337164750958"/>
    <n v="1625"/>
    <n v="64"/>
    <x v="1"/>
    <s v="USD"/>
    <n v="1377579600"/>
    <n v="1379653200"/>
    <b v="0"/>
    <b v="0"/>
    <s v="theater/plays"/>
    <x v="3"/>
    <x v="3"/>
  </r>
  <r>
    <x v="212"/>
    <s v="Johnson Inc"/>
    <s v="Profound next generation infrastructure"/>
    <n v="8100"/>
    <n v="12300"/>
    <x v="1"/>
    <n v="1.5185185185185186"/>
    <n v="168"/>
    <n v="48"/>
    <x v="1"/>
    <s v="USD"/>
    <n v="1576389600"/>
    <n v="1580364000"/>
    <b v="0"/>
    <b v="0"/>
    <s v="theater/plays"/>
    <x v="3"/>
    <x v="3"/>
  </r>
  <r>
    <x v="213"/>
    <s v="Morgan-Warren"/>
    <s v="Face-to-face encompassing info-mediaries"/>
    <n v="87900"/>
    <n v="171549"/>
    <x v="1"/>
    <n v="1.9516382252559727"/>
    <n v="4289"/>
    <n v="20"/>
    <x v="1"/>
    <s v="USD"/>
    <n v="1289019600"/>
    <n v="1289714400"/>
    <b v="0"/>
    <b v="1"/>
    <s v="music/indie rock"/>
    <x v="1"/>
    <x v="7"/>
  </r>
  <r>
    <x v="214"/>
    <s v="Sullivan Group"/>
    <s v="Open-source fresh-thinking policy"/>
    <n v="1400"/>
    <n v="14324"/>
    <x v="1"/>
    <n v="10.231428571428571"/>
    <n v="165"/>
    <n v="8"/>
    <x v="1"/>
    <s v="USD"/>
    <n v="1282194000"/>
    <n v="1282712400"/>
    <b v="0"/>
    <b v="0"/>
    <s v="music/rock"/>
    <x v="1"/>
    <x v="1"/>
  </r>
  <r>
    <x v="215"/>
    <s v="Vargas, Banks and Palmer"/>
    <s v="Extended 24/7 implementation"/>
    <n v="156800"/>
    <n v="6024"/>
    <x v="0"/>
    <n v="3.8418367346938778E-2"/>
    <n v="143"/>
    <n v="1097"/>
    <x v="1"/>
    <s v="USD"/>
    <n v="1550037600"/>
    <n v="1550210400"/>
    <b v="0"/>
    <b v="0"/>
    <s v="theater/plays"/>
    <x v="3"/>
    <x v="3"/>
  </r>
  <r>
    <x v="216"/>
    <s v="Johnson, Dixon and Zimmerman"/>
    <s v="Organic dynamic algorithm"/>
    <n v="121700"/>
    <n v="188721"/>
    <x v="1"/>
    <n v="1.5507066557107643"/>
    <n v="1815"/>
    <n v="67"/>
    <x v="1"/>
    <s v="USD"/>
    <n v="1321941600"/>
    <n v="1322114400"/>
    <b v="0"/>
    <b v="0"/>
    <s v="theater/plays"/>
    <x v="3"/>
    <x v="3"/>
  </r>
  <r>
    <x v="217"/>
    <s v="Moore, Dudley and Navarro"/>
    <s v="Organic multi-tasking focus group"/>
    <n v="129400"/>
    <n v="57911"/>
    <x v="0"/>
    <n v="0.44753477588871715"/>
    <n v="934"/>
    <n v="139"/>
    <x v="1"/>
    <s v="USD"/>
    <n v="1556427600"/>
    <n v="1557205200"/>
    <b v="0"/>
    <b v="0"/>
    <s v="film &amp; video/science fiction"/>
    <x v="4"/>
    <x v="22"/>
  </r>
  <r>
    <x v="218"/>
    <s v="Price-Rodriguez"/>
    <s v="Adaptive logistical initiative"/>
    <n v="5700"/>
    <n v="12309"/>
    <x v="1"/>
    <n v="2.1594736842105262"/>
    <n v="397"/>
    <n v="14"/>
    <x v="4"/>
    <s v="GBP"/>
    <n v="1320991200"/>
    <n v="1323928800"/>
    <b v="0"/>
    <b v="1"/>
    <s v="film &amp; video/shorts"/>
    <x v="4"/>
    <x v="12"/>
  </r>
  <r>
    <x v="219"/>
    <s v="Huang-Henderson"/>
    <s v="Stand-alone mobile customer loyalty"/>
    <n v="41700"/>
    <n v="138497"/>
    <x v="1"/>
    <n v="3.3212709832134291"/>
    <n v="1539"/>
    <n v="27"/>
    <x v="1"/>
    <s v="USD"/>
    <n v="1345093200"/>
    <n v="1346130000"/>
    <b v="0"/>
    <b v="0"/>
    <s v="film &amp; video/animation"/>
    <x v="4"/>
    <x v="10"/>
  </r>
  <r>
    <x v="220"/>
    <s v="Owens-Le"/>
    <s v="Focused composite approach"/>
    <n v="7900"/>
    <n v="667"/>
    <x v="0"/>
    <n v="8.4430379746835441E-2"/>
    <n v="17"/>
    <n v="465"/>
    <x v="1"/>
    <s v="USD"/>
    <n v="1309496400"/>
    <n v="1311051600"/>
    <b v="1"/>
    <b v="0"/>
    <s v="theater/plays"/>
    <x v="3"/>
    <x v="3"/>
  </r>
  <r>
    <x v="221"/>
    <s v="Huff LLC"/>
    <s v="Face-to-face clear-thinking Local Area Network"/>
    <n v="121500"/>
    <n v="119830"/>
    <x v="0"/>
    <n v="0.9862551440329218"/>
    <n v="2179"/>
    <n v="56"/>
    <x v="1"/>
    <s v="USD"/>
    <n v="1340254800"/>
    <n v="1340427600"/>
    <b v="1"/>
    <b v="0"/>
    <s v="food/food trucks"/>
    <x v="0"/>
    <x v="0"/>
  </r>
  <r>
    <x v="222"/>
    <s v="Johnson LLC"/>
    <s v="Cross-group cohesive circuit"/>
    <n v="4800"/>
    <n v="6623"/>
    <x v="1"/>
    <n v="1.3797916666666667"/>
    <n v="138"/>
    <n v="35"/>
    <x v="1"/>
    <s v="USD"/>
    <n v="1412226000"/>
    <n v="1412312400"/>
    <b v="0"/>
    <b v="0"/>
    <s v="photography/photography books"/>
    <x v="7"/>
    <x v="14"/>
  </r>
  <r>
    <x v="223"/>
    <s v="Chavez, Garcia and Cantu"/>
    <s v="Synergistic explicit capability"/>
    <n v="87300"/>
    <n v="81897"/>
    <x v="0"/>
    <n v="0.93810996563573879"/>
    <n v="931"/>
    <n v="94"/>
    <x v="1"/>
    <s v="USD"/>
    <n v="1458104400"/>
    <n v="1459314000"/>
    <b v="0"/>
    <b v="0"/>
    <s v="theater/plays"/>
    <x v="3"/>
    <x v="3"/>
  </r>
  <r>
    <x v="224"/>
    <s v="Lester-Moore"/>
    <s v="Diverse analyzing definition"/>
    <n v="46300"/>
    <n v="186885"/>
    <x v="1"/>
    <n v="4.0363930885529156"/>
    <n v="3594"/>
    <n v="13"/>
    <x v="1"/>
    <s v="USD"/>
    <n v="1411534800"/>
    <n v="1415426400"/>
    <b v="0"/>
    <b v="0"/>
    <s v="film &amp; video/science fiction"/>
    <x v="4"/>
    <x v="22"/>
  </r>
  <r>
    <x v="225"/>
    <s v="Fox-Quinn"/>
    <s v="Enterprise-wide reciprocal success"/>
    <n v="67800"/>
    <n v="176398"/>
    <x v="1"/>
    <n v="2.6017404129793511"/>
    <n v="5880"/>
    <n v="12"/>
    <x v="1"/>
    <s v="USD"/>
    <n v="1399093200"/>
    <n v="1399093200"/>
    <b v="1"/>
    <b v="0"/>
    <s v="music/rock"/>
    <x v="1"/>
    <x v="1"/>
  </r>
  <r>
    <x v="226"/>
    <s v="Garcia Inc"/>
    <s v="Progressive neutral middleware"/>
    <n v="3000"/>
    <n v="10999"/>
    <x v="1"/>
    <n v="3.6663333333333332"/>
    <n v="112"/>
    <n v="27"/>
    <x v="1"/>
    <s v="USD"/>
    <n v="1270702800"/>
    <n v="1273899600"/>
    <b v="0"/>
    <b v="0"/>
    <s v="photography/photography books"/>
    <x v="7"/>
    <x v="14"/>
  </r>
  <r>
    <x v="227"/>
    <s v="Johnson-Lee"/>
    <s v="Intuitive exuding process improvement"/>
    <n v="60900"/>
    <n v="102751"/>
    <x v="1"/>
    <n v="1.687208538587849"/>
    <n v="943"/>
    <n v="65"/>
    <x v="1"/>
    <s v="USD"/>
    <n v="1431666000"/>
    <n v="1432184400"/>
    <b v="0"/>
    <b v="0"/>
    <s v="games/mobile games"/>
    <x v="6"/>
    <x v="20"/>
  </r>
  <r>
    <x v="228"/>
    <s v="Pineda Group"/>
    <s v="Exclusive real-time protocol"/>
    <n v="137900"/>
    <n v="165352"/>
    <x v="1"/>
    <n v="1.1990717911530093"/>
    <n v="2468"/>
    <n v="56"/>
    <x v="1"/>
    <s v="USD"/>
    <n v="1472619600"/>
    <n v="1474779600"/>
    <b v="0"/>
    <b v="0"/>
    <s v="film &amp; video/animation"/>
    <x v="4"/>
    <x v="10"/>
  </r>
  <r>
    <x v="229"/>
    <s v="Hoffman-Howard"/>
    <s v="Extended encompassing application"/>
    <n v="85600"/>
    <n v="165798"/>
    <x v="1"/>
    <n v="1.936892523364486"/>
    <n v="2551"/>
    <n v="34"/>
    <x v="1"/>
    <s v="USD"/>
    <n v="1496293200"/>
    <n v="1500440400"/>
    <b v="0"/>
    <b v="1"/>
    <s v="games/mobile games"/>
    <x v="6"/>
    <x v="20"/>
  </r>
  <r>
    <x v="230"/>
    <s v="Miranda, Hall and Mcgrath"/>
    <s v="Progressive value-added ability"/>
    <n v="2400"/>
    <n v="10084"/>
    <x v="1"/>
    <n v="4.2016666666666671"/>
    <n v="101"/>
    <n v="24"/>
    <x v="1"/>
    <s v="USD"/>
    <n v="1575612000"/>
    <n v="1575612000"/>
    <b v="0"/>
    <b v="0"/>
    <s v="games/video games"/>
    <x v="6"/>
    <x v="11"/>
  </r>
  <r>
    <x v="231"/>
    <s v="Williams, Carter and Gonzalez"/>
    <s v="Cross-platform uniform hardware"/>
    <n v="7200"/>
    <n v="5523"/>
    <x v="3"/>
    <n v="0.76708333333333334"/>
    <n v="67"/>
    <n v="107"/>
    <x v="1"/>
    <s v="USD"/>
    <n v="1369112400"/>
    <n v="1374123600"/>
    <b v="0"/>
    <b v="0"/>
    <s v="theater/plays"/>
    <x v="3"/>
    <x v="3"/>
  </r>
  <r>
    <x v="232"/>
    <s v="Davis-Rodriguez"/>
    <s v="Progressive secondary portal"/>
    <n v="3400"/>
    <n v="5823"/>
    <x v="1"/>
    <n v="1.7126470588235294"/>
    <n v="92"/>
    <n v="37"/>
    <x v="1"/>
    <s v="USD"/>
    <n v="1469422800"/>
    <n v="1469509200"/>
    <b v="0"/>
    <b v="0"/>
    <s v="theater/plays"/>
    <x v="3"/>
    <x v="3"/>
  </r>
  <r>
    <x v="233"/>
    <s v="Reid, Rivera and Perry"/>
    <s v="Multi-lateral national adapter"/>
    <n v="3800"/>
    <n v="6000"/>
    <x v="1"/>
    <n v="1.5789473684210527"/>
    <n v="62"/>
    <n v="61"/>
    <x v="1"/>
    <s v="USD"/>
    <n v="1307854800"/>
    <n v="1309237200"/>
    <b v="0"/>
    <b v="0"/>
    <s v="film &amp; video/animation"/>
    <x v="4"/>
    <x v="10"/>
  </r>
  <r>
    <x v="234"/>
    <s v="Mendoza-Parker"/>
    <s v="Enterprise-wide motivating matrices"/>
    <n v="7500"/>
    <n v="8181"/>
    <x v="1"/>
    <n v="1.0908"/>
    <n v="149"/>
    <n v="50"/>
    <x v="6"/>
    <s v="EUR"/>
    <n v="1503378000"/>
    <n v="1503982800"/>
    <b v="0"/>
    <b v="1"/>
    <s v="games/video games"/>
    <x v="6"/>
    <x v="11"/>
  </r>
  <r>
    <x v="235"/>
    <s v="Lee, Ali and Guzman"/>
    <s v="Polarized upward-trending Local Area Network"/>
    <n v="8600"/>
    <n v="3589"/>
    <x v="0"/>
    <n v="0.41732558139534881"/>
    <n v="92"/>
    <n v="93"/>
    <x v="1"/>
    <s v="USD"/>
    <n v="1486965600"/>
    <n v="1487397600"/>
    <b v="0"/>
    <b v="0"/>
    <s v="film &amp; video/animation"/>
    <x v="4"/>
    <x v="10"/>
  </r>
  <r>
    <x v="236"/>
    <s v="Gallegos-Cobb"/>
    <s v="Object-based directional function"/>
    <n v="39500"/>
    <n v="4323"/>
    <x v="0"/>
    <n v="0.10944303797468355"/>
    <n v="57"/>
    <n v="693"/>
    <x v="2"/>
    <s v="AUD"/>
    <n v="1561438800"/>
    <n v="1562043600"/>
    <b v="0"/>
    <b v="1"/>
    <s v="music/rock"/>
    <x v="1"/>
    <x v="1"/>
  </r>
  <r>
    <x v="237"/>
    <s v="Ellison PLC"/>
    <s v="Re-contextualized tangible open architecture"/>
    <n v="9300"/>
    <n v="14822"/>
    <x v="1"/>
    <n v="1.593763440860215"/>
    <n v="329"/>
    <n v="28"/>
    <x v="1"/>
    <s v="USD"/>
    <n v="1398402000"/>
    <n v="1398574800"/>
    <b v="0"/>
    <b v="0"/>
    <s v="film &amp; video/animation"/>
    <x v="4"/>
    <x v="10"/>
  </r>
  <r>
    <x v="238"/>
    <s v="Bolton, Sanchez and Carrillo"/>
    <s v="Distributed systemic adapter"/>
    <n v="2400"/>
    <n v="10138"/>
    <x v="1"/>
    <n v="4.2241666666666671"/>
    <n v="97"/>
    <n v="25"/>
    <x v="3"/>
    <s v="DKK"/>
    <n v="1513231200"/>
    <n v="1515391200"/>
    <b v="0"/>
    <b v="1"/>
    <s v="theater/plays"/>
    <x v="3"/>
    <x v="3"/>
  </r>
  <r>
    <x v="239"/>
    <s v="Mason-Sanders"/>
    <s v="Networked web-enabled instruction set"/>
    <n v="3200"/>
    <n v="3127"/>
    <x v="0"/>
    <n v="0.97718749999999999"/>
    <n v="41"/>
    <n v="78"/>
    <x v="1"/>
    <s v="USD"/>
    <n v="1440824400"/>
    <n v="1441170000"/>
    <b v="0"/>
    <b v="0"/>
    <s v="technology/wearables"/>
    <x v="2"/>
    <x v="8"/>
  </r>
  <r>
    <x v="240"/>
    <s v="Pitts-Reed"/>
    <s v="Vision-oriented dynamic service-desk"/>
    <n v="29400"/>
    <n v="123124"/>
    <x v="1"/>
    <n v="4.1878911564625847"/>
    <n v="1784"/>
    <n v="16"/>
    <x v="1"/>
    <s v="USD"/>
    <n v="1281070800"/>
    <n v="1281157200"/>
    <b v="0"/>
    <b v="0"/>
    <s v="theater/plays"/>
    <x v="3"/>
    <x v="3"/>
  </r>
  <r>
    <x v="241"/>
    <s v="Gonzalez-Martinez"/>
    <s v="Vision-oriented actuating open system"/>
    <n v="168500"/>
    <n v="171729"/>
    <x v="1"/>
    <n v="1.0191632047477746"/>
    <n v="1684"/>
    <n v="100"/>
    <x v="2"/>
    <s v="AUD"/>
    <n v="1397365200"/>
    <n v="1398229200"/>
    <b v="0"/>
    <b v="1"/>
    <s v="publishing/nonfiction"/>
    <x v="5"/>
    <x v="9"/>
  </r>
  <r>
    <x v="242"/>
    <s v="Hill, Martin and Garcia"/>
    <s v="Sharable scalable core"/>
    <n v="8400"/>
    <n v="10729"/>
    <x v="1"/>
    <n v="1.2772619047619047"/>
    <n v="250"/>
    <n v="34"/>
    <x v="1"/>
    <s v="USD"/>
    <n v="1494392400"/>
    <n v="1495256400"/>
    <b v="0"/>
    <b v="1"/>
    <s v="music/rock"/>
    <x v="1"/>
    <x v="1"/>
  </r>
  <r>
    <x v="243"/>
    <s v="Garcia PLC"/>
    <s v="Customer-focused attitude-oriented function"/>
    <n v="2300"/>
    <n v="10240"/>
    <x v="1"/>
    <n v="4.4521739130434783"/>
    <n v="238"/>
    <n v="10"/>
    <x v="1"/>
    <s v="USD"/>
    <n v="1520143200"/>
    <n v="1520402400"/>
    <b v="0"/>
    <b v="0"/>
    <s v="theater/plays"/>
    <x v="3"/>
    <x v="3"/>
  </r>
  <r>
    <x v="244"/>
    <s v="Herring-Bailey"/>
    <s v="Reverse-engineered system-worthy extranet"/>
    <n v="700"/>
    <n v="3988"/>
    <x v="1"/>
    <n v="5.6971428571428575"/>
    <n v="53"/>
    <n v="13"/>
    <x v="1"/>
    <s v="USD"/>
    <n v="1405314000"/>
    <n v="1409806800"/>
    <b v="0"/>
    <b v="0"/>
    <s v="theater/plays"/>
    <x v="3"/>
    <x v="3"/>
  </r>
  <r>
    <x v="245"/>
    <s v="Russell-Gardner"/>
    <s v="Re-engineered systematic monitoring"/>
    <n v="2900"/>
    <n v="14771"/>
    <x v="1"/>
    <n v="5.0934482758620687"/>
    <n v="214"/>
    <n v="14"/>
    <x v="1"/>
    <s v="USD"/>
    <n v="1396846800"/>
    <n v="1396933200"/>
    <b v="0"/>
    <b v="0"/>
    <s v="theater/plays"/>
    <x v="3"/>
    <x v="3"/>
  </r>
  <r>
    <x v="246"/>
    <s v="Walters-Carter"/>
    <s v="Seamless value-added standardization"/>
    <n v="4500"/>
    <n v="14649"/>
    <x v="1"/>
    <n v="3.2553333333333332"/>
    <n v="222"/>
    <n v="20"/>
    <x v="1"/>
    <s v="USD"/>
    <n v="1375678800"/>
    <n v="1376024400"/>
    <b v="0"/>
    <b v="0"/>
    <s v="technology/web"/>
    <x v="2"/>
    <x v="2"/>
  </r>
  <r>
    <x v="247"/>
    <s v="Johnson, Patterson and Montoya"/>
    <s v="Triple-buffered fresh-thinking frame"/>
    <n v="19800"/>
    <n v="184658"/>
    <x v="1"/>
    <n v="9.3261616161616168"/>
    <n v="1884"/>
    <n v="11"/>
    <x v="1"/>
    <s v="USD"/>
    <n v="1482386400"/>
    <n v="1483682400"/>
    <b v="0"/>
    <b v="1"/>
    <s v="publishing/fiction"/>
    <x v="5"/>
    <x v="13"/>
  </r>
  <r>
    <x v="248"/>
    <s v="Roberts and Sons"/>
    <s v="Streamlined holistic knowledgebase"/>
    <n v="6200"/>
    <n v="13103"/>
    <x v="1"/>
    <n v="2.1133870967741935"/>
    <n v="218"/>
    <n v="28"/>
    <x v="2"/>
    <s v="AUD"/>
    <n v="1420005600"/>
    <n v="1420437600"/>
    <b v="0"/>
    <b v="0"/>
    <s v="games/mobile games"/>
    <x v="6"/>
    <x v="20"/>
  </r>
  <r>
    <x v="249"/>
    <s v="Avila-Nelson"/>
    <s v="Up-sized intermediate website"/>
    <n v="61500"/>
    <n v="168095"/>
    <x v="1"/>
    <n v="2.7332520325203253"/>
    <n v="6465"/>
    <n v="10"/>
    <x v="1"/>
    <s v="USD"/>
    <n v="1420178400"/>
    <n v="1420783200"/>
    <b v="0"/>
    <b v="0"/>
    <s v="publishing/translations"/>
    <x v="5"/>
    <x v="18"/>
  </r>
  <r>
    <x v="250"/>
    <s v="Robbins and Sons"/>
    <s v="Future-proofed directional synergy"/>
    <n v="100"/>
    <n v="3"/>
    <x v="0"/>
    <n v="0.03"/>
    <n v="1"/>
    <n v="100"/>
    <x v="1"/>
    <s v="USD"/>
    <n v="1264399200"/>
    <n v="1267423200"/>
    <b v="0"/>
    <b v="0"/>
    <s v="music/rock"/>
    <x v="1"/>
    <x v="1"/>
  </r>
  <r>
    <x v="251"/>
    <s v="Singleton Ltd"/>
    <s v="Enhanced user-facing function"/>
    <n v="7100"/>
    <n v="3840"/>
    <x v="0"/>
    <n v="0.54084507042253516"/>
    <n v="101"/>
    <n v="70"/>
    <x v="1"/>
    <s v="USD"/>
    <n v="1355032800"/>
    <n v="1355205600"/>
    <b v="0"/>
    <b v="0"/>
    <s v="theater/plays"/>
    <x v="3"/>
    <x v="3"/>
  </r>
  <r>
    <x v="252"/>
    <s v="Perez PLC"/>
    <s v="Operative bandwidth-monitored interface"/>
    <n v="1000"/>
    <n v="6263"/>
    <x v="1"/>
    <n v="6.2629999999999999"/>
    <n v="59"/>
    <n v="17"/>
    <x v="1"/>
    <s v="USD"/>
    <n v="1382677200"/>
    <n v="1383109200"/>
    <b v="0"/>
    <b v="0"/>
    <s v="theater/plays"/>
    <x v="3"/>
    <x v="3"/>
  </r>
  <r>
    <x v="253"/>
    <s v="Rogers, Jacobs and Jackson"/>
    <s v="Upgradable multi-state instruction set"/>
    <n v="121500"/>
    <n v="108161"/>
    <x v="0"/>
    <n v="0.8902139917695473"/>
    <n v="1335"/>
    <n v="91"/>
    <x v="0"/>
    <s v="CAD"/>
    <n v="1302238800"/>
    <n v="1303275600"/>
    <b v="0"/>
    <b v="0"/>
    <s v="film &amp; video/drama"/>
    <x v="4"/>
    <x v="6"/>
  </r>
  <r>
    <x v="254"/>
    <s v="Barry Group"/>
    <s v="De-engineered static Local Area Network"/>
    <n v="4600"/>
    <n v="8505"/>
    <x v="1"/>
    <n v="1.8489130434782608"/>
    <n v="88"/>
    <n v="52"/>
    <x v="1"/>
    <s v="USD"/>
    <n v="1487656800"/>
    <n v="1487829600"/>
    <b v="0"/>
    <b v="0"/>
    <s v="publishing/nonfiction"/>
    <x v="5"/>
    <x v="9"/>
  </r>
  <r>
    <x v="255"/>
    <s v="Rosales, Branch and Harmon"/>
    <s v="Upgradable grid-enabled superstructure"/>
    <n v="80500"/>
    <n v="96735"/>
    <x v="1"/>
    <n v="1.2016770186335404"/>
    <n v="1697"/>
    <n v="47"/>
    <x v="1"/>
    <s v="USD"/>
    <n v="1297836000"/>
    <n v="1298268000"/>
    <b v="0"/>
    <b v="1"/>
    <s v="music/rock"/>
    <x v="1"/>
    <x v="1"/>
  </r>
  <r>
    <x v="256"/>
    <s v="Smith-Reid"/>
    <s v="Optimized actuating toolset"/>
    <n v="4100"/>
    <n v="959"/>
    <x v="0"/>
    <n v="0.23390243902439026"/>
    <n v="15"/>
    <n v="273"/>
    <x v="4"/>
    <s v="GBP"/>
    <n v="1453615200"/>
    <n v="1456812000"/>
    <b v="0"/>
    <b v="0"/>
    <s v="music/rock"/>
    <x v="1"/>
    <x v="1"/>
  </r>
  <r>
    <x v="257"/>
    <s v="Williams Inc"/>
    <s v="Decentralized exuding strategy"/>
    <n v="5700"/>
    <n v="8322"/>
    <x v="1"/>
    <n v="1.46"/>
    <n v="92"/>
    <n v="62"/>
    <x v="1"/>
    <s v="USD"/>
    <n v="1362463200"/>
    <n v="1363669200"/>
    <b v="0"/>
    <b v="0"/>
    <s v="theater/plays"/>
    <x v="3"/>
    <x v="3"/>
  </r>
  <r>
    <x v="258"/>
    <s v="Duncan, Mcdonald and Miller"/>
    <s v="Assimilated coherent hardware"/>
    <n v="5000"/>
    <n v="13424"/>
    <x v="1"/>
    <n v="2.6848000000000001"/>
    <n v="186"/>
    <n v="27"/>
    <x v="1"/>
    <s v="USD"/>
    <n v="1481176800"/>
    <n v="1482904800"/>
    <b v="0"/>
    <b v="1"/>
    <s v="theater/plays"/>
    <x v="3"/>
    <x v="3"/>
  </r>
  <r>
    <x v="259"/>
    <s v="Watkins Ltd"/>
    <s v="Multi-channeled responsive implementation"/>
    <n v="1800"/>
    <n v="10755"/>
    <x v="1"/>
    <n v="5.9749999999999996"/>
    <n v="138"/>
    <n v="13"/>
    <x v="1"/>
    <s v="USD"/>
    <n v="1354946400"/>
    <n v="1356588000"/>
    <b v="1"/>
    <b v="0"/>
    <s v="photography/photography books"/>
    <x v="7"/>
    <x v="14"/>
  </r>
  <r>
    <x v="260"/>
    <s v="Allen-Jones"/>
    <s v="Centralized modular initiative"/>
    <n v="6300"/>
    <n v="9935"/>
    <x v="1"/>
    <n v="1.5769841269841269"/>
    <n v="261"/>
    <n v="24"/>
    <x v="1"/>
    <s v="USD"/>
    <n v="1348808400"/>
    <n v="1349845200"/>
    <b v="0"/>
    <b v="0"/>
    <s v="music/rock"/>
    <x v="1"/>
    <x v="1"/>
  </r>
  <r>
    <x v="261"/>
    <s v="Mason-Smith"/>
    <s v="Reverse-engineered cohesive migration"/>
    <n v="84300"/>
    <n v="26303"/>
    <x v="0"/>
    <n v="0.31201660735468567"/>
    <n v="454"/>
    <n v="186"/>
    <x v="1"/>
    <s v="USD"/>
    <n v="1282712400"/>
    <n v="1283058000"/>
    <b v="0"/>
    <b v="1"/>
    <s v="music/rock"/>
    <x v="1"/>
    <x v="1"/>
  </r>
  <r>
    <x v="262"/>
    <s v="Lloyd, Kennedy and Davis"/>
    <s v="Compatible multimedia hub"/>
    <n v="1700"/>
    <n v="5328"/>
    <x v="1"/>
    <n v="3.1341176470588237"/>
    <n v="107"/>
    <n v="16"/>
    <x v="1"/>
    <s v="USD"/>
    <n v="1301979600"/>
    <n v="1304226000"/>
    <b v="0"/>
    <b v="1"/>
    <s v="music/indie rock"/>
    <x v="1"/>
    <x v="7"/>
  </r>
  <r>
    <x v="263"/>
    <s v="Walker Ltd"/>
    <s v="Organic eco-centric success"/>
    <n v="2900"/>
    <n v="10756"/>
    <x v="1"/>
    <n v="3.7089655172413791"/>
    <n v="199"/>
    <n v="15"/>
    <x v="1"/>
    <s v="USD"/>
    <n v="1263016800"/>
    <n v="1263016800"/>
    <b v="0"/>
    <b v="0"/>
    <s v="photography/photography books"/>
    <x v="7"/>
    <x v="14"/>
  </r>
  <r>
    <x v="264"/>
    <s v="Gordon PLC"/>
    <s v="Virtual reciprocal policy"/>
    <n v="45600"/>
    <n v="165375"/>
    <x v="1"/>
    <n v="3.6266447368421053"/>
    <n v="5512"/>
    <n v="8"/>
    <x v="1"/>
    <s v="USD"/>
    <n v="1360648800"/>
    <n v="1362031200"/>
    <b v="0"/>
    <b v="0"/>
    <s v="theater/plays"/>
    <x v="3"/>
    <x v="3"/>
  </r>
  <r>
    <x v="265"/>
    <s v="Lee and Sons"/>
    <s v="Persevering interactive emulation"/>
    <n v="4900"/>
    <n v="6031"/>
    <x v="1"/>
    <n v="1.2308163265306122"/>
    <n v="86"/>
    <n v="57"/>
    <x v="1"/>
    <s v="USD"/>
    <n v="1451800800"/>
    <n v="1455602400"/>
    <b v="0"/>
    <b v="0"/>
    <s v="theater/plays"/>
    <x v="3"/>
    <x v="3"/>
  </r>
  <r>
    <x v="266"/>
    <s v="Cole LLC"/>
    <s v="Proactive responsive emulation"/>
    <n v="111900"/>
    <n v="85902"/>
    <x v="0"/>
    <n v="0.76766756032171579"/>
    <n v="3182"/>
    <n v="35"/>
    <x v="6"/>
    <s v="EUR"/>
    <n v="1415340000"/>
    <n v="1418191200"/>
    <b v="0"/>
    <b v="1"/>
    <s v="music/jazz"/>
    <x v="1"/>
    <x v="17"/>
  </r>
  <r>
    <x v="267"/>
    <s v="Acosta PLC"/>
    <s v="Extended eco-centric function"/>
    <n v="61600"/>
    <n v="143910"/>
    <x v="1"/>
    <n v="2.3362012987012988"/>
    <n v="2768"/>
    <n v="22"/>
    <x v="2"/>
    <s v="AUD"/>
    <n v="1351054800"/>
    <n v="1352440800"/>
    <b v="0"/>
    <b v="0"/>
    <s v="theater/plays"/>
    <x v="3"/>
    <x v="3"/>
  </r>
  <r>
    <x v="268"/>
    <s v="Brown-Mckee"/>
    <s v="Networked optimal productivity"/>
    <n v="1500"/>
    <n v="2708"/>
    <x v="1"/>
    <n v="1.8053333333333332"/>
    <n v="48"/>
    <n v="31"/>
    <x v="1"/>
    <s v="USD"/>
    <n v="1349326800"/>
    <n v="1353304800"/>
    <b v="0"/>
    <b v="0"/>
    <s v="film &amp; video/documentary"/>
    <x v="4"/>
    <x v="4"/>
  </r>
  <r>
    <x v="269"/>
    <s v="Miles and Sons"/>
    <s v="Persistent attitude-oriented approach"/>
    <n v="3500"/>
    <n v="8842"/>
    <x v="1"/>
    <n v="2.5262857142857142"/>
    <n v="87"/>
    <n v="40"/>
    <x v="1"/>
    <s v="USD"/>
    <n v="1548914400"/>
    <n v="1550728800"/>
    <b v="0"/>
    <b v="0"/>
    <s v="film &amp; video/television"/>
    <x v="4"/>
    <x v="19"/>
  </r>
  <r>
    <x v="270"/>
    <s v="Sawyer, Horton and Williams"/>
    <s v="Triple-buffered 4thgeneration toolset"/>
    <n v="173900"/>
    <n v="47260"/>
    <x v="3"/>
    <n v="0.27176538240368026"/>
    <n v="1890"/>
    <n v="92"/>
    <x v="1"/>
    <s v="USD"/>
    <n v="1291269600"/>
    <n v="1291442400"/>
    <b v="0"/>
    <b v="0"/>
    <s v="games/video games"/>
    <x v="6"/>
    <x v="11"/>
  </r>
  <r>
    <x v="271"/>
    <s v="Foley-Cox"/>
    <s v="Progressive zero administration leverage"/>
    <n v="153700"/>
    <n v="1953"/>
    <x v="2"/>
    <n v="1.2706571242680547E-2"/>
    <n v="61"/>
    <n v="2520"/>
    <x v="1"/>
    <s v="USD"/>
    <n v="1449468000"/>
    <n v="1452146400"/>
    <b v="0"/>
    <b v="0"/>
    <s v="photography/photography books"/>
    <x v="7"/>
    <x v="14"/>
  </r>
  <r>
    <x v="272"/>
    <s v="Horton, Morrison and Clark"/>
    <s v="Networked radical neural-net"/>
    <n v="51100"/>
    <n v="155349"/>
    <x v="1"/>
    <n v="3.0400978473581213"/>
    <n v="1894"/>
    <n v="27"/>
    <x v="1"/>
    <s v="USD"/>
    <n v="1562734800"/>
    <n v="1564894800"/>
    <b v="0"/>
    <b v="1"/>
    <s v="theater/plays"/>
    <x v="3"/>
    <x v="3"/>
  </r>
  <r>
    <x v="273"/>
    <s v="Thomas and Sons"/>
    <s v="Re-engineered heuristic forecast"/>
    <n v="7800"/>
    <n v="10704"/>
    <x v="1"/>
    <n v="1.3723076923076922"/>
    <n v="282"/>
    <n v="28"/>
    <x v="0"/>
    <s v="CAD"/>
    <n v="1505624400"/>
    <n v="1505883600"/>
    <b v="0"/>
    <b v="0"/>
    <s v="theater/plays"/>
    <x v="3"/>
    <x v="3"/>
  </r>
  <r>
    <x v="274"/>
    <s v="Morgan-Jenkins"/>
    <s v="Fully-configurable background algorithm"/>
    <n v="2400"/>
    <n v="773"/>
    <x v="0"/>
    <n v="0.32208333333333333"/>
    <n v="15"/>
    <n v="160"/>
    <x v="1"/>
    <s v="USD"/>
    <n v="1509948000"/>
    <n v="1510380000"/>
    <b v="0"/>
    <b v="0"/>
    <s v="theater/plays"/>
    <x v="3"/>
    <x v="3"/>
  </r>
  <r>
    <x v="275"/>
    <s v="Ward, Sanchez and Kemp"/>
    <s v="Stand-alone discrete Graphical User Interface"/>
    <n v="3900"/>
    <n v="9419"/>
    <x v="1"/>
    <n v="2.4151282051282053"/>
    <n v="116"/>
    <n v="34"/>
    <x v="1"/>
    <s v="USD"/>
    <n v="1554526800"/>
    <n v="1555218000"/>
    <b v="0"/>
    <b v="0"/>
    <s v="publishing/translations"/>
    <x v="5"/>
    <x v="18"/>
  </r>
  <r>
    <x v="276"/>
    <s v="Fields Ltd"/>
    <s v="Front-line foreground project"/>
    <n v="5500"/>
    <n v="5324"/>
    <x v="0"/>
    <n v="0.96799999999999997"/>
    <n v="133"/>
    <n v="41"/>
    <x v="1"/>
    <s v="USD"/>
    <n v="1334811600"/>
    <n v="1335243600"/>
    <b v="0"/>
    <b v="1"/>
    <s v="games/video games"/>
    <x v="6"/>
    <x v="11"/>
  </r>
  <r>
    <x v="277"/>
    <s v="Ramos-Mitchell"/>
    <s v="Persevering system-worthy info-mediaries"/>
    <n v="700"/>
    <n v="7465"/>
    <x v="1"/>
    <n v="10.664285714285715"/>
    <n v="83"/>
    <n v="8"/>
    <x v="1"/>
    <s v="USD"/>
    <n v="1279515600"/>
    <n v="1279688400"/>
    <b v="0"/>
    <b v="0"/>
    <s v="theater/plays"/>
    <x v="3"/>
    <x v="3"/>
  </r>
  <r>
    <x v="278"/>
    <s v="Higgins, Davis and Salazar"/>
    <s v="Distributed multi-tasking strategy"/>
    <n v="2700"/>
    <n v="8799"/>
    <x v="1"/>
    <n v="3.2588888888888889"/>
    <n v="91"/>
    <n v="30"/>
    <x v="1"/>
    <s v="USD"/>
    <n v="1353909600"/>
    <n v="1356069600"/>
    <b v="0"/>
    <b v="0"/>
    <s v="technology/web"/>
    <x v="2"/>
    <x v="2"/>
  </r>
  <r>
    <x v="279"/>
    <s v="Smith-Jenkins"/>
    <s v="Vision-oriented methodical application"/>
    <n v="8000"/>
    <n v="13656"/>
    <x v="1"/>
    <n v="1.7070000000000001"/>
    <n v="546"/>
    <n v="15"/>
    <x v="1"/>
    <s v="USD"/>
    <n v="1535950800"/>
    <n v="1536210000"/>
    <b v="0"/>
    <b v="0"/>
    <s v="theater/plays"/>
    <x v="3"/>
    <x v="3"/>
  </r>
  <r>
    <x v="280"/>
    <s v="Braun PLC"/>
    <s v="Function-based high-level infrastructure"/>
    <n v="2500"/>
    <n v="14536"/>
    <x v="1"/>
    <n v="5.8144"/>
    <n v="393"/>
    <n v="6"/>
    <x v="1"/>
    <s v="USD"/>
    <n v="1511244000"/>
    <n v="1511762400"/>
    <b v="0"/>
    <b v="0"/>
    <s v="film &amp; video/animation"/>
    <x v="4"/>
    <x v="10"/>
  </r>
  <r>
    <x v="281"/>
    <s v="Drake PLC"/>
    <s v="Profound object-oriented paradigm"/>
    <n v="164500"/>
    <n v="150552"/>
    <x v="0"/>
    <n v="0.91520972644376897"/>
    <n v="2062"/>
    <n v="80"/>
    <x v="1"/>
    <s v="USD"/>
    <n v="1331445600"/>
    <n v="1333256400"/>
    <b v="0"/>
    <b v="1"/>
    <s v="theater/plays"/>
    <x v="3"/>
    <x v="3"/>
  </r>
  <r>
    <x v="282"/>
    <s v="Ross, Kelly and Brown"/>
    <s v="Virtual contextually-based circuit"/>
    <n v="8400"/>
    <n v="9076"/>
    <x v="1"/>
    <n v="1.0804761904761904"/>
    <n v="133"/>
    <n v="63"/>
    <x v="1"/>
    <s v="USD"/>
    <n v="1480226400"/>
    <n v="1480744800"/>
    <b v="0"/>
    <b v="1"/>
    <s v="film &amp; video/television"/>
    <x v="4"/>
    <x v="19"/>
  </r>
  <r>
    <x v="283"/>
    <s v="Lucas-Mullins"/>
    <s v="Business-focused dynamic instruction set"/>
    <n v="8100"/>
    <n v="1517"/>
    <x v="0"/>
    <n v="0.18728395061728395"/>
    <n v="29"/>
    <n v="279"/>
    <x v="3"/>
    <s v="DKK"/>
    <n v="1464584400"/>
    <n v="1465016400"/>
    <b v="0"/>
    <b v="0"/>
    <s v="music/rock"/>
    <x v="1"/>
    <x v="1"/>
  </r>
  <r>
    <x v="284"/>
    <s v="Tran LLC"/>
    <s v="Ameliorated fresh-thinking protocol"/>
    <n v="9800"/>
    <n v="8153"/>
    <x v="0"/>
    <n v="0.83193877551020412"/>
    <n v="132"/>
    <n v="74"/>
    <x v="1"/>
    <s v="USD"/>
    <n v="1335848400"/>
    <n v="1336280400"/>
    <b v="0"/>
    <b v="0"/>
    <s v="technology/web"/>
    <x v="2"/>
    <x v="2"/>
  </r>
  <r>
    <x v="285"/>
    <s v="Dawson, Brady and Gilbert"/>
    <s v="Front-line optimizing emulation"/>
    <n v="900"/>
    <n v="6357"/>
    <x v="1"/>
    <n v="7.0633333333333335"/>
    <n v="254"/>
    <n v="4"/>
    <x v="1"/>
    <s v="USD"/>
    <n v="1473483600"/>
    <n v="1476766800"/>
    <b v="0"/>
    <b v="0"/>
    <s v="theater/plays"/>
    <x v="3"/>
    <x v="3"/>
  </r>
  <r>
    <x v="286"/>
    <s v="Obrien-Aguirre"/>
    <s v="Devolved uniform complexity"/>
    <n v="112100"/>
    <n v="19557"/>
    <x v="3"/>
    <n v="0.17446030330062445"/>
    <n v="184"/>
    <n v="609"/>
    <x v="1"/>
    <s v="USD"/>
    <n v="1479880800"/>
    <n v="1480485600"/>
    <b v="0"/>
    <b v="0"/>
    <s v="theater/plays"/>
    <x v="3"/>
    <x v="3"/>
  </r>
  <r>
    <x v="287"/>
    <s v="Ferguson PLC"/>
    <s v="Public-key intangible superstructure"/>
    <n v="6300"/>
    <n v="13213"/>
    <x v="1"/>
    <n v="2.0973015873015872"/>
    <n v="176"/>
    <n v="36"/>
    <x v="1"/>
    <s v="USD"/>
    <n v="1430197200"/>
    <n v="1430197200"/>
    <b v="0"/>
    <b v="0"/>
    <s v="music/electric music"/>
    <x v="1"/>
    <x v="5"/>
  </r>
  <r>
    <x v="288"/>
    <s v="Garcia Ltd"/>
    <s v="Secured global success"/>
    <n v="5600"/>
    <n v="5476"/>
    <x v="0"/>
    <n v="0.97785714285714287"/>
    <n v="137"/>
    <n v="41"/>
    <x v="3"/>
    <s v="DKK"/>
    <n v="1331701200"/>
    <n v="1331787600"/>
    <b v="0"/>
    <b v="1"/>
    <s v="music/metal"/>
    <x v="1"/>
    <x v="16"/>
  </r>
  <r>
    <x v="289"/>
    <s v="Smith, Love and Smith"/>
    <s v="Grass-roots mission-critical capability"/>
    <n v="800"/>
    <n v="13474"/>
    <x v="1"/>
    <n v="16.842500000000001"/>
    <n v="337"/>
    <n v="2"/>
    <x v="0"/>
    <s v="CAD"/>
    <n v="1438578000"/>
    <n v="1438837200"/>
    <b v="0"/>
    <b v="0"/>
    <s v="theater/plays"/>
    <x v="3"/>
    <x v="3"/>
  </r>
  <r>
    <x v="290"/>
    <s v="Wilson, Hall and Osborne"/>
    <s v="Advanced global data-warehouse"/>
    <n v="168600"/>
    <n v="91722"/>
    <x v="0"/>
    <n v="0.54402135231316728"/>
    <n v="908"/>
    <n v="186"/>
    <x v="1"/>
    <s v="USD"/>
    <n v="1368162000"/>
    <n v="1370926800"/>
    <b v="0"/>
    <b v="1"/>
    <s v="film &amp; video/documentary"/>
    <x v="4"/>
    <x v="4"/>
  </r>
  <r>
    <x v="291"/>
    <s v="Bell, Grimes and Kerr"/>
    <s v="Self-enabling uniform complexity"/>
    <n v="1800"/>
    <n v="8219"/>
    <x v="1"/>
    <n v="4.5661111111111108"/>
    <n v="107"/>
    <n v="17"/>
    <x v="1"/>
    <s v="USD"/>
    <n v="1318654800"/>
    <n v="1319000400"/>
    <b v="1"/>
    <b v="0"/>
    <s v="technology/web"/>
    <x v="2"/>
    <x v="2"/>
  </r>
  <r>
    <x v="292"/>
    <s v="Ho-Harris"/>
    <s v="Versatile cohesive encoding"/>
    <n v="7300"/>
    <n v="717"/>
    <x v="0"/>
    <n v="9.8219178082191785E-2"/>
    <n v="10"/>
    <n v="730"/>
    <x v="1"/>
    <s v="USD"/>
    <n v="1331874000"/>
    <n v="1333429200"/>
    <b v="0"/>
    <b v="0"/>
    <s v="food/food trucks"/>
    <x v="0"/>
    <x v="0"/>
  </r>
  <r>
    <x v="293"/>
    <s v="Ross Group"/>
    <s v="Organized executive solution"/>
    <n v="6500"/>
    <n v="1065"/>
    <x v="3"/>
    <n v="0.16384615384615384"/>
    <n v="32"/>
    <n v="203"/>
    <x v="6"/>
    <s v="EUR"/>
    <n v="1286254800"/>
    <n v="1287032400"/>
    <b v="0"/>
    <b v="0"/>
    <s v="theater/plays"/>
    <x v="3"/>
    <x v="3"/>
  </r>
  <r>
    <x v="294"/>
    <s v="Turner-Davis"/>
    <s v="Automated local emulation"/>
    <n v="600"/>
    <n v="8038"/>
    <x v="1"/>
    <n v="13.396666666666667"/>
    <n v="183"/>
    <n v="3"/>
    <x v="1"/>
    <s v="USD"/>
    <n v="1540530000"/>
    <n v="1541570400"/>
    <b v="0"/>
    <b v="0"/>
    <s v="theater/plays"/>
    <x v="3"/>
    <x v="3"/>
  </r>
  <r>
    <x v="295"/>
    <s v="Smith, Jackson and Herrera"/>
    <s v="Enterprise-wide intermediate middleware"/>
    <n v="192900"/>
    <n v="68769"/>
    <x v="0"/>
    <n v="0.35650077760497667"/>
    <n v="1910"/>
    <n v="101"/>
    <x v="5"/>
    <s v="CHF"/>
    <n v="1381813200"/>
    <n v="1383976800"/>
    <b v="0"/>
    <b v="0"/>
    <s v="theater/plays"/>
    <x v="3"/>
    <x v="3"/>
  </r>
  <r>
    <x v="296"/>
    <s v="Smith-Hess"/>
    <s v="Grass-roots real-time Local Area Network"/>
    <n v="6100"/>
    <n v="3352"/>
    <x v="0"/>
    <n v="0.54950819672131146"/>
    <n v="38"/>
    <n v="161"/>
    <x v="2"/>
    <s v="AUD"/>
    <n v="1548655200"/>
    <n v="1550556000"/>
    <b v="0"/>
    <b v="0"/>
    <s v="theater/plays"/>
    <x v="3"/>
    <x v="3"/>
  </r>
  <r>
    <x v="297"/>
    <s v="Brown, Herring and Bass"/>
    <s v="Organized client-driven capacity"/>
    <n v="7200"/>
    <n v="6785"/>
    <x v="0"/>
    <n v="0.94236111111111109"/>
    <n v="104"/>
    <n v="69"/>
    <x v="2"/>
    <s v="AUD"/>
    <n v="1389679200"/>
    <n v="1390456800"/>
    <b v="0"/>
    <b v="1"/>
    <s v="theater/plays"/>
    <x v="3"/>
    <x v="3"/>
  </r>
  <r>
    <x v="298"/>
    <s v="Chase, Garcia and Johnson"/>
    <s v="Adaptive intangible database"/>
    <n v="3500"/>
    <n v="5037"/>
    <x v="1"/>
    <n v="1.4391428571428571"/>
    <n v="72"/>
    <n v="49"/>
    <x v="1"/>
    <s v="USD"/>
    <n v="1456466400"/>
    <n v="1458018000"/>
    <b v="0"/>
    <b v="1"/>
    <s v="music/rock"/>
    <x v="1"/>
    <x v="1"/>
  </r>
  <r>
    <x v="299"/>
    <s v="Ramsey and Sons"/>
    <s v="Grass-roots contextually-based algorithm"/>
    <n v="3800"/>
    <n v="1954"/>
    <x v="0"/>
    <n v="0.51421052631578945"/>
    <n v="49"/>
    <n v="78"/>
    <x v="1"/>
    <s v="USD"/>
    <n v="1456984800"/>
    <n v="1461819600"/>
    <b v="0"/>
    <b v="0"/>
    <s v="food/food trucks"/>
    <x v="0"/>
    <x v="0"/>
  </r>
  <r>
    <x v="300"/>
    <s v="Cooke PLC"/>
    <s v="Focused executive core"/>
    <n v="100"/>
    <n v="5"/>
    <x v="0"/>
    <n v="0.05"/>
    <n v="1"/>
    <n v="100"/>
    <x v="3"/>
    <s v="DKK"/>
    <n v="1504069200"/>
    <n v="1504155600"/>
    <b v="0"/>
    <b v="1"/>
    <s v="publishing/nonfiction"/>
    <x v="5"/>
    <x v="9"/>
  </r>
  <r>
    <x v="301"/>
    <s v="Wong-Walker"/>
    <s v="Multi-channeled disintermediate policy"/>
    <n v="900"/>
    <n v="12102"/>
    <x v="1"/>
    <n v="13.446666666666667"/>
    <n v="295"/>
    <n v="3"/>
    <x v="1"/>
    <s v="USD"/>
    <n v="1424930400"/>
    <n v="1426395600"/>
    <b v="0"/>
    <b v="0"/>
    <s v="film &amp; video/documentary"/>
    <x v="4"/>
    <x v="4"/>
  </r>
  <r>
    <x v="302"/>
    <s v="Ferguson, Collins and Mata"/>
    <s v="Customizable bi-directional hardware"/>
    <n v="76100"/>
    <n v="24234"/>
    <x v="0"/>
    <n v="0.31844940867279897"/>
    <n v="245"/>
    <n v="311"/>
    <x v="1"/>
    <s v="USD"/>
    <n v="1535864400"/>
    <n v="1537074000"/>
    <b v="0"/>
    <b v="0"/>
    <s v="theater/plays"/>
    <x v="3"/>
    <x v="3"/>
  </r>
  <r>
    <x v="303"/>
    <s v="Guerrero, Flores and Jenkins"/>
    <s v="Networked optimal architecture"/>
    <n v="3400"/>
    <n v="2809"/>
    <x v="0"/>
    <n v="0.82617647058823529"/>
    <n v="32"/>
    <n v="106"/>
    <x v="1"/>
    <s v="USD"/>
    <n v="1452146400"/>
    <n v="1452578400"/>
    <b v="0"/>
    <b v="0"/>
    <s v="music/indie rock"/>
    <x v="1"/>
    <x v="7"/>
  </r>
  <r>
    <x v="304"/>
    <s v="Peterson PLC"/>
    <s v="User-friendly discrete benchmark"/>
    <n v="2100"/>
    <n v="11469"/>
    <x v="1"/>
    <n v="5.4614285714285717"/>
    <n v="142"/>
    <n v="15"/>
    <x v="1"/>
    <s v="USD"/>
    <n v="1470546000"/>
    <n v="1474088400"/>
    <b v="0"/>
    <b v="0"/>
    <s v="film &amp; video/documentary"/>
    <x v="4"/>
    <x v="4"/>
  </r>
  <r>
    <x v="305"/>
    <s v="Townsend Ltd"/>
    <s v="Grass-roots actuating policy"/>
    <n v="2800"/>
    <n v="8014"/>
    <x v="1"/>
    <n v="2.8621428571428571"/>
    <n v="85"/>
    <n v="33"/>
    <x v="1"/>
    <s v="USD"/>
    <n v="1458363600"/>
    <n v="1461906000"/>
    <b v="0"/>
    <b v="0"/>
    <s v="theater/plays"/>
    <x v="3"/>
    <x v="3"/>
  </r>
  <r>
    <x v="306"/>
    <s v="Rush, Reed and Hall"/>
    <s v="Enterprise-wide 3rdgeneration knowledge user"/>
    <n v="6500"/>
    <n v="514"/>
    <x v="0"/>
    <n v="7.9076923076923072E-2"/>
    <n v="7"/>
    <n v="929"/>
    <x v="1"/>
    <s v="USD"/>
    <n v="1500008400"/>
    <n v="1500267600"/>
    <b v="0"/>
    <b v="1"/>
    <s v="theater/plays"/>
    <x v="3"/>
    <x v="3"/>
  </r>
  <r>
    <x v="307"/>
    <s v="Salazar-Dodson"/>
    <s v="Face-to-face zero tolerance moderator"/>
    <n v="32900"/>
    <n v="43473"/>
    <x v="1"/>
    <n v="1.3213677811550153"/>
    <n v="659"/>
    <n v="50"/>
    <x v="3"/>
    <s v="DKK"/>
    <n v="1338958800"/>
    <n v="1340686800"/>
    <b v="0"/>
    <b v="1"/>
    <s v="publishing/fiction"/>
    <x v="5"/>
    <x v="13"/>
  </r>
  <r>
    <x v="308"/>
    <s v="Davis Ltd"/>
    <s v="Grass-roots optimizing projection"/>
    <n v="118200"/>
    <n v="87560"/>
    <x v="0"/>
    <n v="0.74077834179357027"/>
    <n v="803"/>
    <n v="147"/>
    <x v="1"/>
    <s v="USD"/>
    <n v="1303102800"/>
    <n v="1303189200"/>
    <b v="0"/>
    <b v="0"/>
    <s v="theater/plays"/>
    <x v="3"/>
    <x v="3"/>
  </r>
  <r>
    <x v="309"/>
    <s v="Harris-Perry"/>
    <s v="User-centric 6thgeneration attitude"/>
    <n v="4100"/>
    <n v="3087"/>
    <x v="3"/>
    <n v="0.75292682926829269"/>
    <n v="75"/>
    <n v="55"/>
    <x v="1"/>
    <s v="USD"/>
    <n v="1316581200"/>
    <n v="1318309200"/>
    <b v="0"/>
    <b v="1"/>
    <s v="music/indie rock"/>
    <x v="1"/>
    <x v="7"/>
  </r>
  <r>
    <x v="310"/>
    <s v="Velazquez, Hunt and Ortiz"/>
    <s v="Switchable zero tolerance website"/>
    <n v="7800"/>
    <n v="1586"/>
    <x v="0"/>
    <n v="0.20333333333333334"/>
    <n v="16"/>
    <n v="488"/>
    <x v="1"/>
    <s v="USD"/>
    <n v="1270789200"/>
    <n v="1272171600"/>
    <b v="0"/>
    <b v="0"/>
    <s v="games/video games"/>
    <x v="6"/>
    <x v="11"/>
  </r>
  <r>
    <x v="311"/>
    <s v="Flores PLC"/>
    <s v="Focused real-time help-desk"/>
    <n v="6300"/>
    <n v="12812"/>
    <x v="1"/>
    <n v="2.0336507936507937"/>
    <n v="121"/>
    <n v="52"/>
    <x v="1"/>
    <s v="USD"/>
    <n v="1297836000"/>
    <n v="1298872800"/>
    <b v="0"/>
    <b v="0"/>
    <s v="theater/plays"/>
    <x v="3"/>
    <x v="3"/>
  </r>
  <r>
    <x v="312"/>
    <s v="Martinez LLC"/>
    <s v="Robust impactful approach"/>
    <n v="59100"/>
    <n v="183345"/>
    <x v="1"/>
    <n v="3.1022842639593908"/>
    <n v="3742"/>
    <n v="16"/>
    <x v="1"/>
    <s v="USD"/>
    <n v="1382677200"/>
    <n v="1383282000"/>
    <b v="0"/>
    <b v="0"/>
    <s v="theater/plays"/>
    <x v="3"/>
    <x v="3"/>
  </r>
  <r>
    <x v="313"/>
    <s v="Miller-Irwin"/>
    <s v="Secured maximized policy"/>
    <n v="2200"/>
    <n v="8697"/>
    <x v="1"/>
    <n v="3.9531818181818181"/>
    <n v="223"/>
    <n v="10"/>
    <x v="1"/>
    <s v="USD"/>
    <n v="1330322400"/>
    <n v="1330495200"/>
    <b v="0"/>
    <b v="0"/>
    <s v="music/rock"/>
    <x v="1"/>
    <x v="1"/>
  </r>
  <r>
    <x v="314"/>
    <s v="Sanchez-Morgan"/>
    <s v="Realigned upward-trending strategy"/>
    <n v="1400"/>
    <n v="4126"/>
    <x v="1"/>
    <n v="2.9471428571428571"/>
    <n v="133"/>
    <n v="11"/>
    <x v="1"/>
    <s v="USD"/>
    <n v="1552366800"/>
    <n v="1552798800"/>
    <b v="0"/>
    <b v="1"/>
    <s v="film &amp; video/documentary"/>
    <x v="4"/>
    <x v="4"/>
  </r>
  <r>
    <x v="315"/>
    <s v="Lopez, Adams and Johnson"/>
    <s v="Open-source interactive knowledge user"/>
    <n v="9500"/>
    <n v="3220"/>
    <x v="0"/>
    <n v="0.33894736842105261"/>
    <n v="31"/>
    <n v="306"/>
    <x v="1"/>
    <s v="USD"/>
    <n v="1400907600"/>
    <n v="1403413200"/>
    <b v="0"/>
    <b v="0"/>
    <s v="theater/plays"/>
    <x v="3"/>
    <x v="3"/>
  </r>
  <r>
    <x v="316"/>
    <s v="Martin-Marshall"/>
    <s v="Configurable demand-driven matrix"/>
    <n v="9600"/>
    <n v="6401"/>
    <x v="0"/>
    <n v="0.66677083333333331"/>
    <n v="108"/>
    <n v="89"/>
    <x v="6"/>
    <s v="EUR"/>
    <n v="1574143200"/>
    <n v="1574229600"/>
    <b v="0"/>
    <b v="1"/>
    <s v="food/food trucks"/>
    <x v="0"/>
    <x v="0"/>
  </r>
  <r>
    <x v="317"/>
    <s v="Summers PLC"/>
    <s v="Cross-group coherent hierarchy"/>
    <n v="6600"/>
    <n v="1269"/>
    <x v="0"/>
    <n v="0.19227272727272726"/>
    <n v="30"/>
    <n v="220"/>
    <x v="1"/>
    <s v="USD"/>
    <n v="1494738000"/>
    <n v="1495861200"/>
    <b v="0"/>
    <b v="0"/>
    <s v="theater/plays"/>
    <x v="3"/>
    <x v="3"/>
  </r>
  <r>
    <x v="318"/>
    <s v="Young, Hart and Ryan"/>
    <s v="Decentralized demand-driven open system"/>
    <n v="5700"/>
    <n v="903"/>
    <x v="0"/>
    <n v="0.15842105263157893"/>
    <n v="17"/>
    <n v="335"/>
    <x v="1"/>
    <s v="USD"/>
    <n v="1392357600"/>
    <n v="1392530400"/>
    <b v="0"/>
    <b v="0"/>
    <s v="music/rock"/>
    <x v="1"/>
    <x v="1"/>
  </r>
  <r>
    <x v="319"/>
    <s v="Mills Group"/>
    <s v="Advanced empowering matrix"/>
    <n v="8400"/>
    <n v="3251"/>
    <x v="3"/>
    <n v="0.38702380952380955"/>
    <n v="64"/>
    <n v="131"/>
    <x v="1"/>
    <s v="USD"/>
    <n v="1281589200"/>
    <n v="1283662800"/>
    <b v="0"/>
    <b v="0"/>
    <s v="technology/web"/>
    <x v="2"/>
    <x v="2"/>
  </r>
  <r>
    <x v="320"/>
    <s v="Sandoval-Powell"/>
    <s v="Phased holistic implementation"/>
    <n v="84400"/>
    <n v="8092"/>
    <x v="0"/>
    <n v="9.5876777251184833E-2"/>
    <n v="80"/>
    <n v="1055"/>
    <x v="1"/>
    <s v="USD"/>
    <n v="1305003600"/>
    <n v="1305781200"/>
    <b v="0"/>
    <b v="0"/>
    <s v="publishing/fiction"/>
    <x v="5"/>
    <x v="13"/>
  </r>
  <r>
    <x v="321"/>
    <s v="Mills, Frazier and Perez"/>
    <s v="Proactive attitude-oriented knowledge user"/>
    <n v="170400"/>
    <n v="160422"/>
    <x v="0"/>
    <n v="0.94144366197183094"/>
    <n v="2468"/>
    <n v="69"/>
    <x v="1"/>
    <s v="USD"/>
    <n v="1301634000"/>
    <n v="1302325200"/>
    <b v="0"/>
    <b v="0"/>
    <s v="film &amp; video/shorts"/>
    <x v="4"/>
    <x v="12"/>
  </r>
  <r>
    <x v="322"/>
    <s v="Hebert Group"/>
    <s v="Visionary asymmetric Graphical User Interface"/>
    <n v="117900"/>
    <n v="196377"/>
    <x v="1"/>
    <n v="1.6656234096692113"/>
    <n v="5168"/>
    <n v="23"/>
    <x v="1"/>
    <s v="USD"/>
    <n v="1290664800"/>
    <n v="1291788000"/>
    <b v="0"/>
    <b v="0"/>
    <s v="theater/plays"/>
    <x v="3"/>
    <x v="3"/>
  </r>
  <r>
    <x v="323"/>
    <s v="Cole, Smith and Wood"/>
    <s v="Integrated zero-defect help-desk"/>
    <n v="8900"/>
    <n v="2148"/>
    <x v="0"/>
    <n v="0.24134831460674158"/>
    <n v="26"/>
    <n v="342"/>
    <x v="4"/>
    <s v="GBP"/>
    <n v="1395896400"/>
    <n v="1396069200"/>
    <b v="0"/>
    <b v="0"/>
    <s v="film &amp; video/documentary"/>
    <x v="4"/>
    <x v="4"/>
  </r>
  <r>
    <x v="324"/>
    <s v="Harris, Hall and Harris"/>
    <s v="Inverse analyzing matrices"/>
    <n v="7100"/>
    <n v="11648"/>
    <x v="1"/>
    <n v="1.6405633802816901"/>
    <n v="307"/>
    <n v="23"/>
    <x v="1"/>
    <s v="USD"/>
    <n v="1434862800"/>
    <n v="1435899600"/>
    <b v="0"/>
    <b v="1"/>
    <s v="theater/plays"/>
    <x v="3"/>
    <x v="3"/>
  </r>
  <r>
    <x v="325"/>
    <s v="Saunders Group"/>
    <s v="Programmable systemic implementation"/>
    <n v="6500"/>
    <n v="5897"/>
    <x v="0"/>
    <n v="0.90723076923076929"/>
    <n v="73"/>
    <n v="89"/>
    <x v="1"/>
    <s v="USD"/>
    <n v="1529125200"/>
    <n v="1531112400"/>
    <b v="0"/>
    <b v="1"/>
    <s v="theater/plays"/>
    <x v="3"/>
    <x v="3"/>
  </r>
  <r>
    <x v="326"/>
    <s v="Pham, Avila and Nash"/>
    <s v="Multi-channeled next generation architecture"/>
    <n v="7200"/>
    <n v="3326"/>
    <x v="0"/>
    <n v="0.46194444444444444"/>
    <n v="128"/>
    <n v="56"/>
    <x v="1"/>
    <s v="USD"/>
    <n v="1451109600"/>
    <n v="1451628000"/>
    <b v="0"/>
    <b v="0"/>
    <s v="film &amp; video/animation"/>
    <x v="4"/>
    <x v="10"/>
  </r>
  <r>
    <x v="327"/>
    <s v="Patterson, Salinas and Lucas"/>
    <s v="Digitized 3rdgeneration encoding"/>
    <n v="2600"/>
    <n v="1002"/>
    <x v="0"/>
    <n v="0.38538461538461538"/>
    <n v="33"/>
    <n v="79"/>
    <x v="1"/>
    <s v="USD"/>
    <n v="1566968400"/>
    <n v="1567314000"/>
    <b v="0"/>
    <b v="1"/>
    <s v="theater/plays"/>
    <x v="3"/>
    <x v="3"/>
  </r>
  <r>
    <x v="328"/>
    <s v="Young PLC"/>
    <s v="Innovative well-modulated functionalities"/>
    <n v="98700"/>
    <n v="131826"/>
    <x v="1"/>
    <n v="1.3356231003039514"/>
    <n v="2441"/>
    <n v="40"/>
    <x v="1"/>
    <s v="USD"/>
    <n v="1543557600"/>
    <n v="1544508000"/>
    <b v="0"/>
    <b v="0"/>
    <s v="music/rock"/>
    <x v="1"/>
    <x v="1"/>
  </r>
  <r>
    <x v="329"/>
    <s v="Willis and Sons"/>
    <s v="Fundamental incremental database"/>
    <n v="93800"/>
    <n v="21477"/>
    <x v="2"/>
    <n v="0.22896588486140726"/>
    <n v="211"/>
    <n v="445"/>
    <x v="1"/>
    <s v="USD"/>
    <n v="1481522400"/>
    <n v="1482472800"/>
    <b v="0"/>
    <b v="0"/>
    <s v="games/video games"/>
    <x v="6"/>
    <x v="11"/>
  </r>
  <r>
    <x v="330"/>
    <s v="Thompson-Bates"/>
    <s v="Expanded encompassing open architecture"/>
    <n v="33700"/>
    <n v="62330"/>
    <x v="1"/>
    <n v="1.8495548961424333"/>
    <n v="1385"/>
    <n v="24"/>
    <x v="4"/>
    <s v="GBP"/>
    <n v="1512712800"/>
    <n v="1512799200"/>
    <b v="0"/>
    <b v="0"/>
    <s v="film &amp; video/documentary"/>
    <x v="4"/>
    <x v="4"/>
  </r>
  <r>
    <x v="331"/>
    <s v="Rose-Silva"/>
    <s v="Intuitive static portal"/>
    <n v="3300"/>
    <n v="14643"/>
    <x v="1"/>
    <n v="4.4372727272727275"/>
    <n v="190"/>
    <n v="17"/>
    <x v="1"/>
    <s v="USD"/>
    <n v="1324274400"/>
    <n v="1324360800"/>
    <b v="0"/>
    <b v="0"/>
    <s v="food/food trucks"/>
    <x v="0"/>
    <x v="0"/>
  </r>
  <r>
    <x v="332"/>
    <s v="Pacheco, Johnson and Torres"/>
    <s v="Optional bandwidth-monitored definition"/>
    <n v="20700"/>
    <n v="41396"/>
    <x v="1"/>
    <n v="1.999806763285024"/>
    <n v="470"/>
    <n v="44"/>
    <x v="1"/>
    <s v="USD"/>
    <n v="1364446800"/>
    <n v="1364533200"/>
    <b v="0"/>
    <b v="0"/>
    <s v="technology/wearables"/>
    <x v="2"/>
    <x v="8"/>
  </r>
  <r>
    <x v="333"/>
    <s v="Carlson, Dixon and Jones"/>
    <s v="Persistent well-modulated synergy"/>
    <n v="9600"/>
    <n v="11900"/>
    <x v="1"/>
    <n v="1.2395833333333333"/>
    <n v="253"/>
    <n v="38"/>
    <x v="1"/>
    <s v="USD"/>
    <n v="1542693600"/>
    <n v="1545112800"/>
    <b v="0"/>
    <b v="0"/>
    <s v="theater/plays"/>
    <x v="3"/>
    <x v="3"/>
  </r>
  <r>
    <x v="334"/>
    <s v="Mcgee Group"/>
    <s v="Assimilated discrete algorithm"/>
    <n v="66200"/>
    <n v="123538"/>
    <x v="1"/>
    <n v="1.8661329305135952"/>
    <n v="1113"/>
    <n v="59"/>
    <x v="1"/>
    <s v="USD"/>
    <n v="1515564000"/>
    <n v="1516168800"/>
    <b v="0"/>
    <b v="0"/>
    <s v="music/rock"/>
    <x v="1"/>
    <x v="1"/>
  </r>
  <r>
    <x v="335"/>
    <s v="Jordan-Acosta"/>
    <s v="Operative uniform hub"/>
    <n v="173800"/>
    <n v="198628"/>
    <x v="1"/>
    <n v="1.1428538550057536"/>
    <n v="2283"/>
    <n v="76"/>
    <x v="1"/>
    <s v="USD"/>
    <n v="1573797600"/>
    <n v="1574920800"/>
    <b v="0"/>
    <b v="0"/>
    <s v="music/rock"/>
    <x v="1"/>
    <x v="1"/>
  </r>
  <r>
    <x v="336"/>
    <s v="Nunez Inc"/>
    <s v="Customizable intangible capability"/>
    <n v="70700"/>
    <n v="68602"/>
    <x v="0"/>
    <n v="0.97032531824611035"/>
    <n v="1072"/>
    <n v="66"/>
    <x v="1"/>
    <s v="USD"/>
    <n v="1292392800"/>
    <n v="1292479200"/>
    <b v="0"/>
    <b v="1"/>
    <s v="music/rock"/>
    <x v="1"/>
    <x v="1"/>
  </r>
  <r>
    <x v="337"/>
    <s v="Hayden Ltd"/>
    <s v="Innovative didactic analyzer"/>
    <n v="94500"/>
    <n v="116064"/>
    <x v="1"/>
    <n v="1.2281904761904763"/>
    <n v="1095"/>
    <n v="86"/>
    <x v="1"/>
    <s v="USD"/>
    <n v="1573452000"/>
    <n v="1573538400"/>
    <b v="0"/>
    <b v="0"/>
    <s v="theater/plays"/>
    <x v="3"/>
    <x v="3"/>
  </r>
  <r>
    <x v="338"/>
    <s v="Gonzalez-Burton"/>
    <s v="Decentralized intangible encoding"/>
    <n v="69800"/>
    <n v="125042"/>
    <x v="1"/>
    <n v="1.7914326647564469"/>
    <n v="1690"/>
    <n v="41"/>
    <x v="1"/>
    <s v="USD"/>
    <n v="1317790800"/>
    <n v="1320382800"/>
    <b v="0"/>
    <b v="0"/>
    <s v="theater/plays"/>
    <x v="3"/>
    <x v="3"/>
  </r>
  <r>
    <x v="339"/>
    <s v="Lewis, Taylor and Rivers"/>
    <s v="Front-line transitional algorithm"/>
    <n v="136300"/>
    <n v="108974"/>
    <x v="3"/>
    <n v="0.79951577402787966"/>
    <n v="1297"/>
    <n v="105"/>
    <x v="0"/>
    <s v="CAD"/>
    <n v="1501650000"/>
    <n v="1502859600"/>
    <b v="0"/>
    <b v="0"/>
    <s v="theater/plays"/>
    <x v="3"/>
    <x v="3"/>
  </r>
  <r>
    <x v="340"/>
    <s v="Butler, Henry and Espinoza"/>
    <s v="Switchable didactic matrices"/>
    <n v="37100"/>
    <n v="34964"/>
    <x v="0"/>
    <n v="0.94242587601078165"/>
    <n v="393"/>
    <n v="94"/>
    <x v="1"/>
    <s v="USD"/>
    <n v="1323669600"/>
    <n v="1323756000"/>
    <b v="0"/>
    <b v="0"/>
    <s v="photography/photography books"/>
    <x v="7"/>
    <x v="14"/>
  </r>
  <r>
    <x v="341"/>
    <s v="Guzman Group"/>
    <s v="Ameliorated disintermediate utilization"/>
    <n v="114300"/>
    <n v="96777"/>
    <x v="0"/>
    <n v="0.84669291338582675"/>
    <n v="1257"/>
    <n v="91"/>
    <x v="1"/>
    <s v="USD"/>
    <n v="1440738000"/>
    <n v="1441342800"/>
    <b v="0"/>
    <b v="0"/>
    <s v="music/indie rock"/>
    <x v="1"/>
    <x v="7"/>
  </r>
  <r>
    <x v="342"/>
    <s v="Gibson-Hernandez"/>
    <s v="Visionary foreground middleware"/>
    <n v="47900"/>
    <n v="31864"/>
    <x v="0"/>
    <n v="0.66521920668058454"/>
    <n v="328"/>
    <n v="146"/>
    <x v="1"/>
    <s v="USD"/>
    <n v="1374296400"/>
    <n v="1375333200"/>
    <b v="0"/>
    <b v="0"/>
    <s v="theater/plays"/>
    <x v="3"/>
    <x v="3"/>
  </r>
  <r>
    <x v="343"/>
    <s v="Spencer-Weber"/>
    <s v="Optional zero-defect task-force"/>
    <n v="9000"/>
    <n v="4853"/>
    <x v="0"/>
    <n v="0.53922222222222227"/>
    <n v="147"/>
    <n v="61"/>
    <x v="1"/>
    <s v="USD"/>
    <n v="1384840800"/>
    <n v="1389420000"/>
    <b v="0"/>
    <b v="0"/>
    <s v="theater/plays"/>
    <x v="3"/>
    <x v="3"/>
  </r>
  <r>
    <x v="344"/>
    <s v="Berger, Johnson and Marshall"/>
    <s v="Devolved exuding emulation"/>
    <n v="197600"/>
    <n v="82959"/>
    <x v="0"/>
    <n v="0.41983299595141699"/>
    <n v="830"/>
    <n v="238"/>
    <x v="1"/>
    <s v="USD"/>
    <n v="1516600800"/>
    <n v="1520056800"/>
    <b v="0"/>
    <b v="0"/>
    <s v="games/video games"/>
    <x v="6"/>
    <x v="11"/>
  </r>
  <r>
    <x v="345"/>
    <s v="Taylor, Cisneros and Romero"/>
    <s v="Open-source neutral task-force"/>
    <n v="157600"/>
    <n v="23159"/>
    <x v="0"/>
    <n v="0.14694796954314721"/>
    <n v="331"/>
    <n v="476"/>
    <x v="4"/>
    <s v="GBP"/>
    <n v="1436418000"/>
    <n v="1436504400"/>
    <b v="0"/>
    <b v="0"/>
    <s v="film &amp; video/drama"/>
    <x v="4"/>
    <x v="6"/>
  </r>
  <r>
    <x v="346"/>
    <s v="Little-Marsh"/>
    <s v="Virtual attitude-oriented migration"/>
    <n v="8000"/>
    <n v="2758"/>
    <x v="0"/>
    <n v="0.34475"/>
    <n v="25"/>
    <n v="320"/>
    <x v="1"/>
    <s v="USD"/>
    <n v="1503550800"/>
    <n v="1508302800"/>
    <b v="0"/>
    <b v="1"/>
    <s v="music/indie rock"/>
    <x v="1"/>
    <x v="7"/>
  </r>
  <r>
    <x v="347"/>
    <s v="Petersen and Sons"/>
    <s v="Open-source full-range portal"/>
    <n v="900"/>
    <n v="12607"/>
    <x v="1"/>
    <n v="14.007777777777777"/>
    <n v="191"/>
    <n v="5"/>
    <x v="1"/>
    <s v="USD"/>
    <n v="1423634400"/>
    <n v="1425708000"/>
    <b v="0"/>
    <b v="0"/>
    <s v="technology/web"/>
    <x v="2"/>
    <x v="2"/>
  </r>
  <r>
    <x v="348"/>
    <s v="Hensley Ltd"/>
    <s v="Versatile cohesive open system"/>
    <n v="199000"/>
    <n v="142823"/>
    <x v="0"/>
    <n v="0.71770351758793971"/>
    <n v="3483"/>
    <n v="57"/>
    <x v="1"/>
    <s v="USD"/>
    <n v="1487224800"/>
    <n v="1488348000"/>
    <b v="0"/>
    <b v="0"/>
    <s v="food/food trucks"/>
    <x v="0"/>
    <x v="0"/>
  </r>
  <r>
    <x v="349"/>
    <s v="Navarro and Sons"/>
    <s v="Multi-layered bottom-line frame"/>
    <n v="180800"/>
    <n v="95958"/>
    <x v="0"/>
    <n v="0.53074115044247783"/>
    <n v="923"/>
    <n v="196"/>
    <x v="1"/>
    <s v="USD"/>
    <n v="1500008400"/>
    <n v="1502600400"/>
    <b v="0"/>
    <b v="0"/>
    <s v="theater/plays"/>
    <x v="3"/>
    <x v="3"/>
  </r>
  <r>
    <x v="350"/>
    <s v="Shannon Ltd"/>
    <s v="Pre-emptive neutral capacity"/>
    <n v="100"/>
    <n v="5"/>
    <x v="0"/>
    <n v="0.05"/>
    <n v="1"/>
    <n v="100"/>
    <x v="1"/>
    <s v="USD"/>
    <n v="1432098000"/>
    <n v="1433653200"/>
    <b v="0"/>
    <b v="1"/>
    <s v="music/jazz"/>
    <x v="1"/>
    <x v="17"/>
  </r>
  <r>
    <x v="351"/>
    <s v="Young LLC"/>
    <s v="Universal maximized methodology"/>
    <n v="74100"/>
    <n v="94631"/>
    <x v="1"/>
    <n v="1.2770715249662619"/>
    <n v="2013"/>
    <n v="37"/>
    <x v="1"/>
    <s v="USD"/>
    <n v="1440392400"/>
    <n v="1441602000"/>
    <b v="0"/>
    <b v="0"/>
    <s v="music/rock"/>
    <x v="1"/>
    <x v="1"/>
  </r>
  <r>
    <x v="352"/>
    <s v="Adams, Willis and Sanchez"/>
    <s v="Expanded hybrid hardware"/>
    <n v="2800"/>
    <n v="977"/>
    <x v="0"/>
    <n v="0.34892857142857142"/>
    <n v="33"/>
    <n v="85"/>
    <x v="0"/>
    <s v="CAD"/>
    <n v="1446876000"/>
    <n v="1447567200"/>
    <b v="0"/>
    <b v="0"/>
    <s v="theater/plays"/>
    <x v="3"/>
    <x v="3"/>
  </r>
  <r>
    <x v="353"/>
    <s v="Mills-Roy"/>
    <s v="Profit-focused multi-tasking access"/>
    <n v="33600"/>
    <n v="137961"/>
    <x v="1"/>
    <n v="4.105982142857143"/>
    <n v="1703"/>
    <n v="20"/>
    <x v="1"/>
    <s v="USD"/>
    <n v="1562302800"/>
    <n v="1562389200"/>
    <b v="0"/>
    <b v="0"/>
    <s v="theater/plays"/>
    <x v="3"/>
    <x v="3"/>
  </r>
  <r>
    <x v="354"/>
    <s v="Brown Group"/>
    <s v="Profit-focused transitional capability"/>
    <n v="6100"/>
    <n v="7548"/>
    <x v="1"/>
    <n v="1.2373770491803278"/>
    <n v="80"/>
    <n v="76"/>
    <x v="3"/>
    <s v="DKK"/>
    <n v="1378184400"/>
    <n v="1378789200"/>
    <b v="0"/>
    <b v="0"/>
    <s v="film &amp; video/documentary"/>
    <x v="4"/>
    <x v="4"/>
  </r>
  <r>
    <x v="355"/>
    <s v="Burns-Burnett"/>
    <s v="Front-line scalable definition"/>
    <n v="3800"/>
    <n v="2241"/>
    <x v="2"/>
    <n v="0.58973684210526311"/>
    <n v="86"/>
    <n v="44"/>
    <x v="1"/>
    <s v="USD"/>
    <n v="1485064800"/>
    <n v="1488520800"/>
    <b v="0"/>
    <b v="0"/>
    <s v="technology/wearables"/>
    <x v="2"/>
    <x v="8"/>
  </r>
  <r>
    <x v="356"/>
    <s v="Glass, Nunez and Mcdonald"/>
    <s v="Open-source systematic protocol"/>
    <n v="9300"/>
    <n v="3431"/>
    <x v="0"/>
    <n v="0.36892473118279567"/>
    <n v="40"/>
    <n v="233"/>
    <x v="6"/>
    <s v="EUR"/>
    <n v="1326520800"/>
    <n v="1327298400"/>
    <b v="0"/>
    <b v="0"/>
    <s v="theater/plays"/>
    <x v="3"/>
    <x v="3"/>
  </r>
  <r>
    <x v="357"/>
    <s v="Perez, Davis and Wilson"/>
    <s v="Implemented tangible algorithm"/>
    <n v="2300"/>
    <n v="4253"/>
    <x v="1"/>
    <n v="1.8491304347826087"/>
    <n v="41"/>
    <n v="56"/>
    <x v="1"/>
    <s v="USD"/>
    <n v="1441256400"/>
    <n v="1443416400"/>
    <b v="0"/>
    <b v="0"/>
    <s v="games/video games"/>
    <x v="6"/>
    <x v="11"/>
  </r>
  <r>
    <x v="358"/>
    <s v="Diaz-Garcia"/>
    <s v="Profit-focused 3rdgeneration circuit"/>
    <n v="9700"/>
    <n v="1146"/>
    <x v="0"/>
    <n v="0.11814432989690722"/>
    <n v="23"/>
    <n v="422"/>
    <x v="0"/>
    <s v="CAD"/>
    <n v="1533877200"/>
    <n v="1534136400"/>
    <b v="1"/>
    <b v="0"/>
    <s v="photography/photography books"/>
    <x v="7"/>
    <x v="14"/>
  </r>
  <r>
    <x v="359"/>
    <s v="Salazar-Moon"/>
    <s v="Compatible needs-based architecture"/>
    <n v="4000"/>
    <n v="11948"/>
    <x v="1"/>
    <n v="2.9870000000000001"/>
    <n v="187"/>
    <n v="21"/>
    <x v="1"/>
    <s v="USD"/>
    <n v="1314421200"/>
    <n v="1315026000"/>
    <b v="0"/>
    <b v="0"/>
    <s v="film &amp; video/animation"/>
    <x v="4"/>
    <x v="10"/>
  </r>
  <r>
    <x v="360"/>
    <s v="Larsen-Chung"/>
    <s v="Right-sized zero tolerance migration"/>
    <n v="59700"/>
    <n v="135132"/>
    <x v="1"/>
    <n v="2.2635175879396985"/>
    <n v="2875"/>
    <n v="21"/>
    <x v="4"/>
    <s v="GBP"/>
    <n v="1293861600"/>
    <n v="1295071200"/>
    <b v="0"/>
    <b v="1"/>
    <s v="theater/plays"/>
    <x v="3"/>
    <x v="3"/>
  </r>
  <r>
    <x v="361"/>
    <s v="Anderson and Sons"/>
    <s v="Quality-focused reciprocal structure"/>
    <n v="5500"/>
    <n v="9546"/>
    <x v="1"/>
    <n v="1.7356363636363636"/>
    <n v="88"/>
    <n v="63"/>
    <x v="1"/>
    <s v="USD"/>
    <n v="1507352400"/>
    <n v="1509426000"/>
    <b v="0"/>
    <b v="0"/>
    <s v="theater/plays"/>
    <x v="3"/>
    <x v="3"/>
  </r>
  <r>
    <x v="362"/>
    <s v="Lawrence Group"/>
    <s v="Automated actuating conglomeration"/>
    <n v="3700"/>
    <n v="13755"/>
    <x v="1"/>
    <n v="3.7175675675675675"/>
    <n v="191"/>
    <n v="19"/>
    <x v="1"/>
    <s v="USD"/>
    <n v="1296108000"/>
    <n v="1299391200"/>
    <b v="0"/>
    <b v="0"/>
    <s v="music/rock"/>
    <x v="1"/>
    <x v="1"/>
  </r>
  <r>
    <x v="363"/>
    <s v="Gray-Davis"/>
    <s v="Re-contextualized local initiative"/>
    <n v="5200"/>
    <n v="8330"/>
    <x v="1"/>
    <n v="1.601923076923077"/>
    <n v="139"/>
    <n v="37"/>
    <x v="1"/>
    <s v="USD"/>
    <n v="1324965600"/>
    <n v="1325052000"/>
    <b v="0"/>
    <b v="0"/>
    <s v="music/rock"/>
    <x v="1"/>
    <x v="1"/>
  </r>
  <r>
    <x v="364"/>
    <s v="Ramirez-Myers"/>
    <s v="Switchable intangible definition"/>
    <n v="900"/>
    <n v="14547"/>
    <x v="1"/>
    <n v="16.163333333333334"/>
    <n v="186"/>
    <n v="5"/>
    <x v="1"/>
    <s v="USD"/>
    <n v="1520229600"/>
    <n v="1522818000"/>
    <b v="0"/>
    <b v="0"/>
    <s v="music/indie rock"/>
    <x v="1"/>
    <x v="7"/>
  </r>
  <r>
    <x v="365"/>
    <s v="Lucas, Hall and Bonilla"/>
    <s v="Networked bottom-line initiative"/>
    <n v="1600"/>
    <n v="11735"/>
    <x v="1"/>
    <n v="7.3343749999999996"/>
    <n v="112"/>
    <n v="14"/>
    <x v="2"/>
    <s v="AUD"/>
    <n v="1482991200"/>
    <n v="1485324000"/>
    <b v="0"/>
    <b v="0"/>
    <s v="theater/plays"/>
    <x v="3"/>
    <x v="3"/>
  </r>
  <r>
    <x v="366"/>
    <s v="Williams, Perez and Villegas"/>
    <s v="Robust directional system engine"/>
    <n v="1800"/>
    <n v="10658"/>
    <x v="1"/>
    <n v="5.9211111111111112"/>
    <n v="101"/>
    <n v="18"/>
    <x v="1"/>
    <s v="USD"/>
    <n v="1294034400"/>
    <n v="1294120800"/>
    <b v="0"/>
    <b v="1"/>
    <s v="theater/plays"/>
    <x v="3"/>
    <x v="3"/>
  </r>
  <r>
    <x v="367"/>
    <s v="Brooks, Jones and Ingram"/>
    <s v="Triple-buffered explicit methodology"/>
    <n v="9900"/>
    <n v="1870"/>
    <x v="0"/>
    <n v="0.18888888888888888"/>
    <n v="75"/>
    <n v="132"/>
    <x v="1"/>
    <s v="USD"/>
    <n v="1413608400"/>
    <n v="1415685600"/>
    <b v="0"/>
    <b v="1"/>
    <s v="theater/plays"/>
    <x v="3"/>
    <x v="3"/>
  </r>
  <r>
    <x v="368"/>
    <s v="Whitaker, Wallace and Daniels"/>
    <s v="Reactive directional capacity"/>
    <n v="5200"/>
    <n v="14394"/>
    <x v="1"/>
    <n v="2.7680769230769231"/>
    <n v="206"/>
    <n v="25"/>
    <x v="4"/>
    <s v="GBP"/>
    <n v="1286946000"/>
    <n v="1288933200"/>
    <b v="0"/>
    <b v="1"/>
    <s v="film &amp; video/documentary"/>
    <x v="4"/>
    <x v="4"/>
  </r>
  <r>
    <x v="369"/>
    <s v="Smith-Gonzalez"/>
    <s v="Polarized needs-based approach"/>
    <n v="5400"/>
    <n v="14743"/>
    <x v="1"/>
    <n v="2.730185185185185"/>
    <n v="154"/>
    <n v="35"/>
    <x v="1"/>
    <s v="USD"/>
    <n v="1359871200"/>
    <n v="1363237200"/>
    <b v="0"/>
    <b v="1"/>
    <s v="film &amp; video/television"/>
    <x v="4"/>
    <x v="19"/>
  </r>
  <r>
    <x v="370"/>
    <s v="Skinner PLC"/>
    <s v="Intuitive well-modulated middleware"/>
    <n v="112300"/>
    <n v="178965"/>
    <x v="1"/>
    <n v="1.593633125556545"/>
    <n v="5966"/>
    <n v="19"/>
    <x v="1"/>
    <s v="USD"/>
    <n v="1555304400"/>
    <n v="1555822800"/>
    <b v="0"/>
    <b v="0"/>
    <s v="theater/plays"/>
    <x v="3"/>
    <x v="3"/>
  </r>
  <r>
    <x v="371"/>
    <s v="Nolan, Smith and Sanchez"/>
    <s v="Multi-channeled logistical matrices"/>
    <n v="189200"/>
    <n v="128410"/>
    <x v="0"/>
    <n v="0.67869978858350954"/>
    <n v="2176"/>
    <n v="87"/>
    <x v="1"/>
    <s v="USD"/>
    <n v="1423375200"/>
    <n v="1427778000"/>
    <b v="0"/>
    <b v="0"/>
    <s v="theater/plays"/>
    <x v="3"/>
    <x v="3"/>
  </r>
  <r>
    <x v="372"/>
    <s v="Green-Carr"/>
    <s v="Pre-emptive bifurcated artificial intelligence"/>
    <n v="900"/>
    <n v="14324"/>
    <x v="1"/>
    <n v="15.915555555555555"/>
    <n v="169"/>
    <n v="5"/>
    <x v="1"/>
    <s v="USD"/>
    <n v="1420696800"/>
    <n v="1422424800"/>
    <b v="0"/>
    <b v="1"/>
    <s v="film &amp; video/documentary"/>
    <x v="4"/>
    <x v="4"/>
  </r>
  <r>
    <x v="373"/>
    <s v="Brown-Parker"/>
    <s v="Down-sized coherent toolset"/>
    <n v="22500"/>
    <n v="164291"/>
    <x v="1"/>
    <n v="7.3018222222222224"/>
    <n v="2106"/>
    <n v="11"/>
    <x v="1"/>
    <s v="USD"/>
    <n v="1502946000"/>
    <n v="1503637200"/>
    <b v="0"/>
    <b v="0"/>
    <s v="theater/plays"/>
    <x v="3"/>
    <x v="3"/>
  </r>
  <r>
    <x v="374"/>
    <s v="Marshall Inc"/>
    <s v="Open-source multi-tasking data-warehouse"/>
    <n v="167400"/>
    <n v="22073"/>
    <x v="0"/>
    <n v="0.13185782556750297"/>
    <n v="441"/>
    <n v="380"/>
    <x v="1"/>
    <s v="USD"/>
    <n v="1547186400"/>
    <n v="1547618400"/>
    <b v="0"/>
    <b v="1"/>
    <s v="film &amp; video/documentary"/>
    <x v="4"/>
    <x v="4"/>
  </r>
  <r>
    <x v="375"/>
    <s v="Leblanc-Pineda"/>
    <s v="Future-proofed upward-trending contingency"/>
    <n v="2700"/>
    <n v="1479"/>
    <x v="0"/>
    <n v="0.54777777777777781"/>
    <n v="25"/>
    <n v="108"/>
    <x v="1"/>
    <s v="USD"/>
    <n v="1444971600"/>
    <n v="1449900000"/>
    <b v="0"/>
    <b v="0"/>
    <s v="music/indie rock"/>
    <x v="1"/>
    <x v="7"/>
  </r>
  <r>
    <x v="376"/>
    <s v="Perry PLC"/>
    <s v="Mandatory uniform matrix"/>
    <n v="3400"/>
    <n v="12275"/>
    <x v="1"/>
    <n v="3.6102941176470589"/>
    <n v="131"/>
    <n v="26"/>
    <x v="1"/>
    <s v="USD"/>
    <n v="1404622800"/>
    <n v="1405141200"/>
    <b v="0"/>
    <b v="0"/>
    <s v="music/rock"/>
    <x v="1"/>
    <x v="1"/>
  </r>
  <r>
    <x v="377"/>
    <s v="Klein, Stark and Livingston"/>
    <s v="Phased methodical initiative"/>
    <n v="49700"/>
    <n v="5098"/>
    <x v="0"/>
    <n v="0.10257545271629778"/>
    <n v="127"/>
    <n v="391"/>
    <x v="1"/>
    <s v="USD"/>
    <n v="1571720400"/>
    <n v="1572933600"/>
    <b v="0"/>
    <b v="0"/>
    <s v="theater/plays"/>
    <x v="3"/>
    <x v="3"/>
  </r>
  <r>
    <x v="378"/>
    <s v="Fleming-Oliver"/>
    <s v="Managed stable function"/>
    <n v="178200"/>
    <n v="24882"/>
    <x v="0"/>
    <n v="0.13962962962962963"/>
    <n v="355"/>
    <n v="502"/>
    <x v="1"/>
    <s v="USD"/>
    <n v="1526878800"/>
    <n v="1530162000"/>
    <b v="0"/>
    <b v="0"/>
    <s v="film &amp; video/documentary"/>
    <x v="4"/>
    <x v="4"/>
  </r>
  <r>
    <x v="379"/>
    <s v="Reilly, Aguirre and Johnson"/>
    <s v="Realigned clear-thinking migration"/>
    <n v="7200"/>
    <n v="2912"/>
    <x v="0"/>
    <n v="0.40444444444444444"/>
    <n v="44"/>
    <n v="164"/>
    <x v="4"/>
    <s v="GBP"/>
    <n v="1319691600"/>
    <n v="1320904800"/>
    <b v="0"/>
    <b v="0"/>
    <s v="theater/plays"/>
    <x v="3"/>
    <x v="3"/>
  </r>
  <r>
    <x v="380"/>
    <s v="Davidson, Wilcox and Lewis"/>
    <s v="Optional clear-thinking process improvement"/>
    <n v="2500"/>
    <n v="4008"/>
    <x v="1"/>
    <n v="1.6032"/>
    <n v="84"/>
    <n v="30"/>
    <x v="1"/>
    <s v="USD"/>
    <n v="1371963600"/>
    <n v="1372395600"/>
    <b v="0"/>
    <b v="0"/>
    <s v="theater/plays"/>
    <x v="3"/>
    <x v="3"/>
  </r>
  <r>
    <x v="381"/>
    <s v="Michael, Anderson and Vincent"/>
    <s v="Cross-group global moratorium"/>
    <n v="5300"/>
    <n v="9749"/>
    <x v="1"/>
    <n v="1.8394339622641509"/>
    <n v="155"/>
    <n v="34"/>
    <x v="1"/>
    <s v="USD"/>
    <n v="1433739600"/>
    <n v="1437714000"/>
    <b v="0"/>
    <b v="0"/>
    <s v="theater/plays"/>
    <x v="3"/>
    <x v="3"/>
  </r>
  <r>
    <x v="382"/>
    <s v="King Ltd"/>
    <s v="Visionary systemic process improvement"/>
    <n v="9100"/>
    <n v="5803"/>
    <x v="0"/>
    <n v="0.63769230769230767"/>
    <n v="67"/>
    <n v="136"/>
    <x v="1"/>
    <s v="USD"/>
    <n v="1508130000"/>
    <n v="1509771600"/>
    <b v="0"/>
    <b v="0"/>
    <s v="photography/photography books"/>
    <x v="7"/>
    <x v="14"/>
  </r>
  <r>
    <x v="383"/>
    <s v="Baker Ltd"/>
    <s v="Progressive intangible flexibility"/>
    <n v="6300"/>
    <n v="14199"/>
    <x v="1"/>
    <n v="2.2538095238095237"/>
    <n v="189"/>
    <n v="33"/>
    <x v="1"/>
    <s v="USD"/>
    <n v="1550037600"/>
    <n v="1550556000"/>
    <b v="0"/>
    <b v="1"/>
    <s v="food/food trucks"/>
    <x v="0"/>
    <x v="0"/>
  </r>
  <r>
    <x v="384"/>
    <s v="Baker, Collins and Smith"/>
    <s v="Reactive real-time software"/>
    <n v="114400"/>
    <n v="196779"/>
    <x v="1"/>
    <n v="1.7200961538461539"/>
    <n v="4799"/>
    <n v="24"/>
    <x v="1"/>
    <s v="USD"/>
    <n v="1486706400"/>
    <n v="1489039200"/>
    <b v="1"/>
    <b v="1"/>
    <s v="film &amp; video/documentary"/>
    <x v="4"/>
    <x v="4"/>
  </r>
  <r>
    <x v="385"/>
    <s v="Warren-Harrison"/>
    <s v="Programmable incremental knowledge user"/>
    <n v="38900"/>
    <n v="56859"/>
    <x v="1"/>
    <n v="1.4616709511568124"/>
    <n v="1137"/>
    <n v="34"/>
    <x v="1"/>
    <s v="USD"/>
    <n v="1553835600"/>
    <n v="1556600400"/>
    <b v="0"/>
    <b v="0"/>
    <s v="publishing/nonfiction"/>
    <x v="5"/>
    <x v="9"/>
  </r>
  <r>
    <x v="386"/>
    <s v="Gardner Group"/>
    <s v="Progressive 5thgeneration customer loyalty"/>
    <n v="135500"/>
    <n v="103554"/>
    <x v="0"/>
    <n v="0.76423616236162362"/>
    <n v="1068"/>
    <n v="127"/>
    <x v="1"/>
    <s v="USD"/>
    <n v="1277528400"/>
    <n v="1278565200"/>
    <b v="0"/>
    <b v="0"/>
    <s v="theater/plays"/>
    <x v="3"/>
    <x v="3"/>
  </r>
  <r>
    <x v="387"/>
    <s v="Flores-Lambert"/>
    <s v="Triple-buffered logistical frame"/>
    <n v="109000"/>
    <n v="42795"/>
    <x v="0"/>
    <n v="0.39261467889908258"/>
    <n v="424"/>
    <n v="257"/>
    <x v="1"/>
    <s v="USD"/>
    <n v="1339477200"/>
    <n v="1339909200"/>
    <b v="0"/>
    <b v="0"/>
    <s v="technology/wearables"/>
    <x v="2"/>
    <x v="8"/>
  </r>
  <r>
    <x v="388"/>
    <s v="Cruz Ltd"/>
    <s v="Exclusive dynamic adapter"/>
    <n v="114800"/>
    <n v="12938"/>
    <x v="3"/>
    <n v="0.11270034843205574"/>
    <n v="145"/>
    <n v="792"/>
    <x v="5"/>
    <s v="CHF"/>
    <n v="1325656800"/>
    <n v="1325829600"/>
    <b v="0"/>
    <b v="0"/>
    <s v="music/indie rock"/>
    <x v="1"/>
    <x v="7"/>
  </r>
  <r>
    <x v="389"/>
    <s v="Knox-Garner"/>
    <s v="Automated systemic hierarchy"/>
    <n v="83000"/>
    <n v="101352"/>
    <x v="1"/>
    <n v="1.2211084337349398"/>
    <n v="1152"/>
    <n v="72"/>
    <x v="1"/>
    <s v="USD"/>
    <n v="1288242000"/>
    <n v="1290578400"/>
    <b v="0"/>
    <b v="0"/>
    <s v="theater/plays"/>
    <x v="3"/>
    <x v="3"/>
  </r>
  <r>
    <x v="390"/>
    <s v="Davis-Allen"/>
    <s v="Digitized eco-centric core"/>
    <n v="2400"/>
    <n v="4477"/>
    <x v="1"/>
    <n v="1.8654166666666667"/>
    <n v="50"/>
    <n v="48"/>
    <x v="1"/>
    <s v="USD"/>
    <n v="1379048400"/>
    <n v="1380344400"/>
    <b v="0"/>
    <b v="0"/>
    <s v="photography/photography books"/>
    <x v="7"/>
    <x v="14"/>
  </r>
  <r>
    <x v="391"/>
    <s v="Miller-Patel"/>
    <s v="Mandatory uniform strategy"/>
    <n v="60400"/>
    <n v="4393"/>
    <x v="0"/>
    <n v="7.27317880794702E-2"/>
    <n v="151"/>
    <n v="400"/>
    <x v="1"/>
    <s v="USD"/>
    <n v="1389679200"/>
    <n v="1389852000"/>
    <b v="0"/>
    <b v="0"/>
    <s v="publishing/nonfiction"/>
    <x v="5"/>
    <x v="9"/>
  </r>
  <r>
    <x v="392"/>
    <s v="Hernandez-Grimes"/>
    <s v="Profit-focused zero administration forecast"/>
    <n v="102900"/>
    <n v="67546"/>
    <x v="0"/>
    <n v="0.65642371234207963"/>
    <n v="1608"/>
    <n v="64"/>
    <x v="1"/>
    <s v="USD"/>
    <n v="1294293600"/>
    <n v="1294466400"/>
    <b v="0"/>
    <b v="0"/>
    <s v="technology/wearables"/>
    <x v="2"/>
    <x v="8"/>
  </r>
  <r>
    <x v="393"/>
    <s v="Owens, Hall and Gonzalez"/>
    <s v="De-engineered static orchestration"/>
    <n v="62800"/>
    <n v="143788"/>
    <x v="1"/>
    <n v="2.2896178343949045"/>
    <n v="3059"/>
    <n v="21"/>
    <x v="0"/>
    <s v="CAD"/>
    <n v="1500267600"/>
    <n v="1500354000"/>
    <b v="0"/>
    <b v="0"/>
    <s v="music/jazz"/>
    <x v="1"/>
    <x v="17"/>
  </r>
  <r>
    <x v="394"/>
    <s v="Noble-Bailey"/>
    <s v="Customizable dynamic info-mediaries"/>
    <n v="800"/>
    <n v="3755"/>
    <x v="1"/>
    <n v="4.6937499999999996"/>
    <n v="34"/>
    <n v="24"/>
    <x v="1"/>
    <s v="USD"/>
    <n v="1375074000"/>
    <n v="1375938000"/>
    <b v="0"/>
    <b v="1"/>
    <s v="film &amp; video/documentary"/>
    <x v="4"/>
    <x v="4"/>
  </r>
  <r>
    <x v="395"/>
    <s v="Taylor PLC"/>
    <s v="Enhanced incremental budgetary management"/>
    <n v="7100"/>
    <n v="9238"/>
    <x v="1"/>
    <n v="1.3011267605633803"/>
    <n v="220"/>
    <n v="32"/>
    <x v="1"/>
    <s v="USD"/>
    <n v="1323324000"/>
    <n v="1323410400"/>
    <b v="1"/>
    <b v="0"/>
    <s v="theater/plays"/>
    <x v="3"/>
    <x v="3"/>
  </r>
  <r>
    <x v="396"/>
    <s v="Holmes PLC"/>
    <s v="Digitized local info-mediaries"/>
    <n v="46100"/>
    <n v="77012"/>
    <x v="1"/>
    <n v="1.6705422993492407"/>
    <n v="1604"/>
    <n v="29"/>
    <x v="2"/>
    <s v="AUD"/>
    <n v="1538715600"/>
    <n v="1539406800"/>
    <b v="0"/>
    <b v="0"/>
    <s v="film &amp; video/drama"/>
    <x v="4"/>
    <x v="6"/>
  </r>
  <r>
    <x v="397"/>
    <s v="Jones-Martin"/>
    <s v="Virtual systematic monitoring"/>
    <n v="8100"/>
    <n v="14083"/>
    <x v="1"/>
    <n v="1.738641975308642"/>
    <n v="454"/>
    <n v="18"/>
    <x v="1"/>
    <s v="USD"/>
    <n v="1369285200"/>
    <n v="1369803600"/>
    <b v="0"/>
    <b v="0"/>
    <s v="music/rock"/>
    <x v="1"/>
    <x v="1"/>
  </r>
  <r>
    <x v="398"/>
    <s v="Myers LLC"/>
    <s v="Reactive bottom-line open architecture"/>
    <n v="1700"/>
    <n v="12202"/>
    <x v="1"/>
    <n v="7.1776470588235295"/>
    <n v="123"/>
    <n v="14"/>
    <x v="6"/>
    <s v="EUR"/>
    <n v="1525755600"/>
    <n v="1525928400"/>
    <b v="0"/>
    <b v="1"/>
    <s v="film &amp; video/animation"/>
    <x v="4"/>
    <x v="10"/>
  </r>
  <r>
    <x v="399"/>
    <s v="Acosta, Mullins and Morris"/>
    <s v="Pre-emptive interactive model"/>
    <n v="97300"/>
    <n v="62127"/>
    <x v="0"/>
    <n v="0.63850976361767731"/>
    <n v="941"/>
    <n v="103"/>
    <x v="1"/>
    <s v="USD"/>
    <n v="1296626400"/>
    <n v="1297231200"/>
    <b v="0"/>
    <b v="0"/>
    <s v="music/indie rock"/>
    <x v="1"/>
    <x v="7"/>
  </r>
  <r>
    <x v="400"/>
    <s v="Bell PLC"/>
    <s v="Ergonomic eco-centric open architecture"/>
    <n v="100"/>
    <n v="2"/>
    <x v="0"/>
    <n v="0.02"/>
    <n v="1"/>
    <n v="100"/>
    <x v="1"/>
    <s v="USD"/>
    <n v="1376629200"/>
    <n v="1378530000"/>
    <b v="0"/>
    <b v="1"/>
    <s v="photography/photography books"/>
    <x v="7"/>
    <x v="14"/>
  </r>
  <r>
    <x v="401"/>
    <s v="Smith-Schmidt"/>
    <s v="Inverse radical hierarchy"/>
    <n v="900"/>
    <n v="13772"/>
    <x v="1"/>
    <n v="15.302222222222222"/>
    <n v="299"/>
    <n v="3"/>
    <x v="1"/>
    <s v="USD"/>
    <n v="1572152400"/>
    <n v="1572152400"/>
    <b v="0"/>
    <b v="0"/>
    <s v="theater/plays"/>
    <x v="3"/>
    <x v="3"/>
  </r>
  <r>
    <x v="402"/>
    <s v="Ruiz, Richardson and Cole"/>
    <s v="Team-oriented static interface"/>
    <n v="7300"/>
    <n v="2946"/>
    <x v="0"/>
    <n v="0.40356164383561643"/>
    <n v="40"/>
    <n v="183"/>
    <x v="1"/>
    <s v="USD"/>
    <n v="1325829600"/>
    <n v="1329890400"/>
    <b v="0"/>
    <b v="1"/>
    <s v="film &amp; video/shorts"/>
    <x v="4"/>
    <x v="12"/>
  </r>
  <r>
    <x v="403"/>
    <s v="Leonard-Mcclain"/>
    <s v="Virtual foreground throughput"/>
    <n v="195800"/>
    <n v="168820"/>
    <x v="0"/>
    <n v="0.86220633299284988"/>
    <n v="3015"/>
    <n v="65"/>
    <x v="0"/>
    <s v="CAD"/>
    <n v="1273640400"/>
    <n v="1276750800"/>
    <b v="0"/>
    <b v="1"/>
    <s v="theater/plays"/>
    <x v="3"/>
    <x v="3"/>
  </r>
  <r>
    <x v="404"/>
    <s v="Bailey-Boyer"/>
    <s v="Visionary exuding Internet solution"/>
    <n v="48900"/>
    <n v="154321"/>
    <x v="1"/>
    <n v="3.1558486707566464"/>
    <n v="2237"/>
    <n v="22"/>
    <x v="1"/>
    <s v="USD"/>
    <n v="1510639200"/>
    <n v="1510898400"/>
    <b v="0"/>
    <b v="0"/>
    <s v="theater/plays"/>
    <x v="3"/>
    <x v="3"/>
  </r>
  <r>
    <x v="405"/>
    <s v="Lee LLC"/>
    <s v="Synchronized secondary analyzer"/>
    <n v="29600"/>
    <n v="26527"/>
    <x v="0"/>
    <n v="0.89618243243243245"/>
    <n v="435"/>
    <n v="68"/>
    <x v="1"/>
    <s v="USD"/>
    <n v="1528088400"/>
    <n v="1532408400"/>
    <b v="0"/>
    <b v="0"/>
    <s v="theater/plays"/>
    <x v="3"/>
    <x v="3"/>
  </r>
  <r>
    <x v="406"/>
    <s v="Lyons Inc"/>
    <s v="Balanced attitude-oriented parallelism"/>
    <n v="39300"/>
    <n v="71583"/>
    <x v="1"/>
    <n v="1.8214503816793892"/>
    <n v="645"/>
    <n v="61"/>
    <x v="1"/>
    <s v="USD"/>
    <n v="1359525600"/>
    <n v="1360562400"/>
    <b v="1"/>
    <b v="0"/>
    <s v="film &amp; video/documentary"/>
    <x v="4"/>
    <x v="4"/>
  </r>
  <r>
    <x v="407"/>
    <s v="Herrera-Wilson"/>
    <s v="Organized bandwidth-monitored core"/>
    <n v="3400"/>
    <n v="12100"/>
    <x v="1"/>
    <n v="3.5588235294117645"/>
    <n v="484"/>
    <n v="7"/>
    <x v="3"/>
    <s v="DKK"/>
    <n v="1570942800"/>
    <n v="1571547600"/>
    <b v="0"/>
    <b v="0"/>
    <s v="theater/plays"/>
    <x v="3"/>
    <x v="3"/>
  </r>
  <r>
    <x v="408"/>
    <s v="Mahoney, Adams and Lucas"/>
    <s v="Cloned leadingedge utilization"/>
    <n v="9200"/>
    <n v="12129"/>
    <x v="1"/>
    <n v="1.3183695652173912"/>
    <n v="154"/>
    <n v="60"/>
    <x v="0"/>
    <s v="CAD"/>
    <n v="1466398800"/>
    <n v="1468126800"/>
    <b v="0"/>
    <b v="0"/>
    <s v="film &amp; video/documentary"/>
    <x v="4"/>
    <x v="4"/>
  </r>
  <r>
    <x v="409"/>
    <s v="Stewart LLC"/>
    <s v="Secured asymmetric projection"/>
    <n v="135600"/>
    <n v="62804"/>
    <x v="0"/>
    <n v="0.46315634218289087"/>
    <n v="714"/>
    <n v="190"/>
    <x v="1"/>
    <s v="USD"/>
    <n v="1492491600"/>
    <n v="1492837200"/>
    <b v="0"/>
    <b v="0"/>
    <s v="music/rock"/>
    <x v="1"/>
    <x v="1"/>
  </r>
  <r>
    <x v="410"/>
    <s v="Mcmillan Group"/>
    <s v="Advanced cohesive Graphic Interface"/>
    <n v="153700"/>
    <n v="55536"/>
    <x v="2"/>
    <n v="0.36132726089785294"/>
    <n v="1111"/>
    <n v="138"/>
    <x v="1"/>
    <s v="USD"/>
    <n v="1430197200"/>
    <n v="1430197200"/>
    <b v="0"/>
    <b v="0"/>
    <s v="games/mobile games"/>
    <x v="6"/>
    <x v="20"/>
  </r>
  <r>
    <x v="411"/>
    <s v="Beck, Thompson and Martinez"/>
    <s v="Down-sized maximized function"/>
    <n v="7800"/>
    <n v="8161"/>
    <x v="1"/>
    <n v="1.0462820512820512"/>
    <n v="82"/>
    <n v="95"/>
    <x v="1"/>
    <s v="USD"/>
    <n v="1496034000"/>
    <n v="1496206800"/>
    <b v="0"/>
    <b v="0"/>
    <s v="theater/plays"/>
    <x v="3"/>
    <x v="3"/>
  </r>
  <r>
    <x v="412"/>
    <s v="Rodriguez-Scott"/>
    <s v="Realigned zero tolerance software"/>
    <n v="2100"/>
    <n v="14046"/>
    <x v="1"/>
    <n v="6.6885714285714286"/>
    <n v="134"/>
    <n v="16"/>
    <x v="1"/>
    <s v="USD"/>
    <n v="1388728800"/>
    <n v="1389592800"/>
    <b v="0"/>
    <b v="0"/>
    <s v="publishing/fiction"/>
    <x v="5"/>
    <x v="13"/>
  </r>
  <r>
    <x v="413"/>
    <s v="Rush-Bowers"/>
    <s v="Persevering analyzing extranet"/>
    <n v="189500"/>
    <n v="117628"/>
    <x v="2"/>
    <n v="0.62072823218997364"/>
    <n v="1089"/>
    <n v="174"/>
    <x v="1"/>
    <s v="USD"/>
    <n v="1543298400"/>
    <n v="1545631200"/>
    <b v="0"/>
    <b v="0"/>
    <s v="film &amp; video/animation"/>
    <x v="4"/>
    <x v="10"/>
  </r>
  <r>
    <x v="414"/>
    <s v="Davis and Sons"/>
    <s v="Innovative human-resource migration"/>
    <n v="188200"/>
    <n v="159405"/>
    <x v="0"/>
    <n v="0.84699787460148779"/>
    <n v="5497"/>
    <n v="34"/>
    <x v="1"/>
    <s v="USD"/>
    <n v="1271739600"/>
    <n v="1272430800"/>
    <b v="0"/>
    <b v="1"/>
    <s v="food/food trucks"/>
    <x v="0"/>
    <x v="0"/>
  </r>
  <r>
    <x v="415"/>
    <s v="Anderson-Pham"/>
    <s v="Intuitive needs-based monitoring"/>
    <n v="113500"/>
    <n v="12552"/>
    <x v="0"/>
    <n v="0.11059030837004405"/>
    <n v="418"/>
    <n v="272"/>
    <x v="1"/>
    <s v="USD"/>
    <n v="1326434400"/>
    <n v="1327903200"/>
    <b v="0"/>
    <b v="0"/>
    <s v="theater/plays"/>
    <x v="3"/>
    <x v="3"/>
  </r>
  <r>
    <x v="416"/>
    <s v="Stewart-Coleman"/>
    <s v="Customer-focused disintermediate toolset"/>
    <n v="134600"/>
    <n v="59007"/>
    <x v="0"/>
    <n v="0.43838781575037145"/>
    <n v="1439"/>
    <n v="94"/>
    <x v="1"/>
    <s v="USD"/>
    <n v="1295244000"/>
    <n v="1296021600"/>
    <b v="0"/>
    <b v="1"/>
    <s v="film &amp; video/documentary"/>
    <x v="4"/>
    <x v="4"/>
  </r>
  <r>
    <x v="417"/>
    <s v="Bradshaw, Smith and Ryan"/>
    <s v="Upgradable 24/7 emulation"/>
    <n v="1700"/>
    <n v="943"/>
    <x v="0"/>
    <n v="0.55470588235294116"/>
    <n v="15"/>
    <n v="113"/>
    <x v="1"/>
    <s v="USD"/>
    <n v="1541221200"/>
    <n v="1543298400"/>
    <b v="0"/>
    <b v="0"/>
    <s v="theater/plays"/>
    <x v="3"/>
    <x v="3"/>
  </r>
  <r>
    <x v="418"/>
    <s v="Jackson PLC"/>
    <s v="Quality-focused client-server core"/>
    <n v="163700"/>
    <n v="93963"/>
    <x v="0"/>
    <n v="0.57399511301160655"/>
    <n v="1999"/>
    <n v="82"/>
    <x v="0"/>
    <s v="CAD"/>
    <n v="1336280400"/>
    <n v="1336366800"/>
    <b v="0"/>
    <b v="0"/>
    <s v="film &amp; video/documentary"/>
    <x v="4"/>
    <x v="4"/>
  </r>
  <r>
    <x v="419"/>
    <s v="Ware-Arias"/>
    <s v="Upgradable maximized protocol"/>
    <n v="113800"/>
    <n v="140469"/>
    <x v="1"/>
    <n v="1.2343497363796134"/>
    <n v="5203"/>
    <n v="22"/>
    <x v="1"/>
    <s v="USD"/>
    <n v="1324533600"/>
    <n v="1325052000"/>
    <b v="0"/>
    <b v="0"/>
    <s v="technology/web"/>
    <x v="2"/>
    <x v="2"/>
  </r>
  <r>
    <x v="420"/>
    <s v="Blair, Reyes and Woods"/>
    <s v="Cross-platform interactive synergy"/>
    <n v="5000"/>
    <n v="6423"/>
    <x v="1"/>
    <n v="1.2846"/>
    <n v="94"/>
    <n v="53"/>
    <x v="1"/>
    <s v="USD"/>
    <n v="1498366800"/>
    <n v="1499576400"/>
    <b v="0"/>
    <b v="0"/>
    <s v="theater/plays"/>
    <x v="3"/>
    <x v="3"/>
  </r>
  <r>
    <x v="421"/>
    <s v="Thomas-Lopez"/>
    <s v="User-centric fault-tolerant archive"/>
    <n v="9400"/>
    <n v="6015"/>
    <x v="0"/>
    <n v="0.63989361702127656"/>
    <n v="118"/>
    <n v="80"/>
    <x v="1"/>
    <s v="USD"/>
    <n v="1498712400"/>
    <n v="1501304400"/>
    <b v="0"/>
    <b v="1"/>
    <s v="technology/wearables"/>
    <x v="2"/>
    <x v="8"/>
  </r>
  <r>
    <x v="422"/>
    <s v="Brown, Davies and Pacheco"/>
    <s v="Reverse-engineered regional knowledge user"/>
    <n v="8700"/>
    <n v="11075"/>
    <x v="1"/>
    <n v="1.2729885057471264"/>
    <n v="205"/>
    <n v="42"/>
    <x v="1"/>
    <s v="USD"/>
    <n v="1271480400"/>
    <n v="1273208400"/>
    <b v="0"/>
    <b v="1"/>
    <s v="theater/plays"/>
    <x v="3"/>
    <x v="3"/>
  </r>
  <r>
    <x v="423"/>
    <s v="Jones-Riddle"/>
    <s v="Self-enabling real-time definition"/>
    <n v="147800"/>
    <n v="15723"/>
    <x v="0"/>
    <n v="0.10638024357239513"/>
    <n v="162"/>
    <n v="912"/>
    <x v="1"/>
    <s v="USD"/>
    <n v="1316667600"/>
    <n v="1316840400"/>
    <b v="0"/>
    <b v="1"/>
    <s v="food/food trucks"/>
    <x v="0"/>
    <x v="0"/>
  </r>
  <r>
    <x v="424"/>
    <s v="Schmidt-Gomez"/>
    <s v="User-centric impactful projection"/>
    <n v="5100"/>
    <n v="2064"/>
    <x v="0"/>
    <n v="0.40470588235294119"/>
    <n v="83"/>
    <n v="61"/>
    <x v="1"/>
    <s v="USD"/>
    <n v="1524027600"/>
    <n v="1524546000"/>
    <b v="0"/>
    <b v="0"/>
    <s v="music/indie rock"/>
    <x v="1"/>
    <x v="7"/>
  </r>
  <r>
    <x v="425"/>
    <s v="Sullivan, Davis and Booth"/>
    <s v="Vision-oriented actuating hardware"/>
    <n v="2700"/>
    <n v="7767"/>
    <x v="1"/>
    <n v="2.8766666666666665"/>
    <n v="92"/>
    <n v="29"/>
    <x v="1"/>
    <s v="USD"/>
    <n v="1438059600"/>
    <n v="1438578000"/>
    <b v="0"/>
    <b v="0"/>
    <s v="photography/photography books"/>
    <x v="7"/>
    <x v="14"/>
  </r>
  <r>
    <x v="426"/>
    <s v="Edwards-Kane"/>
    <s v="Virtual leadingedge framework"/>
    <n v="1800"/>
    <n v="10313"/>
    <x v="1"/>
    <n v="5.7294444444444448"/>
    <n v="219"/>
    <n v="8"/>
    <x v="1"/>
    <s v="USD"/>
    <n v="1361944800"/>
    <n v="1362549600"/>
    <b v="0"/>
    <b v="0"/>
    <s v="theater/plays"/>
    <x v="3"/>
    <x v="3"/>
  </r>
  <r>
    <x v="427"/>
    <s v="Hicks, Wall and Webb"/>
    <s v="Managed discrete framework"/>
    <n v="174500"/>
    <n v="197018"/>
    <x v="1"/>
    <n v="1.1290429799426933"/>
    <n v="2526"/>
    <n v="69"/>
    <x v="1"/>
    <s v="USD"/>
    <n v="1410584400"/>
    <n v="1413349200"/>
    <b v="0"/>
    <b v="1"/>
    <s v="theater/plays"/>
    <x v="3"/>
    <x v="3"/>
  </r>
  <r>
    <x v="428"/>
    <s v="Mayer-Richmond"/>
    <s v="Progressive zero-defect capability"/>
    <n v="101400"/>
    <n v="47037"/>
    <x v="0"/>
    <n v="0.46387573964497042"/>
    <n v="747"/>
    <n v="136"/>
    <x v="1"/>
    <s v="USD"/>
    <n v="1297404000"/>
    <n v="1298008800"/>
    <b v="0"/>
    <b v="0"/>
    <s v="film &amp; video/animation"/>
    <x v="4"/>
    <x v="10"/>
  </r>
  <r>
    <x v="429"/>
    <s v="Robles Ltd"/>
    <s v="Right-sized demand-driven adapter"/>
    <n v="191000"/>
    <n v="173191"/>
    <x v="3"/>
    <n v="0.90675916230366493"/>
    <n v="2138"/>
    <n v="89"/>
    <x v="1"/>
    <s v="USD"/>
    <n v="1392012000"/>
    <n v="1394427600"/>
    <b v="0"/>
    <b v="1"/>
    <s v="photography/photography books"/>
    <x v="7"/>
    <x v="14"/>
  </r>
  <r>
    <x v="430"/>
    <s v="Cochran Ltd"/>
    <s v="Re-engineered attitude-oriented frame"/>
    <n v="8100"/>
    <n v="5487"/>
    <x v="0"/>
    <n v="0.67740740740740746"/>
    <n v="84"/>
    <n v="96"/>
    <x v="1"/>
    <s v="USD"/>
    <n v="1569733200"/>
    <n v="1572670800"/>
    <b v="0"/>
    <b v="0"/>
    <s v="theater/plays"/>
    <x v="3"/>
    <x v="3"/>
  </r>
  <r>
    <x v="431"/>
    <s v="Rosales LLC"/>
    <s v="Compatible multimedia utilization"/>
    <n v="5100"/>
    <n v="9817"/>
    <x v="1"/>
    <n v="1.9249019607843136"/>
    <n v="94"/>
    <n v="54"/>
    <x v="1"/>
    <s v="USD"/>
    <n v="1529643600"/>
    <n v="1531112400"/>
    <b v="1"/>
    <b v="0"/>
    <s v="theater/plays"/>
    <x v="3"/>
    <x v="3"/>
  </r>
  <r>
    <x v="432"/>
    <s v="Harper-Bryan"/>
    <s v="Re-contextualized dedicated hardware"/>
    <n v="7700"/>
    <n v="6369"/>
    <x v="0"/>
    <n v="0.82714285714285718"/>
    <n v="91"/>
    <n v="85"/>
    <x v="1"/>
    <s v="USD"/>
    <n v="1399006800"/>
    <n v="1400734800"/>
    <b v="0"/>
    <b v="0"/>
    <s v="theater/plays"/>
    <x v="3"/>
    <x v="3"/>
  </r>
  <r>
    <x v="433"/>
    <s v="Potter, Harper and Everett"/>
    <s v="Decentralized composite paradigm"/>
    <n v="121400"/>
    <n v="65755"/>
    <x v="0"/>
    <n v="0.54163920922570019"/>
    <n v="792"/>
    <n v="153"/>
    <x v="1"/>
    <s v="USD"/>
    <n v="1385359200"/>
    <n v="1386741600"/>
    <b v="0"/>
    <b v="1"/>
    <s v="film &amp; video/documentary"/>
    <x v="4"/>
    <x v="4"/>
  </r>
  <r>
    <x v="434"/>
    <s v="Floyd-Sims"/>
    <s v="Cloned transitional hierarchy"/>
    <n v="5400"/>
    <n v="903"/>
    <x v="3"/>
    <n v="0.16722222222222222"/>
    <n v="10"/>
    <n v="540"/>
    <x v="0"/>
    <s v="CAD"/>
    <n v="1480572000"/>
    <n v="1481781600"/>
    <b v="1"/>
    <b v="0"/>
    <s v="theater/plays"/>
    <x v="3"/>
    <x v="3"/>
  </r>
  <r>
    <x v="435"/>
    <s v="Spence, Jackson and Kelly"/>
    <s v="Advanced discrete leverage"/>
    <n v="152400"/>
    <n v="178120"/>
    <x v="1"/>
    <n v="1.168766404199475"/>
    <n v="1713"/>
    <n v="89"/>
    <x v="6"/>
    <s v="EUR"/>
    <n v="1418623200"/>
    <n v="1419660000"/>
    <b v="0"/>
    <b v="1"/>
    <s v="theater/plays"/>
    <x v="3"/>
    <x v="3"/>
  </r>
  <r>
    <x v="436"/>
    <s v="King-Nguyen"/>
    <s v="Open-source incremental throughput"/>
    <n v="1300"/>
    <n v="13678"/>
    <x v="1"/>
    <n v="10.521538461538462"/>
    <n v="249"/>
    <n v="5"/>
    <x v="1"/>
    <s v="USD"/>
    <n v="1555736400"/>
    <n v="1555822800"/>
    <b v="0"/>
    <b v="0"/>
    <s v="music/jazz"/>
    <x v="1"/>
    <x v="17"/>
  </r>
  <r>
    <x v="437"/>
    <s v="Hansen Group"/>
    <s v="Centralized regional interface"/>
    <n v="8100"/>
    <n v="9969"/>
    <x v="1"/>
    <n v="1.2307407407407407"/>
    <n v="192"/>
    <n v="42"/>
    <x v="1"/>
    <s v="USD"/>
    <n v="1442120400"/>
    <n v="1442379600"/>
    <b v="0"/>
    <b v="1"/>
    <s v="film &amp; video/animation"/>
    <x v="4"/>
    <x v="10"/>
  </r>
  <r>
    <x v="438"/>
    <s v="Mathis, Hall and Hansen"/>
    <s v="Streamlined web-enabled knowledgebase"/>
    <n v="8300"/>
    <n v="14827"/>
    <x v="1"/>
    <n v="1.7863855421686747"/>
    <n v="247"/>
    <n v="34"/>
    <x v="1"/>
    <s v="USD"/>
    <n v="1362376800"/>
    <n v="1364965200"/>
    <b v="0"/>
    <b v="0"/>
    <s v="theater/plays"/>
    <x v="3"/>
    <x v="3"/>
  </r>
  <r>
    <x v="439"/>
    <s v="Cummings Inc"/>
    <s v="Digitized transitional monitoring"/>
    <n v="28400"/>
    <n v="100900"/>
    <x v="1"/>
    <n v="3.5528169014084505"/>
    <n v="2293"/>
    <n v="12"/>
    <x v="1"/>
    <s v="USD"/>
    <n v="1478408400"/>
    <n v="1479016800"/>
    <b v="0"/>
    <b v="0"/>
    <s v="film &amp; video/science fiction"/>
    <x v="4"/>
    <x v="22"/>
  </r>
  <r>
    <x v="440"/>
    <s v="Miller-Poole"/>
    <s v="Networked optimal adapter"/>
    <n v="102500"/>
    <n v="165954"/>
    <x v="1"/>
    <n v="1.6190634146341463"/>
    <n v="3131"/>
    <n v="33"/>
    <x v="1"/>
    <s v="USD"/>
    <n v="1498798800"/>
    <n v="1499662800"/>
    <b v="0"/>
    <b v="0"/>
    <s v="film &amp; video/television"/>
    <x v="4"/>
    <x v="19"/>
  </r>
  <r>
    <x v="441"/>
    <s v="Rodriguez-West"/>
    <s v="Automated optimal function"/>
    <n v="7000"/>
    <n v="1744"/>
    <x v="0"/>
    <n v="0.24914285714285714"/>
    <n v="32"/>
    <n v="219"/>
    <x v="1"/>
    <s v="USD"/>
    <n v="1335416400"/>
    <n v="1337835600"/>
    <b v="0"/>
    <b v="0"/>
    <s v="technology/wearables"/>
    <x v="2"/>
    <x v="8"/>
  </r>
  <r>
    <x v="442"/>
    <s v="Calderon, Bradford and Dean"/>
    <s v="Devolved system-worthy framework"/>
    <n v="5400"/>
    <n v="10731"/>
    <x v="1"/>
    <n v="1.9872222222222222"/>
    <n v="143"/>
    <n v="38"/>
    <x v="6"/>
    <s v="EUR"/>
    <n v="1504328400"/>
    <n v="1505710800"/>
    <b v="0"/>
    <b v="0"/>
    <s v="theater/plays"/>
    <x v="3"/>
    <x v="3"/>
  </r>
  <r>
    <x v="443"/>
    <s v="Clark-Bowman"/>
    <s v="Stand-alone user-facing service-desk"/>
    <n v="9300"/>
    <n v="3232"/>
    <x v="3"/>
    <n v="0.34752688172043011"/>
    <n v="90"/>
    <n v="103"/>
    <x v="1"/>
    <s v="USD"/>
    <n v="1285822800"/>
    <n v="1287464400"/>
    <b v="0"/>
    <b v="0"/>
    <s v="theater/plays"/>
    <x v="3"/>
    <x v="3"/>
  </r>
  <r>
    <x v="444"/>
    <s v="Hensley Ltd"/>
    <s v="Versatile global attitude"/>
    <n v="6200"/>
    <n v="10938"/>
    <x v="1"/>
    <n v="1.7641935483870967"/>
    <n v="296"/>
    <n v="21"/>
    <x v="1"/>
    <s v="USD"/>
    <n v="1311483600"/>
    <n v="1311656400"/>
    <b v="0"/>
    <b v="1"/>
    <s v="music/indie rock"/>
    <x v="1"/>
    <x v="7"/>
  </r>
  <r>
    <x v="445"/>
    <s v="Anderson-Pearson"/>
    <s v="Intuitive demand-driven Local Area Network"/>
    <n v="2100"/>
    <n v="10739"/>
    <x v="1"/>
    <n v="5.1138095238095236"/>
    <n v="170"/>
    <n v="12"/>
    <x v="1"/>
    <s v="USD"/>
    <n v="1291356000"/>
    <n v="1293170400"/>
    <b v="0"/>
    <b v="1"/>
    <s v="theater/plays"/>
    <x v="3"/>
    <x v="3"/>
  </r>
  <r>
    <x v="446"/>
    <s v="Martin, Martin and Solis"/>
    <s v="Assimilated uniform methodology"/>
    <n v="6800"/>
    <n v="5579"/>
    <x v="0"/>
    <n v="0.82044117647058823"/>
    <n v="186"/>
    <n v="37"/>
    <x v="1"/>
    <s v="USD"/>
    <n v="1355810400"/>
    <n v="1355983200"/>
    <b v="0"/>
    <b v="0"/>
    <s v="technology/wearables"/>
    <x v="2"/>
    <x v="8"/>
  </r>
  <r>
    <x v="447"/>
    <s v="Harrington-Harper"/>
    <s v="Self-enabling next generation algorithm"/>
    <n v="155200"/>
    <n v="37754"/>
    <x v="3"/>
    <n v="0.24326030927835052"/>
    <n v="439"/>
    <n v="354"/>
    <x v="4"/>
    <s v="GBP"/>
    <n v="1513663200"/>
    <n v="1515045600"/>
    <b v="0"/>
    <b v="0"/>
    <s v="film &amp; video/television"/>
    <x v="4"/>
    <x v="19"/>
  </r>
  <r>
    <x v="448"/>
    <s v="Price and Sons"/>
    <s v="Object-based demand-driven strategy"/>
    <n v="89900"/>
    <n v="45384"/>
    <x v="0"/>
    <n v="0.50482758620689661"/>
    <n v="605"/>
    <n v="149"/>
    <x v="1"/>
    <s v="USD"/>
    <n v="1365915600"/>
    <n v="1366088400"/>
    <b v="0"/>
    <b v="1"/>
    <s v="games/video games"/>
    <x v="6"/>
    <x v="11"/>
  </r>
  <r>
    <x v="449"/>
    <s v="Cuevas-Morales"/>
    <s v="Public-key coherent ability"/>
    <n v="900"/>
    <n v="8703"/>
    <x v="1"/>
    <n v="9.67"/>
    <n v="86"/>
    <n v="10"/>
    <x v="3"/>
    <s v="DKK"/>
    <n v="1551852000"/>
    <n v="1553317200"/>
    <b v="0"/>
    <b v="0"/>
    <s v="games/video games"/>
    <x v="6"/>
    <x v="11"/>
  </r>
  <r>
    <x v="450"/>
    <s v="Delgado-Hatfield"/>
    <s v="Up-sized composite success"/>
    <n v="100"/>
    <n v="4"/>
    <x v="0"/>
    <n v="0.04"/>
    <n v="1"/>
    <n v="100"/>
    <x v="0"/>
    <s v="CAD"/>
    <n v="1540098000"/>
    <n v="1542088800"/>
    <b v="0"/>
    <b v="0"/>
    <s v="film &amp; video/animation"/>
    <x v="4"/>
    <x v="10"/>
  </r>
  <r>
    <x v="451"/>
    <s v="Padilla-Porter"/>
    <s v="Innovative exuding matrix"/>
    <n v="148400"/>
    <n v="182302"/>
    <x v="1"/>
    <n v="1.2284501347708894"/>
    <n v="6286"/>
    <n v="24"/>
    <x v="1"/>
    <s v="USD"/>
    <n v="1500440400"/>
    <n v="1503118800"/>
    <b v="0"/>
    <b v="0"/>
    <s v="music/rock"/>
    <x v="1"/>
    <x v="1"/>
  </r>
  <r>
    <x v="452"/>
    <s v="Morris Group"/>
    <s v="Realigned impactful artificial intelligence"/>
    <n v="4800"/>
    <n v="3045"/>
    <x v="0"/>
    <n v="0.63437500000000002"/>
    <n v="31"/>
    <n v="155"/>
    <x v="1"/>
    <s v="USD"/>
    <n v="1278392400"/>
    <n v="1278478800"/>
    <b v="0"/>
    <b v="0"/>
    <s v="film &amp; video/drama"/>
    <x v="4"/>
    <x v="6"/>
  </r>
  <r>
    <x v="453"/>
    <s v="Saunders Ltd"/>
    <s v="Multi-layered multi-tasking secured line"/>
    <n v="182400"/>
    <n v="102749"/>
    <x v="0"/>
    <n v="0.56331688596491225"/>
    <n v="1181"/>
    <n v="154"/>
    <x v="1"/>
    <s v="USD"/>
    <n v="1480572000"/>
    <n v="1484114400"/>
    <b v="0"/>
    <b v="0"/>
    <s v="film &amp; video/science fiction"/>
    <x v="4"/>
    <x v="22"/>
  </r>
  <r>
    <x v="454"/>
    <s v="Woods Inc"/>
    <s v="Upgradable upward-trending portal"/>
    <n v="4000"/>
    <n v="1763"/>
    <x v="0"/>
    <n v="0.44074999999999998"/>
    <n v="39"/>
    <n v="103"/>
    <x v="1"/>
    <s v="USD"/>
    <n v="1382331600"/>
    <n v="1385445600"/>
    <b v="0"/>
    <b v="1"/>
    <s v="film &amp; video/drama"/>
    <x v="4"/>
    <x v="6"/>
  </r>
  <r>
    <x v="455"/>
    <s v="Villanueva, Wright and Richardson"/>
    <s v="Profit-focused global product"/>
    <n v="116500"/>
    <n v="137904"/>
    <x v="1"/>
    <n v="1.1837253218884121"/>
    <n v="3727"/>
    <n v="31"/>
    <x v="1"/>
    <s v="USD"/>
    <n v="1316754000"/>
    <n v="1318741200"/>
    <b v="0"/>
    <b v="0"/>
    <s v="theater/plays"/>
    <x v="3"/>
    <x v="3"/>
  </r>
  <r>
    <x v="456"/>
    <s v="Wilson, Brooks and Clark"/>
    <s v="Operative well-modulated data-warehouse"/>
    <n v="146400"/>
    <n v="152438"/>
    <x v="1"/>
    <n v="1.041243169398907"/>
    <n v="1605"/>
    <n v="91"/>
    <x v="1"/>
    <s v="USD"/>
    <n v="1518242400"/>
    <n v="1518242400"/>
    <b v="0"/>
    <b v="1"/>
    <s v="music/indie rock"/>
    <x v="1"/>
    <x v="7"/>
  </r>
  <r>
    <x v="457"/>
    <s v="Sheppard, Smith and Spence"/>
    <s v="Cloned asymmetric functionalities"/>
    <n v="5000"/>
    <n v="1332"/>
    <x v="0"/>
    <n v="0.26640000000000003"/>
    <n v="46"/>
    <n v="109"/>
    <x v="1"/>
    <s v="USD"/>
    <n v="1476421200"/>
    <n v="1476594000"/>
    <b v="0"/>
    <b v="0"/>
    <s v="theater/plays"/>
    <x v="3"/>
    <x v="3"/>
  </r>
  <r>
    <x v="458"/>
    <s v="Wise, Thompson and Allen"/>
    <s v="Pre-emptive neutral portal"/>
    <n v="33800"/>
    <n v="118706"/>
    <x v="1"/>
    <n v="3.5120118343195266"/>
    <n v="2120"/>
    <n v="16"/>
    <x v="1"/>
    <s v="USD"/>
    <n v="1269752400"/>
    <n v="1273554000"/>
    <b v="0"/>
    <b v="0"/>
    <s v="theater/plays"/>
    <x v="3"/>
    <x v="3"/>
  </r>
  <r>
    <x v="459"/>
    <s v="Lane, Ryan and Chapman"/>
    <s v="Switchable demand-driven help-desk"/>
    <n v="6300"/>
    <n v="5674"/>
    <x v="0"/>
    <n v="0.90063492063492068"/>
    <n v="105"/>
    <n v="60"/>
    <x v="1"/>
    <s v="USD"/>
    <n v="1419746400"/>
    <n v="1421906400"/>
    <b v="0"/>
    <b v="0"/>
    <s v="film &amp; video/documentary"/>
    <x v="4"/>
    <x v="4"/>
  </r>
  <r>
    <x v="460"/>
    <s v="Rich, Alvarez and King"/>
    <s v="Business-focused static ability"/>
    <n v="2400"/>
    <n v="4119"/>
    <x v="1"/>
    <n v="1.7162500000000001"/>
    <n v="50"/>
    <n v="48"/>
    <x v="1"/>
    <s v="USD"/>
    <n v="1281330000"/>
    <n v="1281589200"/>
    <b v="0"/>
    <b v="0"/>
    <s v="theater/plays"/>
    <x v="3"/>
    <x v="3"/>
  </r>
  <r>
    <x v="461"/>
    <s v="Terry-Salinas"/>
    <s v="Networked secondary structure"/>
    <n v="98800"/>
    <n v="139354"/>
    <x v="1"/>
    <n v="1.4104655870445344"/>
    <n v="2080"/>
    <n v="48"/>
    <x v="1"/>
    <s v="USD"/>
    <n v="1398661200"/>
    <n v="1400389200"/>
    <b v="0"/>
    <b v="0"/>
    <s v="film &amp; video/drama"/>
    <x v="4"/>
    <x v="6"/>
  </r>
  <r>
    <x v="462"/>
    <s v="Wang-Rodriguez"/>
    <s v="Total multimedia website"/>
    <n v="188800"/>
    <n v="57734"/>
    <x v="0"/>
    <n v="0.30579449152542371"/>
    <n v="535"/>
    <n v="353"/>
    <x v="1"/>
    <s v="USD"/>
    <n v="1359525600"/>
    <n v="1362808800"/>
    <b v="0"/>
    <b v="0"/>
    <s v="games/mobile games"/>
    <x v="6"/>
    <x v="20"/>
  </r>
  <r>
    <x v="463"/>
    <s v="Mckee-Hill"/>
    <s v="Cross-platform upward-trending parallelism"/>
    <n v="134300"/>
    <n v="145265"/>
    <x v="1"/>
    <n v="1.0816455696202532"/>
    <n v="2105"/>
    <n v="64"/>
    <x v="1"/>
    <s v="USD"/>
    <n v="1388469600"/>
    <n v="1388815200"/>
    <b v="0"/>
    <b v="0"/>
    <s v="film &amp; video/animation"/>
    <x v="4"/>
    <x v="10"/>
  </r>
  <r>
    <x v="464"/>
    <s v="Gomez LLC"/>
    <s v="Pre-emptive mission-critical hardware"/>
    <n v="71200"/>
    <n v="95020"/>
    <x v="1"/>
    <n v="1.3345505617977529"/>
    <n v="2436"/>
    <n v="29"/>
    <x v="1"/>
    <s v="USD"/>
    <n v="1518328800"/>
    <n v="1519538400"/>
    <b v="0"/>
    <b v="0"/>
    <s v="theater/plays"/>
    <x v="3"/>
    <x v="3"/>
  </r>
  <r>
    <x v="465"/>
    <s v="Gonzalez-Robbins"/>
    <s v="Up-sized responsive protocol"/>
    <n v="4700"/>
    <n v="8829"/>
    <x v="1"/>
    <n v="1.8785106382978722"/>
    <n v="80"/>
    <n v="59"/>
    <x v="1"/>
    <s v="USD"/>
    <n v="1517032800"/>
    <n v="1517810400"/>
    <b v="0"/>
    <b v="0"/>
    <s v="publishing/translations"/>
    <x v="5"/>
    <x v="18"/>
  </r>
  <r>
    <x v="466"/>
    <s v="Obrien and Sons"/>
    <s v="Pre-emptive transitional frame"/>
    <n v="1200"/>
    <n v="3984"/>
    <x v="1"/>
    <n v="3.32"/>
    <n v="42"/>
    <n v="29"/>
    <x v="1"/>
    <s v="USD"/>
    <n v="1368594000"/>
    <n v="1370581200"/>
    <b v="0"/>
    <b v="1"/>
    <s v="technology/wearables"/>
    <x v="2"/>
    <x v="8"/>
  </r>
  <r>
    <x v="467"/>
    <s v="Shaw Ltd"/>
    <s v="Profit-focused content-based application"/>
    <n v="1400"/>
    <n v="8053"/>
    <x v="1"/>
    <n v="5.7521428571428572"/>
    <n v="139"/>
    <n v="10"/>
    <x v="0"/>
    <s v="CAD"/>
    <n v="1448258400"/>
    <n v="1448863200"/>
    <b v="0"/>
    <b v="1"/>
    <s v="technology/web"/>
    <x v="2"/>
    <x v="2"/>
  </r>
  <r>
    <x v="468"/>
    <s v="Hughes Inc"/>
    <s v="Streamlined neutral analyzer"/>
    <n v="4000"/>
    <n v="1620"/>
    <x v="0"/>
    <n v="0.40500000000000003"/>
    <n v="16"/>
    <n v="250"/>
    <x v="1"/>
    <s v="USD"/>
    <n v="1555218000"/>
    <n v="1556600400"/>
    <b v="0"/>
    <b v="0"/>
    <s v="theater/plays"/>
    <x v="3"/>
    <x v="3"/>
  </r>
  <r>
    <x v="469"/>
    <s v="Olsen-Ryan"/>
    <s v="Assimilated neutral utilization"/>
    <n v="5600"/>
    <n v="10328"/>
    <x v="1"/>
    <n v="1.8442857142857143"/>
    <n v="159"/>
    <n v="35"/>
    <x v="1"/>
    <s v="USD"/>
    <n v="1431925200"/>
    <n v="1432098000"/>
    <b v="0"/>
    <b v="0"/>
    <s v="film &amp; video/drama"/>
    <x v="4"/>
    <x v="6"/>
  </r>
  <r>
    <x v="470"/>
    <s v="Grimes, Holland and Sloan"/>
    <s v="Extended dedicated archive"/>
    <n v="3600"/>
    <n v="10289"/>
    <x v="1"/>
    <n v="2.8580555555555556"/>
    <n v="381"/>
    <n v="9"/>
    <x v="1"/>
    <s v="USD"/>
    <n v="1481522400"/>
    <n v="1482127200"/>
    <b v="0"/>
    <b v="0"/>
    <s v="technology/wearables"/>
    <x v="2"/>
    <x v="8"/>
  </r>
  <r>
    <x v="471"/>
    <s v="Perry and Sons"/>
    <s v="Configurable static help-desk"/>
    <n v="3100"/>
    <n v="9889"/>
    <x v="1"/>
    <n v="3.19"/>
    <n v="194"/>
    <n v="16"/>
    <x v="4"/>
    <s v="GBP"/>
    <n v="1335934800"/>
    <n v="1335934800"/>
    <b v="0"/>
    <b v="1"/>
    <s v="food/food trucks"/>
    <x v="0"/>
    <x v="0"/>
  </r>
  <r>
    <x v="472"/>
    <s v="Turner, Young and Collins"/>
    <s v="Self-enabling clear-thinking framework"/>
    <n v="153800"/>
    <n v="60342"/>
    <x v="0"/>
    <n v="0.39234070221066319"/>
    <n v="575"/>
    <n v="267"/>
    <x v="1"/>
    <s v="USD"/>
    <n v="1552280400"/>
    <n v="1556946000"/>
    <b v="0"/>
    <b v="0"/>
    <s v="music/rock"/>
    <x v="1"/>
    <x v="1"/>
  </r>
  <r>
    <x v="473"/>
    <s v="Richardson Inc"/>
    <s v="Assimilated fault-tolerant capacity"/>
    <n v="5000"/>
    <n v="8907"/>
    <x v="1"/>
    <n v="1.7814000000000001"/>
    <n v="106"/>
    <n v="47"/>
    <x v="1"/>
    <s v="USD"/>
    <n v="1529989200"/>
    <n v="1530075600"/>
    <b v="0"/>
    <b v="0"/>
    <s v="music/electric music"/>
    <x v="1"/>
    <x v="5"/>
  </r>
  <r>
    <x v="474"/>
    <s v="Santos-Young"/>
    <s v="Enhanced neutral ability"/>
    <n v="4000"/>
    <n v="14606"/>
    <x v="1"/>
    <n v="3.6515"/>
    <n v="142"/>
    <n v="28"/>
    <x v="1"/>
    <s v="USD"/>
    <n v="1418709600"/>
    <n v="1418796000"/>
    <b v="0"/>
    <b v="0"/>
    <s v="film &amp; video/television"/>
    <x v="4"/>
    <x v="19"/>
  </r>
  <r>
    <x v="475"/>
    <s v="Nichols Ltd"/>
    <s v="Function-based attitude-oriented groupware"/>
    <n v="7400"/>
    <n v="8432"/>
    <x v="1"/>
    <n v="1.1394594594594594"/>
    <n v="211"/>
    <n v="35"/>
    <x v="1"/>
    <s v="USD"/>
    <n v="1372136400"/>
    <n v="1372482000"/>
    <b v="0"/>
    <b v="1"/>
    <s v="publishing/translations"/>
    <x v="5"/>
    <x v="18"/>
  </r>
  <r>
    <x v="476"/>
    <s v="Murphy PLC"/>
    <s v="Optional solution-oriented instruction set"/>
    <n v="191500"/>
    <n v="57122"/>
    <x v="0"/>
    <n v="0.29828720626631855"/>
    <n v="1120"/>
    <n v="171"/>
    <x v="1"/>
    <s v="USD"/>
    <n v="1533877200"/>
    <n v="1534395600"/>
    <b v="0"/>
    <b v="0"/>
    <s v="publishing/fiction"/>
    <x v="5"/>
    <x v="13"/>
  </r>
  <r>
    <x v="477"/>
    <s v="Hogan, Porter and Rivera"/>
    <s v="Organic object-oriented core"/>
    <n v="8500"/>
    <n v="4613"/>
    <x v="0"/>
    <n v="0.54270588235294115"/>
    <n v="113"/>
    <n v="75"/>
    <x v="1"/>
    <s v="USD"/>
    <n v="1309064400"/>
    <n v="1311397200"/>
    <b v="0"/>
    <b v="0"/>
    <s v="film &amp; video/science fiction"/>
    <x v="4"/>
    <x v="22"/>
  </r>
  <r>
    <x v="478"/>
    <s v="Lyons LLC"/>
    <s v="Balanced impactful circuit"/>
    <n v="68800"/>
    <n v="162603"/>
    <x v="1"/>
    <n v="2.3634156976744185"/>
    <n v="2756"/>
    <n v="25"/>
    <x v="1"/>
    <s v="USD"/>
    <n v="1425877200"/>
    <n v="1426914000"/>
    <b v="0"/>
    <b v="0"/>
    <s v="technology/wearables"/>
    <x v="2"/>
    <x v="8"/>
  </r>
  <r>
    <x v="479"/>
    <s v="Long-Greene"/>
    <s v="Future-proofed heuristic encryption"/>
    <n v="2400"/>
    <n v="12310"/>
    <x v="1"/>
    <n v="5.1291666666666664"/>
    <n v="173"/>
    <n v="14"/>
    <x v="4"/>
    <s v="GBP"/>
    <n v="1501304400"/>
    <n v="1501477200"/>
    <b v="0"/>
    <b v="0"/>
    <s v="food/food trucks"/>
    <x v="0"/>
    <x v="0"/>
  </r>
  <r>
    <x v="480"/>
    <s v="Robles-Hudson"/>
    <s v="Balanced bifurcated leverage"/>
    <n v="8600"/>
    <n v="8656"/>
    <x v="1"/>
    <n v="1.0065116279069768"/>
    <n v="87"/>
    <n v="99"/>
    <x v="1"/>
    <s v="USD"/>
    <n v="1268287200"/>
    <n v="1269061200"/>
    <b v="0"/>
    <b v="1"/>
    <s v="photography/photography books"/>
    <x v="7"/>
    <x v="14"/>
  </r>
  <r>
    <x v="481"/>
    <s v="Mcclure LLC"/>
    <s v="Sharable discrete budgetary management"/>
    <n v="196600"/>
    <n v="159931"/>
    <x v="0"/>
    <n v="0.81348423194303154"/>
    <n v="1538"/>
    <n v="128"/>
    <x v="1"/>
    <s v="USD"/>
    <n v="1412139600"/>
    <n v="1415772000"/>
    <b v="0"/>
    <b v="1"/>
    <s v="theater/plays"/>
    <x v="3"/>
    <x v="3"/>
  </r>
  <r>
    <x v="482"/>
    <s v="Martin, Russell and Baker"/>
    <s v="Focused solution-oriented instruction set"/>
    <n v="4200"/>
    <n v="689"/>
    <x v="0"/>
    <n v="0.16404761904761905"/>
    <n v="9"/>
    <n v="467"/>
    <x v="1"/>
    <s v="USD"/>
    <n v="1330063200"/>
    <n v="1331013600"/>
    <b v="0"/>
    <b v="1"/>
    <s v="publishing/fiction"/>
    <x v="5"/>
    <x v="13"/>
  </r>
  <r>
    <x v="483"/>
    <s v="Rice-Parker"/>
    <s v="Down-sized actuating infrastructure"/>
    <n v="91400"/>
    <n v="48236"/>
    <x v="0"/>
    <n v="0.52774617067833696"/>
    <n v="554"/>
    <n v="165"/>
    <x v="1"/>
    <s v="USD"/>
    <n v="1576130400"/>
    <n v="1576735200"/>
    <b v="0"/>
    <b v="0"/>
    <s v="theater/plays"/>
    <x v="3"/>
    <x v="3"/>
  </r>
  <r>
    <x v="484"/>
    <s v="Landry Inc"/>
    <s v="Synergistic cohesive adapter"/>
    <n v="29600"/>
    <n v="77021"/>
    <x v="1"/>
    <n v="2.6020608108108108"/>
    <n v="1572"/>
    <n v="19"/>
    <x v="4"/>
    <s v="GBP"/>
    <n v="1407128400"/>
    <n v="1411362000"/>
    <b v="0"/>
    <b v="1"/>
    <s v="food/food trucks"/>
    <x v="0"/>
    <x v="0"/>
  </r>
  <r>
    <x v="485"/>
    <s v="Richards-Davis"/>
    <s v="Quality-focused mission-critical structure"/>
    <n v="90600"/>
    <n v="27844"/>
    <x v="0"/>
    <n v="0.30732891832229581"/>
    <n v="648"/>
    <n v="140"/>
    <x v="4"/>
    <s v="GBP"/>
    <n v="1560142800"/>
    <n v="1563685200"/>
    <b v="0"/>
    <b v="0"/>
    <s v="theater/plays"/>
    <x v="3"/>
    <x v="3"/>
  </r>
  <r>
    <x v="486"/>
    <s v="Davis, Cox and Fox"/>
    <s v="Compatible exuding Graphical User Interface"/>
    <n v="5200"/>
    <n v="702"/>
    <x v="0"/>
    <n v="0.13500000000000001"/>
    <n v="21"/>
    <n v="248"/>
    <x v="4"/>
    <s v="GBP"/>
    <n v="1520575200"/>
    <n v="1521867600"/>
    <b v="0"/>
    <b v="1"/>
    <s v="publishing/translations"/>
    <x v="5"/>
    <x v="18"/>
  </r>
  <r>
    <x v="487"/>
    <s v="Smith-Wallace"/>
    <s v="Monitored 24/7 time-frame"/>
    <n v="110300"/>
    <n v="197024"/>
    <x v="1"/>
    <n v="1.7862556663644606"/>
    <n v="2346"/>
    <n v="47"/>
    <x v="1"/>
    <s v="USD"/>
    <n v="1492664400"/>
    <n v="1495515600"/>
    <b v="0"/>
    <b v="0"/>
    <s v="theater/plays"/>
    <x v="3"/>
    <x v="3"/>
  </r>
  <r>
    <x v="488"/>
    <s v="Cordova, Shaw and Wang"/>
    <s v="Virtual secondary open architecture"/>
    <n v="5300"/>
    <n v="11663"/>
    <x v="1"/>
    <n v="2.2005660377358489"/>
    <n v="115"/>
    <n v="46"/>
    <x v="1"/>
    <s v="USD"/>
    <n v="1454479200"/>
    <n v="1455948000"/>
    <b v="0"/>
    <b v="0"/>
    <s v="theater/plays"/>
    <x v="3"/>
    <x v="3"/>
  </r>
  <r>
    <x v="489"/>
    <s v="Clark Inc"/>
    <s v="Down-sized mobile time-frame"/>
    <n v="9200"/>
    <n v="9339"/>
    <x v="1"/>
    <n v="1.015108695652174"/>
    <n v="85"/>
    <n v="108"/>
    <x v="6"/>
    <s v="EUR"/>
    <n v="1281934800"/>
    <n v="1282366800"/>
    <b v="0"/>
    <b v="0"/>
    <s v="technology/wearables"/>
    <x v="2"/>
    <x v="8"/>
  </r>
  <r>
    <x v="490"/>
    <s v="Young and Sons"/>
    <s v="Innovative disintermediate encryption"/>
    <n v="2400"/>
    <n v="4596"/>
    <x v="1"/>
    <n v="1.915"/>
    <n v="144"/>
    <n v="17"/>
    <x v="1"/>
    <s v="USD"/>
    <n v="1573970400"/>
    <n v="1574575200"/>
    <b v="0"/>
    <b v="0"/>
    <s v="journalism/audio"/>
    <x v="8"/>
    <x v="23"/>
  </r>
  <r>
    <x v="491"/>
    <s v="Henson PLC"/>
    <s v="Universal contextually-based knowledgebase"/>
    <n v="56800"/>
    <n v="173437"/>
    <x v="1"/>
    <n v="3.0534683098591549"/>
    <n v="2443"/>
    <n v="23"/>
    <x v="1"/>
    <s v="USD"/>
    <n v="1372654800"/>
    <n v="1374901200"/>
    <b v="0"/>
    <b v="1"/>
    <s v="food/food trucks"/>
    <x v="0"/>
    <x v="0"/>
  </r>
  <r>
    <x v="492"/>
    <s v="Garcia Group"/>
    <s v="Persevering interactive matrix"/>
    <n v="191000"/>
    <n v="45831"/>
    <x v="3"/>
    <n v="0.23995287958115183"/>
    <n v="595"/>
    <n v="321"/>
    <x v="1"/>
    <s v="USD"/>
    <n v="1275886800"/>
    <n v="1278910800"/>
    <b v="1"/>
    <b v="1"/>
    <s v="film &amp; video/shorts"/>
    <x v="4"/>
    <x v="12"/>
  </r>
  <r>
    <x v="493"/>
    <s v="Adams, Walker and Wong"/>
    <s v="Seamless background framework"/>
    <n v="900"/>
    <n v="6514"/>
    <x v="1"/>
    <n v="7.2377777777777776"/>
    <n v="64"/>
    <n v="14"/>
    <x v="1"/>
    <s v="USD"/>
    <n v="1561784400"/>
    <n v="1562907600"/>
    <b v="0"/>
    <b v="0"/>
    <s v="photography/photography books"/>
    <x v="7"/>
    <x v="14"/>
  </r>
  <r>
    <x v="494"/>
    <s v="Hopkins-Browning"/>
    <s v="Balanced upward-trending productivity"/>
    <n v="2500"/>
    <n v="13684"/>
    <x v="1"/>
    <n v="5.4736000000000002"/>
    <n v="268"/>
    <n v="9"/>
    <x v="1"/>
    <s v="USD"/>
    <n v="1332392400"/>
    <n v="1332478800"/>
    <b v="0"/>
    <b v="0"/>
    <s v="technology/wearables"/>
    <x v="2"/>
    <x v="8"/>
  </r>
  <r>
    <x v="495"/>
    <s v="Bell, Edwards and Andersen"/>
    <s v="Centralized clear-thinking solution"/>
    <n v="3200"/>
    <n v="13264"/>
    <x v="1"/>
    <n v="4.1449999999999996"/>
    <n v="195"/>
    <n v="16"/>
    <x v="3"/>
    <s v="DKK"/>
    <n v="1402376400"/>
    <n v="1402722000"/>
    <b v="0"/>
    <b v="0"/>
    <s v="theater/plays"/>
    <x v="3"/>
    <x v="3"/>
  </r>
  <r>
    <x v="496"/>
    <s v="Morales Group"/>
    <s v="Optimized bi-directional extranet"/>
    <n v="183800"/>
    <n v="1667"/>
    <x v="0"/>
    <n v="9.0696409140369975E-3"/>
    <n v="54"/>
    <n v="3404"/>
    <x v="1"/>
    <s v="USD"/>
    <n v="1495342800"/>
    <n v="1496811600"/>
    <b v="0"/>
    <b v="0"/>
    <s v="film &amp; video/animation"/>
    <x v="4"/>
    <x v="10"/>
  </r>
  <r>
    <x v="497"/>
    <s v="Lucero Group"/>
    <s v="Intuitive actuating benchmark"/>
    <n v="9800"/>
    <n v="3349"/>
    <x v="0"/>
    <n v="0.34173469387755101"/>
    <n v="120"/>
    <n v="82"/>
    <x v="1"/>
    <s v="USD"/>
    <n v="1482213600"/>
    <n v="1482213600"/>
    <b v="0"/>
    <b v="1"/>
    <s v="technology/wearables"/>
    <x v="2"/>
    <x v="8"/>
  </r>
  <r>
    <x v="498"/>
    <s v="Smith, Brown and Davis"/>
    <s v="Devolved background project"/>
    <n v="193400"/>
    <n v="46317"/>
    <x v="0"/>
    <n v="0.239488107549121"/>
    <n v="579"/>
    <n v="334"/>
    <x v="3"/>
    <s v="DKK"/>
    <n v="1420092000"/>
    <n v="1420264800"/>
    <b v="0"/>
    <b v="0"/>
    <s v="technology/web"/>
    <x v="2"/>
    <x v="2"/>
  </r>
  <r>
    <x v="499"/>
    <s v="Hunt Group"/>
    <s v="Reverse-engineered executive emulation"/>
    <n v="163800"/>
    <n v="78743"/>
    <x v="0"/>
    <n v="0.48072649572649573"/>
    <n v="2072"/>
    <n v="79"/>
    <x v="1"/>
    <s v="USD"/>
    <n v="1458018000"/>
    <n v="1458450000"/>
    <b v="0"/>
    <b v="1"/>
    <s v="film &amp; video/documentary"/>
    <x v="4"/>
    <x v="4"/>
  </r>
  <r>
    <x v="500"/>
    <s v="Valdez Ltd"/>
    <s v="Team-oriented clear-thinking matrix"/>
    <n v="100"/>
    <n v="0"/>
    <x v="0"/>
    <n v="0"/>
    <n v="0"/>
    <n v="0"/>
    <x v="1"/>
    <s v="USD"/>
    <n v="1367384400"/>
    <n v="1369803600"/>
    <b v="0"/>
    <b v="1"/>
    <s v="theater/plays"/>
    <x v="3"/>
    <x v="3"/>
  </r>
  <r>
    <x v="501"/>
    <s v="Mccann-Le"/>
    <s v="Focused coherent methodology"/>
    <n v="153600"/>
    <n v="107743"/>
    <x v="0"/>
    <n v="0.70145182291666663"/>
    <n v="1796"/>
    <n v="86"/>
    <x v="1"/>
    <s v="USD"/>
    <n v="1363064400"/>
    <n v="1363237200"/>
    <b v="0"/>
    <b v="0"/>
    <s v="film &amp; video/documentary"/>
    <x v="4"/>
    <x v="4"/>
  </r>
  <r>
    <x v="502"/>
    <s v="Johnson Inc"/>
    <s v="Reduced context-sensitive complexity"/>
    <n v="1300"/>
    <n v="6889"/>
    <x v="1"/>
    <n v="5.2992307692307694"/>
    <n v="186"/>
    <n v="7"/>
    <x v="2"/>
    <s v="AUD"/>
    <n v="1343365200"/>
    <n v="1345870800"/>
    <b v="0"/>
    <b v="1"/>
    <s v="games/video games"/>
    <x v="6"/>
    <x v="11"/>
  </r>
  <r>
    <x v="503"/>
    <s v="Collins LLC"/>
    <s v="Decentralized 4thgeneration time-frame"/>
    <n v="25500"/>
    <n v="45983"/>
    <x v="1"/>
    <n v="1.8032549019607844"/>
    <n v="460"/>
    <n v="55"/>
    <x v="1"/>
    <s v="USD"/>
    <n v="1435726800"/>
    <n v="1437454800"/>
    <b v="0"/>
    <b v="0"/>
    <s v="film &amp; video/drama"/>
    <x v="4"/>
    <x v="6"/>
  </r>
  <r>
    <x v="504"/>
    <s v="Smith-Miller"/>
    <s v="De-engineered cohesive moderator"/>
    <n v="7500"/>
    <n v="6924"/>
    <x v="0"/>
    <n v="0.92320000000000002"/>
    <n v="62"/>
    <n v="121"/>
    <x v="6"/>
    <s v="EUR"/>
    <n v="1431925200"/>
    <n v="1432011600"/>
    <b v="0"/>
    <b v="0"/>
    <s v="music/rock"/>
    <x v="1"/>
    <x v="1"/>
  </r>
  <r>
    <x v="505"/>
    <s v="Jensen-Vargas"/>
    <s v="Ameliorated explicit parallelism"/>
    <n v="89900"/>
    <n v="12497"/>
    <x v="0"/>
    <n v="0.13901001112347053"/>
    <n v="347"/>
    <n v="259"/>
    <x v="1"/>
    <s v="USD"/>
    <n v="1362722400"/>
    <n v="1366347600"/>
    <b v="0"/>
    <b v="1"/>
    <s v="publishing/radio &amp; podcasts"/>
    <x v="5"/>
    <x v="15"/>
  </r>
  <r>
    <x v="506"/>
    <s v="Robles, Bell and Gonzalez"/>
    <s v="Customizable background monitoring"/>
    <n v="18000"/>
    <n v="166874"/>
    <x v="1"/>
    <n v="9.2707777777777771"/>
    <n v="2528"/>
    <n v="7"/>
    <x v="1"/>
    <s v="USD"/>
    <n v="1511416800"/>
    <n v="1512885600"/>
    <b v="0"/>
    <b v="1"/>
    <s v="theater/plays"/>
    <x v="3"/>
    <x v="3"/>
  </r>
  <r>
    <x v="507"/>
    <s v="Turner, Miller and Francis"/>
    <s v="Compatible well-modulated budgetary management"/>
    <n v="2100"/>
    <n v="837"/>
    <x v="0"/>
    <n v="0.39857142857142858"/>
    <n v="19"/>
    <n v="111"/>
    <x v="1"/>
    <s v="USD"/>
    <n v="1365483600"/>
    <n v="1369717200"/>
    <b v="0"/>
    <b v="1"/>
    <s v="technology/web"/>
    <x v="2"/>
    <x v="2"/>
  </r>
  <r>
    <x v="508"/>
    <s v="Roberts Group"/>
    <s v="Up-sized radical pricing structure"/>
    <n v="172700"/>
    <n v="193820"/>
    <x v="1"/>
    <n v="1.1222929936305732"/>
    <n v="3657"/>
    <n v="47"/>
    <x v="1"/>
    <s v="USD"/>
    <n v="1532840400"/>
    <n v="1534654800"/>
    <b v="0"/>
    <b v="0"/>
    <s v="theater/plays"/>
    <x v="3"/>
    <x v="3"/>
  </r>
  <r>
    <x v="509"/>
    <s v="White LLC"/>
    <s v="Robust zero-defect project"/>
    <n v="168500"/>
    <n v="119510"/>
    <x v="0"/>
    <n v="0.70925816023738875"/>
    <n v="1258"/>
    <n v="134"/>
    <x v="1"/>
    <s v="USD"/>
    <n v="1336194000"/>
    <n v="1337058000"/>
    <b v="0"/>
    <b v="0"/>
    <s v="theater/plays"/>
    <x v="3"/>
    <x v="3"/>
  </r>
  <r>
    <x v="510"/>
    <s v="Best, Miller and Thomas"/>
    <s v="Re-engineered mobile task-force"/>
    <n v="7800"/>
    <n v="9289"/>
    <x v="1"/>
    <n v="1.1908974358974358"/>
    <n v="131"/>
    <n v="60"/>
    <x v="2"/>
    <s v="AUD"/>
    <n v="1527742800"/>
    <n v="1529816400"/>
    <b v="0"/>
    <b v="0"/>
    <s v="film &amp; video/drama"/>
    <x v="4"/>
    <x v="6"/>
  </r>
  <r>
    <x v="511"/>
    <s v="Smith-Mullins"/>
    <s v="User-centric intangible neural-net"/>
    <n v="147800"/>
    <n v="35498"/>
    <x v="0"/>
    <n v="0.24017591339648173"/>
    <n v="362"/>
    <n v="408"/>
    <x v="1"/>
    <s v="USD"/>
    <n v="1564030800"/>
    <n v="1564894800"/>
    <b v="0"/>
    <b v="0"/>
    <s v="theater/plays"/>
    <x v="3"/>
    <x v="3"/>
  </r>
  <r>
    <x v="512"/>
    <s v="Williams-Walsh"/>
    <s v="Organized explicit core"/>
    <n v="9100"/>
    <n v="12678"/>
    <x v="1"/>
    <n v="1.3931868131868133"/>
    <n v="239"/>
    <n v="38"/>
    <x v="1"/>
    <s v="USD"/>
    <n v="1404536400"/>
    <n v="1404622800"/>
    <b v="0"/>
    <b v="1"/>
    <s v="games/video games"/>
    <x v="6"/>
    <x v="11"/>
  </r>
  <r>
    <x v="513"/>
    <s v="Harrison, Blackwell and Mendez"/>
    <s v="Synchronized 6thgeneration adapter"/>
    <n v="8300"/>
    <n v="3260"/>
    <x v="3"/>
    <n v="0.39277108433734942"/>
    <n v="35"/>
    <n v="237"/>
    <x v="1"/>
    <s v="USD"/>
    <n v="1284008400"/>
    <n v="1284181200"/>
    <b v="0"/>
    <b v="0"/>
    <s v="film &amp; video/television"/>
    <x v="4"/>
    <x v="19"/>
  </r>
  <r>
    <x v="514"/>
    <s v="Sanchez, Bradley and Flores"/>
    <s v="Centralized motivating capacity"/>
    <n v="138700"/>
    <n v="31123"/>
    <x v="3"/>
    <n v="0.22439077144917088"/>
    <n v="528"/>
    <n v="263"/>
    <x v="5"/>
    <s v="CHF"/>
    <n v="1386309600"/>
    <n v="1386741600"/>
    <b v="0"/>
    <b v="1"/>
    <s v="music/rock"/>
    <x v="1"/>
    <x v="1"/>
  </r>
  <r>
    <x v="515"/>
    <s v="Cox LLC"/>
    <s v="Phased 24hour flexibility"/>
    <n v="8600"/>
    <n v="4797"/>
    <x v="0"/>
    <n v="0.55779069767441858"/>
    <n v="133"/>
    <n v="65"/>
    <x v="0"/>
    <s v="CAD"/>
    <n v="1324620000"/>
    <n v="1324792800"/>
    <b v="0"/>
    <b v="1"/>
    <s v="theater/plays"/>
    <x v="3"/>
    <x v="3"/>
  </r>
  <r>
    <x v="516"/>
    <s v="Morales-Odonnell"/>
    <s v="Exclusive 5thgeneration structure"/>
    <n v="125400"/>
    <n v="53324"/>
    <x v="0"/>
    <n v="0.42523125996810207"/>
    <n v="846"/>
    <n v="148"/>
    <x v="1"/>
    <s v="USD"/>
    <n v="1281070800"/>
    <n v="1284354000"/>
    <b v="0"/>
    <b v="0"/>
    <s v="publishing/nonfiction"/>
    <x v="5"/>
    <x v="9"/>
  </r>
  <r>
    <x v="517"/>
    <s v="Ramirez LLC"/>
    <s v="Multi-tiered maximized orchestration"/>
    <n v="5900"/>
    <n v="6608"/>
    <x v="1"/>
    <n v="1.1200000000000001"/>
    <n v="78"/>
    <n v="76"/>
    <x v="1"/>
    <s v="USD"/>
    <n v="1493960400"/>
    <n v="1494392400"/>
    <b v="0"/>
    <b v="0"/>
    <s v="food/food trucks"/>
    <x v="0"/>
    <x v="0"/>
  </r>
  <r>
    <x v="518"/>
    <s v="Ramirez Group"/>
    <s v="Open-architected uniform instruction set"/>
    <n v="8800"/>
    <n v="622"/>
    <x v="0"/>
    <n v="7.0681818181818179E-2"/>
    <n v="10"/>
    <n v="880"/>
    <x v="1"/>
    <s v="USD"/>
    <n v="1519365600"/>
    <n v="1519538400"/>
    <b v="0"/>
    <b v="1"/>
    <s v="film &amp; video/animation"/>
    <x v="4"/>
    <x v="10"/>
  </r>
  <r>
    <x v="519"/>
    <s v="Marsh-Coleman"/>
    <s v="Exclusive asymmetric analyzer"/>
    <n v="177700"/>
    <n v="180802"/>
    <x v="1"/>
    <n v="1.0174563871693867"/>
    <n v="1773"/>
    <n v="100"/>
    <x v="1"/>
    <s v="USD"/>
    <n v="1420696800"/>
    <n v="1421906400"/>
    <b v="0"/>
    <b v="1"/>
    <s v="music/rock"/>
    <x v="1"/>
    <x v="1"/>
  </r>
  <r>
    <x v="520"/>
    <s v="Frederick, Jenkins and Collins"/>
    <s v="Organic radical collaboration"/>
    <n v="800"/>
    <n v="3406"/>
    <x v="1"/>
    <n v="4.2575000000000003"/>
    <n v="32"/>
    <n v="25"/>
    <x v="1"/>
    <s v="USD"/>
    <n v="1555650000"/>
    <n v="1555909200"/>
    <b v="0"/>
    <b v="0"/>
    <s v="theater/plays"/>
    <x v="3"/>
    <x v="3"/>
  </r>
  <r>
    <x v="521"/>
    <s v="Wilson Ltd"/>
    <s v="Function-based multi-state software"/>
    <n v="7600"/>
    <n v="11061"/>
    <x v="1"/>
    <n v="1.4553947368421052"/>
    <n v="369"/>
    <n v="21"/>
    <x v="1"/>
    <s v="USD"/>
    <n v="1471928400"/>
    <n v="1472446800"/>
    <b v="0"/>
    <b v="1"/>
    <s v="film &amp; video/drama"/>
    <x v="4"/>
    <x v="6"/>
  </r>
  <r>
    <x v="522"/>
    <s v="Cline, Peterson and Lowery"/>
    <s v="Innovative static budgetary management"/>
    <n v="50500"/>
    <n v="16389"/>
    <x v="0"/>
    <n v="0.32453465346534655"/>
    <n v="191"/>
    <n v="264"/>
    <x v="1"/>
    <s v="USD"/>
    <n v="1341291600"/>
    <n v="1342328400"/>
    <b v="0"/>
    <b v="0"/>
    <s v="film &amp; video/shorts"/>
    <x v="4"/>
    <x v="12"/>
  </r>
  <r>
    <x v="523"/>
    <s v="Underwood, James and Jones"/>
    <s v="Triple-buffered holistic ability"/>
    <n v="900"/>
    <n v="6303"/>
    <x v="1"/>
    <n v="7.003333333333333"/>
    <n v="89"/>
    <n v="10"/>
    <x v="1"/>
    <s v="USD"/>
    <n v="1267682400"/>
    <n v="1268114400"/>
    <b v="0"/>
    <b v="0"/>
    <s v="film &amp; video/shorts"/>
    <x v="4"/>
    <x v="12"/>
  </r>
  <r>
    <x v="524"/>
    <s v="Johnson-Contreras"/>
    <s v="Diverse scalable superstructure"/>
    <n v="96700"/>
    <n v="81136"/>
    <x v="0"/>
    <n v="0.83904860392967939"/>
    <n v="1979"/>
    <n v="49"/>
    <x v="1"/>
    <s v="USD"/>
    <n v="1272258000"/>
    <n v="1273381200"/>
    <b v="0"/>
    <b v="0"/>
    <s v="theater/plays"/>
    <x v="3"/>
    <x v="3"/>
  </r>
  <r>
    <x v="525"/>
    <s v="Greene, Lloyd and Sims"/>
    <s v="Balanced leadingedge data-warehouse"/>
    <n v="2100"/>
    <n v="1768"/>
    <x v="0"/>
    <n v="0.84190476190476193"/>
    <n v="63"/>
    <n v="33"/>
    <x v="1"/>
    <s v="USD"/>
    <n v="1290492000"/>
    <n v="1290837600"/>
    <b v="0"/>
    <b v="0"/>
    <s v="technology/wearables"/>
    <x v="2"/>
    <x v="8"/>
  </r>
  <r>
    <x v="526"/>
    <s v="Smith-Sparks"/>
    <s v="Digitized bandwidth-monitored open architecture"/>
    <n v="8300"/>
    <n v="12944"/>
    <x v="1"/>
    <n v="1.5595180722891566"/>
    <n v="147"/>
    <n v="56"/>
    <x v="1"/>
    <s v="USD"/>
    <n v="1451109600"/>
    <n v="1454306400"/>
    <b v="0"/>
    <b v="1"/>
    <s v="theater/plays"/>
    <x v="3"/>
    <x v="3"/>
  </r>
  <r>
    <x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x v="528"/>
    <s v="Avila, Ford and Welch"/>
    <s v="Focused leadingedge matrix"/>
    <n v="9000"/>
    <n v="7227"/>
    <x v="0"/>
    <n v="0.80300000000000005"/>
    <n v="80"/>
    <n v="113"/>
    <x v="4"/>
    <s v="GBP"/>
    <n v="1385186400"/>
    <n v="1389074400"/>
    <b v="0"/>
    <b v="0"/>
    <s v="music/indie rock"/>
    <x v="1"/>
    <x v="7"/>
  </r>
  <r>
    <x v="529"/>
    <s v="Gallegos Inc"/>
    <s v="Seamless logistical encryption"/>
    <n v="5100"/>
    <n v="574"/>
    <x v="0"/>
    <n v="0.11254901960784314"/>
    <n v="9"/>
    <n v="567"/>
    <x v="1"/>
    <s v="USD"/>
    <n v="1399698000"/>
    <n v="1402117200"/>
    <b v="0"/>
    <b v="0"/>
    <s v="games/video games"/>
    <x v="6"/>
    <x v="11"/>
  </r>
  <r>
    <x v="530"/>
    <s v="Morrow, Santiago and Soto"/>
    <s v="Stand-alone human-resource workforce"/>
    <n v="105000"/>
    <n v="96328"/>
    <x v="0"/>
    <n v="0.91740952380952379"/>
    <n v="1784"/>
    <n v="59"/>
    <x v="1"/>
    <s v="USD"/>
    <n v="1283230800"/>
    <n v="1284440400"/>
    <b v="0"/>
    <b v="1"/>
    <s v="publishing/fiction"/>
    <x v="5"/>
    <x v="13"/>
  </r>
  <r>
    <x v="531"/>
    <s v="Berry-Richardson"/>
    <s v="Automated zero tolerance implementation"/>
    <n v="186700"/>
    <n v="178338"/>
    <x v="2"/>
    <n v="0.95521156936261387"/>
    <n v="3640"/>
    <n v="51"/>
    <x v="5"/>
    <s v="CHF"/>
    <n v="1384149600"/>
    <n v="1388988000"/>
    <b v="0"/>
    <b v="0"/>
    <s v="games/video games"/>
    <x v="6"/>
    <x v="11"/>
  </r>
  <r>
    <x v="532"/>
    <s v="Cordova-Torres"/>
    <s v="Pre-emptive grid-enabled contingency"/>
    <n v="1600"/>
    <n v="8046"/>
    <x v="1"/>
    <n v="5.0287499999999996"/>
    <n v="126"/>
    <n v="13"/>
    <x v="0"/>
    <s v="CAD"/>
    <n v="1516860000"/>
    <n v="1516946400"/>
    <b v="0"/>
    <b v="0"/>
    <s v="theater/plays"/>
    <x v="3"/>
    <x v="3"/>
  </r>
  <r>
    <x v="533"/>
    <s v="Holt, Bernard and Johnson"/>
    <s v="Multi-lateral didactic encoding"/>
    <n v="115600"/>
    <n v="184086"/>
    <x v="1"/>
    <n v="1.5924394463667819"/>
    <n v="2218"/>
    <n v="52"/>
    <x v="4"/>
    <s v="GBP"/>
    <n v="1374642000"/>
    <n v="1377752400"/>
    <b v="0"/>
    <b v="0"/>
    <s v="music/indie rock"/>
    <x v="1"/>
    <x v="7"/>
  </r>
  <r>
    <x v="534"/>
    <s v="Clark, Mccormick and Mendoza"/>
    <s v="Self-enabling didactic orchestration"/>
    <n v="89100"/>
    <n v="13385"/>
    <x v="0"/>
    <n v="0.15022446689113356"/>
    <n v="243"/>
    <n v="367"/>
    <x v="1"/>
    <s v="USD"/>
    <n v="1534482000"/>
    <n v="1534568400"/>
    <b v="0"/>
    <b v="1"/>
    <s v="film &amp; video/drama"/>
    <x v="4"/>
    <x v="6"/>
  </r>
  <r>
    <x v="535"/>
    <s v="Garrison LLC"/>
    <s v="Profit-focused 24/7 data-warehouse"/>
    <n v="2600"/>
    <n v="12533"/>
    <x v="1"/>
    <n v="4.820384615384615"/>
    <n v="202"/>
    <n v="13"/>
    <x v="6"/>
    <s v="EUR"/>
    <n v="1528434000"/>
    <n v="1528606800"/>
    <b v="0"/>
    <b v="1"/>
    <s v="theater/plays"/>
    <x v="3"/>
    <x v="3"/>
  </r>
  <r>
    <x v="536"/>
    <s v="Shannon-Olson"/>
    <s v="Enhanced methodical middleware"/>
    <n v="9800"/>
    <n v="14697"/>
    <x v="1"/>
    <n v="1.4996938775510205"/>
    <n v="140"/>
    <n v="70"/>
    <x v="6"/>
    <s v="EUR"/>
    <n v="1282626000"/>
    <n v="1284872400"/>
    <b v="0"/>
    <b v="0"/>
    <s v="publishing/fiction"/>
    <x v="5"/>
    <x v="13"/>
  </r>
  <r>
    <x v="537"/>
    <s v="Murillo-Mcfarland"/>
    <s v="Synchronized client-driven projection"/>
    <n v="84400"/>
    <n v="98935"/>
    <x v="1"/>
    <n v="1.1722156398104266"/>
    <n v="1052"/>
    <n v="80"/>
    <x v="3"/>
    <s v="DKK"/>
    <n v="1535605200"/>
    <n v="1537592400"/>
    <b v="1"/>
    <b v="1"/>
    <s v="film &amp; video/documentary"/>
    <x v="4"/>
    <x v="4"/>
  </r>
  <r>
    <x v="538"/>
    <s v="Young, Gilbert and Escobar"/>
    <s v="Networked didactic time-frame"/>
    <n v="151300"/>
    <n v="57034"/>
    <x v="0"/>
    <n v="0.37695968274950431"/>
    <n v="1296"/>
    <n v="117"/>
    <x v="1"/>
    <s v="USD"/>
    <n v="1379826000"/>
    <n v="1381208400"/>
    <b v="0"/>
    <b v="0"/>
    <s v="games/mobile games"/>
    <x v="6"/>
    <x v="20"/>
  </r>
  <r>
    <x v="539"/>
    <s v="Thomas, Welch and Santana"/>
    <s v="Assimilated exuding toolset"/>
    <n v="9800"/>
    <n v="7120"/>
    <x v="0"/>
    <n v="0.72653061224489801"/>
    <n v="77"/>
    <n v="127"/>
    <x v="1"/>
    <s v="USD"/>
    <n v="1561957200"/>
    <n v="1562475600"/>
    <b v="0"/>
    <b v="1"/>
    <s v="food/food trucks"/>
    <x v="0"/>
    <x v="0"/>
  </r>
  <r>
    <x v="540"/>
    <s v="Brown-Pena"/>
    <s v="Front-line client-server secured line"/>
    <n v="5300"/>
    <n v="14097"/>
    <x v="1"/>
    <n v="2.6598113207547169"/>
    <n v="247"/>
    <n v="21"/>
    <x v="1"/>
    <s v="USD"/>
    <n v="1525496400"/>
    <n v="1527397200"/>
    <b v="0"/>
    <b v="0"/>
    <s v="photography/photography books"/>
    <x v="7"/>
    <x v="14"/>
  </r>
  <r>
    <x v="541"/>
    <s v="Holder, Caldwell and Vance"/>
    <s v="Polarized systemic Internet solution"/>
    <n v="178000"/>
    <n v="43086"/>
    <x v="0"/>
    <n v="0.24205617977528091"/>
    <n v="395"/>
    <n v="451"/>
    <x v="6"/>
    <s v="EUR"/>
    <n v="1433912400"/>
    <n v="1436158800"/>
    <b v="0"/>
    <b v="0"/>
    <s v="games/mobile games"/>
    <x v="6"/>
    <x v="20"/>
  </r>
  <r>
    <x v="542"/>
    <s v="Harrison-Bridges"/>
    <s v="Profit-focused exuding moderator"/>
    <n v="77000"/>
    <n v="1930"/>
    <x v="0"/>
    <n v="2.5064935064935064E-2"/>
    <n v="49"/>
    <n v="1571"/>
    <x v="4"/>
    <s v="GBP"/>
    <n v="1453442400"/>
    <n v="1456034400"/>
    <b v="0"/>
    <b v="0"/>
    <s v="music/indie rock"/>
    <x v="1"/>
    <x v="7"/>
  </r>
  <r>
    <x v="543"/>
    <s v="Johnson, Murphy and Peterson"/>
    <s v="Cross-group high-level moderator"/>
    <n v="84900"/>
    <n v="13864"/>
    <x v="0"/>
    <n v="0.1632979976442874"/>
    <n v="180"/>
    <n v="472"/>
    <x v="1"/>
    <s v="USD"/>
    <n v="1378875600"/>
    <n v="1380171600"/>
    <b v="0"/>
    <b v="0"/>
    <s v="games/video games"/>
    <x v="6"/>
    <x v="11"/>
  </r>
  <r>
    <x v="544"/>
    <s v="Taylor Inc"/>
    <s v="Public-key 3rdgeneration system engine"/>
    <n v="2800"/>
    <n v="7742"/>
    <x v="1"/>
    <n v="2.7650000000000001"/>
    <n v="84"/>
    <n v="33"/>
    <x v="1"/>
    <s v="USD"/>
    <n v="1452232800"/>
    <n v="1453356000"/>
    <b v="0"/>
    <b v="0"/>
    <s v="music/rock"/>
    <x v="1"/>
    <x v="1"/>
  </r>
  <r>
    <x v="545"/>
    <s v="Deleon and Sons"/>
    <s v="Organized value-added access"/>
    <n v="184800"/>
    <n v="164109"/>
    <x v="0"/>
    <n v="0.88803571428571426"/>
    <n v="2690"/>
    <n v="69"/>
    <x v="1"/>
    <s v="USD"/>
    <n v="1577253600"/>
    <n v="1578981600"/>
    <b v="0"/>
    <b v="0"/>
    <s v="theater/plays"/>
    <x v="3"/>
    <x v="3"/>
  </r>
  <r>
    <x v="546"/>
    <s v="Benjamin, Paul and Ferguson"/>
    <s v="Cloned global Graphical User Interface"/>
    <n v="4200"/>
    <n v="6870"/>
    <x v="1"/>
    <n v="1.6357142857142857"/>
    <n v="88"/>
    <n v="48"/>
    <x v="1"/>
    <s v="USD"/>
    <n v="1537160400"/>
    <n v="1537419600"/>
    <b v="0"/>
    <b v="1"/>
    <s v="theater/plays"/>
    <x v="3"/>
    <x v="3"/>
  </r>
  <r>
    <x v="547"/>
    <s v="Hardin-Dixon"/>
    <s v="Focused solution-oriented matrix"/>
    <n v="1300"/>
    <n v="12597"/>
    <x v="1"/>
    <n v="9.69"/>
    <n v="156"/>
    <n v="8"/>
    <x v="1"/>
    <s v="USD"/>
    <n v="1422165600"/>
    <n v="1423202400"/>
    <b v="0"/>
    <b v="0"/>
    <s v="film &amp; video/drama"/>
    <x v="4"/>
    <x v="6"/>
  </r>
  <r>
    <x v="548"/>
    <s v="York-Pitts"/>
    <s v="Monitored discrete toolset"/>
    <n v="66100"/>
    <n v="179074"/>
    <x v="1"/>
    <n v="2.7091376701966716"/>
    <n v="2985"/>
    <n v="22"/>
    <x v="1"/>
    <s v="USD"/>
    <n v="1459486800"/>
    <n v="1460610000"/>
    <b v="0"/>
    <b v="0"/>
    <s v="theater/plays"/>
    <x v="3"/>
    <x v="3"/>
  </r>
  <r>
    <x v="549"/>
    <s v="Jarvis and Sons"/>
    <s v="Business-focused intermediate system engine"/>
    <n v="29500"/>
    <n v="83843"/>
    <x v="1"/>
    <n v="2.8421355932203389"/>
    <n v="762"/>
    <n v="39"/>
    <x v="1"/>
    <s v="USD"/>
    <n v="1369717200"/>
    <n v="1370494800"/>
    <b v="0"/>
    <b v="0"/>
    <s v="technology/wearables"/>
    <x v="2"/>
    <x v="8"/>
  </r>
  <r>
    <x v="550"/>
    <s v="Morrison-Henderson"/>
    <s v="De-engineered disintermediate encoding"/>
    <n v="100"/>
    <n v="4"/>
    <x v="3"/>
    <n v="0.04"/>
    <n v="1"/>
    <n v="100"/>
    <x v="5"/>
    <s v="CHF"/>
    <n v="1330495200"/>
    <n v="1332306000"/>
    <b v="0"/>
    <b v="0"/>
    <s v="music/indie rock"/>
    <x v="1"/>
    <x v="7"/>
  </r>
  <r>
    <x v="551"/>
    <s v="Martin-James"/>
    <s v="Streamlined upward-trending analyzer"/>
    <n v="180100"/>
    <n v="105598"/>
    <x v="0"/>
    <n v="0.58632981676846196"/>
    <n v="2779"/>
    <n v="65"/>
    <x v="2"/>
    <s v="AUD"/>
    <n v="1419055200"/>
    <n v="1422511200"/>
    <b v="0"/>
    <b v="1"/>
    <s v="technology/web"/>
    <x v="2"/>
    <x v="2"/>
  </r>
  <r>
    <x v="552"/>
    <s v="Mercer, Solomon and Singleton"/>
    <s v="Distributed human-resource policy"/>
    <n v="9000"/>
    <n v="8866"/>
    <x v="0"/>
    <n v="0.98511111111111116"/>
    <n v="92"/>
    <n v="98"/>
    <x v="1"/>
    <s v="USD"/>
    <n v="1480140000"/>
    <n v="1480312800"/>
    <b v="0"/>
    <b v="0"/>
    <s v="theater/plays"/>
    <x v="3"/>
    <x v="3"/>
  </r>
  <r>
    <x v="553"/>
    <s v="Dougherty, Austin and Mills"/>
    <s v="De-engineered 5thgeneration contingency"/>
    <n v="170600"/>
    <n v="75022"/>
    <x v="0"/>
    <n v="0.43975381008206332"/>
    <n v="1028"/>
    <n v="166"/>
    <x v="1"/>
    <s v="USD"/>
    <n v="1293948000"/>
    <n v="1294034400"/>
    <b v="0"/>
    <b v="0"/>
    <s v="music/rock"/>
    <x v="1"/>
    <x v="1"/>
  </r>
  <r>
    <x v="554"/>
    <s v="Ritter PLC"/>
    <s v="Multi-channeled upward-trending application"/>
    <n v="9500"/>
    <n v="14408"/>
    <x v="1"/>
    <n v="1.5166315789473683"/>
    <n v="554"/>
    <n v="17"/>
    <x v="0"/>
    <s v="CAD"/>
    <n v="1482127200"/>
    <n v="1482645600"/>
    <b v="0"/>
    <b v="0"/>
    <s v="music/indie rock"/>
    <x v="1"/>
    <x v="7"/>
  </r>
  <r>
    <x v="555"/>
    <s v="Anderson Group"/>
    <s v="Organic maximized database"/>
    <n v="6300"/>
    <n v="14089"/>
    <x v="1"/>
    <n v="2.2363492063492063"/>
    <n v="135"/>
    <n v="47"/>
    <x v="3"/>
    <s v="DKK"/>
    <n v="1396414800"/>
    <n v="1399093200"/>
    <b v="0"/>
    <b v="0"/>
    <s v="music/rock"/>
    <x v="1"/>
    <x v="1"/>
  </r>
  <r>
    <x v="556"/>
    <s v="Smith and Sons"/>
    <s v="Grass-roots 24/7 attitude"/>
    <n v="5200"/>
    <n v="12467"/>
    <x v="1"/>
    <n v="2.3975"/>
    <n v="122"/>
    <n v="43"/>
    <x v="1"/>
    <s v="USD"/>
    <n v="1315285200"/>
    <n v="1315890000"/>
    <b v="0"/>
    <b v="1"/>
    <s v="publishing/translations"/>
    <x v="5"/>
    <x v="18"/>
  </r>
  <r>
    <x v="557"/>
    <s v="Lam-Hamilton"/>
    <s v="Team-oriented global strategy"/>
    <n v="6000"/>
    <n v="11960"/>
    <x v="1"/>
    <n v="1.9933333333333334"/>
    <n v="221"/>
    <n v="27"/>
    <x v="1"/>
    <s v="USD"/>
    <n v="1443762000"/>
    <n v="1444021200"/>
    <b v="0"/>
    <b v="1"/>
    <s v="film &amp; video/science fiction"/>
    <x v="4"/>
    <x v="22"/>
  </r>
  <r>
    <x v="558"/>
    <s v="Ho Ltd"/>
    <s v="Enhanced client-driven capacity"/>
    <n v="5800"/>
    <n v="7966"/>
    <x v="1"/>
    <n v="1.373448275862069"/>
    <n v="126"/>
    <n v="46"/>
    <x v="1"/>
    <s v="USD"/>
    <n v="1456293600"/>
    <n v="1460005200"/>
    <b v="0"/>
    <b v="0"/>
    <s v="theater/plays"/>
    <x v="3"/>
    <x v="3"/>
  </r>
  <r>
    <x v="559"/>
    <s v="Brown, Estrada and Jensen"/>
    <s v="Exclusive systematic productivity"/>
    <n v="105300"/>
    <n v="106321"/>
    <x v="1"/>
    <n v="1.009696106362773"/>
    <n v="1022"/>
    <n v="103"/>
    <x v="1"/>
    <s v="USD"/>
    <n v="1470114000"/>
    <n v="1470718800"/>
    <b v="0"/>
    <b v="0"/>
    <s v="theater/plays"/>
    <x v="3"/>
    <x v="3"/>
  </r>
  <r>
    <x v="560"/>
    <s v="Hunt LLC"/>
    <s v="Re-engineered radical policy"/>
    <n v="20000"/>
    <n v="158832"/>
    <x v="1"/>
    <n v="7.9416000000000002"/>
    <n v="3177"/>
    <n v="6"/>
    <x v="1"/>
    <s v="USD"/>
    <n v="1321596000"/>
    <n v="1325052000"/>
    <b v="0"/>
    <b v="0"/>
    <s v="film &amp; video/animation"/>
    <x v="4"/>
    <x v="10"/>
  </r>
  <r>
    <x v="561"/>
    <s v="Fowler-Smith"/>
    <s v="Down-sized logistical adapter"/>
    <n v="3000"/>
    <n v="11091"/>
    <x v="1"/>
    <n v="3.6970000000000001"/>
    <n v="198"/>
    <n v="15"/>
    <x v="5"/>
    <s v="CHF"/>
    <n v="1318827600"/>
    <n v="1319000400"/>
    <b v="0"/>
    <b v="0"/>
    <s v="theater/plays"/>
    <x v="3"/>
    <x v="3"/>
  </r>
  <r>
    <x v="562"/>
    <s v="Blair Inc"/>
    <s v="Configurable bandwidth-monitored throughput"/>
    <n v="9900"/>
    <n v="1269"/>
    <x v="0"/>
    <n v="0.12818181818181817"/>
    <n v="26"/>
    <n v="381"/>
    <x v="5"/>
    <s v="CHF"/>
    <n v="1552366800"/>
    <n v="1552539600"/>
    <b v="0"/>
    <b v="0"/>
    <s v="music/rock"/>
    <x v="1"/>
    <x v="1"/>
  </r>
  <r>
    <x v="563"/>
    <s v="Kelley, Stanton and Sanchez"/>
    <s v="Optional tangible pricing structure"/>
    <n v="3700"/>
    <n v="5107"/>
    <x v="1"/>
    <n v="1.3802702702702703"/>
    <n v="85"/>
    <n v="44"/>
    <x v="2"/>
    <s v="AUD"/>
    <n v="1542088800"/>
    <n v="1543816800"/>
    <b v="0"/>
    <b v="0"/>
    <s v="film &amp; video/documentary"/>
    <x v="4"/>
    <x v="4"/>
  </r>
  <r>
    <x v="564"/>
    <s v="Hernandez-Macdonald"/>
    <s v="Organic high-level implementation"/>
    <n v="168700"/>
    <n v="141393"/>
    <x v="0"/>
    <n v="0.83813278008298753"/>
    <n v="1790"/>
    <n v="94"/>
    <x v="1"/>
    <s v="USD"/>
    <n v="1426395600"/>
    <n v="1427086800"/>
    <b v="0"/>
    <b v="0"/>
    <s v="theater/plays"/>
    <x v="3"/>
    <x v="3"/>
  </r>
  <r>
    <x v="565"/>
    <s v="Joseph LLC"/>
    <s v="Decentralized logistical collaboration"/>
    <n v="94900"/>
    <n v="194166"/>
    <x v="1"/>
    <n v="2.0460063224446787"/>
    <n v="3596"/>
    <n v="26"/>
    <x v="1"/>
    <s v="USD"/>
    <n v="1321336800"/>
    <n v="1323064800"/>
    <b v="0"/>
    <b v="0"/>
    <s v="theater/plays"/>
    <x v="3"/>
    <x v="3"/>
  </r>
  <r>
    <x v="566"/>
    <s v="Webb-Smith"/>
    <s v="Advanced content-based installation"/>
    <n v="9300"/>
    <n v="4124"/>
    <x v="0"/>
    <n v="0.44344086021505374"/>
    <n v="37"/>
    <n v="251"/>
    <x v="1"/>
    <s v="USD"/>
    <n v="1456293600"/>
    <n v="1458277200"/>
    <b v="0"/>
    <b v="1"/>
    <s v="music/electric music"/>
    <x v="1"/>
    <x v="5"/>
  </r>
  <r>
    <x v="567"/>
    <s v="Johns PLC"/>
    <s v="Distributed high-level open architecture"/>
    <n v="6800"/>
    <n v="14865"/>
    <x v="1"/>
    <n v="2.1860294117647059"/>
    <n v="244"/>
    <n v="28"/>
    <x v="1"/>
    <s v="USD"/>
    <n v="1404968400"/>
    <n v="1405141200"/>
    <b v="0"/>
    <b v="0"/>
    <s v="music/rock"/>
    <x v="1"/>
    <x v="1"/>
  </r>
  <r>
    <x v="568"/>
    <s v="Hardin-Foley"/>
    <s v="Synergized zero tolerance help-desk"/>
    <n v="72400"/>
    <n v="134688"/>
    <x v="1"/>
    <n v="1.8603314917127072"/>
    <n v="5180"/>
    <n v="14"/>
    <x v="1"/>
    <s v="USD"/>
    <n v="1279170000"/>
    <n v="1283058000"/>
    <b v="0"/>
    <b v="0"/>
    <s v="theater/plays"/>
    <x v="3"/>
    <x v="3"/>
  </r>
  <r>
    <x v="569"/>
    <s v="Fischer, Fowler and Arnold"/>
    <s v="Extended multi-tasking definition"/>
    <n v="20100"/>
    <n v="47705"/>
    <x v="1"/>
    <n v="2.3733830845771142"/>
    <n v="589"/>
    <n v="34"/>
    <x v="6"/>
    <s v="EUR"/>
    <n v="1294725600"/>
    <n v="1295762400"/>
    <b v="0"/>
    <b v="0"/>
    <s v="film &amp; video/animation"/>
    <x v="4"/>
    <x v="10"/>
  </r>
  <r>
    <x v="570"/>
    <s v="Martinez-Juarez"/>
    <s v="Realigned uniform knowledge user"/>
    <n v="31200"/>
    <n v="95364"/>
    <x v="1"/>
    <n v="3.0565384615384614"/>
    <n v="2725"/>
    <n v="11"/>
    <x v="1"/>
    <s v="USD"/>
    <n v="1419055200"/>
    <n v="1419573600"/>
    <b v="0"/>
    <b v="1"/>
    <s v="music/rock"/>
    <x v="1"/>
    <x v="1"/>
  </r>
  <r>
    <x v="571"/>
    <s v="Wilson and Sons"/>
    <s v="Monitored grid-enabled model"/>
    <n v="3500"/>
    <n v="3295"/>
    <x v="0"/>
    <n v="0.94142857142857139"/>
    <n v="35"/>
    <n v="100"/>
    <x v="6"/>
    <s v="EUR"/>
    <n v="1434690000"/>
    <n v="1438750800"/>
    <b v="0"/>
    <b v="0"/>
    <s v="film &amp; video/shorts"/>
    <x v="4"/>
    <x v="12"/>
  </r>
  <r>
    <x v="572"/>
    <s v="Clements Group"/>
    <s v="Assimilated actuating policy"/>
    <n v="9000"/>
    <n v="4896"/>
    <x v="3"/>
    <n v="0.54400000000000004"/>
    <n v="94"/>
    <n v="96"/>
    <x v="1"/>
    <s v="USD"/>
    <n v="1443416400"/>
    <n v="1444798800"/>
    <b v="0"/>
    <b v="1"/>
    <s v="music/rock"/>
    <x v="1"/>
    <x v="1"/>
  </r>
  <r>
    <x v="573"/>
    <s v="Valenzuela-Cook"/>
    <s v="Total incremental productivity"/>
    <n v="6700"/>
    <n v="7496"/>
    <x v="1"/>
    <n v="1.1188059701492536"/>
    <n v="300"/>
    <n v="22"/>
    <x v="1"/>
    <s v="USD"/>
    <n v="1399006800"/>
    <n v="1399179600"/>
    <b v="0"/>
    <b v="0"/>
    <s v="journalism/audio"/>
    <x v="8"/>
    <x v="23"/>
  </r>
  <r>
    <x v="574"/>
    <s v="Parker, Haley and Foster"/>
    <s v="Adaptive local task-force"/>
    <n v="2700"/>
    <n v="9967"/>
    <x v="1"/>
    <n v="3.6914814814814814"/>
    <n v="144"/>
    <n v="19"/>
    <x v="1"/>
    <s v="USD"/>
    <n v="1575698400"/>
    <n v="1576562400"/>
    <b v="0"/>
    <b v="1"/>
    <s v="food/food trucks"/>
    <x v="0"/>
    <x v="0"/>
  </r>
  <r>
    <x v="575"/>
    <s v="Fuentes LLC"/>
    <s v="Universal zero-defect concept"/>
    <n v="83300"/>
    <n v="52421"/>
    <x v="0"/>
    <n v="0.62930372148859548"/>
    <n v="558"/>
    <n v="149"/>
    <x v="1"/>
    <s v="USD"/>
    <n v="1400562000"/>
    <n v="1400821200"/>
    <b v="0"/>
    <b v="1"/>
    <s v="theater/plays"/>
    <x v="3"/>
    <x v="3"/>
  </r>
  <r>
    <x v="576"/>
    <s v="Moran and Sons"/>
    <s v="Object-based bottom-line superstructure"/>
    <n v="9700"/>
    <n v="6298"/>
    <x v="0"/>
    <n v="0.6492783505154639"/>
    <n v="64"/>
    <n v="152"/>
    <x v="1"/>
    <s v="USD"/>
    <n v="1509512400"/>
    <n v="1510984800"/>
    <b v="0"/>
    <b v="0"/>
    <s v="theater/plays"/>
    <x v="3"/>
    <x v="3"/>
  </r>
  <r>
    <x v="577"/>
    <s v="Stevens Inc"/>
    <s v="Adaptive 24hour projection"/>
    <n v="8200"/>
    <n v="1546"/>
    <x v="3"/>
    <n v="0.18853658536585366"/>
    <n v="37"/>
    <n v="222"/>
    <x v="1"/>
    <s v="USD"/>
    <n v="1299823200"/>
    <n v="1302066000"/>
    <b v="0"/>
    <b v="0"/>
    <s v="music/jazz"/>
    <x v="1"/>
    <x v="17"/>
  </r>
  <r>
    <x v="578"/>
    <s v="Martinez-Johnson"/>
    <s v="Sharable radical toolset"/>
    <n v="96500"/>
    <n v="16168"/>
    <x v="0"/>
    <n v="0.1675440414507772"/>
    <n v="245"/>
    <n v="394"/>
    <x v="1"/>
    <s v="USD"/>
    <n v="1322719200"/>
    <n v="1322978400"/>
    <b v="0"/>
    <b v="0"/>
    <s v="film &amp; video/science fiction"/>
    <x v="4"/>
    <x v="22"/>
  </r>
  <r>
    <x v="579"/>
    <s v="Franklin Inc"/>
    <s v="Focused multimedia knowledgebase"/>
    <n v="6200"/>
    <n v="6269"/>
    <x v="1"/>
    <n v="1.0111290322580646"/>
    <n v="87"/>
    <n v="71"/>
    <x v="1"/>
    <s v="USD"/>
    <n v="1312693200"/>
    <n v="1313730000"/>
    <b v="0"/>
    <b v="0"/>
    <s v="music/jazz"/>
    <x v="1"/>
    <x v="17"/>
  </r>
  <r>
    <x v="580"/>
    <s v="Perez PLC"/>
    <s v="Seamless 6thgeneration extranet"/>
    <n v="43800"/>
    <n v="149578"/>
    <x v="1"/>
    <n v="3.4150228310502282"/>
    <n v="3116"/>
    <n v="14"/>
    <x v="1"/>
    <s v="USD"/>
    <n v="1393394400"/>
    <n v="1394085600"/>
    <b v="0"/>
    <b v="0"/>
    <s v="theater/plays"/>
    <x v="3"/>
    <x v="3"/>
  </r>
  <r>
    <x v="581"/>
    <s v="Sanchez, Cross and Savage"/>
    <s v="Sharable mobile knowledgebase"/>
    <n v="6000"/>
    <n v="3841"/>
    <x v="0"/>
    <n v="0.64016666666666666"/>
    <n v="71"/>
    <n v="85"/>
    <x v="1"/>
    <s v="USD"/>
    <n v="1304053200"/>
    <n v="1305349200"/>
    <b v="0"/>
    <b v="0"/>
    <s v="technology/web"/>
    <x v="2"/>
    <x v="2"/>
  </r>
  <r>
    <x v="582"/>
    <s v="Pineda Ltd"/>
    <s v="Cross-group global system engine"/>
    <n v="8700"/>
    <n v="4531"/>
    <x v="0"/>
    <n v="0.5208045977011494"/>
    <n v="42"/>
    <n v="207"/>
    <x v="1"/>
    <s v="USD"/>
    <n v="1433912400"/>
    <n v="1434344400"/>
    <b v="0"/>
    <b v="1"/>
    <s v="games/video games"/>
    <x v="6"/>
    <x v="11"/>
  </r>
  <r>
    <x v="583"/>
    <s v="Powell and Sons"/>
    <s v="Centralized clear-thinking conglomeration"/>
    <n v="18900"/>
    <n v="60934"/>
    <x v="1"/>
    <n v="3.2240211640211642"/>
    <n v="909"/>
    <n v="21"/>
    <x v="1"/>
    <s v="USD"/>
    <n v="1329717600"/>
    <n v="1331186400"/>
    <b v="0"/>
    <b v="0"/>
    <s v="film &amp; video/documentary"/>
    <x v="4"/>
    <x v="4"/>
  </r>
  <r>
    <x v="584"/>
    <s v="Nunez-Richards"/>
    <s v="De-engineered cohesive system engine"/>
    <n v="86400"/>
    <n v="103255"/>
    <x v="1"/>
    <n v="1.1950810185185186"/>
    <n v="1613"/>
    <n v="54"/>
    <x v="1"/>
    <s v="USD"/>
    <n v="1335330000"/>
    <n v="1336539600"/>
    <b v="0"/>
    <b v="0"/>
    <s v="technology/web"/>
    <x v="2"/>
    <x v="2"/>
  </r>
  <r>
    <x v="585"/>
    <s v="Pugh LLC"/>
    <s v="Reactive analyzing function"/>
    <n v="8900"/>
    <n v="13065"/>
    <x v="1"/>
    <n v="1.4679775280898877"/>
    <n v="136"/>
    <n v="65"/>
    <x v="1"/>
    <s v="USD"/>
    <n v="1268888400"/>
    <n v="1269752400"/>
    <b v="0"/>
    <b v="0"/>
    <s v="publishing/translations"/>
    <x v="5"/>
    <x v="18"/>
  </r>
  <r>
    <x v="586"/>
    <s v="Rowe-Wong"/>
    <s v="Robust hybrid budgetary management"/>
    <n v="700"/>
    <n v="6654"/>
    <x v="1"/>
    <n v="9.5057142857142853"/>
    <n v="130"/>
    <n v="5"/>
    <x v="1"/>
    <s v="USD"/>
    <n v="1289973600"/>
    <n v="1291615200"/>
    <b v="0"/>
    <b v="0"/>
    <s v="music/rock"/>
    <x v="1"/>
    <x v="1"/>
  </r>
  <r>
    <x v="587"/>
    <s v="Williams-Santos"/>
    <s v="Open-source analyzing monitoring"/>
    <n v="9400"/>
    <n v="6852"/>
    <x v="0"/>
    <n v="0.72893617021276591"/>
    <n v="156"/>
    <n v="60"/>
    <x v="0"/>
    <s v="CAD"/>
    <n v="1547877600"/>
    <n v="1552366800"/>
    <b v="0"/>
    <b v="1"/>
    <s v="food/food trucks"/>
    <x v="0"/>
    <x v="0"/>
  </r>
  <r>
    <x v="588"/>
    <s v="Weber Inc"/>
    <s v="Up-sized discrete firmware"/>
    <n v="157600"/>
    <n v="124517"/>
    <x v="0"/>
    <n v="0.7900824873096447"/>
    <n v="1368"/>
    <n v="115"/>
    <x v="4"/>
    <s v="GBP"/>
    <n v="1269493200"/>
    <n v="1272171600"/>
    <b v="0"/>
    <b v="0"/>
    <s v="theater/plays"/>
    <x v="3"/>
    <x v="3"/>
  </r>
  <r>
    <x v="589"/>
    <s v="Avery, Brown and Parker"/>
    <s v="Exclusive intangible extranet"/>
    <n v="7900"/>
    <n v="5113"/>
    <x v="0"/>
    <n v="0.64721518987341775"/>
    <n v="102"/>
    <n v="77"/>
    <x v="1"/>
    <s v="USD"/>
    <n v="1436072400"/>
    <n v="1436677200"/>
    <b v="0"/>
    <b v="0"/>
    <s v="film &amp; video/documentary"/>
    <x v="4"/>
    <x v="4"/>
  </r>
  <r>
    <x v="590"/>
    <s v="Cox Group"/>
    <s v="Synergized analyzing process improvement"/>
    <n v="7100"/>
    <n v="5824"/>
    <x v="0"/>
    <n v="0.82028169014084507"/>
    <n v="86"/>
    <n v="83"/>
    <x v="2"/>
    <s v="AUD"/>
    <n v="1419141600"/>
    <n v="1420092000"/>
    <b v="0"/>
    <b v="0"/>
    <s v="publishing/radio &amp; podcasts"/>
    <x v="5"/>
    <x v="15"/>
  </r>
  <r>
    <x v="591"/>
    <s v="Jensen LLC"/>
    <s v="Realigned dedicated system engine"/>
    <n v="600"/>
    <n v="6226"/>
    <x v="1"/>
    <n v="10.376666666666667"/>
    <n v="102"/>
    <n v="6"/>
    <x v="1"/>
    <s v="USD"/>
    <n v="1279083600"/>
    <n v="1279947600"/>
    <b v="0"/>
    <b v="0"/>
    <s v="games/video games"/>
    <x v="6"/>
    <x v="11"/>
  </r>
  <r>
    <x v="592"/>
    <s v="Brown Inc"/>
    <s v="Object-based bandwidth-monitored concept"/>
    <n v="156800"/>
    <n v="20243"/>
    <x v="0"/>
    <n v="0.12910076530612244"/>
    <n v="253"/>
    <n v="620"/>
    <x v="1"/>
    <s v="USD"/>
    <n v="1401426000"/>
    <n v="1402203600"/>
    <b v="0"/>
    <b v="0"/>
    <s v="theater/plays"/>
    <x v="3"/>
    <x v="3"/>
  </r>
  <r>
    <x v="593"/>
    <s v="Hale-Hayes"/>
    <s v="Ameliorated client-driven open system"/>
    <n v="121600"/>
    <n v="188288"/>
    <x v="1"/>
    <n v="1.5484210526315789"/>
    <n v="4006"/>
    <n v="30"/>
    <x v="1"/>
    <s v="USD"/>
    <n v="1395810000"/>
    <n v="1396933200"/>
    <b v="0"/>
    <b v="0"/>
    <s v="film &amp; video/animation"/>
    <x v="4"/>
    <x v="10"/>
  </r>
  <r>
    <x v="594"/>
    <s v="Mcbride PLC"/>
    <s v="Upgradable leadingedge Local Area Network"/>
    <n v="157300"/>
    <n v="11167"/>
    <x v="0"/>
    <n v="7.0991735537190084E-2"/>
    <n v="157"/>
    <n v="1002"/>
    <x v="1"/>
    <s v="USD"/>
    <n v="1467003600"/>
    <n v="1467262800"/>
    <b v="0"/>
    <b v="1"/>
    <s v="theater/plays"/>
    <x v="3"/>
    <x v="3"/>
  </r>
  <r>
    <x v="595"/>
    <s v="Harris-Jennings"/>
    <s v="Customizable intermediate data-warehouse"/>
    <n v="70300"/>
    <n v="146595"/>
    <x v="1"/>
    <n v="2.0852773826458035"/>
    <n v="1629"/>
    <n v="43"/>
    <x v="1"/>
    <s v="USD"/>
    <n v="1268715600"/>
    <n v="1270530000"/>
    <b v="0"/>
    <b v="1"/>
    <s v="theater/plays"/>
    <x v="3"/>
    <x v="3"/>
  </r>
  <r>
    <x v="596"/>
    <s v="Becker-Scott"/>
    <s v="Managed optimizing archive"/>
    <n v="7900"/>
    <n v="7875"/>
    <x v="0"/>
    <n v="0.99683544303797467"/>
    <n v="183"/>
    <n v="43"/>
    <x v="1"/>
    <s v="USD"/>
    <n v="1457157600"/>
    <n v="1457762400"/>
    <b v="0"/>
    <b v="1"/>
    <s v="film &amp; video/drama"/>
    <x v="4"/>
    <x v="6"/>
  </r>
  <r>
    <x v="597"/>
    <s v="Todd, Freeman and Henry"/>
    <s v="Diverse systematic projection"/>
    <n v="73800"/>
    <n v="148779"/>
    <x v="1"/>
    <n v="2.0159756097560977"/>
    <n v="2188"/>
    <n v="34"/>
    <x v="1"/>
    <s v="USD"/>
    <n v="1573970400"/>
    <n v="1575525600"/>
    <b v="0"/>
    <b v="0"/>
    <s v="theater/plays"/>
    <x v="3"/>
    <x v="3"/>
  </r>
  <r>
    <x v="598"/>
    <s v="Martinez, Garza and Young"/>
    <s v="Up-sized web-enabled info-mediaries"/>
    <n v="108500"/>
    <n v="175868"/>
    <x v="1"/>
    <n v="1.6209032258064515"/>
    <n v="2409"/>
    <n v="45"/>
    <x v="6"/>
    <s v="EUR"/>
    <n v="1276578000"/>
    <n v="1279083600"/>
    <b v="0"/>
    <b v="0"/>
    <s v="music/rock"/>
    <x v="1"/>
    <x v="1"/>
  </r>
  <r>
    <x v="599"/>
    <s v="Smith-Ramos"/>
    <s v="Persevering optimizing Graphical User Interface"/>
    <n v="140300"/>
    <n v="5112"/>
    <x v="0"/>
    <n v="3.6436208125445471E-2"/>
    <n v="82"/>
    <n v="1711"/>
    <x v="3"/>
    <s v="DKK"/>
    <n v="1423720800"/>
    <n v="1424412000"/>
    <b v="0"/>
    <b v="0"/>
    <s v="film &amp; video/documentary"/>
    <x v="4"/>
    <x v="4"/>
  </r>
  <r>
    <x v="600"/>
    <s v="Brown-George"/>
    <s v="Cross-platform tertiary array"/>
    <n v="100"/>
    <n v="5"/>
    <x v="0"/>
    <n v="0.05"/>
    <n v="1"/>
    <n v="100"/>
    <x v="4"/>
    <s v="GBP"/>
    <n v="1375160400"/>
    <n v="1376197200"/>
    <b v="0"/>
    <b v="0"/>
    <s v="food/food trucks"/>
    <x v="0"/>
    <x v="0"/>
  </r>
  <r>
    <x v="601"/>
    <s v="Waters and Sons"/>
    <s v="Inverse neutral structure"/>
    <n v="6300"/>
    <n v="13018"/>
    <x v="1"/>
    <n v="2.0663492063492064"/>
    <n v="194"/>
    <n v="32"/>
    <x v="1"/>
    <s v="USD"/>
    <n v="1401426000"/>
    <n v="1402894800"/>
    <b v="1"/>
    <b v="0"/>
    <s v="technology/wearables"/>
    <x v="2"/>
    <x v="8"/>
  </r>
  <r>
    <x v="602"/>
    <s v="Brown Ltd"/>
    <s v="Quality-focused system-worthy support"/>
    <n v="71100"/>
    <n v="91176"/>
    <x v="1"/>
    <n v="1.2823628691983122"/>
    <n v="1140"/>
    <n v="62"/>
    <x v="1"/>
    <s v="USD"/>
    <n v="1433480400"/>
    <n v="1434430800"/>
    <b v="0"/>
    <b v="0"/>
    <s v="theater/plays"/>
    <x v="3"/>
    <x v="3"/>
  </r>
  <r>
    <x v="603"/>
    <s v="Christian, Yates and Greer"/>
    <s v="Vision-oriented 5thgeneration array"/>
    <n v="5300"/>
    <n v="6342"/>
    <x v="1"/>
    <n v="1.1966037735849056"/>
    <n v="102"/>
    <n v="52"/>
    <x v="1"/>
    <s v="USD"/>
    <n v="1555563600"/>
    <n v="1557896400"/>
    <b v="0"/>
    <b v="0"/>
    <s v="theater/plays"/>
    <x v="3"/>
    <x v="3"/>
  </r>
  <r>
    <x v="604"/>
    <s v="Cole, Hernandez and Rodriguez"/>
    <s v="Cross-platform logistical circuit"/>
    <n v="88700"/>
    <n v="151438"/>
    <x v="1"/>
    <n v="1.7073055242390078"/>
    <n v="2857"/>
    <n v="31"/>
    <x v="1"/>
    <s v="USD"/>
    <n v="1295676000"/>
    <n v="1297490400"/>
    <b v="0"/>
    <b v="0"/>
    <s v="theater/plays"/>
    <x v="3"/>
    <x v="3"/>
  </r>
  <r>
    <x v="605"/>
    <s v="Ortiz, Valenzuela and Collins"/>
    <s v="Profound solution-oriented matrix"/>
    <n v="3300"/>
    <n v="6178"/>
    <x v="1"/>
    <n v="1.8721212121212121"/>
    <n v="107"/>
    <n v="31"/>
    <x v="1"/>
    <s v="USD"/>
    <n v="1443848400"/>
    <n v="1447394400"/>
    <b v="0"/>
    <b v="0"/>
    <s v="publishing/nonfiction"/>
    <x v="5"/>
    <x v="9"/>
  </r>
  <r>
    <x v="606"/>
    <s v="Valencia PLC"/>
    <s v="Extended asynchronous initiative"/>
    <n v="3400"/>
    <n v="6405"/>
    <x v="1"/>
    <n v="1.8838235294117647"/>
    <n v="160"/>
    <n v="21"/>
    <x v="4"/>
    <s v="GBP"/>
    <n v="1457330400"/>
    <n v="1458277200"/>
    <b v="0"/>
    <b v="0"/>
    <s v="music/rock"/>
    <x v="1"/>
    <x v="1"/>
  </r>
  <r>
    <x v="607"/>
    <s v="Gordon, Mendez and Johnson"/>
    <s v="Fundamental needs-based frame"/>
    <n v="137600"/>
    <n v="180667"/>
    <x v="1"/>
    <n v="1.3129869186046512"/>
    <n v="2230"/>
    <n v="62"/>
    <x v="1"/>
    <s v="USD"/>
    <n v="1395550800"/>
    <n v="1395723600"/>
    <b v="0"/>
    <b v="0"/>
    <s v="food/food trucks"/>
    <x v="0"/>
    <x v="0"/>
  </r>
  <r>
    <x v="608"/>
    <s v="Johnson Group"/>
    <s v="Compatible full-range leverage"/>
    <n v="3900"/>
    <n v="11075"/>
    <x v="1"/>
    <n v="2.8397435897435899"/>
    <n v="316"/>
    <n v="12"/>
    <x v="1"/>
    <s v="USD"/>
    <n v="1551852000"/>
    <n v="1552197600"/>
    <b v="0"/>
    <b v="1"/>
    <s v="music/jazz"/>
    <x v="1"/>
    <x v="17"/>
  </r>
  <r>
    <x v="609"/>
    <s v="Rose-Fuller"/>
    <s v="Upgradable holistic system engine"/>
    <n v="10000"/>
    <n v="12042"/>
    <x v="1"/>
    <n v="1.2041999999999999"/>
    <n v="117"/>
    <n v="85"/>
    <x v="1"/>
    <s v="USD"/>
    <n v="1547618400"/>
    <n v="15490872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x v="1"/>
    <n v="4.1905607476635511"/>
    <n v="6406"/>
    <n v="7"/>
    <x v="1"/>
    <s v="USD"/>
    <n v="1355637600"/>
    <n v="1356847200"/>
    <b v="0"/>
    <b v="0"/>
    <s v="theater/plays"/>
    <x v="3"/>
    <x v="3"/>
  </r>
  <r>
    <x v="611"/>
    <s v="Brady, Cortez and Rodriguez"/>
    <s v="Multi-lateral maximized core"/>
    <n v="8200"/>
    <n v="1136"/>
    <x v="3"/>
    <n v="0.13853658536585367"/>
    <n v="15"/>
    <n v="547"/>
    <x v="1"/>
    <s v="USD"/>
    <n v="1374728400"/>
    <n v="1375765200"/>
    <b v="0"/>
    <b v="0"/>
    <s v="theater/plays"/>
    <x v="3"/>
    <x v="3"/>
  </r>
  <r>
    <x v="612"/>
    <s v="Wang, Nguyen and Horton"/>
    <s v="Innovative holistic hub"/>
    <n v="6200"/>
    <n v="8645"/>
    <x v="1"/>
    <n v="1.3943548387096774"/>
    <n v="192"/>
    <n v="32"/>
    <x v="1"/>
    <s v="USD"/>
    <n v="1287810000"/>
    <n v="1289800800"/>
    <b v="0"/>
    <b v="0"/>
    <s v="music/electric music"/>
    <x v="1"/>
    <x v="5"/>
  </r>
  <r>
    <x v="613"/>
    <s v="Santos, Williams and Brown"/>
    <s v="Reverse-engineered 24/7 methodology"/>
    <n v="1100"/>
    <n v="1914"/>
    <x v="1"/>
    <n v="1.74"/>
    <n v="26"/>
    <n v="42"/>
    <x v="0"/>
    <s v="CAD"/>
    <n v="1503723600"/>
    <n v="1504501200"/>
    <b v="0"/>
    <b v="0"/>
    <s v="theater/plays"/>
    <x v="3"/>
    <x v="3"/>
  </r>
  <r>
    <x v="614"/>
    <s v="Barnett and Sons"/>
    <s v="Business-focused dynamic info-mediaries"/>
    <n v="26500"/>
    <n v="41205"/>
    <x v="1"/>
    <n v="1.5549056603773586"/>
    <n v="723"/>
    <n v="37"/>
    <x v="1"/>
    <s v="USD"/>
    <n v="1484114400"/>
    <n v="1485669600"/>
    <b v="0"/>
    <b v="0"/>
    <s v="theater/plays"/>
    <x v="3"/>
    <x v="3"/>
  </r>
  <r>
    <x v="615"/>
    <s v="Petersen-Rodriguez"/>
    <s v="Digitized clear-thinking installation"/>
    <n v="8500"/>
    <n v="14488"/>
    <x v="1"/>
    <n v="1.7044705882352942"/>
    <n v="170"/>
    <n v="50"/>
    <x v="6"/>
    <s v="EUR"/>
    <n v="1461906000"/>
    <n v="1462770000"/>
    <b v="0"/>
    <b v="0"/>
    <s v="theater/plays"/>
    <x v="3"/>
    <x v="3"/>
  </r>
  <r>
    <x v="616"/>
    <s v="Burnett-Mora"/>
    <s v="Quality-focused 24/7 superstructure"/>
    <n v="6400"/>
    <n v="12129"/>
    <x v="1"/>
    <n v="1.8951562500000001"/>
    <n v="238"/>
    <n v="27"/>
    <x v="4"/>
    <s v="GBP"/>
    <n v="1379653200"/>
    <n v="1379739600"/>
    <b v="0"/>
    <b v="1"/>
    <s v="music/indie rock"/>
    <x v="1"/>
    <x v="7"/>
  </r>
  <r>
    <x v="617"/>
    <s v="King LLC"/>
    <s v="Multi-channeled local intranet"/>
    <n v="1400"/>
    <n v="3496"/>
    <x v="1"/>
    <n v="2.4971428571428573"/>
    <n v="55"/>
    <n v="25"/>
    <x v="1"/>
    <s v="USD"/>
    <n v="1401858000"/>
    <n v="1402722000"/>
    <b v="0"/>
    <b v="0"/>
    <s v="theater/plays"/>
    <x v="3"/>
    <x v="3"/>
  </r>
  <r>
    <x v="618"/>
    <s v="Miller Ltd"/>
    <s v="Open-architected mobile emulation"/>
    <n v="198600"/>
    <n v="97037"/>
    <x v="0"/>
    <n v="0.48860523665659616"/>
    <n v="1198"/>
    <n v="166"/>
    <x v="1"/>
    <s v="USD"/>
    <n v="1367470800"/>
    <n v="1369285200"/>
    <b v="0"/>
    <b v="0"/>
    <s v="publishing/nonfiction"/>
    <x v="5"/>
    <x v="9"/>
  </r>
  <r>
    <x v="619"/>
    <s v="Case LLC"/>
    <s v="Ameliorated foreground methodology"/>
    <n v="195900"/>
    <n v="55757"/>
    <x v="0"/>
    <n v="0.28461970393057684"/>
    <n v="648"/>
    <n v="302"/>
    <x v="1"/>
    <s v="USD"/>
    <n v="1304658000"/>
    <n v="1304744400"/>
    <b v="1"/>
    <b v="1"/>
    <s v="theater/plays"/>
    <x v="3"/>
    <x v="3"/>
  </r>
  <r>
    <x v="620"/>
    <s v="Swanson, Wilson and Baker"/>
    <s v="Synergized well-modulated project"/>
    <n v="4300"/>
    <n v="11525"/>
    <x v="1"/>
    <n v="2.6802325581395348"/>
    <n v="128"/>
    <n v="34"/>
    <x v="2"/>
    <s v="AUD"/>
    <n v="1467954000"/>
    <n v="1468299600"/>
    <b v="0"/>
    <b v="0"/>
    <s v="photography/photography books"/>
    <x v="7"/>
    <x v="14"/>
  </r>
  <r>
    <x v="621"/>
    <s v="Dean, Fox and Phillips"/>
    <s v="Extended context-sensitive forecast"/>
    <n v="25600"/>
    <n v="158669"/>
    <x v="1"/>
    <n v="6.1980078125000002"/>
    <n v="2144"/>
    <n v="12"/>
    <x v="1"/>
    <s v="USD"/>
    <n v="1473742800"/>
    <n v="1474174800"/>
    <b v="0"/>
    <b v="0"/>
    <s v="theater/plays"/>
    <x v="3"/>
    <x v="3"/>
  </r>
  <r>
    <x v="622"/>
    <s v="Smith-Smith"/>
    <s v="Total leadingedge neural-net"/>
    <n v="189000"/>
    <n v="5916"/>
    <x v="0"/>
    <n v="3.1301587301587303E-2"/>
    <n v="64"/>
    <n v="2953"/>
    <x v="1"/>
    <s v="USD"/>
    <n v="1523768400"/>
    <n v="1526014800"/>
    <b v="0"/>
    <b v="0"/>
    <s v="music/indie rock"/>
    <x v="1"/>
    <x v="7"/>
  </r>
  <r>
    <x v="623"/>
    <s v="Smith, Scott and Rodriguez"/>
    <s v="Organic actuating protocol"/>
    <n v="94300"/>
    <n v="150806"/>
    <x v="1"/>
    <n v="1.5992152704135738"/>
    <n v="2693"/>
    <n v="35"/>
    <x v="4"/>
    <s v="GBP"/>
    <n v="1437022800"/>
    <n v="1437454800"/>
    <b v="0"/>
    <b v="0"/>
    <s v="theater/plays"/>
    <x v="3"/>
    <x v="3"/>
  </r>
  <r>
    <x v="624"/>
    <s v="White, Robertson and Roberts"/>
    <s v="Down-sized national software"/>
    <n v="5100"/>
    <n v="14249"/>
    <x v="1"/>
    <n v="2.793921568627451"/>
    <n v="432"/>
    <n v="12"/>
    <x v="1"/>
    <s v="USD"/>
    <n v="1422165600"/>
    <n v="1422684000"/>
    <b v="0"/>
    <b v="0"/>
    <s v="photography/photography books"/>
    <x v="7"/>
    <x v="14"/>
  </r>
  <r>
    <x v="625"/>
    <s v="Martinez Inc"/>
    <s v="Organic upward-trending Graphical User Interface"/>
    <n v="7500"/>
    <n v="5803"/>
    <x v="0"/>
    <n v="0.77373333333333338"/>
    <n v="62"/>
    <n v="121"/>
    <x v="1"/>
    <s v="USD"/>
    <n v="1580104800"/>
    <n v="1581314400"/>
    <b v="0"/>
    <b v="0"/>
    <s v="theater/plays"/>
    <x v="3"/>
    <x v="3"/>
  </r>
  <r>
    <x v="626"/>
    <s v="Tucker, Mccoy and Marquez"/>
    <s v="Synergistic tertiary budgetary management"/>
    <n v="6400"/>
    <n v="13205"/>
    <x v="1"/>
    <n v="2.0632812500000002"/>
    <n v="189"/>
    <n v="34"/>
    <x v="1"/>
    <s v="USD"/>
    <n v="1285650000"/>
    <n v="1286427600"/>
    <b v="0"/>
    <b v="1"/>
    <s v="theater/plays"/>
    <x v="3"/>
    <x v="3"/>
  </r>
  <r>
    <x v="627"/>
    <s v="Martin, Lee and Armstrong"/>
    <s v="Open-architected incremental ability"/>
    <n v="1600"/>
    <n v="11108"/>
    <x v="1"/>
    <n v="6.9424999999999999"/>
    <n v="154"/>
    <n v="10"/>
    <x v="4"/>
    <s v="GBP"/>
    <n v="1276664400"/>
    <n v="1278738000"/>
    <b v="1"/>
    <b v="0"/>
    <s v="food/food trucks"/>
    <x v="0"/>
    <x v="0"/>
  </r>
  <r>
    <x v="628"/>
    <s v="Dunn, Moreno and Green"/>
    <s v="Intuitive object-oriented task-force"/>
    <n v="1900"/>
    <n v="2884"/>
    <x v="1"/>
    <n v="1.5178947368421052"/>
    <n v="96"/>
    <n v="20"/>
    <x v="1"/>
    <s v="USD"/>
    <n v="1286168400"/>
    <n v="1286427600"/>
    <b v="0"/>
    <b v="0"/>
    <s v="music/indie rock"/>
    <x v="1"/>
    <x v="7"/>
  </r>
  <r>
    <x v="629"/>
    <s v="Jackson, Martinez and Ray"/>
    <s v="Multi-tiered executive toolset"/>
    <n v="85900"/>
    <n v="55476"/>
    <x v="0"/>
    <n v="0.64582072176949945"/>
    <n v="750"/>
    <n v="115"/>
    <x v="1"/>
    <s v="USD"/>
    <n v="1467781200"/>
    <n v="1467954000"/>
    <b v="0"/>
    <b v="1"/>
    <s v="theater/plays"/>
    <x v="3"/>
    <x v="3"/>
  </r>
  <r>
    <x v="630"/>
    <s v="Patterson-Johnson"/>
    <s v="Grass-roots directional workforce"/>
    <n v="9500"/>
    <n v="5973"/>
    <x v="3"/>
    <n v="0.62873684210526315"/>
    <n v="87"/>
    <n v="109"/>
    <x v="1"/>
    <s v="USD"/>
    <n v="1556686800"/>
    <n v="1557637200"/>
    <b v="0"/>
    <b v="1"/>
    <s v="theater/plays"/>
    <x v="3"/>
    <x v="3"/>
  </r>
  <r>
    <x v="631"/>
    <s v="Carlson-Hernandez"/>
    <s v="Quality-focused real-time solution"/>
    <n v="59200"/>
    <n v="183756"/>
    <x v="1"/>
    <n v="3.1039864864864866"/>
    <n v="3063"/>
    <n v="19"/>
    <x v="1"/>
    <s v="USD"/>
    <n v="1553576400"/>
    <n v="1553922000"/>
    <b v="0"/>
    <b v="0"/>
    <s v="theater/plays"/>
    <x v="3"/>
    <x v="3"/>
  </r>
  <r>
    <x v="632"/>
    <s v="Parker PLC"/>
    <s v="Reduced interactive matrix"/>
    <n v="72100"/>
    <n v="30902"/>
    <x v="2"/>
    <n v="0.42859916782246882"/>
    <n v="278"/>
    <n v="259"/>
    <x v="1"/>
    <s v="USD"/>
    <n v="1414904400"/>
    <n v="1416463200"/>
    <b v="0"/>
    <b v="0"/>
    <s v="theater/plays"/>
    <x v="3"/>
    <x v="3"/>
  </r>
  <r>
    <x v="633"/>
    <s v="Yu and Sons"/>
    <s v="Adaptive context-sensitive architecture"/>
    <n v="6700"/>
    <n v="5569"/>
    <x v="0"/>
    <n v="0.83119402985074631"/>
    <n v="105"/>
    <n v="64"/>
    <x v="1"/>
    <s v="USD"/>
    <n v="1446876000"/>
    <n v="1447221600"/>
    <b v="0"/>
    <b v="0"/>
    <s v="film &amp; video/animation"/>
    <x v="4"/>
    <x v="10"/>
  </r>
  <r>
    <x v="634"/>
    <s v="Taylor, Johnson and Hernandez"/>
    <s v="Polarized incremental portal"/>
    <n v="118200"/>
    <n v="92824"/>
    <x v="3"/>
    <n v="0.78531302876480547"/>
    <n v="1658"/>
    <n v="71"/>
    <x v="1"/>
    <s v="USD"/>
    <n v="1490418000"/>
    <n v="1491627600"/>
    <b v="0"/>
    <b v="0"/>
    <s v="film &amp; video/television"/>
    <x v="4"/>
    <x v="19"/>
  </r>
  <r>
    <x v="635"/>
    <s v="Mack Ltd"/>
    <s v="Reactive regional access"/>
    <n v="139000"/>
    <n v="158590"/>
    <x v="1"/>
    <n v="1.1409352517985611"/>
    <n v="2266"/>
    <n v="61"/>
    <x v="1"/>
    <s v="USD"/>
    <n v="1360389600"/>
    <n v="1363150800"/>
    <b v="0"/>
    <b v="0"/>
    <s v="film &amp; video/television"/>
    <x v="4"/>
    <x v="19"/>
  </r>
  <r>
    <x v="636"/>
    <s v="Lamb-Sanders"/>
    <s v="Stand-alone reciprocal frame"/>
    <n v="197700"/>
    <n v="127591"/>
    <x v="0"/>
    <n v="0.64537683358624176"/>
    <n v="2604"/>
    <n v="76"/>
    <x v="3"/>
    <s v="DKK"/>
    <n v="1326866400"/>
    <n v="1330754400"/>
    <b v="0"/>
    <b v="1"/>
    <s v="film &amp; video/animation"/>
    <x v="4"/>
    <x v="10"/>
  </r>
  <r>
    <x v="637"/>
    <s v="Williams-Ramirez"/>
    <s v="Open-architected 24/7 throughput"/>
    <n v="8500"/>
    <n v="6750"/>
    <x v="0"/>
    <n v="0.79411764705882348"/>
    <n v="65"/>
    <n v="131"/>
    <x v="1"/>
    <s v="USD"/>
    <n v="1479103200"/>
    <n v="1479794400"/>
    <b v="0"/>
    <b v="0"/>
    <s v="theater/plays"/>
    <x v="3"/>
    <x v="3"/>
  </r>
  <r>
    <x v="638"/>
    <s v="Weaver Ltd"/>
    <s v="Monitored 24/7 approach"/>
    <n v="81600"/>
    <n v="9318"/>
    <x v="0"/>
    <n v="0.11419117647058824"/>
    <n v="94"/>
    <n v="868"/>
    <x v="1"/>
    <s v="USD"/>
    <n v="1280206800"/>
    <n v="1281243600"/>
    <b v="0"/>
    <b v="1"/>
    <s v="theater/plays"/>
    <x v="3"/>
    <x v="3"/>
  </r>
  <r>
    <x v="639"/>
    <s v="Barnes-Williams"/>
    <s v="Upgradable explicit forecast"/>
    <n v="8600"/>
    <n v="4832"/>
    <x v="2"/>
    <n v="0.56186046511627907"/>
    <n v="45"/>
    <n v="191"/>
    <x v="1"/>
    <s v="USD"/>
    <n v="1532754000"/>
    <n v="1532754000"/>
    <b v="0"/>
    <b v="1"/>
    <s v="film &amp; video/drama"/>
    <x v="4"/>
    <x v="6"/>
  </r>
  <r>
    <x v="640"/>
    <s v="Richardson, Woodward and Hansen"/>
    <s v="Pre-emptive context-sensitive support"/>
    <n v="119800"/>
    <n v="19769"/>
    <x v="0"/>
    <n v="0.16501669449081802"/>
    <n v="257"/>
    <n v="466"/>
    <x v="1"/>
    <s v="USD"/>
    <n v="1453096800"/>
    <n v="1453356000"/>
    <b v="0"/>
    <b v="0"/>
    <s v="theater/plays"/>
    <x v="3"/>
    <x v="3"/>
  </r>
  <r>
    <x v="641"/>
    <s v="Hunt, Barker and Baker"/>
    <s v="Business-focused leadingedge instruction set"/>
    <n v="9400"/>
    <n v="11277"/>
    <x v="1"/>
    <n v="1.1996808510638297"/>
    <n v="194"/>
    <n v="48"/>
    <x v="5"/>
    <s v="CHF"/>
    <n v="1487570400"/>
    <n v="1489986000"/>
    <b v="0"/>
    <b v="0"/>
    <s v="theater/plays"/>
    <x v="3"/>
    <x v="3"/>
  </r>
  <r>
    <x v="642"/>
    <s v="Ramos, Moreno and Lewis"/>
    <s v="Extended multi-state knowledge user"/>
    <n v="9200"/>
    <n v="13382"/>
    <x v="1"/>
    <n v="1.4545652173913044"/>
    <n v="129"/>
    <n v="71"/>
    <x v="0"/>
    <s v="CAD"/>
    <n v="1545026400"/>
    <n v="1545804000"/>
    <b v="0"/>
    <b v="0"/>
    <s v="technology/wearables"/>
    <x v="2"/>
    <x v="8"/>
  </r>
  <r>
    <x v="643"/>
    <s v="Harris Inc"/>
    <s v="Future-proofed modular groupware"/>
    <n v="14900"/>
    <n v="32986"/>
    <x v="1"/>
    <n v="2.2138255033557046"/>
    <n v="375"/>
    <n v="40"/>
    <x v="1"/>
    <s v="USD"/>
    <n v="1488348000"/>
    <n v="1489899600"/>
    <b v="0"/>
    <b v="0"/>
    <s v="theater/plays"/>
    <x v="3"/>
    <x v="3"/>
  </r>
  <r>
    <x v="644"/>
    <s v="Peters-Nelson"/>
    <s v="Distributed real-time algorithm"/>
    <n v="169400"/>
    <n v="81984"/>
    <x v="0"/>
    <n v="0.48396694214876035"/>
    <n v="2928"/>
    <n v="58"/>
    <x v="0"/>
    <s v="CAD"/>
    <n v="1545112800"/>
    <n v="1546495200"/>
    <b v="0"/>
    <b v="0"/>
    <s v="theater/plays"/>
    <x v="3"/>
    <x v="3"/>
  </r>
  <r>
    <x v="645"/>
    <s v="Ferguson, Murphy and Bright"/>
    <s v="Multi-lateral heuristic throughput"/>
    <n v="192100"/>
    <n v="178483"/>
    <x v="0"/>
    <n v="0.92911504424778757"/>
    <n v="4697"/>
    <n v="41"/>
    <x v="1"/>
    <s v="USD"/>
    <n v="1537938000"/>
    <n v="1539752400"/>
    <b v="0"/>
    <b v="1"/>
    <s v="music/rock"/>
    <x v="1"/>
    <x v="1"/>
  </r>
  <r>
    <x v="646"/>
    <s v="Robinson Group"/>
    <s v="Switchable reciprocal middleware"/>
    <n v="98700"/>
    <n v="87448"/>
    <x v="0"/>
    <n v="0.88599797365754818"/>
    <n v="2915"/>
    <n v="34"/>
    <x v="1"/>
    <s v="USD"/>
    <n v="1363150800"/>
    <n v="1364101200"/>
    <b v="0"/>
    <b v="0"/>
    <s v="games/video games"/>
    <x v="6"/>
    <x v="11"/>
  </r>
  <r>
    <x v="647"/>
    <s v="Jordan-Wolfe"/>
    <s v="Inverse multimedia Graphic Interface"/>
    <n v="4500"/>
    <n v="1863"/>
    <x v="0"/>
    <n v="0.41399999999999998"/>
    <n v="18"/>
    <n v="250"/>
    <x v="1"/>
    <s v="USD"/>
    <n v="1523250000"/>
    <n v="1525323600"/>
    <b v="0"/>
    <b v="0"/>
    <s v="publishing/translations"/>
    <x v="5"/>
    <x v="18"/>
  </r>
  <r>
    <x v="648"/>
    <s v="Vargas-Cox"/>
    <s v="Vision-oriented local contingency"/>
    <n v="98600"/>
    <n v="62174"/>
    <x v="3"/>
    <n v="0.63056795131845844"/>
    <n v="723"/>
    <n v="136"/>
    <x v="1"/>
    <s v="USD"/>
    <n v="1499317200"/>
    <n v="1500872400"/>
    <b v="1"/>
    <b v="0"/>
    <s v="food/food trucks"/>
    <x v="0"/>
    <x v="0"/>
  </r>
  <r>
    <x v="649"/>
    <s v="Yang and Sons"/>
    <s v="Reactive 6thgeneration hub"/>
    <n v="121700"/>
    <n v="59003"/>
    <x v="0"/>
    <n v="0.48482333607230893"/>
    <n v="602"/>
    <n v="202"/>
    <x v="5"/>
    <s v="CHF"/>
    <n v="1287550800"/>
    <n v="1288501200"/>
    <b v="1"/>
    <b v="1"/>
    <s v="theater/plays"/>
    <x v="3"/>
    <x v="3"/>
  </r>
  <r>
    <x v="650"/>
    <s v="Wilson, Wilson and Mathis"/>
    <s v="Optional asymmetric success"/>
    <n v="100"/>
    <n v="2"/>
    <x v="0"/>
    <n v="0.02"/>
    <n v="1"/>
    <n v="100"/>
    <x v="1"/>
    <s v="USD"/>
    <n v="1404795600"/>
    <n v="1407128400"/>
    <b v="0"/>
    <b v="0"/>
    <s v="music/jazz"/>
    <x v="1"/>
    <x v="17"/>
  </r>
  <r>
    <x v="651"/>
    <s v="Wang, Koch and Weaver"/>
    <s v="Digitized analyzing capacity"/>
    <n v="196700"/>
    <n v="174039"/>
    <x v="0"/>
    <n v="0.88479410269445857"/>
    <n v="3868"/>
    <n v="51"/>
    <x v="6"/>
    <s v="EUR"/>
    <n v="1393048800"/>
    <n v="1394344800"/>
    <b v="0"/>
    <b v="0"/>
    <s v="film &amp; video/shorts"/>
    <x v="4"/>
    <x v="12"/>
  </r>
  <r>
    <x v="652"/>
    <s v="Cisneros Ltd"/>
    <s v="Vision-oriented regional hub"/>
    <n v="10000"/>
    <n v="12684"/>
    <x v="1"/>
    <n v="1.2684"/>
    <n v="409"/>
    <n v="24"/>
    <x v="1"/>
    <s v="USD"/>
    <n v="1470373200"/>
    <n v="1474088400"/>
    <b v="0"/>
    <b v="0"/>
    <s v="technology/web"/>
    <x v="2"/>
    <x v="2"/>
  </r>
  <r>
    <x v="653"/>
    <s v="Williams-Jones"/>
    <s v="Monitored incremental info-mediaries"/>
    <n v="600"/>
    <n v="14033"/>
    <x v="1"/>
    <n v="23.388333333333332"/>
    <n v="234"/>
    <n v="3"/>
    <x v="1"/>
    <s v="USD"/>
    <n v="1460091600"/>
    <n v="1460264400"/>
    <b v="0"/>
    <b v="0"/>
    <s v="technology/web"/>
    <x v="2"/>
    <x v="2"/>
  </r>
  <r>
    <x v="654"/>
    <s v="Roberts, Hinton and Williams"/>
    <s v="Programmable static middleware"/>
    <n v="35000"/>
    <n v="177936"/>
    <x v="1"/>
    <n v="5.0838857142857146"/>
    <n v="3016"/>
    <n v="12"/>
    <x v="1"/>
    <s v="USD"/>
    <n v="1440392400"/>
    <n v="1440824400"/>
    <b v="0"/>
    <b v="0"/>
    <s v="music/metal"/>
    <x v="1"/>
    <x v="16"/>
  </r>
  <r>
    <x v="655"/>
    <s v="Gonzalez, Williams and Benson"/>
    <s v="Multi-layered bottom-line encryption"/>
    <n v="6900"/>
    <n v="13212"/>
    <x v="1"/>
    <n v="1.9147826086956521"/>
    <n v="264"/>
    <n v="26"/>
    <x v="1"/>
    <s v="USD"/>
    <n v="1488434400"/>
    <n v="14895540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x v="0"/>
    <n v="0.42127533783783783"/>
    <n v="504"/>
    <n v="235"/>
    <x v="2"/>
    <s v="AUD"/>
    <n v="1514440800"/>
    <n v="1514872800"/>
    <b v="0"/>
    <b v="0"/>
    <s v="food/food trucks"/>
    <x v="0"/>
    <x v="0"/>
  </r>
  <r>
    <x v="657"/>
    <s v="Russo, Kim and Mccoy"/>
    <s v="Balanced optimal hardware"/>
    <n v="10000"/>
    <n v="824"/>
    <x v="0"/>
    <n v="8.2400000000000001E-2"/>
    <n v="14"/>
    <n v="714"/>
    <x v="1"/>
    <s v="USD"/>
    <n v="1514354400"/>
    <n v="1515736800"/>
    <b v="0"/>
    <b v="0"/>
    <s v="film &amp; video/science fiction"/>
    <x v="4"/>
    <x v="22"/>
  </r>
  <r>
    <x v="658"/>
    <s v="Howell, Myers and Olson"/>
    <s v="Self-enabling mission-critical success"/>
    <n v="52600"/>
    <n v="31594"/>
    <x v="3"/>
    <n v="0.60064638783269964"/>
    <n v="390"/>
    <n v="135"/>
    <x v="1"/>
    <s v="USD"/>
    <n v="1440910800"/>
    <n v="1442898000"/>
    <b v="0"/>
    <b v="0"/>
    <s v="music/rock"/>
    <x v="1"/>
    <x v="1"/>
  </r>
  <r>
    <x v="659"/>
    <s v="Bailey and Sons"/>
    <s v="Grass-roots dynamic emulation"/>
    <n v="120700"/>
    <n v="57010"/>
    <x v="0"/>
    <n v="0.47232808616404309"/>
    <n v="750"/>
    <n v="161"/>
    <x v="4"/>
    <s v="GBP"/>
    <n v="1296108000"/>
    <n v="1296194400"/>
    <b v="0"/>
    <b v="0"/>
    <s v="film &amp; video/documentary"/>
    <x v="4"/>
    <x v="4"/>
  </r>
  <r>
    <x v="660"/>
    <s v="Jensen-Brown"/>
    <s v="Fundamental disintermediate matrix"/>
    <n v="9100"/>
    <n v="7438"/>
    <x v="0"/>
    <n v="0.81736263736263737"/>
    <n v="77"/>
    <n v="118"/>
    <x v="1"/>
    <s v="USD"/>
    <n v="1440133200"/>
    <n v="1440910800"/>
    <b v="1"/>
    <b v="0"/>
    <s v="theater/plays"/>
    <x v="3"/>
    <x v="3"/>
  </r>
  <r>
    <x v="661"/>
    <s v="Smith Group"/>
    <s v="Right-sized secondary challenge"/>
    <n v="106800"/>
    <n v="57872"/>
    <x v="0"/>
    <n v="0.54187265917603"/>
    <n v="752"/>
    <n v="142"/>
    <x v="3"/>
    <s v="DKK"/>
    <n v="1332910800"/>
    <n v="1335502800"/>
    <b v="0"/>
    <b v="0"/>
    <s v="music/jazz"/>
    <x v="1"/>
    <x v="17"/>
  </r>
  <r>
    <x v="662"/>
    <s v="Murphy-Farrell"/>
    <s v="Implemented exuding software"/>
    <n v="9100"/>
    <n v="8906"/>
    <x v="0"/>
    <n v="0.97868131868131869"/>
    <n v="131"/>
    <n v="69"/>
    <x v="1"/>
    <s v="USD"/>
    <n v="1544335200"/>
    <n v="1544680800"/>
    <b v="0"/>
    <b v="0"/>
    <s v="theater/plays"/>
    <x v="3"/>
    <x v="3"/>
  </r>
  <r>
    <x v="663"/>
    <s v="Everett-Wolfe"/>
    <s v="Total optimizing software"/>
    <n v="10000"/>
    <n v="7724"/>
    <x v="0"/>
    <n v="0.77239999999999998"/>
    <n v="87"/>
    <n v="115"/>
    <x v="1"/>
    <s v="USD"/>
    <n v="1286427600"/>
    <n v="1288414800"/>
    <b v="0"/>
    <b v="0"/>
    <s v="theater/plays"/>
    <x v="3"/>
    <x v="3"/>
  </r>
  <r>
    <x v="664"/>
    <s v="Young PLC"/>
    <s v="Optional maximized attitude"/>
    <n v="79400"/>
    <n v="26571"/>
    <x v="0"/>
    <n v="0.33464735516372796"/>
    <n v="1063"/>
    <n v="75"/>
    <x v="1"/>
    <s v="USD"/>
    <n v="1329717600"/>
    <n v="1330581600"/>
    <b v="0"/>
    <b v="0"/>
    <s v="music/jazz"/>
    <x v="1"/>
    <x v="17"/>
  </r>
  <r>
    <x v="665"/>
    <s v="Park-Goodman"/>
    <s v="Customer-focused impactful extranet"/>
    <n v="5100"/>
    <n v="12219"/>
    <x v="1"/>
    <n v="2.3958823529411766"/>
    <n v="272"/>
    <n v="19"/>
    <x v="1"/>
    <s v="USD"/>
    <n v="1310187600"/>
    <n v="1311397200"/>
    <b v="0"/>
    <b v="1"/>
    <s v="film &amp; video/documentary"/>
    <x v="4"/>
    <x v="4"/>
  </r>
  <r>
    <x v="666"/>
    <s v="York, Barr and Grant"/>
    <s v="Cloned bottom-line success"/>
    <n v="3100"/>
    <n v="1985"/>
    <x v="3"/>
    <n v="0.64032258064516134"/>
    <n v="25"/>
    <n v="124"/>
    <x v="1"/>
    <s v="USD"/>
    <n v="1377838800"/>
    <n v="1378357200"/>
    <b v="0"/>
    <b v="1"/>
    <s v="theater/plays"/>
    <x v="3"/>
    <x v="3"/>
  </r>
  <r>
    <x v="667"/>
    <s v="Little Ltd"/>
    <s v="Decentralized bandwidth-monitored ability"/>
    <n v="6900"/>
    <n v="12155"/>
    <x v="1"/>
    <n v="1.7615942028985507"/>
    <n v="419"/>
    <n v="16"/>
    <x v="1"/>
    <s v="USD"/>
    <n v="1410325200"/>
    <n v="1411102800"/>
    <b v="0"/>
    <b v="0"/>
    <s v="journalism/audio"/>
    <x v="8"/>
    <x v="23"/>
  </r>
  <r>
    <x v="668"/>
    <s v="Brown and Sons"/>
    <s v="Programmable leadingedge budgetary management"/>
    <n v="27500"/>
    <n v="5593"/>
    <x v="0"/>
    <n v="0.20338181818181819"/>
    <n v="76"/>
    <n v="362"/>
    <x v="1"/>
    <s v="USD"/>
    <n v="1343797200"/>
    <n v="1344834000"/>
    <b v="0"/>
    <b v="0"/>
    <s v="theater/plays"/>
    <x v="3"/>
    <x v="3"/>
  </r>
  <r>
    <x v="669"/>
    <s v="Payne, Garrett and Thomas"/>
    <s v="Upgradable bi-directional concept"/>
    <n v="48800"/>
    <n v="175020"/>
    <x v="1"/>
    <n v="3.5864754098360656"/>
    <n v="1621"/>
    <n v="30"/>
    <x v="6"/>
    <s v="EUR"/>
    <n v="1498453200"/>
    <n v="1499230800"/>
    <b v="0"/>
    <b v="0"/>
    <s v="theater/plays"/>
    <x v="3"/>
    <x v="3"/>
  </r>
  <r>
    <x v="670"/>
    <s v="Robinson Group"/>
    <s v="Re-contextualized homogeneous flexibility"/>
    <n v="16200"/>
    <n v="75955"/>
    <x v="1"/>
    <n v="4.6885802469135802"/>
    <n v="1101"/>
    <n v="15"/>
    <x v="1"/>
    <s v="USD"/>
    <n v="1456380000"/>
    <n v="1457416800"/>
    <b v="0"/>
    <b v="0"/>
    <s v="music/indie rock"/>
    <x v="1"/>
    <x v="7"/>
  </r>
  <r>
    <x v="671"/>
    <s v="Robinson-Kelly"/>
    <s v="Monitored bi-directional standardization"/>
    <n v="97600"/>
    <n v="119127"/>
    <x v="1"/>
    <n v="1.220563524590164"/>
    <n v="1073"/>
    <n v="91"/>
    <x v="1"/>
    <s v="USD"/>
    <n v="1280552400"/>
    <n v="1280898000"/>
    <b v="0"/>
    <b v="1"/>
    <s v="theater/plays"/>
    <x v="3"/>
    <x v="3"/>
  </r>
  <r>
    <x v="672"/>
    <s v="Kelly-Colon"/>
    <s v="Stand-alone grid-enabled leverage"/>
    <n v="197900"/>
    <n v="110689"/>
    <x v="0"/>
    <n v="0.55931783729156137"/>
    <n v="4428"/>
    <n v="45"/>
    <x v="2"/>
    <s v="AUD"/>
    <n v="1521608400"/>
    <n v="1522472400"/>
    <b v="0"/>
    <b v="0"/>
    <s v="theater/plays"/>
    <x v="3"/>
    <x v="3"/>
  </r>
  <r>
    <x v="673"/>
    <s v="Turner, Scott and Gentry"/>
    <s v="Assimilated regional groupware"/>
    <n v="5600"/>
    <n v="2445"/>
    <x v="0"/>
    <n v="0.43660714285714286"/>
    <n v="58"/>
    <n v="97"/>
    <x v="6"/>
    <s v="EUR"/>
    <n v="1460696400"/>
    <n v="1462510800"/>
    <b v="0"/>
    <b v="0"/>
    <s v="music/indie rock"/>
    <x v="1"/>
    <x v="7"/>
  </r>
  <r>
    <x v="674"/>
    <s v="Sanchez Ltd"/>
    <s v="Up-sized 24hour instruction set"/>
    <n v="170700"/>
    <n v="57250"/>
    <x v="3"/>
    <n v="0.33538371411833628"/>
    <n v="1218"/>
    <n v="140"/>
    <x v="1"/>
    <s v="USD"/>
    <n v="1313730000"/>
    <n v="1317790800"/>
    <b v="0"/>
    <b v="0"/>
    <s v="photography/photography books"/>
    <x v="7"/>
    <x v="14"/>
  </r>
  <r>
    <x v="675"/>
    <s v="Giles-Smith"/>
    <s v="Right-sized web-enabled intranet"/>
    <n v="9700"/>
    <n v="11929"/>
    <x v="1"/>
    <n v="1.2297938144329896"/>
    <n v="331"/>
    <n v="29"/>
    <x v="1"/>
    <s v="USD"/>
    <n v="1568178000"/>
    <n v="1568782800"/>
    <b v="0"/>
    <b v="0"/>
    <s v="journalism/audio"/>
    <x v="8"/>
    <x v="23"/>
  </r>
  <r>
    <x v="676"/>
    <s v="Thompson-Moreno"/>
    <s v="Expanded needs-based orchestration"/>
    <n v="62300"/>
    <n v="118214"/>
    <x v="1"/>
    <n v="1.8974959871589085"/>
    <n v="1170"/>
    <n v="53"/>
    <x v="1"/>
    <s v="USD"/>
    <n v="1348635600"/>
    <n v="1349413200"/>
    <b v="0"/>
    <b v="0"/>
    <s v="photography/photography books"/>
    <x v="7"/>
    <x v="14"/>
  </r>
  <r>
    <x v="677"/>
    <s v="Murphy-Fox"/>
    <s v="Organic system-worthy orchestration"/>
    <n v="5300"/>
    <n v="4432"/>
    <x v="0"/>
    <n v="0.83622641509433959"/>
    <n v="111"/>
    <n v="48"/>
    <x v="1"/>
    <s v="USD"/>
    <n v="1468126800"/>
    <n v="1472446800"/>
    <b v="0"/>
    <b v="0"/>
    <s v="publishing/fiction"/>
    <x v="5"/>
    <x v="13"/>
  </r>
  <r>
    <x v="678"/>
    <s v="Rodriguez-Patterson"/>
    <s v="Inverse static standardization"/>
    <n v="99500"/>
    <n v="17879"/>
    <x v="3"/>
    <n v="0.17968844221105529"/>
    <n v="215"/>
    <n v="463"/>
    <x v="1"/>
    <s v="USD"/>
    <n v="1547877600"/>
    <n v="1548050400"/>
    <b v="0"/>
    <b v="0"/>
    <s v="film &amp; video/drama"/>
    <x v="4"/>
    <x v="6"/>
  </r>
  <r>
    <x v="679"/>
    <s v="Davis Ltd"/>
    <s v="Synchronized motivating solution"/>
    <n v="1400"/>
    <n v="14511"/>
    <x v="1"/>
    <n v="10.365"/>
    <n v="363"/>
    <n v="4"/>
    <x v="1"/>
    <s v="USD"/>
    <n v="1571374800"/>
    <n v="1571806800"/>
    <b v="0"/>
    <b v="1"/>
    <s v="food/food trucks"/>
    <x v="0"/>
    <x v="0"/>
  </r>
  <r>
    <x v="680"/>
    <s v="Nelson-Valdez"/>
    <s v="Open-source 4thgeneration open system"/>
    <n v="145600"/>
    <n v="141822"/>
    <x v="0"/>
    <n v="0.97405219780219776"/>
    <n v="2955"/>
    <n v="49"/>
    <x v="1"/>
    <s v="USD"/>
    <n v="1576303200"/>
    <n v="1576476000"/>
    <b v="0"/>
    <b v="1"/>
    <s v="games/mobile games"/>
    <x v="6"/>
    <x v="20"/>
  </r>
  <r>
    <x v="681"/>
    <s v="Kelly PLC"/>
    <s v="Decentralized context-sensitive superstructure"/>
    <n v="184100"/>
    <n v="159037"/>
    <x v="0"/>
    <n v="0.86386203150461705"/>
    <n v="1657"/>
    <n v="111"/>
    <x v="1"/>
    <s v="USD"/>
    <n v="1324447200"/>
    <n v="1324965600"/>
    <b v="0"/>
    <b v="0"/>
    <s v="theater/plays"/>
    <x v="3"/>
    <x v="3"/>
  </r>
  <r>
    <x v="682"/>
    <s v="Nguyen and Sons"/>
    <s v="Compatible 5thgeneration concept"/>
    <n v="5400"/>
    <n v="8109"/>
    <x v="1"/>
    <n v="1.5016666666666667"/>
    <n v="103"/>
    <n v="52"/>
    <x v="1"/>
    <s v="USD"/>
    <n v="1386741600"/>
    <n v="1387519200"/>
    <b v="0"/>
    <b v="0"/>
    <s v="theater/plays"/>
    <x v="3"/>
    <x v="3"/>
  </r>
  <r>
    <x v="683"/>
    <s v="Jones PLC"/>
    <s v="Virtual systemic intranet"/>
    <n v="2300"/>
    <n v="8244"/>
    <x v="1"/>
    <n v="3.5843478260869563"/>
    <n v="147"/>
    <n v="16"/>
    <x v="1"/>
    <s v="USD"/>
    <n v="1537074000"/>
    <n v="1537246800"/>
    <b v="0"/>
    <b v="0"/>
    <s v="theater/plays"/>
    <x v="3"/>
    <x v="3"/>
  </r>
  <r>
    <x v="684"/>
    <s v="Gilmore LLC"/>
    <s v="Optimized systemic algorithm"/>
    <n v="1400"/>
    <n v="7600"/>
    <x v="1"/>
    <n v="5.4285714285714288"/>
    <n v="110"/>
    <n v="13"/>
    <x v="0"/>
    <s v="CAD"/>
    <n v="1277787600"/>
    <n v="1279515600"/>
    <b v="0"/>
    <b v="0"/>
    <s v="publishing/nonfiction"/>
    <x v="5"/>
    <x v="9"/>
  </r>
  <r>
    <x v="685"/>
    <s v="Lee-Cobb"/>
    <s v="Customizable homogeneous firmware"/>
    <n v="140000"/>
    <n v="94501"/>
    <x v="0"/>
    <n v="0.67500714285714281"/>
    <n v="926"/>
    <n v="151"/>
    <x v="0"/>
    <s v="CAD"/>
    <n v="1440306000"/>
    <n v="1442379600"/>
    <b v="0"/>
    <b v="0"/>
    <s v="theater/plays"/>
    <x v="3"/>
    <x v="3"/>
  </r>
  <r>
    <x v="686"/>
    <s v="Jones, Wiley and Robbins"/>
    <s v="Front-line cohesive extranet"/>
    <n v="7500"/>
    <n v="14381"/>
    <x v="1"/>
    <n v="1.9174666666666667"/>
    <n v="134"/>
    <n v="56"/>
    <x v="1"/>
    <s v="USD"/>
    <n v="1522126800"/>
    <n v="1523077200"/>
    <b v="0"/>
    <b v="0"/>
    <s v="technology/wearables"/>
    <x v="2"/>
    <x v="8"/>
  </r>
  <r>
    <x v="687"/>
    <s v="Martin, Gates and Holt"/>
    <s v="Distributed holistic neural-net"/>
    <n v="1500"/>
    <n v="13980"/>
    <x v="1"/>
    <n v="9.32"/>
    <n v="269"/>
    <n v="6"/>
    <x v="1"/>
    <s v="USD"/>
    <n v="1489298400"/>
    <n v="1489554000"/>
    <b v="0"/>
    <b v="0"/>
    <s v="theater/plays"/>
    <x v="3"/>
    <x v="3"/>
  </r>
  <r>
    <x v="688"/>
    <s v="Bowen, Davies and Burns"/>
    <s v="Devolved client-server monitoring"/>
    <n v="2900"/>
    <n v="12449"/>
    <x v="1"/>
    <n v="4.2927586206896553"/>
    <n v="175"/>
    <n v="17"/>
    <x v="1"/>
    <s v="USD"/>
    <n v="1547100000"/>
    <n v="1548482400"/>
    <b v="0"/>
    <b v="1"/>
    <s v="film &amp; video/television"/>
    <x v="4"/>
    <x v="19"/>
  </r>
  <r>
    <x v="689"/>
    <s v="Nguyen Inc"/>
    <s v="Seamless directional capacity"/>
    <n v="7300"/>
    <n v="7348"/>
    <x v="1"/>
    <n v="1.0065753424657535"/>
    <n v="69"/>
    <n v="106"/>
    <x v="1"/>
    <s v="USD"/>
    <n v="1383022800"/>
    <n v="1384063200"/>
    <b v="0"/>
    <b v="0"/>
    <s v="technology/web"/>
    <x v="2"/>
    <x v="2"/>
  </r>
  <r>
    <x v="690"/>
    <s v="Walsh-Watts"/>
    <s v="Polarized actuating implementation"/>
    <n v="3600"/>
    <n v="8158"/>
    <x v="1"/>
    <n v="2.266111111111111"/>
    <n v="190"/>
    <n v="19"/>
    <x v="1"/>
    <s v="USD"/>
    <n v="1322373600"/>
    <n v="1322892000"/>
    <b v="0"/>
    <b v="1"/>
    <s v="film &amp; video/documentary"/>
    <x v="4"/>
    <x v="4"/>
  </r>
  <r>
    <x v="691"/>
    <s v="Ray, Li and Li"/>
    <s v="Front-line disintermediate hub"/>
    <n v="5000"/>
    <n v="7119"/>
    <x v="1"/>
    <n v="1.4238"/>
    <n v="237"/>
    <n v="21"/>
    <x v="1"/>
    <s v="USD"/>
    <n v="1349240400"/>
    <n v="1350709200"/>
    <b v="1"/>
    <b v="1"/>
    <s v="film &amp; video/documentary"/>
    <x v="4"/>
    <x v="4"/>
  </r>
  <r>
    <x v="692"/>
    <s v="Murray Ltd"/>
    <s v="Decentralized 4thgeneration challenge"/>
    <n v="6000"/>
    <n v="5438"/>
    <x v="0"/>
    <n v="0.90633333333333332"/>
    <n v="77"/>
    <n v="78"/>
    <x v="4"/>
    <s v="GBP"/>
    <n v="1562648400"/>
    <n v="1564203600"/>
    <b v="0"/>
    <b v="0"/>
    <s v="music/rock"/>
    <x v="1"/>
    <x v="1"/>
  </r>
  <r>
    <x v="693"/>
    <s v="Bradford-Silva"/>
    <s v="Reverse-engineered composite hierarchy"/>
    <n v="180400"/>
    <n v="115396"/>
    <x v="0"/>
    <n v="0.63966740576496672"/>
    <n v="1748"/>
    <n v="103"/>
    <x v="1"/>
    <s v="USD"/>
    <n v="1508216400"/>
    <n v="1509685200"/>
    <b v="0"/>
    <b v="0"/>
    <s v="theater/plays"/>
    <x v="3"/>
    <x v="3"/>
  </r>
  <r>
    <x v="694"/>
    <s v="Mora-Bradley"/>
    <s v="Programmable tangible ability"/>
    <n v="9100"/>
    <n v="7656"/>
    <x v="0"/>
    <n v="0.84131868131868137"/>
    <n v="79"/>
    <n v="115"/>
    <x v="1"/>
    <s v="USD"/>
    <n v="1511762400"/>
    <n v="1514959200"/>
    <b v="0"/>
    <b v="0"/>
    <s v="theater/plays"/>
    <x v="3"/>
    <x v="3"/>
  </r>
  <r>
    <x v="695"/>
    <s v="Cardenas, Thompson and Carey"/>
    <s v="Configurable full-range emulation"/>
    <n v="9200"/>
    <n v="12322"/>
    <x v="1"/>
    <n v="1.3393478260869565"/>
    <n v="196"/>
    <n v="47"/>
    <x v="6"/>
    <s v="EUR"/>
    <n v="1447480800"/>
    <n v="1448863200"/>
    <b v="1"/>
    <b v="0"/>
    <s v="music/rock"/>
    <x v="1"/>
    <x v="1"/>
  </r>
  <r>
    <x v="696"/>
    <s v="Lopez, Reid and Johnson"/>
    <s v="Total real-time hardware"/>
    <n v="164100"/>
    <n v="96888"/>
    <x v="0"/>
    <n v="0.59042047531992692"/>
    <n v="889"/>
    <n v="185"/>
    <x v="1"/>
    <s v="USD"/>
    <n v="1429506000"/>
    <n v="1429592400"/>
    <b v="0"/>
    <b v="1"/>
    <s v="theater/plays"/>
    <x v="3"/>
    <x v="3"/>
  </r>
  <r>
    <x v="697"/>
    <s v="Fox-Williams"/>
    <s v="Profound system-worthy functionalities"/>
    <n v="128900"/>
    <n v="196960"/>
    <x v="1"/>
    <n v="1.5280062063615205"/>
    <n v="7295"/>
    <n v="18"/>
    <x v="1"/>
    <s v="USD"/>
    <n v="1522472400"/>
    <n v="1522645200"/>
    <b v="0"/>
    <b v="0"/>
    <s v="music/electric music"/>
    <x v="1"/>
    <x v="5"/>
  </r>
  <r>
    <x v="698"/>
    <s v="Taylor, Wood and Taylor"/>
    <s v="Cloned hybrid focus group"/>
    <n v="42100"/>
    <n v="188057"/>
    <x v="1"/>
    <n v="4.466912114014252"/>
    <n v="2893"/>
    <n v="15"/>
    <x v="0"/>
    <s v="CAD"/>
    <n v="1322114400"/>
    <n v="1323324000"/>
    <b v="0"/>
    <b v="0"/>
    <s v="technology/wearables"/>
    <x v="2"/>
    <x v="8"/>
  </r>
  <r>
    <x v="699"/>
    <s v="King Inc"/>
    <s v="Ergonomic dedicated focus group"/>
    <n v="7400"/>
    <n v="6245"/>
    <x v="0"/>
    <n v="0.8439189189189189"/>
    <n v="56"/>
    <n v="132"/>
    <x v="1"/>
    <s v="USD"/>
    <n v="1561438800"/>
    <n v="1561525200"/>
    <b v="0"/>
    <b v="0"/>
    <s v="film &amp; video/drama"/>
    <x v="4"/>
    <x v="6"/>
  </r>
  <r>
    <x v="700"/>
    <s v="Cole, Petty and Cameron"/>
    <s v="Realigned zero administration paradigm"/>
    <n v="100"/>
    <n v="3"/>
    <x v="0"/>
    <n v="0.03"/>
    <n v="1"/>
    <n v="100"/>
    <x v="1"/>
    <s v="USD"/>
    <n v="1264399200"/>
    <n v="1265695200"/>
    <b v="0"/>
    <b v="0"/>
    <s v="technology/wearables"/>
    <x v="2"/>
    <x v="8"/>
  </r>
  <r>
    <x v="701"/>
    <s v="Mcclain LLC"/>
    <s v="Open-source multi-tasking methodology"/>
    <n v="52000"/>
    <n v="91014"/>
    <x v="1"/>
    <n v="1.7502692307692307"/>
    <n v="820"/>
    <n v="63"/>
    <x v="1"/>
    <s v="USD"/>
    <n v="1301202000"/>
    <n v="1301806800"/>
    <b v="1"/>
    <b v="0"/>
    <s v="theater/plays"/>
    <x v="3"/>
    <x v="3"/>
  </r>
  <r>
    <x v="702"/>
    <s v="Sims-Gross"/>
    <s v="Object-based attitude-oriented analyzer"/>
    <n v="8700"/>
    <n v="4710"/>
    <x v="0"/>
    <n v="0.54137931034482756"/>
    <n v="83"/>
    <n v="105"/>
    <x v="1"/>
    <s v="USD"/>
    <n v="1374469200"/>
    <n v="1374901200"/>
    <b v="0"/>
    <b v="0"/>
    <s v="technology/wearables"/>
    <x v="2"/>
    <x v="8"/>
  </r>
  <r>
    <x v="703"/>
    <s v="Perez Group"/>
    <s v="Cross-platform tertiary hub"/>
    <n v="63400"/>
    <n v="197728"/>
    <x v="1"/>
    <n v="3.1187381703470032"/>
    <n v="2038"/>
    <n v="31"/>
    <x v="1"/>
    <s v="USD"/>
    <n v="1334984400"/>
    <n v="1336453200"/>
    <b v="1"/>
    <b v="1"/>
    <s v="publishing/translations"/>
    <x v="5"/>
    <x v="18"/>
  </r>
  <r>
    <x v="704"/>
    <s v="Haynes-Williams"/>
    <s v="Seamless clear-thinking artificial intelligence"/>
    <n v="8700"/>
    <n v="10682"/>
    <x v="1"/>
    <n v="1.2278160919540231"/>
    <n v="116"/>
    <n v="75"/>
    <x v="1"/>
    <s v="USD"/>
    <n v="1467608400"/>
    <n v="1468904400"/>
    <b v="0"/>
    <b v="0"/>
    <s v="film &amp; video/animation"/>
    <x v="4"/>
    <x v="10"/>
  </r>
  <r>
    <x v="705"/>
    <s v="Ford LLC"/>
    <s v="Centralized tangible success"/>
    <n v="169700"/>
    <n v="168048"/>
    <x v="0"/>
    <n v="0.99026517383618151"/>
    <n v="2025"/>
    <n v="84"/>
    <x v="4"/>
    <s v="GBP"/>
    <n v="1386741600"/>
    <n v="1387087200"/>
    <b v="0"/>
    <b v="0"/>
    <s v="publishing/nonfiction"/>
    <x v="5"/>
    <x v="9"/>
  </r>
  <r>
    <x v="706"/>
    <s v="Moreno Ltd"/>
    <s v="Customer-focused multimedia methodology"/>
    <n v="108400"/>
    <n v="138586"/>
    <x v="1"/>
    <n v="1.278468634686347"/>
    <n v="1345"/>
    <n v="81"/>
    <x v="2"/>
    <s v="AUD"/>
    <n v="1546754400"/>
    <n v="1547445600"/>
    <b v="0"/>
    <b v="1"/>
    <s v="technology/web"/>
    <x v="2"/>
    <x v="2"/>
  </r>
  <r>
    <x v="707"/>
    <s v="Moore, Cook and Wright"/>
    <s v="Visionary maximized Local Area Network"/>
    <n v="7300"/>
    <n v="11579"/>
    <x v="1"/>
    <n v="1.5861643835616439"/>
    <n v="168"/>
    <n v="43"/>
    <x v="1"/>
    <s v="USD"/>
    <n v="1544248800"/>
    <n v="1547359200"/>
    <b v="0"/>
    <b v="0"/>
    <s v="film &amp; video/drama"/>
    <x v="4"/>
    <x v="6"/>
  </r>
  <r>
    <x v="708"/>
    <s v="Ortega LLC"/>
    <s v="Secured bifurcated intranet"/>
    <n v="1700"/>
    <n v="12020"/>
    <x v="1"/>
    <n v="7.0705882352941174"/>
    <n v="137"/>
    <n v="12"/>
    <x v="5"/>
    <s v="CHF"/>
    <n v="1495429200"/>
    <n v="1496293200"/>
    <b v="0"/>
    <b v="0"/>
    <s v="theater/plays"/>
    <x v="3"/>
    <x v="3"/>
  </r>
  <r>
    <x v="709"/>
    <s v="Silva, Walker and Martin"/>
    <s v="Grass-roots 4thgeneration product"/>
    <n v="9800"/>
    <n v="13954"/>
    <x v="1"/>
    <n v="1.4238775510204082"/>
    <n v="186"/>
    <n v="53"/>
    <x v="6"/>
    <s v="EUR"/>
    <n v="1334811600"/>
    <n v="1335416400"/>
    <b v="0"/>
    <b v="0"/>
    <s v="theater/plays"/>
    <x v="3"/>
    <x v="3"/>
  </r>
  <r>
    <x v="710"/>
    <s v="Huynh, Gallegos and Mills"/>
    <s v="Reduced next generation info-mediaries"/>
    <n v="4300"/>
    <n v="6358"/>
    <x v="1"/>
    <n v="1.4786046511627906"/>
    <n v="125"/>
    <n v="34"/>
    <x v="1"/>
    <s v="USD"/>
    <n v="1531544400"/>
    <n v="1532149200"/>
    <b v="0"/>
    <b v="1"/>
    <s v="theater/plays"/>
    <x v="3"/>
    <x v="3"/>
  </r>
  <r>
    <x v="711"/>
    <s v="Anderson LLC"/>
    <s v="Customizable full-range artificial intelligence"/>
    <n v="6200"/>
    <n v="1260"/>
    <x v="0"/>
    <n v="0.20322580645161289"/>
    <n v="14"/>
    <n v="443"/>
    <x v="6"/>
    <s v="EUR"/>
    <n v="1453615200"/>
    <n v="1453788000"/>
    <b v="1"/>
    <b v="1"/>
    <s v="theater/plays"/>
    <x v="3"/>
    <x v="3"/>
  </r>
  <r>
    <x v="712"/>
    <s v="Garza-Bryant"/>
    <s v="Programmable leadingedge contingency"/>
    <n v="800"/>
    <n v="14725"/>
    <x v="1"/>
    <n v="18.40625"/>
    <n v="202"/>
    <n v="4"/>
    <x v="1"/>
    <s v="USD"/>
    <n v="1467954000"/>
    <n v="1471496400"/>
    <b v="0"/>
    <b v="0"/>
    <s v="theater/plays"/>
    <x v="3"/>
    <x v="3"/>
  </r>
  <r>
    <x v="713"/>
    <s v="Mays LLC"/>
    <s v="Multi-layered global groupware"/>
    <n v="6900"/>
    <n v="11174"/>
    <x v="1"/>
    <n v="1.6194202898550725"/>
    <n v="103"/>
    <n v="67"/>
    <x v="1"/>
    <s v="USD"/>
    <n v="1471842000"/>
    <n v="1472878800"/>
    <b v="0"/>
    <b v="0"/>
    <s v="publishing/radio &amp; podcasts"/>
    <x v="5"/>
    <x v="15"/>
  </r>
  <r>
    <x v="714"/>
    <s v="Evans-Jones"/>
    <s v="Switchable methodical superstructure"/>
    <n v="38500"/>
    <n v="182036"/>
    <x v="1"/>
    <n v="4.7282077922077921"/>
    <n v="1785"/>
    <n v="22"/>
    <x v="1"/>
    <s v="USD"/>
    <n v="1408424400"/>
    <n v="1408510800"/>
    <b v="0"/>
    <b v="0"/>
    <s v="music/rock"/>
    <x v="1"/>
    <x v="1"/>
  </r>
  <r>
    <x v="715"/>
    <s v="Fischer, Torres and Walker"/>
    <s v="Expanded even-keeled portal"/>
    <n v="118000"/>
    <n v="28870"/>
    <x v="0"/>
    <n v="0.24466101694915254"/>
    <n v="656"/>
    <n v="180"/>
    <x v="1"/>
    <s v="USD"/>
    <n v="1281157200"/>
    <n v="1281589200"/>
    <b v="0"/>
    <b v="0"/>
    <s v="games/mobile games"/>
    <x v="6"/>
    <x v="20"/>
  </r>
  <r>
    <x v="716"/>
    <s v="Tapia, Kramer and Hicks"/>
    <s v="Advanced modular moderator"/>
    <n v="2000"/>
    <n v="10353"/>
    <x v="1"/>
    <n v="5.1764999999999999"/>
    <n v="157"/>
    <n v="13"/>
    <x v="1"/>
    <s v="USD"/>
    <n v="1373432400"/>
    <n v="1375851600"/>
    <b v="0"/>
    <b v="1"/>
    <s v="theater/plays"/>
    <x v="3"/>
    <x v="3"/>
  </r>
  <r>
    <x v="717"/>
    <s v="Barnes, Wilcox and Riley"/>
    <s v="Reverse-engineered well-modulated ability"/>
    <n v="5600"/>
    <n v="13868"/>
    <x v="1"/>
    <n v="2.4764285714285714"/>
    <n v="555"/>
    <n v="10"/>
    <x v="1"/>
    <s v="USD"/>
    <n v="1313989200"/>
    <n v="1315803600"/>
    <b v="0"/>
    <b v="0"/>
    <s v="film &amp; video/documentary"/>
    <x v="4"/>
    <x v="4"/>
  </r>
  <r>
    <x v="718"/>
    <s v="Reyes PLC"/>
    <s v="Expanded optimal pricing structure"/>
    <n v="8300"/>
    <n v="8317"/>
    <x v="1"/>
    <n v="1.0020481927710843"/>
    <n v="297"/>
    <n v="28"/>
    <x v="1"/>
    <s v="USD"/>
    <n v="1371445200"/>
    <n v="1373691600"/>
    <b v="0"/>
    <b v="0"/>
    <s v="technology/wearables"/>
    <x v="2"/>
    <x v="8"/>
  </r>
  <r>
    <x v="719"/>
    <s v="Pace, Simpson and Watkins"/>
    <s v="Down-sized uniform ability"/>
    <n v="6900"/>
    <n v="10557"/>
    <x v="1"/>
    <n v="1.53"/>
    <n v="123"/>
    <n v="56"/>
    <x v="1"/>
    <s v="USD"/>
    <n v="1338267600"/>
    <n v="1339218000"/>
    <b v="0"/>
    <b v="0"/>
    <s v="publishing/fiction"/>
    <x v="5"/>
    <x v="13"/>
  </r>
  <r>
    <x v="720"/>
    <s v="Valenzuela, Davidson and Castro"/>
    <s v="Multi-layered upward-trending conglomeration"/>
    <n v="8700"/>
    <n v="3227"/>
    <x v="3"/>
    <n v="0.37091954022988505"/>
    <n v="38"/>
    <n v="229"/>
    <x v="3"/>
    <s v="DKK"/>
    <n v="1519192800"/>
    <n v="1520402400"/>
    <b v="0"/>
    <b v="1"/>
    <s v="theater/plays"/>
    <x v="3"/>
    <x v="3"/>
  </r>
  <r>
    <x v="721"/>
    <s v="Dominguez-Owens"/>
    <s v="Open-architected systematic intranet"/>
    <n v="123600"/>
    <n v="5429"/>
    <x v="3"/>
    <n v="4.3923948220064728E-2"/>
    <n v="60"/>
    <n v="2060"/>
    <x v="1"/>
    <s v="USD"/>
    <n v="1522818000"/>
    <n v="1523336400"/>
    <b v="0"/>
    <b v="0"/>
    <s v="music/rock"/>
    <x v="1"/>
    <x v="1"/>
  </r>
  <r>
    <x v="722"/>
    <s v="Thomas-Simmons"/>
    <s v="Proactive 24hour frame"/>
    <n v="48500"/>
    <n v="75906"/>
    <x v="1"/>
    <n v="1.5650721649484536"/>
    <n v="3036"/>
    <n v="16"/>
    <x v="1"/>
    <s v="USD"/>
    <n v="1509948000"/>
    <n v="1512280800"/>
    <b v="0"/>
    <b v="0"/>
    <s v="film &amp; video/documentary"/>
    <x v="4"/>
    <x v="4"/>
  </r>
  <r>
    <x v="723"/>
    <s v="Beck-Knight"/>
    <s v="Exclusive fresh-thinking model"/>
    <n v="4900"/>
    <n v="13250"/>
    <x v="1"/>
    <n v="2.704081632653061"/>
    <n v="144"/>
    <n v="34"/>
    <x v="2"/>
    <s v="AUD"/>
    <n v="1456898400"/>
    <n v="1458709200"/>
    <b v="0"/>
    <b v="0"/>
    <s v="theater/plays"/>
    <x v="3"/>
    <x v="3"/>
  </r>
  <r>
    <x v="724"/>
    <s v="Mccoy Ltd"/>
    <s v="Business-focused encompassing intranet"/>
    <n v="8400"/>
    <n v="11261"/>
    <x v="1"/>
    <n v="1.3405952380952382"/>
    <n v="121"/>
    <n v="69"/>
    <x v="4"/>
    <s v="GBP"/>
    <n v="1413954000"/>
    <n v="1414126800"/>
    <b v="0"/>
    <b v="1"/>
    <s v="theater/plays"/>
    <x v="3"/>
    <x v="3"/>
  </r>
  <r>
    <x v="725"/>
    <s v="Dawson-Tyler"/>
    <s v="Optional 6thgeneration access"/>
    <n v="193200"/>
    <n v="97369"/>
    <x v="0"/>
    <n v="0.50398033126293995"/>
    <n v="1596"/>
    <n v="121"/>
    <x v="1"/>
    <s v="USD"/>
    <n v="1416031200"/>
    <n v="1416204000"/>
    <b v="0"/>
    <b v="0"/>
    <s v="games/mobile games"/>
    <x v="6"/>
    <x v="20"/>
  </r>
  <r>
    <x v="726"/>
    <s v="Johns-Thomas"/>
    <s v="Realigned web-enabled functionalities"/>
    <n v="54300"/>
    <n v="48227"/>
    <x v="3"/>
    <n v="0.88815837937384901"/>
    <n v="524"/>
    <n v="104"/>
    <x v="1"/>
    <s v="USD"/>
    <n v="1287982800"/>
    <n v="1288501200"/>
    <b v="0"/>
    <b v="1"/>
    <s v="theater/plays"/>
    <x v="3"/>
    <x v="3"/>
  </r>
  <r>
    <x v="727"/>
    <s v="Quinn, Cruz and Schmidt"/>
    <s v="Enterprise-wide multimedia software"/>
    <n v="8900"/>
    <n v="14685"/>
    <x v="1"/>
    <n v="1.65"/>
    <n v="181"/>
    <n v="49"/>
    <x v="1"/>
    <s v="USD"/>
    <n v="1547964000"/>
    <n v="1552971600"/>
    <b v="0"/>
    <b v="0"/>
    <s v="technology/web"/>
    <x v="2"/>
    <x v="2"/>
  </r>
  <r>
    <x v="728"/>
    <s v="Stewart Inc"/>
    <s v="Versatile mission-critical knowledgebase"/>
    <n v="4200"/>
    <n v="735"/>
    <x v="0"/>
    <n v="0.17499999999999999"/>
    <n v="10"/>
    <n v="420"/>
    <x v="1"/>
    <s v="USD"/>
    <n v="1464152400"/>
    <n v="1465102800"/>
    <b v="0"/>
    <b v="0"/>
    <s v="theater/plays"/>
    <x v="3"/>
    <x v="3"/>
  </r>
  <r>
    <x v="729"/>
    <s v="Moore Group"/>
    <s v="Multi-lateral object-oriented open system"/>
    <n v="5600"/>
    <n v="10397"/>
    <x v="1"/>
    <n v="1.8566071428571429"/>
    <n v="122"/>
    <n v="46"/>
    <x v="1"/>
    <s v="USD"/>
    <n v="1359957600"/>
    <n v="1360130400"/>
    <b v="0"/>
    <b v="0"/>
    <s v="film &amp; video/drama"/>
    <x v="4"/>
    <x v="6"/>
  </r>
  <r>
    <x v="730"/>
    <s v="Carson PLC"/>
    <s v="Visionary system-worthy attitude"/>
    <n v="28800"/>
    <n v="118847"/>
    <x v="1"/>
    <n v="4.1266319444444441"/>
    <n v="1071"/>
    <n v="27"/>
    <x v="0"/>
    <s v="CAD"/>
    <n v="1432357200"/>
    <n v="1432875600"/>
    <b v="0"/>
    <b v="0"/>
    <s v="technology/wearables"/>
    <x v="2"/>
    <x v="8"/>
  </r>
  <r>
    <x v="731"/>
    <s v="Cruz, Hall and Mason"/>
    <s v="Synergized content-based hierarchy"/>
    <n v="8000"/>
    <n v="7220"/>
    <x v="3"/>
    <n v="0.90249999999999997"/>
    <n v="219"/>
    <n v="37"/>
    <x v="1"/>
    <s v="USD"/>
    <n v="1500786000"/>
    <n v="1500872400"/>
    <b v="0"/>
    <b v="0"/>
    <s v="technology/web"/>
    <x v="2"/>
    <x v="2"/>
  </r>
  <r>
    <x v="732"/>
    <s v="Glass, Baker and Jones"/>
    <s v="Business-focused 24hour access"/>
    <n v="117000"/>
    <n v="107622"/>
    <x v="0"/>
    <n v="0.91984615384615387"/>
    <n v="1121"/>
    <n v="104"/>
    <x v="1"/>
    <s v="USD"/>
    <n v="1490158800"/>
    <n v="1492146000"/>
    <b v="0"/>
    <b v="1"/>
    <s v="music/rock"/>
    <x v="1"/>
    <x v="1"/>
  </r>
  <r>
    <x v="733"/>
    <s v="Marquez-Kerr"/>
    <s v="Automated hybrid orchestration"/>
    <n v="15800"/>
    <n v="83267"/>
    <x v="1"/>
    <n v="5.2700632911392402"/>
    <n v="980"/>
    <n v="16"/>
    <x v="1"/>
    <s v="USD"/>
    <n v="1406178000"/>
    <n v="1407301200"/>
    <b v="0"/>
    <b v="0"/>
    <s v="music/metal"/>
    <x v="1"/>
    <x v="16"/>
  </r>
  <r>
    <x v="734"/>
    <s v="Stone PLC"/>
    <s v="Exclusive 5thgeneration leverage"/>
    <n v="4200"/>
    <n v="13404"/>
    <x v="1"/>
    <n v="3.1914285714285713"/>
    <n v="536"/>
    <n v="8"/>
    <x v="1"/>
    <s v="USD"/>
    <n v="1485583200"/>
    <n v="1486620000"/>
    <b v="0"/>
    <b v="1"/>
    <s v="theater/plays"/>
    <x v="3"/>
    <x v="3"/>
  </r>
  <r>
    <x v="735"/>
    <s v="Caldwell PLC"/>
    <s v="Grass-roots zero administration alliance"/>
    <n v="37100"/>
    <n v="131404"/>
    <x v="1"/>
    <n v="3.5418867924528303"/>
    <n v="1991"/>
    <n v="19"/>
    <x v="1"/>
    <s v="USD"/>
    <n v="1459314000"/>
    <n v="1459918800"/>
    <b v="0"/>
    <b v="0"/>
    <s v="photography/photography books"/>
    <x v="7"/>
    <x v="14"/>
  </r>
  <r>
    <x v="736"/>
    <s v="Silva-Hawkins"/>
    <s v="Proactive heuristic orchestration"/>
    <n v="7700"/>
    <n v="2533"/>
    <x v="3"/>
    <n v="0.32896103896103895"/>
    <n v="29"/>
    <n v="266"/>
    <x v="1"/>
    <s v="USD"/>
    <n v="1424412000"/>
    <n v="1424757600"/>
    <b v="0"/>
    <b v="0"/>
    <s v="publishing/nonfiction"/>
    <x v="5"/>
    <x v="9"/>
  </r>
  <r>
    <x v="737"/>
    <s v="Gardner Inc"/>
    <s v="Function-based systematic Graphical User Interface"/>
    <n v="3700"/>
    <n v="5028"/>
    <x v="1"/>
    <n v="1.358918918918919"/>
    <n v="180"/>
    <n v="21"/>
    <x v="1"/>
    <s v="USD"/>
    <n v="1478844000"/>
    <n v="1479880800"/>
    <b v="0"/>
    <b v="0"/>
    <s v="music/indie rock"/>
    <x v="1"/>
    <x v="7"/>
  </r>
  <r>
    <x v="738"/>
    <s v="Garcia Group"/>
    <s v="Extended zero administration software"/>
    <n v="74700"/>
    <n v="1557"/>
    <x v="0"/>
    <n v="2.0843373493975904E-2"/>
    <n v="15"/>
    <n v="4980"/>
    <x v="1"/>
    <s v="USD"/>
    <n v="1416117600"/>
    <n v="1418018400"/>
    <b v="0"/>
    <b v="1"/>
    <s v="theater/plays"/>
    <x v="3"/>
    <x v="3"/>
  </r>
  <r>
    <x v="739"/>
    <s v="Meyer-Avila"/>
    <s v="Multi-tiered discrete support"/>
    <n v="10000"/>
    <n v="6100"/>
    <x v="0"/>
    <n v="0.61"/>
    <n v="191"/>
    <n v="52"/>
    <x v="1"/>
    <s v="USD"/>
    <n v="1340946000"/>
    <n v="1341032400"/>
    <b v="0"/>
    <b v="0"/>
    <s v="music/indie rock"/>
    <x v="1"/>
    <x v="7"/>
  </r>
  <r>
    <x v="740"/>
    <s v="Nelson, Smith and Graham"/>
    <s v="Phased system-worthy conglomeration"/>
    <n v="5300"/>
    <n v="1592"/>
    <x v="0"/>
    <n v="0.30037735849056602"/>
    <n v="16"/>
    <n v="331"/>
    <x v="1"/>
    <s v="USD"/>
    <n v="1486101600"/>
    <n v="1486360800"/>
    <b v="0"/>
    <b v="0"/>
    <s v="theater/plays"/>
    <x v="3"/>
    <x v="3"/>
  </r>
  <r>
    <x v="741"/>
    <s v="Garcia Ltd"/>
    <s v="Balanced mobile alliance"/>
    <n v="1200"/>
    <n v="14150"/>
    <x v="1"/>
    <n v="11.791666666666666"/>
    <n v="130"/>
    <n v="9"/>
    <x v="1"/>
    <s v="USD"/>
    <n v="1274590800"/>
    <n v="1274677200"/>
    <b v="0"/>
    <b v="0"/>
    <s v="theater/plays"/>
    <x v="3"/>
    <x v="3"/>
  </r>
  <r>
    <x v="742"/>
    <s v="West-Stevens"/>
    <s v="Reactive solution-oriented groupware"/>
    <n v="1200"/>
    <n v="13513"/>
    <x v="1"/>
    <n v="11.260833333333334"/>
    <n v="122"/>
    <n v="10"/>
    <x v="1"/>
    <s v="USD"/>
    <n v="1263880800"/>
    <n v="1267509600"/>
    <b v="0"/>
    <b v="0"/>
    <s v="music/electric music"/>
    <x v="1"/>
    <x v="5"/>
  </r>
  <r>
    <x v="743"/>
    <s v="Clark-Conrad"/>
    <s v="Exclusive bandwidth-monitored orchestration"/>
    <n v="3900"/>
    <n v="504"/>
    <x v="0"/>
    <n v="0.12923076923076923"/>
    <n v="17"/>
    <n v="229"/>
    <x v="1"/>
    <s v="USD"/>
    <n v="1445403600"/>
    <n v="1445922000"/>
    <b v="0"/>
    <b v="1"/>
    <s v="theater/plays"/>
    <x v="3"/>
    <x v="3"/>
  </r>
  <r>
    <x v="744"/>
    <s v="Fitzgerald Group"/>
    <s v="Intuitive exuding initiative"/>
    <n v="2000"/>
    <n v="14240"/>
    <x v="1"/>
    <n v="7.12"/>
    <n v="140"/>
    <n v="14"/>
    <x v="1"/>
    <s v="USD"/>
    <n v="1533877200"/>
    <n v="1534050000"/>
    <b v="0"/>
    <b v="1"/>
    <s v="theater/plays"/>
    <x v="3"/>
    <x v="3"/>
  </r>
  <r>
    <x v="745"/>
    <s v="Hill, Mccann and Moore"/>
    <s v="Streamlined needs-based knowledge user"/>
    <n v="6900"/>
    <n v="2091"/>
    <x v="0"/>
    <n v="0.30304347826086958"/>
    <n v="34"/>
    <n v="203"/>
    <x v="1"/>
    <s v="USD"/>
    <n v="1275195600"/>
    <n v="1277528400"/>
    <b v="0"/>
    <b v="0"/>
    <s v="technology/wearables"/>
    <x v="2"/>
    <x v="8"/>
  </r>
  <r>
    <x v="746"/>
    <s v="Edwards LLC"/>
    <s v="Automated system-worthy structure"/>
    <n v="55800"/>
    <n v="118580"/>
    <x v="1"/>
    <n v="2.1250896057347672"/>
    <n v="3388"/>
    <n v="16"/>
    <x v="1"/>
    <s v="USD"/>
    <n v="1318136400"/>
    <n v="1318568400"/>
    <b v="0"/>
    <b v="0"/>
    <s v="technology/web"/>
    <x v="2"/>
    <x v="2"/>
  </r>
  <r>
    <x v="747"/>
    <s v="Greer and Sons"/>
    <s v="Secured clear-thinking intranet"/>
    <n v="4900"/>
    <n v="11214"/>
    <x v="1"/>
    <n v="2.2885714285714287"/>
    <n v="280"/>
    <n v="18"/>
    <x v="1"/>
    <s v="USD"/>
    <n v="1283403600"/>
    <n v="1284354000"/>
    <b v="0"/>
    <b v="0"/>
    <s v="theater/plays"/>
    <x v="3"/>
    <x v="3"/>
  </r>
  <r>
    <x v="748"/>
    <s v="Martinez PLC"/>
    <s v="Cloned actuating architecture"/>
    <n v="194900"/>
    <n v="68137"/>
    <x v="3"/>
    <n v="0.34959979476654696"/>
    <n v="614"/>
    <n v="317"/>
    <x v="1"/>
    <s v="USD"/>
    <n v="1267423200"/>
    <n v="1269579600"/>
    <b v="0"/>
    <b v="1"/>
    <s v="film &amp; video/animation"/>
    <x v="4"/>
    <x v="10"/>
  </r>
  <r>
    <x v="749"/>
    <s v="Hunter-Logan"/>
    <s v="Down-sized needs-based task-force"/>
    <n v="8600"/>
    <n v="13527"/>
    <x v="1"/>
    <n v="1.5729069767441861"/>
    <n v="366"/>
    <n v="23"/>
    <x v="6"/>
    <s v="EUR"/>
    <n v="1412744400"/>
    <n v="1413781200"/>
    <b v="0"/>
    <b v="1"/>
    <s v="technology/wearables"/>
    <x v="2"/>
    <x v="8"/>
  </r>
  <r>
    <x v="750"/>
    <s v="Ramos and Sons"/>
    <s v="Extended responsive Internet solution"/>
    <n v="100"/>
    <n v="1"/>
    <x v="0"/>
    <n v="0.01"/>
    <n v="1"/>
    <n v="100"/>
    <x v="4"/>
    <s v="GBP"/>
    <n v="1277960400"/>
    <n v="1280120400"/>
    <b v="0"/>
    <b v="0"/>
    <s v="music/electric music"/>
    <x v="1"/>
    <x v="5"/>
  </r>
  <r>
    <x v="751"/>
    <s v="Lane-Barber"/>
    <s v="Universal value-added moderator"/>
    <n v="3600"/>
    <n v="8363"/>
    <x v="1"/>
    <n v="2.3230555555555554"/>
    <n v="270"/>
    <n v="13"/>
    <x v="1"/>
    <s v="USD"/>
    <n v="1458190800"/>
    <n v="1459486800"/>
    <b v="1"/>
    <b v="1"/>
    <s v="publishing/nonfiction"/>
    <x v="5"/>
    <x v="9"/>
  </r>
  <r>
    <x v="752"/>
    <s v="Lowery Group"/>
    <s v="Sharable motivating emulation"/>
    <n v="5800"/>
    <n v="5362"/>
    <x v="3"/>
    <n v="0.92448275862068963"/>
    <n v="114"/>
    <n v="51"/>
    <x v="1"/>
    <s v="USD"/>
    <n v="1280984400"/>
    <n v="1282539600"/>
    <b v="0"/>
    <b v="1"/>
    <s v="theater/plays"/>
    <x v="3"/>
    <x v="3"/>
  </r>
  <r>
    <x v="753"/>
    <s v="Guerrero-Griffin"/>
    <s v="Networked web-enabled product"/>
    <n v="4700"/>
    <n v="12065"/>
    <x v="1"/>
    <n v="2.5670212765957445"/>
    <n v="137"/>
    <n v="34"/>
    <x v="1"/>
    <s v="USD"/>
    <n v="1274590800"/>
    <n v="1275886800"/>
    <b v="0"/>
    <b v="0"/>
    <s v="photography/photography books"/>
    <x v="7"/>
    <x v="14"/>
  </r>
  <r>
    <x v="754"/>
    <s v="Perez, Reed and Lee"/>
    <s v="Advanced dedicated encoding"/>
    <n v="70400"/>
    <n v="118603"/>
    <x v="1"/>
    <n v="1.6847017045454546"/>
    <n v="3205"/>
    <n v="22"/>
    <x v="1"/>
    <s v="USD"/>
    <n v="1351400400"/>
    <n v="1355983200"/>
    <b v="0"/>
    <b v="0"/>
    <s v="theater/plays"/>
    <x v="3"/>
    <x v="3"/>
  </r>
  <r>
    <x v="755"/>
    <s v="Chen, Pollard and Clarke"/>
    <s v="Stand-alone multi-state project"/>
    <n v="4500"/>
    <n v="7496"/>
    <x v="1"/>
    <n v="1.6657777777777778"/>
    <n v="288"/>
    <n v="16"/>
    <x v="3"/>
    <s v="DKK"/>
    <n v="1514354400"/>
    <n v="1515391200"/>
    <b v="0"/>
    <b v="1"/>
    <s v="theater/plays"/>
    <x v="3"/>
    <x v="3"/>
  </r>
  <r>
    <x v="756"/>
    <s v="Serrano, Gallagher and Griffith"/>
    <s v="Customizable bi-directional monitoring"/>
    <n v="1300"/>
    <n v="10037"/>
    <x v="1"/>
    <n v="7.7207692307692311"/>
    <n v="148"/>
    <n v="9"/>
    <x v="1"/>
    <s v="USD"/>
    <n v="1421733600"/>
    <n v="1422252000"/>
    <b v="0"/>
    <b v="0"/>
    <s v="theater/plays"/>
    <x v="3"/>
    <x v="3"/>
  </r>
  <r>
    <x v="757"/>
    <s v="Callahan-Gilbert"/>
    <s v="Profit-focused motivating function"/>
    <n v="1400"/>
    <n v="5696"/>
    <x v="1"/>
    <n v="4.0685714285714285"/>
    <n v="114"/>
    <n v="12"/>
    <x v="1"/>
    <s v="USD"/>
    <n v="1305176400"/>
    <n v="1305522000"/>
    <b v="0"/>
    <b v="0"/>
    <s v="film &amp; video/drama"/>
    <x v="4"/>
    <x v="6"/>
  </r>
  <r>
    <x v="758"/>
    <s v="Logan-Miranda"/>
    <s v="Proactive systemic firmware"/>
    <n v="29600"/>
    <n v="167005"/>
    <x v="1"/>
    <n v="5.6420608108108112"/>
    <n v="1518"/>
    <n v="19"/>
    <x v="0"/>
    <s v="CAD"/>
    <n v="1414126800"/>
    <n v="1414904400"/>
    <b v="0"/>
    <b v="0"/>
    <s v="music/rock"/>
    <x v="1"/>
    <x v="1"/>
  </r>
  <r>
    <x v="759"/>
    <s v="Rodriguez PLC"/>
    <s v="Grass-roots upward-trending installation"/>
    <n v="167500"/>
    <n v="114615"/>
    <x v="0"/>
    <n v="0.6842686567164179"/>
    <n v="1274"/>
    <n v="131"/>
    <x v="1"/>
    <s v="USD"/>
    <n v="1517810400"/>
    <n v="1520402400"/>
    <b v="0"/>
    <b v="0"/>
    <s v="music/electric music"/>
    <x v="1"/>
    <x v="5"/>
  </r>
  <r>
    <x v="760"/>
    <s v="Smith-Kennedy"/>
    <s v="Virtual heuristic hub"/>
    <n v="48300"/>
    <n v="16592"/>
    <x v="0"/>
    <n v="0.34351966873706002"/>
    <n v="210"/>
    <n v="230"/>
    <x v="6"/>
    <s v="EUR"/>
    <n v="1564635600"/>
    <n v="1567141200"/>
    <b v="0"/>
    <b v="1"/>
    <s v="games/video games"/>
    <x v="6"/>
    <x v="11"/>
  </r>
  <r>
    <x v="761"/>
    <s v="Mitchell-Lee"/>
    <s v="Customizable leadingedge model"/>
    <n v="2200"/>
    <n v="14420"/>
    <x v="1"/>
    <n v="6.5545454545454547"/>
    <n v="166"/>
    <n v="13"/>
    <x v="1"/>
    <s v="USD"/>
    <n v="1500699600"/>
    <n v="1501131600"/>
    <b v="0"/>
    <b v="0"/>
    <s v="music/rock"/>
    <x v="1"/>
    <x v="1"/>
  </r>
  <r>
    <x v="762"/>
    <s v="Davis Ltd"/>
    <s v="Upgradable uniform service-desk"/>
    <n v="3500"/>
    <n v="6204"/>
    <x v="1"/>
    <n v="1.7725714285714285"/>
    <n v="100"/>
    <n v="35"/>
    <x v="2"/>
    <s v="AUD"/>
    <n v="1354082400"/>
    <n v="1355032800"/>
    <b v="0"/>
    <b v="0"/>
    <s v="music/jazz"/>
    <x v="1"/>
    <x v="17"/>
  </r>
  <r>
    <x v="763"/>
    <s v="Rowland PLC"/>
    <s v="Inverse client-driven product"/>
    <n v="5600"/>
    <n v="6338"/>
    <x v="1"/>
    <n v="1.1317857142857144"/>
    <n v="235"/>
    <n v="24"/>
    <x v="1"/>
    <s v="USD"/>
    <n v="1336453200"/>
    <n v="1339477200"/>
    <b v="0"/>
    <b v="1"/>
    <s v="theater/plays"/>
    <x v="3"/>
    <x v="3"/>
  </r>
  <r>
    <x v="764"/>
    <s v="Shaffer-Mason"/>
    <s v="Managed bandwidth-monitored system engine"/>
    <n v="1100"/>
    <n v="8010"/>
    <x v="1"/>
    <n v="7.2818181818181822"/>
    <n v="148"/>
    <n v="7"/>
    <x v="1"/>
    <s v="USD"/>
    <n v="1305262800"/>
    <n v="1305954000"/>
    <b v="0"/>
    <b v="0"/>
    <s v="music/rock"/>
    <x v="1"/>
    <x v="1"/>
  </r>
  <r>
    <x v="765"/>
    <s v="Matthews LLC"/>
    <s v="Advanced transitional help-desk"/>
    <n v="3900"/>
    <n v="8125"/>
    <x v="1"/>
    <n v="2.0833333333333335"/>
    <n v="198"/>
    <n v="20"/>
    <x v="1"/>
    <s v="USD"/>
    <n v="1492232400"/>
    <n v="1494392400"/>
    <b v="1"/>
    <b v="1"/>
    <s v="music/indie rock"/>
    <x v="1"/>
    <x v="7"/>
  </r>
  <r>
    <x v="766"/>
    <s v="Montgomery-Castro"/>
    <s v="De-engineered disintermediate encryption"/>
    <n v="43800"/>
    <n v="13653"/>
    <x v="0"/>
    <n v="0.31171232876712329"/>
    <n v="248"/>
    <n v="177"/>
    <x v="2"/>
    <s v="AUD"/>
    <n v="1537333200"/>
    <n v="1537419600"/>
    <b v="0"/>
    <b v="0"/>
    <s v="film &amp; video/science fiction"/>
    <x v="4"/>
    <x v="22"/>
  </r>
  <r>
    <x v="767"/>
    <s v="Hale, Pearson and Jenkins"/>
    <s v="Upgradable attitude-oriented project"/>
    <n v="97200"/>
    <n v="55372"/>
    <x v="0"/>
    <n v="0.56967078189300413"/>
    <n v="513"/>
    <n v="189"/>
    <x v="1"/>
    <s v="USD"/>
    <n v="1444107600"/>
    <n v="1447999200"/>
    <b v="0"/>
    <b v="0"/>
    <s v="publishing/translations"/>
    <x v="5"/>
    <x v="18"/>
  </r>
  <r>
    <x v="768"/>
    <s v="Ramirez-Calderon"/>
    <s v="Fundamental zero tolerance alliance"/>
    <n v="4800"/>
    <n v="11088"/>
    <x v="1"/>
    <n v="2.31"/>
    <n v="150"/>
    <n v="32"/>
    <x v="1"/>
    <s v="USD"/>
    <n v="1386741600"/>
    <n v="1388037600"/>
    <b v="0"/>
    <b v="0"/>
    <s v="theater/plays"/>
    <x v="3"/>
    <x v="3"/>
  </r>
  <r>
    <x v="769"/>
    <s v="Johnson-Morales"/>
    <s v="Devolved 24hour forecast"/>
    <n v="125600"/>
    <n v="109106"/>
    <x v="0"/>
    <n v="0.86867834394904464"/>
    <n v="3410"/>
    <n v="37"/>
    <x v="1"/>
    <s v="USD"/>
    <n v="1376542800"/>
    <n v="1378789200"/>
    <b v="0"/>
    <b v="0"/>
    <s v="games/video games"/>
    <x v="6"/>
    <x v="11"/>
  </r>
  <r>
    <x v="770"/>
    <s v="Mathis-Rodriguez"/>
    <s v="User-centric attitude-oriented intranet"/>
    <n v="4300"/>
    <n v="11642"/>
    <x v="1"/>
    <n v="2.7074418604651163"/>
    <n v="216"/>
    <n v="20"/>
    <x v="6"/>
    <s v="EUR"/>
    <n v="1397451600"/>
    <n v="1398056400"/>
    <b v="0"/>
    <b v="1"/>
    <s v="theater/plays"/>
    <x v="3"/>
    <x v="3"/>
  </r>
  <r>
    <x v="771"/>
    <s v="Smith, Mack and Williams"/>
    <s v="Self-enabling 5thgeneration paradigm"/>
    <n v="5600"/>
    <n v="2769"/>
    <x v="3"/>
    <n v="0.49446428571428569"/>
    <n v="26"/>
    <n v="215"/>
    <x v="1"/>
    <s v="USD"/>
    <n v="1548482400"/>
    <n v="1550815200"/>
    <b v="0"/>
    <b v="0"/>
    <s v="theater/plays"/>
    <x v="3"/>
    <x v="3"/>
  </r>
  <r>
    <x v="772"/>
    <s v="Johnson-Pace"/>
    <s v="Persistent 3rdgeneration moratorium"/>
    <n v="149600"/>
    <n v="169586"/>
    <x v="1"/>
    <n v="1.1335962566844919"/>
    <n v="5139"/>
    <n v="29"/>
    <x v="1"/>
    <s v="USD"/>
    <n v="1549692000"/>
    <n v="1550037600"/>
    <b v="0"/>
    <b v="0"/>
    <s v="music/indie rock"/>
    <x v="1"/>
    <x v="7"/>
  </r>
  <r>
    <x v="773"/>
    <s v="Meza, Kirby and Patel"/>
    <s v="Cross-platform empowering project"/>
    <n v="53100"/>
    <n v="101185"/>
    <x v="1"/>
    <n v="1.9055555555555554"/>
    <n v="2353"/>
    <n v="23"/>
    <x v="1"/>
    <s v="USD"/>
    <n v="1492059600"/>
    <n v="1492923600"/>
    <b v="0"/>
    <b v="0"/>
    <s v="theater/plays"/>
    <x v="3"/>
    <x v="3"/>
  </r>
  <r>
    <x v="774"/>
    <s v="Gonzalez-Snow"/>
    <s v="Polarized user-facing interface"/>
    <n v="5000"/>
    <n v="6775"/>
    <x v="1"/>
    <n v="1.355"/>
    <n v="78"/>
    <n v="64"/>
    <x v="6"/>
    <s v="EUR"/>
    <n v="1463979600"/>
    <n v="1467522000"/>
    <b v="0"/>
    <b v="0"/>
    <s v="technology/web"/>
    <x v="2"/>
    <x v="2"/>
  </r>
  <r>
    <x v="775"/>
    <s v="Murphy LLC"/>
    <s v="Customer-focused non-volatile framework"/>
    <n v="9400"/>
    <n v="968"/>
    <x v="0"/>
    <n v="0.10297872340425532"/>
    <n v="10"/>
    <n v="940"/>
    <x v="1"/>
    <s v="USD"/>
    <n v="1415253600"/>
    <n v="1416117600"/>
    <b v="0"/>
    <b v="0"/>
    <s v="music/rock"/>
    <x v="1"/>
    <x v="1"/>
  </r>
  <r>
    <x v="776"/>
    <s v="Taylor-Rowe"/>
    <s v="Synchronized multimedia frame"/>
    <n v="110800"/>
    <n v="72623"/>
    <x v="0"/>
    <n v="0.65544223826714798"/>
    <n v="2201"/>
    <n v="50"/>
    <x v="1"/>
    <s v="USD"/>
    <n v="1562216400"/>
    <n v="1563771600"/>
    <b v="0"/>
    <b v="0"/>
    <s v="theater/plays"/>
    <x v="3"/>
    <x v="3"/>
  </r>
  <r>
    <x v="777"/>
    <s v="Henderson Ltd"/>
    <s v="Open-architected stable algorithm"/>
    <n v="93800"/>
    <n v="45987"/>
    <x v="0"/>
    <n v="0.49026652452025588"/>
    <n v="676"/>
    <n v="139"/>
    <x v="1"/>
    <s v="USD"/>
    <n v="1316754000"/>
    <n v="1319259600"/>
    <b v="0"/>
    <b v="0"/>
    <s v="theater/plays"/>
    <x v="3"/>
    <x v="3"/>
  </r>
  <r>
    <x v="778"/>
    <s v="Moss-Guzman"/>
    <s v="Cross-platform optimizing website"/>
    <n v="1300"/>
    <n v="10243"/>
    <x v="1"/>
    <n v="7.8792307692307695"/>
    <n v="174"/>
    <n v="7"/>
    <x v="5"/>
    <s v="CHF"/>
    <n v="1313211600"/>
    <n v="1313643600"/>
    <b v="0"/>
    <b v="0"/>
    <s v="film &amp; video/animation"/>
    <x v="4"/>
    <x v="10"/>
  </r>
  <r>
    <x v="779"/>
    <s v="Webb Group"/>
    <s v="Public-key actuating projection"/>
    <n v="108700"/>
    <n v="87293"/>
    <x v="0"/>
    <n v="0.80306347746090156"/>
    <n v="831"/>
    <n v="131"/>
    <x v="1"/>
    <s v="USD"/>
    <n v="1439528400"/>
    <n v="1440306000"/>
    <b v="0"/>
    <b v="1"/>
    <s v="theater/plays"/>
    <x v="3"/>
    <x v="3"/>
  </r>
  <r>
    <x v="780"/>
    <s v="Brooks-Rodriguez"/>
    <s v="Implemented intangible instruction set"/>
    <n v="5100"/>
    <n v="5421"/>
    <x v="1"/>
    <n v="1.0629411764705883"/>
    <n v="164"/>
    <n v="31"/>
    <x v="1"/>
    <s v="USD"/>
    <n v="1469163600"/>
    <n v="1470805200"/>
    <b v="0"/>
    <b v="1"/>
    <s v="film &amp; video/drama"/>
    <x v="4"/>
    <x v="6"/>
  </r>
  <r>
    <x v="781"/>
    <s v="Thomas Ltd"/>
    <s v="Cross-group interactive architecture"/>
    <n v="8700"/>
    <n v="4414"/>
    <x v="3"/>
    <n v="0.50735632183908042"/>
    <n v="56"/>
    <n v="155"/>
    <x v="5"/>
    <s v="CHF"/>
    <n v="1288501200"/>
    <n v="1292911200"/>
    <b v="0"/>
    <b v="0"/>
    <s v="theater/plays"/>
    <x v="3"/>
    <x v="3"/>
  </r>
  <r>
    <x v="782"/>
    <s v="Williams and Sons"/>
    <s v="Centralized asymmetric framework"/>
    <n v="5100"/>
    <n v="10981"/>
    <x v="1"/>
    <n v="2.153137254901961"/>
    <n v="161"/>
    <n v="32"/>
    <x v="1"/>
    <s v="USD"/>
    <n v="1298959200"/>
    <n v="1301374800"/>
    <b v="0"/>
    <b v="1"/>
    <s v="film &amp; video/animation"/>
    <x v="4"/>
    <x v="10"/>
  </r>
  <r>
    <x v="783"/>
    <s v="Vega, Chan and Carney"/>
    <s v="Down-sized systematic utilization"/>
    <n v="7400"/>
    <n v="10451"/>
    <x v="1"/>
    <n v="1.4122972972972974"/>
    <n v="138"/>
    <n v="54"/>
    <x v="1"/>
    <s v="USD"/>
    <n v="1387260000"/>
    <n v="1387864800"/>
    <b v="0"/>
    <b v="0"/>
    <s v="music/rock"/>
    <x v="1"/>
    <x v="1"/>
  </r>
  <r>
    <x v="784"/>
    <s v="Byrd Group"/>
    <s v="Profound fault-tolerant model"/>
    <n v="88900"/>
    <n v="102535"/>
    <x v="1"/>
    <n v="1.1533745781777278"/>
    <n v="3308"/>
    <n v="27"/>
    <x v="1"/>
    <s v="USD"/>
    <n v="1457244000"/>
    <n v="1458190800"/>
    <b v="0"/>
    <b v="0"/>
    <s v="technology/web"/>
    <x v="2"/>
    <x v="2"/>
  </r>
  <r>
    <x v="785"/>
    <s v="Peterson, Fletcher and Sanchez"/>
    <s v="Multi-channeled bi-directional moratorium"/>
    <n v="6700"/>
    <n v="12939"/>
    <x v="1"/>
    <n v="1.9311940298507462"/>
    <n v="127"/>
    <n v="53"/>
    <x v="2"/>
    <s v="AUD"/>
    <n v="1556341200"/>
    <n v="1559278800"/>
    <b v="0"/>
    <b v="1"/>
    <s v="film &amp; video/animation"/>
    <x v="4"/>
    <x v="10"/>
  </r>
  <r>
    <x v="786"/>
    <s v="Smith-Brown"/>
    <s v="Object-based content-based ability"/>
    <n v="1500"/>
    <n v="10946"/>
    <x v="1"/>
    <n v="7.2973333333333334"/>
    <n v="207"/>
    <n v="7"/>
    <x v="6"/>
    <s v="EUR"/>
    <n v="1522126800"/>
    <n v="1522731600"/>
    <b v="0"/>
    <b v="1"/>
    <s v="music/jazz"/>
    <x v="1"/>
    <x v="17"/>
  </r>
  <r>
    <x v="787"/>
    <s v="Vance-Glover"/>
    <s v="Progressive coherent secured line"/>
    <n v="61200"/>
    <n v="60994"/>
    <x v="0"/>
    <n v="0.99663398692810456"/>
    <n v="859"/>
    <n v="71"/>
    <x v="0"/>
    <s v="CAD"/>
    <n v="1305954000"/>
    <n v="1306731600"/>
    <b v="0"/>
    <b v="0"/>
    <s v="music/rock"/>
    <x v="1"/>
    <x v="1"/>
  </r>
  <r>
    <x v="788"/>
    <s v="Joyce PLC"/>
    <s v="Synchronized directional capability"/>
    <n v="3600"/>
    <n v="3174"/>
    <x v="2"/>
    <n v="0.88166666666666671"/>
    <n v="31"/>
    <n v="116"/>
    <x v="1"/>
    <s v="USD"/>
    <n v="1350709200"/>
    <n v="1352527200"/>
    <b v="0"/>
    <b v="0"/>
    <s v="film &amp; video/animation"/>
    <x v="4"/>
    <x v="10"/>
  </r>
  <r>
    <x v="789"/>
    <s v="Kennedy-Miller"/>
    <s v="Cross-platform composite migration"/>
    <n v="9000"/>
    <n v="3351"/>
    <x v="0"/>
    <n v="0.37233333333333335"/>
    <n v="45"/>
    <n v="200"/>
    <x v="1"/>
    <s v="USD"/>
    <n v="1401166800"/>
    <n v="1404363600"/>
    <b v="0"/>
    <b v="0"/>
    <s v="theater/plays"/>
    <x v="3"/>
    <x v="3"/>
  </r>
  <r>
    <x v="790"/>
    <s v="White-Obrien"/>
    <s v="Operative local pricing structure"/>
    <n v="185900"/>
    <n v="56774"/>
    <x v="3"/>
    <n v="0.30540075309306081"/>
    <n v="1113"/>
    <n v="167"/>
    <x v="1"/>
    <s v="USD"/>
    <n v="1266127200"/>
    <n v="1266645600"/>
    <b v="0"/>
    <b v="0"/>
    <s v="theater/plays"/>
    <x v="3"/>
    <x v="3"/>
  </r>
  <r>
    <x v="791"/>
    <s v="Stafford, Hess and Raymond"/>
    <s v="Optional web-enabled extranet"/>
    <n v="2100"/>
    <n v="540"/>
    <x v="0"/>
    <n v="0.25714285714285712"/>
    <n v="6"/>
    <n v="350"/>
    <x v="1"/>
    <s v="USD"/>
    <n v="1481436000"/>
    <n v="1482818400"/>
    <b v="0"/>
    <b v="0"/>
    <s v="food/food trucks"/>
    <x v="0"/>
    <x v="0"/>
  </r>
  <r>
    <x v="792"/>
    <s v="Jordan, Schneider and Hall"/>
    <s v="Reduced 6thgeneration intranet"/>
    <n v="2000"/>
    <n v="680"/>
    <x v="0"/>
    <n v="0.34"/>
    <n v="7"/>
    <n v="286"/>
    <x v="1"/>
    <s v="USD"/>
    <n v="1372222800"/>
    <n v="1374642000"/>
    <b v="0"/>
    <b v="1"/>
    <s v="theater/plays"/>
    <x v="3"/>
    <x v="3"/>
  </r>
  <r>
    <x v="793"/>
    <s v="Rodriguez, Cox and Rodriguez"/>
    <s v="Networked disintermediate leverage"/>
    <n v="1100"/>
    <n v="13045"/>
    <x v="1"/>
    <n v="11.859090909090909"/>
    <n v="181"/>
    <n v="6"/>
    <x v="5"/>
    <s v="CHF"/>
    <n v="1372136400"/>
    <n v="1372482000"/>
    <b v="0"/>
    <b v="0"/>
    <s v="publishing/nonfiction"/>
    <x v="5"/>
    <x v="9"/>
  </r>
  <r>
    <x v="794"/>
    <s v="Welch Inc"/>
    <s v="Optional optimal website"/>
    <n v="6600"/>
    <n v="8276"/>
    <x v="1"/>
    <n v="1.2539393939393939"/>
    <n v="110"/>
    <n v="60"/>
    <x v="1"/>
    <s v="USD"/>
    <n v="1513922400"/>
    <n v="1514959200"/>
    <b v="0"/>
    <b v="0"/>
    <s v="music/rock"/>
    <x v="1"/>
    <x v="1"/>
  </r>
  <r>
    <x v="795"/>
    <s v="Vasquez Inc"/>
    <s v="Stand-alone asynchronous functionalities"/>
    <n v="7100"/>
    <n v="1022"/>
    <x v="0"/>
    <n v="0.14394366197183098"/>
    <n v="31"/>
    <n v="229"/>
    <x v="1"/>
    <s v="USD"/>
    <n v="1477976400"/>
    <n v="1478235600"/>
    <b v="0"/>
    <b v="0"/>
    <s v="film &amp; video/drama"/>
    <x v="4"/>
    <x v="6"/>
  </r>
  <r>
    <x v="796"/>
    <s v="Freeman-Ferguson"/>
    <s v="Profound full-range open system"/>
    <n v="7800"/>
    <n v="4275"/>
    <x v="0"/>
    <n v="0.54807692307692313"/>
    <n v="78"/>
    <n v="100"/>
    <x v="1"/>
    <s v="USD"/>
    <n v="1407474000"/>
    <n v="1408078800"/>
    <b v="0"/>
    <b v="1"/>
    <s v="games/mobile games"/>
    <x v="6"/>
    <x v="20"/>
  </r>
  <r>
    <x v="797"/>
    <s v="Houston, Moore and Rogers"/>
    <s v="Optional tangible utilization"/>
    <n v="7600"/>
    <n v="8332"/>
    <x v="1"/>
    <n v="1.0963157894736841"/>
    <n v="185"/>
    <n v="41"/>
    <x v="1"/>
    <s v="USD"/>
    <n v="1546149600"/>
    <n v="1548136800"/>
    <b v="0"/>
    <b v="0"/>
    <s v="technology/web"/>
    <x v="2"/>
    <x v="2"/>
  </r>
  <r>
    <x v="798"/>
    <s v="Small-Fuentes"/>
    <s v="Seamless maximized product"/>
    <n v="3400"/>
    <n v="6408"/>
    <x v="1"/>
    <n v="1.8847058823529412"/>
    <n v="121"/>
    <n v="28"/>
    <x v="1"/>
    <s v="USD"/>
    <n v="1338440400"/>
    <n v="1340859600"/>
    <b v="0"/>
    <b v="1"/>
    <s v="theater/plays"/>
    <x v="3"/>
    <x v="3"/>
  </r>
  <r>
    <x v="799"/>
    <s v="Reid-Day"/>
    <s v="Devolved tertiary time-frame"/>
    <n v="84500"/>
    <n v="73522"/>
    <x v="0"/>
    <n v="0.87008284023668636"/>
    <n v="1225"/>
    <n v="69"/>
    <x v="4"/>
    <s v="GBP"/>
    <n v="1454133600"/>
    <n v="1454479200"/>
    <b v="0"/>
    <b v="0"/>
    <s v="theater/plays"/>
    <x v="3"/>
    <x v="3"/>
  </r>
  <r>
    <x v="800"/>
    <s v="Wallace LLC"/>
    <s v="Centralized regional function"/>
    <n v="100"/>
    <n v="1"/>
    <x v="0"/>
    <n v="0.01"/>
    <n v="1"/>
    <n v="100"/>
    <x v="5"/>
    <s v="CHF"/>
    <n v="1434085200"/>
    <n v="1434430800"/>
    <b v="0"/>
    <b v="0"/>
    <s v="music/rock"/>
    <x v="1"/>
    <x v="1"/>
  </r>
  <r>
    <x v="801"/>
    <s v="Olson-Bishop"/>
    <s v="User-friendly high-level initiative"/>
    <n v="2300"/>
    <n v="4667"/>
    <x v="1"/>
    <n v="2.0291304347826089"/>
    <n v="106"/>
    <n v="22"/>
    <x v="1"/>
    <s v="USD"/>
    <n v="1577772000"/>
    <n v="15796728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x v="1"/>
    <n v="1.9703225806451612"/>
    <n v="142"/>
    <n v="44"/>
    <x v="1"/>
    <s v="USD"/>
    <n v="1562216400"/>
    <n v="1562389200"/>
    <b v="0"/>
    <b v="0"/>
    <s v="photography/photography books"/>
    <x v="7"/>
    <x v="14"/>
  </r>
  <r>
    <x v="803"/>
    <s v="Perez, Brown and Meyers"/>
    <s v="Stand-alone background customer loyalty"/>
    <n v="6100"/>
    <n v="6527"/>
    <x v="1"/>
    <n v="1.07"/>
    <n v="233"/>
    <n v="26"/>
    <x v="1"/>
    <s v="USD"/>
    <n v="1548568800"/>
    <n v="1551506400"/>
    <b v="0"/>
    <b v="0"/>
    <s v="theater/plays"/>
    <x v="3"/>
    <x v="3"/>
  </r>
  <r>
    <x v="804"/>
    <s v="English-Mccullough"/>
    <s v="Business-focused discrete software"/>
    <n v="2600"/>
    <n v="6987"/>
    <x v="1"/>
    <n v="2.6873076923076922"/>
    <n v="218"/>
    <n v="12"/>
    <x v="1"/>
    <s v="USD"/>
    <n v="1514872800"/>
    <n v="1516600800"/>
    <b v="0"/>
    <b v="0"/>
    <s v="music/rock"/>
    <x v="1"/>
    <x v="1"/>
  </r>
  <r>
    <x v="805"/>
    <s v="Smith-Nguyen"/>
    <s v="Advanced intermediate Graphic Interface"/>
    <n v="9700"/>
    <n v="4932"/>
    <x v="0"/>
    <n v="0.50845360824742269"/>
    <n v="67"/>
    <n v="145"/>
    <x v="2"/>
    <s v="AUD"/>
    <n v="1416031200"/>
    <n v="1420437600"/>
    <b v="0"/>
    <b v="0"/>
    <s v="film &amp; video/documentary"/>
    <x v="4"/>
    <x v="4"/>
  </r>
  <r>
    <x v="806"/>
    <s v="Harmon-Madden"/>
    <s v="Adaptive holistic hub"/>
    <n v="700"/>
    <n v="8262"/>
    <x v="1"/>
    <n v="11.802857142857142"/>
    <n v="76"/>
    <n v="9"/>
    <x v="1"/>
    <s v="USD"/>
    <n v="1330927200"/>
    <n v="1332997200"/>
    <b v="0"/>
    <b v="1"/>
    <s v="film &amp; video/drama"/>
    <x v="4"/>
    <x v="6"/>
  </r>
  <r>
    <x v="807"/>
    <s v="Walker-Taylor"/>
    <s v="Automated uniform concept"/>
    <n v="700"/>
    <n v="1848"/>
    <x v="1"/>
    <n v="2.64"/>
    <n v="43"/>
    <n v="16"/>
    <x v="1"/>
    <s v="USD"/>
    <n v="1571115600"/>
    <n v="1574920800"/>
    <b v="0"/>
    <b v="1"/>
    <s v="theater/plays"/>
    <x v="3"/>
    <x v="3"/>
  </r>
  <r>
    <x v="808"/>
    <s v="Harris, Medina and Mitchell"/>
    <s v="Enhanced regional flexibility"/>
    <n v="5200"/>
    <n v="1583"/>
    <x v="0"/>
    <n v="0.30442307692307691"/>
    <n v="19"/>
    <n v="274"/>
    <x v="1"/>
    <s v="USD"/>
    <n v="1463461200"/>
    <n v="1464930000"/>
    <b v="0"/>
    <b v="0"/>
    <s v="food/food trucks"/>
    <x v="0"/>
    <x v="0"/>
  </r>
  <r>
    <x v="809"/>
    <s v="Williams and Sons"/>
    <s v="Public-key bottom-line algorithm"/>
    <n v="140800"/>
    <n v="88536"/>
    <x v="0"/>
    <n v="0.62880681818181816"/>
    <n v="2108"/>
    <n v="67"/>
    <x v="5"/>
    <s v="CHF"/>
    <n v="1344920400"/>
    <n v="1345006800"/>
    <b v="0"/>
    <b v="0"/>
    <s v="film &amp; video/documentary"/>
    <x v="4"/>
    <x v="4"/>
  </r>
  <r>
    <x v="810"/>
    <s v="Ball-Fisher"/>
    <s v="Multi-layered intangible instruction set"/>
    <n v="6400"/>
    <n v="12360"/>
    <x v="1"/>
    <n v="1.9312499999999999"/>
    <n v="221"/>
    <n v="29"/>
    <x v="1"/>
    <s v="USD"/>
    <n v="1511848800"/>
    <n v="1512712800"/>
    <b v="0"/>
    <b v="1"/>
    <s v="theater/plays"/>
    <x v="3"/>
    <x v="3"/>
  </r>
  <r>
    <x v="811"/>
    <s v="Page, Holt and Mack"/>
    <s v="Fundamental methodical emulation"/>
    <n v="92500"/>
    <n v="71320"/>
    <x v="0"/>
    <n v="0.77102702702702708"/>
    <n v="679"/>
    <n v="136"/>
    <x v="1"/>
    <s v="USD"/>
    <n v="1452319200"/>
    <n v="1452492000"/>
    <b v="0"/>
    <b v="1"/>
    <s v="games/video games"/>
    <x v="6"/>
    <x v="11"/>
  </r>
  <r>
    <x v="812"/>
    <s v="Landry Group"/>
    <s v="Expanded value-added hardware"/>
    <n v="59700"/>
    <n v="134640"/>
    <x v="1"/>
    <n v="2.2552763819095478"/>
    <n v="2805"/>
    <n v="21"/>
    <x v="0"/>
    <s v="CAD"/>
    <n v="1523854800"/>
    <n v="1524286800"/>
    <b v="0"/>
    <b v="0"/>
    <s v="publishing/nonfiction"/>
    <x v="5"/>
    <x v="9"/>
  </r>
  <r>
    <x v="813"/>
    <s v="Buckley Group"/>
    <s v="Diverse high-level attitude"/>
    <n v="3200"/>
    <n v="7661"/>
    <x v="1"/>
    <n v="2.3940625"/>
    <n v="68"/>
    <n v="47"/>
    <x v="1"/>
    <s v="USD"/>
    <n v="1346043600"/>
    <n v="1346907600"/>
    <b v="0"/>
    <b v="0"/>
    <s v="games/video games"/>
    <x v="6"/>
    <x v="11"/>
  </r>
  <r>
    <x v="814"/>
    <s v="Vincent PLC"/>
    <s v="Visionary 24hour analyzer"/>
    <n v="3200"/>
    <n v="2950"/>
    <x v="0"/>
    <n v="0.921875"/>
    <n v="36"/>
    <n v="89"/>
    <x v="3"/>
    <s v="DKK"/>
    <n v="1464325200"/>
    <n v="1464498000"/>
    <b v="0"/>
    <b v="1"/>
    <s v="music/rock"/>
    <x v="1"/>
    <x v="1"/>
  </r>
  <r>
    <x v="815"/>
    <s v="Watson-Douglas"/>
    <s v="Centralized bandwidth-monitored leverage"/>
    <n v="9000"/>
    <n v="11721"/>
    <x v="1"/>
    <n v="1.3023333333333333"/>
    <n v="183"/>
    <n v="49"/>
    <x v="0"/>
    <s v="CAD"/>
    <n v="1511935200"/>
    <n v="1514181600"/>
    <b v="0"/>
    <b v="0"/>
    <s v="music/rock"/>
    <x v="1"/>
    <x v="1"/>
  </r>
  <r>
    <x v="816"/>
    <s v="Jones, Casey and Jones"/>
    <s v="Ergonomic mission-critical moratorium"/>
    <n v="2300"/>
    <n v="14150"/>
    <x v="1"/>
    <n v="6.1521739130434785"/>
    <n v="133"/>
    <n v="17"/>
    <x v="1"/>
    <s v="USD"/>
    <n v="1392012000"/>
    <n v="1392184800"/>
    <b v="1"/>
    <b v="1"/>
    <s v="theater/plays"/>
    <x v="3"/>
    <x v="3"/>
  </r>
  <r>
    <x v="817"/>
    <s v="Alvarez-Bauer"/>
    <s v="Front-line intermediate moderator"/>
    <n v="51300"/>
    <n v="189192"/>
    <x v="1"/>
    <n v="3.687953216374269"/>
    <n v="2489"/>
    <n v="21"/>
    <x v="6"/>
    <s v="EUR"/>
    <n v="1556946000"/>
    <n v="1559365200"/>
    <b v="0"/>
    <b v="1"/>
    <s v="publishing/nonfiction"/>
    <x v="5"/>
    <x v="9"/>
  </r>
  <r>
    <x v="818"/>
    <s v="Martinez LLC"/>
    <s v="Automated local secured line"/>
    <n v="700"/>
    <n v="7664"/>
    <x v="1"/>
    <n v="10.948571428571428"/>
    <n v="69"/>
    <n v="10"/>
    <x v="1"/>
    <s v="USD"/>
    <n v="1548050400"/>
    <n v="1549173600"/>
    <b v="0"/>
    <b v="1"/>
    <s v="theater/plays"/>
    <x v="3"/>
    <x v="3"/>
  </r>
  <r>
    <x v="819"/>
    <s v="Buck-Khan"/>
    <s v="Integrated bandwidth-monitored alliance"/>
    <n v="8900"/>
    <n v="4509"/>
    <x v="0"/>
    <n v="0.50662921348314605"/>
    <n v="47"/>
    <n v="189"/>
    <x v="1"/>
    <s v="USD"/>
    <n v="1353736800"/>
    <n v="1355032800"/>
    <b v="1"/>
    <b v="0"/>
    <s v="games/video games"/>
    <x v="6"/>
    <x v="11"/>
  </r>
  <r>
    <x v="820"/>
    <s v="Valdez, Williams and Meyer"/>
    <s v="Cross-group heuristic forecast"/>
    <n v="1500"/>
    <n v="12009"/>
    <x v="1"/>
    <n v="8.0060000000000002"/>
    <n v="279"/>
    <n v="5"/>
    <x v="4"/>
    <s v="GBP"/>
    <n v="1532840400"/>
    <n v="1533963600"/>
    <b v="0"/>
    <b v="1"/>
    <s v="music/rock"/>
    <x v="1"/>
    <x v="1"/>
  </r>
  <r>
    <x v="821"/>
    <s v="Alvarez-Andrews"/>
    <s v="Extended impactful secured line"/>
    <n v="4900"/>
    <n v="14273"/>
    <x v="1"/>
    <n v="2.9128571428571428"/>
    <n v="210"/>
    <n v="23"/>
    <x v="1"/>
    <s v="USD"/>
    <n v="1488261600"/>
    <n v="1489381200"/>
    <b v="0"/>
    <b v="0"/>
    <s v="film &amp; video/documentary"/>
    <x v="4"/>
    <x v="4"/>
  </r>
  <r>
    <x v="822"/>
    <s v="Stewart and Sons"/>
    <s v="Distributed optimizing protocol"/>
    <n v="54000"/>
    <n v="188982"/>
    <x v="1"/>
    <n v="3.4996666666666667"/>
    <n v="2100"/>
    <n v="26"/>
    <x v="1"/>
    <s v="USD"/>
    <n v="1393567200"/>
    <n v="1395032400"/>
    <b v="0"/>
    <b v="0"/>
    <s v="music/rock"/>
    <x v="1"/>
    <x v="1"/>
  </r>
  <r>
    <x v="823"/>
    <s v="Dyer Inc"/>
    <s v="Secured well-modulated system engine"/>
    <n v="4100"/>
    <n v="14640"/>
    <x v="1"/>
    <n v="3.5707317073170732"/>
    <n v="252"/>
    <n v="16"/>
    <x v="1"/>
    <s v="USD"/>
    <n v="1410325200"/>
    <n v="1412485200"/>
    <b v="1"/>
    <b v="1"/>
    <s v="music/rock"/>
    <x v="1"/>
    <x v="1"/>
  </r>
  <r>
    <x v="824"/>
    <s v="Anderson, Williams and Cox"/>
    <s v="Streamlined national benchmark"/>
    <n v="85000"/>
    <n v="107516"/>
    <x v="1"/>
    <n v="1.2648941176470587"/>
    <n v="1280"/>
    <n v="66"/>
    <x v="1"/>
    <s v="USD"/>
    <n v="1276923600"/>
    <n v="1279688400"/>
    <b v="0"/>
    <b v="1"/>
    <s v="publishing/nonfiction"/>
    <x v="5"/>
    <x v="9"/>
  </r>
  <r>
    <x v="825"/>
    <s v="Solomon PLC"/>
    <s v="Open-architected 24/7 infrastructure"/>
    <n v="3600"/>
    <n v="13950"/>
    <x v="1"/>
    <n v="3.875"/>
    <n v="157"/>
    <n v="23"/>
    <x v="4"/>
    <s v="GBP"/>
    <n v="1500958800"/>
    <n v="1501995600"/>
    <b v="0"/>
    <b v="0"/>
    <s v="film &amp; video/shorts"/>
    <x v="4"/>
    <x v="12"/>
  </r>
  <r>
    <x v="826"/>
    <s v="Miller-Hubbard"/>
    <s v="Digitized 6thgeneration Local Area Network"/>
    <n v="2800"/>
    <n v="12797"/>
    <x v="1"/>
    <n v="4.5703571428571426"/>
    <n v="194"/>
    <n v="14"/>
    <x v="1"/>
    <s v="USD"/>
    <n v="1292220000"/>
    <n v="1294639200"/>
    <b v="0"/>
    <b v="1"/>
    <s v="theater/plays"/>
    <x v="3"/>
    <x v="3"/>
  </r>
  <r>
    <x v="827"/>
    <s v="Miranda, Martinez and Lowery"/>
    <s v="Innovative actuating artificial intelligence"/>
    <n v="2300"/>
    <n v="6134"/>
    <x v="1"/>
    <n v="2.6669565217391304"/>
    <n v="82"/>
    <n v="28"/>
    <x v="2"/>
    <s v="AUD"/>
    <n v="1304398800"/>
    <n v="1305435600"/>
    <b v="0"/>
    <b v="1"/>
    <s v="film &amp; video/drama"/>
    <x v="4"/>
    <x v="6"/>
  </r>
  <r>
    <x v="828"/>
    <s v="Munoz, Cherry and Bell"/>
    <s v="Cross-platform reciprocal budgetary management"/>
    <n v="7100"/>
    <n v="4899"/>
    <x v="0"/>
    <n v="0.69"/>
    <n v="70"/>
    <n v="101"/>
    <x v="1"/>
    <s v="USD"/>
    <n v="1535432400"/>
    <n v="1537592400"/>
    <b v="0"/>
    <b v="0"/>
    <s v="theater/plays"/>
    <x v="3"/>
    <x v="3"/>
  </r>
  <r>
    <x v="829"/>
    <s v="Baker-Higgins"/>
    <s v="Vision-oriented scalable portal"/>
    <n v="9600"/>
    <n v="4929"/>
    <x v="0"/>
    <n v="0.51343749999999999"/>
    <n v="154"/>
    <n v="62"/>
    <x v="1"/>
    <s v="USD"/>
    <n v="1433826000"/>
    <n v="1435122000"/>
    <b v="0"/>
    <b v="0"/>
    <s v="theater/plays"/>
    <x v="3"/>
    <x v="3"/>
  </r>
  <r>
    <x v="830"/>
    <s v="Johnson, Turner and Carroll"/>
    <s v="Persevering zero administration knowledge user"/>
    <n v="121600"/>
    <n v="1424"/>
    <x v="0"/>
    <n v="1.1710526315789473E-2"/>
    <n v="22"/>
    <n v="5527"/>
    <x v="1"/>
    <s v="USD"/>
    <n v="1514959200"/>
    <n v="1520056800"/>
    <b v="0"/>
    <b v="0"/>
    <s v="theater/plays"/>
    <x v="3"/>
    <x v="3"/>
  </r>
  <r>
    <x v="831"/>
    <s v="Ward PLC"/>
    <s v="Front-line bottom-line Graphic Interface"/>
    <n v="97100"/>
    <n v="105817"/>
    <x v="1"/>
    <n v="1.089773429454171"/>
    <n v="4233"/>
    <n v="23"/>
    <x v="1"/>
    <s v="USD"/>
    <n v="1332738000"/>
    <n v="1335675600"/>
    <b v="0"/>
    <b v="0"/>
    <s v="photography/photography books"/>
    <x v="7"/>
    <x v="14"/>
  </r>
  <r>
    <x v="832"/>
    <s v="Bradley, Beck and Mayo"/>
    <s v="Synergized fault-tolerant hierarchy"/>
    <n v="43200"/>
    <n v="136156"/>
    <x v="1"/>
    <n v="3.1517592592592591"/>
    <n v="1297"/>
    <n v="33"/>
    <x v="3"/>
    <s v="DKK"/>
    <n v="1445490000"/>
    <n v="1448431200"/>
    <b v="1"/>
    <b v="0"/>
    <s v="publishing/translations"/>
    <x v="5"/>
    <x v="18"/>
  </r>
  <r>
    <x v="833"/>
    <s v="Levine, Martin and Hernandez"/>
    <s v="Expanded asynchronous groupware"/>
    <n v="6800"/>
    <n v="10723"/>
    <x v="1"/>
    <n v="1.5769117647058823"/>
    <n v="165"/>
    <n v="41"/>
    <x v="3"/>
    <s v="DKK"/>
    <n v="1297663200"/>
    <n v="1298613600"/>
    <b v="0"/>
    <b v="0"/>
    <s v="publishing/translations"/>
    <x v="5"/>
    <x v="18"/>
  </r>
  <r>
    <x v="834"/>
    <s v="Gallegos, Wagner and Gaines"/>
    <s v="Expanded fault-tolerant emulation"/>
    <n v="7300"/>
    <n v="11228"/>
    <x v="1"/>
    <n v="1.5380821917808218"/>
    <n v="119"/>
    <n v="61"/>
    <x v="1"/>
    <s v="USD"/>
    <n v="1371963600"/>
    <n v="1372482000"/>
    <b v="0"/>
    <b v="0"/>
    <s v="theater/plays"/>
    <x v="3"/>
    <x v="3"/>
  </r>
  <r>
    <x v="835"/>
    <s v="Hodges, Smith and Kelly"/>
    <s v="Future-proofed 24hour model"/>
    <n v="86200"/>
    <n v="77355"/>
    <x v="0"/>
    <n v="0.89738979118329465"/>
    <n v="1758"/>
    <n v="49"/>
    <x v="1"/>
    <s v="USD"/>
    <n v="1425103200"/>
    <n v="1425621600"/>
    <b v="0"/>
    <b v="0"/>
    <s v="technology/web"/>
    <x v="2"/>
    <x v="2"/>
  </r>
  <r>
    <x v="836"/>
    <s v="Macias Inc"/>
    <s v="Optimized didactic intranet"/>
    <n v="8100"/>
    <n v="6086"/>
    <x v="0"/>
    <n v="0.75135802469135804"/>
    <n v="94"/>
    <n v="86"/>
    <x v="1"/>
    <s v="USD"/>
    <n v="1265349600"/>
    <n v="1266300000"/>
    <b v="0"/>
    <b v="0"/>
    <s v="music/indie rock"/>
    <x v="1"/>
    <x v="7"/>
  </r>
  <r>
    <x v="837"/>
    <s v="Cook-Ortiz"/>
    <s v="Right-sized dedicated standardization"/>
    <n v="17700"/>
    <n v="150960"/>
    <x v="1"/>
    <n v="8.5288135593220336"/>
    <n v="1797"/>
    <n v="10"/>
    <x v="1"/>
    <s v="USD"/>
    <n v="1301202000"/>
    <n v="1305867600"/>
    <b v="0"/>
    <b v="0"/>
    <s v="music/jazz"/>
    <x v="1"/>
    <x v="17"/>
  </r>
  <r>
    <x v="838"/>
    <s v="Jordan-Fischer"/>
    <s v="Vision-oriented high-level extranet"/>
    <n v="6400"/>
    <n v="8890"/>
    <x v="1"/>
    <n v="1.3890625000000001"/>
    <n v="261"/>
    <n v="25"/>
    <x v="1"/>
    <s v="USD"/>
    <n v="1538024400"/>
    <n v="1538802000"/>
    <b v="0"/>
    <b v="0"/>
    <s v="theater/plays"/>
    <x v="3"/>
    <x v="3"/>
  </r>
  <r>
    <x v="839"/>
    <s v="Pierce-Ramirez"/>
    <s v="Organized scalable initiative"/>
    <n v="7700"/>
    <n v="14644"/>
    <x v="1"/>
    <n v="1.9018181818181819"/>
    <n v="157"/>
    <n v="49"/>
    <x v="1"/>
    <s v="USD"/>
    <n v="1395032400"/>
    <n v="1398920400"/>
    <b v="0"/>
    <b v="1"/>
    <s v="film &amp; video/documentary"/>
    <x v="4"/>
    <x v="4"/>
  </r>
  <r>
    <x v="840"/>
    <s v="Howell and Sons"/>
    <s v="Enhanced regional moderator"/>
    <n v="116300"/>
    <n v="116583"/>
    <x v="1"/>
    <n v="1.0024333619948409"/>
    <n v="3533"/>
    <n v="33"/>
    <x v="1"/>
    <s v="USD"/>
    <n v="1405486800"/>
    <n v="1405659600"/>
    <b v="0"/>
    <b v="1"/>
    <s v="theater/plays"/>
    <x v="3"/>
    <x v="3"/>
  </r>
  <r>
    <x v="841"/>
    <s v="Garcia, Dunn and Richardson"/>
    <s v="Automated even-keeled emulation"/>
    <n v="9100"/>
    <n v="12991"/>
    <x v="1"/>
    <n v="1.4275824175824177"/>
    <n v="155"/>
    <n v="59"/>
    <x v="1"/>
    <s v="USD"/>
    <n v="1455861600"/>
    <n v="1457244000"/>
    <b v="0"/>
    <b v="0"/>
    <s v="technology/web"/>
    <x v="2"/>
    <x v="2"/>
  </r>
  <r>
    <x v="842"/>
    <s v="Lawson and Sons"/>
    <s v="Reverse-engineered multi-tasking product"/>
    <n v="1500"/>
    <n v="8447"/>
    <x v="1"/>
    <n v="5.6313333333333331"/>
    <n v="132"/>
    <n v="11"/>
    <x v="6"/>
    <s v="EUR"/>
    <n v="1529038800"/>
    <n v="1529298000"/>
    <b v="0"/>
    <b v="0"/>
    <s v="technology/wearables"/>
    <x v="2"/>
    <x v="8"/>
  </r>
  <r>
    <x v="843"/>
    <s v="Porter-Hicks"/>
    <s v="De-engineered next generation parallelism"/>
    <n v="8800"/>
    <n v="2703"/>
    <x v="0"/>
    <n v="0.30715909090909088"/>
    <n v="33"/>
    <n v="267"/>
    <x v="1"/>
    <s v="USD"/>
    <n v="1535259600"/>
    <n v="1535778000"/>
    <b v="0"/>
    <b v="0"/>
    <s v="photography/photography books"/>
    <x v="7"/>
    <x v="14"/>
  </r>
  <r>
    <x v="844"/>
    <s v="Rodriguez-Hansen"/>
    <s v="Intuitive cohesive groupware"/>
    <n v="8800"/>
    <n v="8747"/>
    <x v="3"/>
    <n v="0.99397727272727276"/>
    <n v="94"/>
    <n v="94"/>
    <x v="1"/>
    <s v="USD"/>
    <n v="1327212000"/>
    <n v="1327471200"/>
    <b v="0"/>
    <b v="0"/>
    <s v="film &amp; video/documentary"/>
    <x v="4"/>
    <x v="4"/>
  </r>
  <r>
    <x v="845"/>
    <s v="Williams LLC"/>
    <s v="Up-sized high-level access"/>
    <n v="69900"/>
    <n v="138087"/>
    <x v="1"/>
    <n v="1.9754935622317598"/>
    <n v="1354"/>
    <n v="52"/>
    <x v="4"/>
    <s v="GBP"/>
    <n v="1526360400"/>
    <n v="1529557200"/>
    <b v="0"/>
    <b v="0"/>
    <s v="technology/web"/>
    <x v="2"/>
    <x v="2"/>
  </r>
  <r>
    <x v="846"/>
    <s v="Cooper, Stanley and Bryant"/>
    <s v="Phased empowering success"/>
    <n v="1000"/>
    <n v="5085"/>
    <x v="1"/>
    <n v="5.085"/>
    <n v="48"/>
    <n v="21"/>
    <x v="1"/>
    <s v="USD"/>
    <n v="1532149200"/>
    <n v="1535259600"/>
    <b v="1"/>
    <b v="1"/>
    <s v="technology/web"/>
    <x v="2"/>
    <x v="2"/>
  </r>
  <r>
    <x v="847"/>
    <s v="Miller, Glenn and Adams"/>
    <s v="Distributed actuating project"/>
    <n v="4700"/>
    <n v="11174"/>
    <x v="1"/>
    <n v="2.3774468085106384"/>
    <n v="110"/>
    <n v="43"/>
    <x v="1"/>
    <s v="USD"/>
    <n v="1515304800"/>
    <n v="1515564000"/>
    <b v="0"/>
    <b v="0"/>
    <s v="food/food trucks"/>
    <x v="0"/>
    <x v="0"/>
  </r>
  <r>
    <x v="848"/>
    <s v="Cole, Salazar and Moreno"/>
    <s v="Robust motivating orchestration"/>
    <n v="3200"/>
    <n v="10831"/>
    <x v="1"/>
    <n v="3.3846875000000001"/>
    <n v="172"/>
    <n v="19"/>
    <x v="1"/>
    <s v="USD"/>
    <n v="1276318800"/>
    <n v="1277096400"/>
    <b v="0"/>
    <b v="0"/>
    <s v="film &amp; video/drama"/>
    <x v="4"/>
    <x v="6"/>
  </r>
  <r>
    <x v="849"/>
    <s v="Jones-Ryan"/>
    <s v="Vision-oriented uniform instruction set"/>
    <n v="6700"/>
    <n v="8917"/>
    <x v="1"/>
    <n v="1.3308955223880596"/>
    <n v="307"/>
    <n v="22"/>
    <x v="1"/>
    <s v="USD"/>
    <n v="1328767200"/>
    <n v="1329026400"/>
    <b v="0"/>
    <b v="1"/>
    <s v="music/indie rock"/>
    <x v="1"/>
    <x v="7"/>
  </r>
  <r>
    <x v="850"/>
    <s v="Hood, Perez and Meadows"/>
    <s v="Cross-group upward-trending hierarchy"/>
    <n v="100"/>
    <n v="1"/>
    <x v="0"/>
    <n v="0.01"/>
    <n v="1"/>
    <n v="100"/>
    <x v="1"/>
    <s v="USD"/>
    <n v="1321682400"/>
    <n v="1322978400"/>
    <b v="1"/>
    <b v="0"/>
    <s v="music/rock"/>
    <x v="1"/>
    <x v="1"/>
  </r>
  <r>
    <x v="851"/>
    <s v="Bright and Sons"/>
    <s v="Object-based needs-based info-mediaries"/>
    <n v="6000"/>
    <n v="12468"/>
    <x v="1"/>
    <n v="2.0779999999999998"/>
    <n v="160"/>
    <n v="38"/>
    <x v="1"/>
    <s v="USD"/>
    <n v="1335934800"/>
    <n v="1338786000"/>
    <b v="0"/>
    <b v="0"/>
    <s v="music/electric music"/>
    <x v="1"/>
    <x v="5"/>
  </r>
  <r>
    <x v="852"/>
    <s v="Brady Ltd"/>
    <s v="Open-source reciprocal standardization"/>
    <n v="4900"/>
    <n v="2505"/>
    <x v="0"/>
    <n v="0.51122448979591839"/>
    <n v="31"/>
    <n v="158"/>
    <x v="1"/>
    <s v="USD"/>
    <n v="1310792400"/>
    <n v="1311656400"/>
    <b v="0"/>
    <b v="1"/>
    <s v="games/video games"/>
    <x v="6"/>
    <x v="11"/>
  </r>
  <r>
    <x v="853"/>
    <s v="Collier LLC"/>
    <s v="Secured well-modulated projection"/>
    <n v="17100"/>
    <n v="111502"/>
    <x v="1"/>
    <n v="6.5205847953216374"/>
    <n v="1467"/>
    <n v="12"/>
    <x v="0"/>
    <s v="CAD"/>
    <n v="1308546000"/>
    <n v="1308978000"/>
    <b v="0"/>
    <b v="1"/>
    <s v="music/indie rock"/>
    <x v="1"/>
    <x v="7"/>
  </r>
  <r>
    <x v="854"/>
    <s v="Campbell, Thomas and Obrien"/>
    <s v="Multi-channeled secondary middleware"/>
    <n v="171000"/>
    <n v="194309"/>
    <x v="1"/>
    <n v="1.1363099415204678"/>
    <n v="2662"/>
    <n v="64"/>
    <x v="0"/>
    <s v="CAD"/>
    <n v="1574056800"/>
    <n v="1576389600"/>
    <b v="0"/>
    <b v="0"/>
    <s v="publishing/fiction"/>
    <x v="5"/>
    <x v="13"/>
  </r>
  <r>
    <x v="855"/>
    <s v="Moses-Terry"/>
    <s v="Horizontal clear-thinking framework"/>
    <n v="23400"/>
    <n v="23956"/>
    <x v="1"/>
    <n v="1.0237606837606839"/>
    <n v="452"/>
    <n v="52"/>
    <x v="2"/>
    <s v="AUD"/>
    <n v="1308373200"/>
    <n v="1311051600"/>
    <b v="0"/>
    <b v="0"/>
    <s v="theater/plays"/>
    <x v="3"/>
    <x v="3"/>
  </r>
  <r>
    <x v="856"/>
    <s v="Williams and Sons"/>
    <s v="Profound composite core"/>
    <n v="2400"/>
    <n v="8558"/>
    <x v="1"/>
    <n v="3.5658333333333334"/>
    <n v="158"/>
    <n v="15"/>
    <x v="1"/>
    <s v="USD"/>
    <n v="1335243600"/>
    <n v="1336712400"/>
    <b v="0"/>
    <b v="0"/>
    <s v="food/food trucks"/>
    <x v="0"/>
    <x v="0"/>
  </r>
  <r>
    <x v="857"/>
    <s v="Miranda, Gray and Hale"/>
    <s v="Programmable disintermediate matrices"/>
    <n v="5300"/>
    <n v="7413"/>
    <x v="1"/>
    <n v="1.3986792452830188"/>
    <n v="225"/>
    <n v="24"/>
    <x v="5"/>
    <s v="CHF"/>
    <n v="1328421600"/>
    <n v="1330408800"/>
    <b v="1"/>
    <b v="0"/>
    <s v="film &amp; video/shorts"/>
    <x v="4"/>
    <x v="12"/>
  </r>
  <r>
    <x v="858"/>
    <s v="Ayala, Crawford and Taylor"/>
    <s v="Realigned 5thgeneration knowledge user"/>
    <n v="4000"/>
    <n v="2778"/>
    <x v="0"/>
    <n v="0.69450000000000001"/>
    <n v="35"/>
    <n v="114"/>
    <x v="1"/>
    <s v="USD"/>
    <n v="1524286800"/>
    <n v="1524891600"/>
    <b v="1"/>
    <b v="0"/>
    <s v="food/food trucks"/>
    <x v="0"/>
    <x v="0"/>
  </r>
  <r>
    <x v="859"/>
    <s v="Martinez Ltd"/>
    <s v="Multi-layered upward-trending groupware"/>
    <n v="7300"/>
    <n v="2594"/>
    <x v="0"/>
    <n v="0.35534246575342465"/>
    <n v="63"/>
    <n v="116"/>
    <x v="1"/>
    <s v="USD"/>
    <n v="1362117600"/>
    <n v="1363669200"/>
    <b v="0"/>
    <b v="1"/>
    <s v="theater/plays"/>
    <x v="3"/>
    <x v="3"/>
  </r>
  <r>
    <x v="860"/>
    <s v="Lee PLC"/>
    <s v="Re-contextualized leadingedge firmware"/>
    <n v="2000"/>
    <n v="5033"/>
    <x v="1"/>
    <n v="2.5165000000000002"/>
    <n v="65"/>
    <n v="31"/>
    <x v="1"/>
    <s v="USD"/>
    <n v="1550556000"/>
    <n v="1551420000"/>
    <b v="0"/>
    <b v="1"/>
    <s v="technology/wearables"/>
    <x v="2"/>
    <x v="8"/>
  </r>
  <r>
    <x v="861"/>
    <s v="Young, Ramsey and Powell"/>
    <s v="Devolved disintermediate analyzer"/>
    <n v="8800"/>
    <n v="9317"/>
    <x v="1"/>
    <n v="1.0587500000000001"/>
    <n v="163"/>
    <n v="54"/>
    <x v="1"/>
    <s v="USD"/>
    <n v="1269147600"/>
    <n v="1269838800"/>
    <b v="0"/>
    <b v="0"/>
    <s v="theater/plays"/>
    <x v="3"/>
    <x v="3"/>
  </r>
  <r>
    <x v="862"/>
    <s v="Lewis and Sons"/>
    <s v="Profound disintermediate open system"/>
    <n v="3500"/>
    <n v="6560"/>
    <x v="1"/>
    <n v="1.8742857142857143"/>
    <n v="85"/>
    <n v="41"/>
    <x v="1"/>
    <s v="USD"/>
    <n v="1312174800"/>
    <n v="1312520400"/>
    <b v="0"/>
    <b v="0"/>
    <s v="theater/plays"/>
    <x v="3"/>
    <x v="3"/>
  </r>
  <r>
    <x v="863"/>
    <s v="Davis-Johnson"/>
    <s v="Automated reciprocal protocol"/>
    <n v="1400"/>
    <n v="5415"/>
    <x v="1"/>
    <n v="3.8678571428571429"/>
    <n v="217"/>
    <n v="6"/>
    <x v="1"/>
    <s v="USD"/>
    <n v="1434517200"/>
    <n v="1436504400"/>
    <b v="0"/>
    <b v="1"/>
    <s v="film &amp; video/television"/>
    <x v="4"/>
    <x v="19"/>
  </r>
  <r>
    <x v="864"/>
    <s v="Stevenson-Thompson"/>
    <s v="Automated static workforce"/>
    <n v="4200"/>
    <n v="14577"/>
    <x v="1"/>
    <n v="3.4707142857142856"/>
    <n v="150"/>
    <n v="28"/>
    <x v="1"/>
    <s v="USD"/>
    <n v="1471582800"/>
    <n v="1472014800"/>
    <b v="0"/>
    <b v="0"/>
    <s v="film &amp; video/shorts"/>
    <x v="4"/>
    <x v="12"/>
  </r>
  <r>
    <x v="865"/>
    <s v="Ellis, Smith and Armstrong"/>
    <s v="Horizontal attitude-oriented help-desk"/>
    <n v="81000"/>
    <n v="150515"/>
    <x v="1"/>
    <n v="1.8582098765432098"/>
    <n v="3272"/>
    <n v="25"/>
    <x v="1"/>
    <s v="USD"/>
    <n v="1410757200"/>
    <n v="1411534800"/>
    <b v="0"/>
    <b v="0"/>
    <s v="theater/plays"/>
    <x v="3"/>
    <x v="3"/>
  </r>
  <r>
    <x v="866"/>
    <s v="Jackson-Brown"/>
    <s v="Versatile 5thgeneration matrices"/>
    <n v="182800"/>
    <n v="79045"/>
    <x v="3"/>
    <n v="0.43241247264770238"/>
    <n v="898"/>
    <n v="204"/>
    <x v="1"/>
    <s v="USD"/>
    <n v="1304830800"/>
    <n v="1304917200"/>
    <b v="0"/>
    <b v="0"/>
    <s v="photography/photography books"/>
    <x v="7"/>
    <x v="14"/>
  </r>
  <r>
    <x v="867"/>
    <s v="Kane, Pruitt and Rivera"/>
    <s v="Cross-platform next generation service-desk"/>
    <n v="4800"/>
    <n v="7797"/>
    <x v="1"/>
    <n v="1.6243749999999999"/>
    <n v="300"/>
    <n v="16"/>
    <x v="1"/>
    <s v="USD"/>
    <n v="1539061200"/>
    <n v="1539579600"/>
    <b v="0"/>
    <b v="0"/>
    <s v="food/food trucks"/>
    <x v="0"/>
    <x v="0"/>
  </r>
  <r>
    <x v="868"/>
    <s v="Wood, Buckley and Meza"/>
    <s v="Front-line web-enabled installation"/>
    <n v="7000"/>
    <n v="12939"/>
    <x v="1"/>
    <n v="1.8484285714285715"/>
    <n v="126"/>
    <n v="56"/>
    <x v="1"/>
    <s v="USD"/>
    <n v="1381554000"/>
    <n v="1382504400"/>
    <b v="0"/>
    <b v="0"/>
    <s v="theater/plays"/>
    <x v="3"/>
    <x v="3"/>
  </r>
  <r>
    <x v="869"/>
    <s v="Brown-Williams"/>
    <s v="Multi-channeled responsive product"/>
    <n v="161900"/>
    <n v="38376"/>
    <x v="0"/>
    <n v="0.23703520691785052"/>
    <n v="526"/>
    <n v="308"/>
    <x v="1"/>
    <s v="USD"/>
    <n v="1277096400"/>
    <n v="1278306000"/>
    <b v="0"/>
    <b v="0"/>
    <s v="film &amp; video/drama"/>
    <x v="4"/>
    <x v="6"/>
  </r>
  <r>
    <x v="870"/>
    <s v="Hansen-Austin"/>
    <s v="Adaptive demand-driven encryption"/>
    <n v="7700"/>
    <n v="6920"/>
    <x v="0"/>
    <n v="0.89870129870129867"/>
    <n v="121"/>
    <n v="64"/>
    <x v="1"/>
    <s v="USD"/>
    <n v="1440392400"/>
    <n v="1442552400"/>
    <b v="0"/>
    <b v="0"/>
    <s v="theater/plays"/>
    <x v="3"/>
    <x v="3"/>
  </r>
  <r>
    <x v="871"/>
    <s v="Santana-George"/>
    <s v="Re-engineered client-driven knowledge user"/>
    <n v="71500"/>
    <n v="194912"/>
    <x v="1"/>
    <n v="2.7260419580419581"/>
    <n v="2320"/>
    <n v="31"/>
    <x v="1"/>
    <s v="USD"/>
    <n v="1509512400"/>
    <n v="1511071200"/>
    <b v="0"/>
    <b v="1"/>
    <s v="theater/plays"/>
    <x v="3"/>
    <x v="3"/>
  </r>
  <r>
    <x v="872"/>
    <s v="Davis LLC"/>
    <s v="Compatible logistical paradigm"/>
    <n v="4700"/>
    <n v="7992"/>
    <x v="1"/>
    <n v="1.7004255319148935"/>
    <n v="81"/>
    <n v="58"/>
    <x v="2"/>
    <s v="AUD"/>
    <n v="1535950800"/>
    <n v="1536382800"/>
    <b v="0"/>
    <b v="0"/>
    <s v="film &amp; video/science fiction"/>
    <x v="4"/>
    <x v="22"/>
  </r>
  <r>
    <x v="873"/>
    <s v="Vazquez, Ochoa and Clark"/>
    <s v="Intuitive value-added installation"/>
    <n v="42100"/>
    <n v="79268"/>
    <x v="1"/>
    <n v="1.8828503562945369"/>
    <n v="1887"/>
    <n v="22"/>
    <x v="1"/>
    <s v="USD"/>
    <n v="1389160800"/>
    <n v="1389592800"/>
    <b v="0"/>
    <b v="0"/>
    <s v="photography/photography books"/>
    <x v="7"/>
    <x v="14"/>
  </r>
  <r>
    <x v="874"/>
    <s v="Chung-Nguyen"/>
    <s v="Managed discrete parallelism"/>
    <n v="40200"/>
    <n v="139468"/>
    <x v="1"/>
    <n v="3.4693532338308457"/>
    <n v="4358"/>
    <n v="9"/>
    <x v="1"/>
    <s v="USD"/>
    <n v="1271998800"/>
    <n v="1275282000"/>
    <b v="0"/>
    <b v="1"/>
    <s v="photography/photography books"/>
    <x v="7"/>
    <x v="14"/>
  </r>
  <r>
    <x v="875"/>
    <s v="Mueller-Harmon"/>
    <s v="Implemented tangible approach"/>
    <n v="7900"/>
    <n v="5465"/>
    <x v="0"/>
    <n v="0.6917721518987342"/>
    <n v="67"/>
    <n v="118"/>
    <x v="1"/>
    <s v="USD"/>
    <n v="1294898400"/>
    <n v="1294984800"/>
    <b v="0"/>
    <b v="0"/>
    <s v="music/rock"/>
    <x v="1"/>
    <x v="1"/>
  </r>
  <r>
    <x v="876"/>
    <s v="Dixon, Perez and Banks"/>
    <s v="Re-engineered encompassing definition"/>
    <n v="8300"/>
    <n v="2111"/>
    <x v="0"/>
    <n v="0.25433734939759034"/>
    <n v="57"/>
    <n v="146"/>
    <x v="0"/>
    <s v="CAD"/>
    <n v="1559970000"/>
    <n v="1562043600"/>
    <b v="0"/>
    <b v="0"/>
    <s v="photography/photography books"/>
    <x v="7"/>
    <x v="14"/>
  </r>
  <r>
    <x v="877"/>
    <s v="Estrada Group"/>
    <s v="Multi-lateral uniform collaboration"/>
    <n v="163600"/>
    <n v="126628"/>
    <x v="0"/>
    <n v="0.77400977995110021"/>
    <n v="1229"/>
    <n v="133"/>
    <x v="1"/>
    <s v="USD"/>
    <n v="1469509200"/>
    <n v="1469595600"/>
    <b v="0"/>
    <b v="0"/>
    <s v="food/food trucks"/>
    <x v="0"/>
    <x v="0"/>
  </r>
  <r>
    <x v="878"/>
    <s v="Lutz Group"/>
    <s v="Enterprise-wide foreground paradigm"/>
    <n v="2700"/>
    <n v="1012"/>
    <x v="0"/>
    <n v="0.37481481481481482"/>
    <n v="12"/>
    <n v="225"/>
    <x v="6"/>
    <s v="EUR"/>
    <n v="1579068000"/>
    <n v="1581141600"/>
    <b v="0"/>
    <b v="0"/>
    <s v="music/metal"/>
    <x v="1"/>
    <x v="16"/>
  </r>
  <r>
    <x v="879"/>
    <s v="Ortiz Inc"/>
    <s v="Stand-alone incremental parallelism"/>
    <n v="1000"/>
    <n v="5438"/>
    <x v="1"/>
    <n v="5.4379999999999997"/>
    <n v="53"/>
    <n v="19"/>
    <x v="1"/>
    <s v="USD"/>
    <n v="1487743200"/>
    <n v="1488520800"/>
    <b v="0"/>
    <b v="0"/>
    <s v="publishing/nonfiction"/>
    <x v="5"/>
    <x v="9"/>
  </r>
  <r>
    <x v="880"/>
    <s v="Craig, Ellis and Miller"/>
    <s v="Persevering 5thgeneration throughput"/>
    <n v="84500"/>
    <n v="193101"/>
    <x v="1"/>
    <n v="2.2852189349112426"/>
    <n v="2414"/>
    <n v="35"/>
    <x v="1"/>
    <s v="USD"/>
    <n v="1563685200"/>
    <n v="1563858000"/>
    <b v="0"/>
    <b v="0"/>
    <s v="music/electric music"/>
    <x v="1"/>
    <x v="5"/>
  </r>
  <r>
    <x v="881"/>
    <s v="Charles Inc"/>
    <s v="Implemented object-oriented synergy"/>
    <n v="81300"/>
    <n v="31665"/>
    <x v="0"/>
    <n v="0.38948339483394834"/>
    <n v="452"/>
    <n v="180"/>
    <x v="1"/>
    <s v="USD"/>
    <n v="1436418000"/>
    <n v="1438923600"/>
    <b v="0"/>
    <b v="1"/>
    <s v="theater/plays"/>
    <x v="3"/>
    <x v="3"/>
  </r>
  <r>
    <x v="882"/>
    <s v="White-Rosario"/>
    <s v="Balanced demand-driven definition"/>
    <n v="800"/>
    <n v="2960"/>
    <x v="1"/>
    <n v="3.7"/>
    <n v="80"/>
    <n v="10"/>
    <x v="1"/>
    <s v="USD"/>
    <n v="1421820000"/>
    <n v="1422165600"/>
    <b v="0"/>
    <b v="0"/>
    <s v="theater/plays"/>
    <x v="3"/>
    <x v="3"/>
  </r>
  <r>
    <x v="883"/>
    <s v="Simmons-Villarreal"/>
    <s v="Customer-focused mobile Graphic Interface"/>
    <n v="3400"/>
    <n v="8089"/>
    <x v="1"/>
    <n v="2.3791176470588233"/>
    <n v="193"/>
    <n v="18"/>
    <x v="1"/>
    <s v="USD"/>
    <n v="1274763600"/>
    <n v="1277874000"/>
    <b v="0"/>
    <b v="0"/>
    <s v="film &amp; video/shorts"/>
    <x v="4"/>
    <x v="12"/>
  </r>
  <r>
    <x v="884"/>
    <s v="Strickland Group"/>
    <s v="Horizontal secondary interface"/>
    <n v="170800"/>
    <n v="109374"/>
    <x v="0"/>
    <n v="0.64036299765807958"/>
    <n v="1886"/>
    <n v="91"/>
    <x v="1"/>
    <s v="USD"/>
    <n v="1399179600"/>
    <n v="1399352400"/>
    <b v="0"/>
    <b v="1"/>
    <s v="theater/plays"/>
    <x v="3"/>
    <x v="3"/>
  </r>
  <r>
    <x v="885"/>
    <s v="Lynch Ltd"/>
    <s v="Virtual analyzing collaboration"/>
    <n v="1800"/>
    <n v="2129"/>
    <x v="1"/>
    <n v="1.1827777777777777"/>
    <n v="52"/>
    <n v="35"/>
    <x v="1"/>
    <s v="USD"/>
    <n v="1275800400"/>
    <n v="1279083600"/>
    <b v="0"/>
    <b v="0"/>
    <s v="theater/plays"/>
    <x v="3"/>
    <x v="3"/>
  </r>
  <r>
    <x v="886"/>
    <s v="Sanders LLC"/>
    <s v="Multi-tiered explicit focus group"/>
    <n v="150600"/>
    <n v="127745"/>
    <x v="0"/>
    <n v="0.84824037184594958"/>
    <n v="1825"/>
    <n v="83"/>
    <x v="1"/>
    <s v="USD"/>
    <n v="1282798800"/>
    <n v="1284354000"/>
    <b v="0"/>
    <b v="0"/>
    <s v="music/indie rock"/>
    <x v="1"/>
    <x v="7"/>
  </r>
  <r>
    <x v="887"/>
    <s v="Cooper LLC"/>
    <s v="Multi-layered systematic knowledgebase"/>
    <n v="7800"/>
    <n v="2289"/>
    <x v="0"/>
    <n v="0.29346153846153844"/>
    <n v="31"/>
    <n v="252"/>
    <x v="1"/>
    <s v="USD"/>
    <n v="1437109200"/>
    <n v="1441170000"/>
    <b v="0"/>
    <b v="1"/>
    <s v="theater/plays"/>
    <x v="3"/>
    <x v="3"/>
  </r>
  <r>
    <x v="888"/>
    <s v="Palmer Ltd"/>
    <s v="Reverse-engineered uniform knowledge user"/>
    <n v="5800"/>
    <n v="12174"/>
    <x v="1"/>
    <n v="2.0989655172413793"/>
    <n v="290"/>
    <n v="20"/>
    <x v="1"/>
    <s v="USD"/>
    <n v="1491886800"/>
    <n v="1493528400"/>
    <b v="0"/>
    <b v="0"/>
    <s v="theater/plays"/>
    <x v="3"/>
    <x v="3"/>
  </r>
  <r>
    <x v="889"/>
    <s v="Santos Group"/>
    <s v="Secured dynamic capacity"/>
    <n v="5600"/>
    <n v="9508"/>
    <x v="1"/>
    <n v="1.697857142857143"/>
    <n v="122"/>
    <n v="46"/>
    <x v="1"/>
    <s v="USD"/>
    <n v="1394600400"/>
    <n v="1395205200"/>
    <b v="0"/>
    <b v="1"/>
    <s v="music/electric music"/>
    <x v="1"/>
    <x v="5"/>
  </r>
  <r>
    <x v="890"/>
    <s v="Christian, Kim and Jimenez"/>
    <s v="Devolved foreground throughput"/>
    <n v="134400"/>
    <n v="155849"/>
    <x v="1"/>
    <n v="1.1595907738095239"/>
    <n v="1470"/>
    <n v="91"/>
    <x v="1"/>
    <s v="USD"/>
    <n v="1561352400"/>
    <n v="1561438800"/>
    <b v="0"/>
    <b v="0"/>
    <s v="music/indie rock"/>
    <x v="1"/>
    <x v="7"/>
  </r>
  <r>
    <x v="891"/>
    <s v="Williams, Price and Hurley"/>
    <s v="Synchronized demand-driven infrastructure"/>
    <n v="3000"/>
    <n v="7758"/>
    <x v="1"/>
    <n v="2.5859999999999999"/>
    <n v="165"/>
    <n v="18"/>
    <x v="0"/>
    <s v="CAD"/>
    <n v="1322892000"/>
    <n v="1326693600"/>
    <b v="0"/>
    <b v="0"/>
    <s v="film &amp; video/documentary"/>
    <x v="4"/>
    <x v="4"/>
  </r>
  <r>
    <x v="892"/>
    <s v="Anderson, Parks and Estrada"/>
    <s v="Realigned discrete structure"/>
    <n v="6000"/>
    <n v="13835"/>
    <x v="1"/>
    <n v="2.3058333333333332"/>
    <n v="182"/>
    <n v="33"/>
    <x v="1"/>
    <s v="USD"/>
    <n v="1274418000"/>
    <n v="1277960400"/>
    <b v="0"/>
    <b v="0"/>
    <s v="publishing/translations"/>
    <x v="5"/>
    <x v="18"/>
  </r>
  <r>
    <x v="893"/>
    <s v="Collins-Martinez"/>
    <s v="Progressive grid-enabled website"/>
    <n v="8400"/>
    <n v="10770"/>
    <x v="1"/>
    <n v="1.2821428571428573"/>
    <n v="199"/>
    <n v="42"/>
    <x v="6"/>
    <s v="EUR"/>
    <n v="1434344400"/>
    <n v="1434690000"/>
    <b v="0"/>
    <b v="1"/>
    <s v="film &amp; video/documentary"/>
    <x v="4"/>
    <x v="4"/>
  </r>
  <r>
    <x v="894"/>
    <s v="Barrett Inc"/>
    <s v="Organic cohesive neural-net"/>
    <n v="1700"/>
    <n v="3208"/>
    <x v="1"/>
    <n v="1.8870588235294117"/>
    <n v="56"/>
    <n v="30"/>
    <x v="4"/>
    <s v="GBP"/>
    <n v="1373518800"/>
    <n v="1376110800"/>
    <b v="0"/>
    <b v="1"/>
    <s v="film &amp; video/television"/>
    <x v="4"/>
    <x v="19"/>
  </r>
  <r>
    <x v="895"/>
    <s v="Adams-Rollins"/>
    <s v="Integrated demand-driven info-mediaries"/>
    <n v="159800"/>
    <n v="11108"/>
    <x v="0"/>
    <n v="6.9511889862327911E-2"/>
    <n v="107"/>
    <n v="1493"/>
    <x v="1"/>
    <s v="USD"/>
    <n v="1517637600"/>
    <n v="1518415200"/>
    <b v="0"/>
    <b v="0"/>
    <s v="theater/plays"/>
    <x v="3"/>
    <x v="3"/>
  </r>
  <r>
    <x v="896"/>
    <s v="Wright-Bryant"/>
    <s v="Reverse-engineered client-server extranet"/>
    <n v="19800"/>
    <n v="153338"/>
    <x v="1"/>
    <n v="7.7443434343434348"/>
    <n v="1460"/>
    <n v="14"/>
    <x v="2"/>
    <s v="AUD"/>
    <n v="1310619600"/>
    <n v="1310878800"/>
    <b v="0"/>
    <b v="1"/>
    <s v="food/food trucks"/>
    <x v="0"/>
    <x v="0"/>
  </r>
  <r>
    <x v="897"/>
    <s v="Berry-Cannon"/>
    <s v="Organized discrete encoding"/>
    <n v="8800"/>
    <n v="2437"/>
    <x v="0"/>
    <n v="0.27693181818181817"/>
    <n v="27"/>
    <n v="326"/>
    <x v="1"/>
    <s v="USD"/>
    <n v="1556427600"/>
    <n v="1556600400"/>
    <b v="0"/>
    <b v="0"/>
    <s v="theater/plays"/>
    <x v="3"/>
    <x v="3"/>
  </r>
  <r>
    <x v="898"/>
    <s v="Davis-Gonzalez"/>
    <s v="Balanced regional flexibility"/>
    <n v="179100"/>
    <n v="93991"/>
    <x v="0"/>
    <n v="0.52479620323841425"/>
    <n v="1221"/>
    <n v="147"/>
    <x v="1"/>
    <s v="USD"/>
    <n v="1576476000"/>
    <n v="1576994400"/>
    <b v="0"/>
    <b v="0"/>
    <s v="film &amp; video/documentary"/>
    <x v="4"/>
    <x v="4"/>
  </r>
  <r>
    <x v="899"/>
    <s v="Best-Young"/>
    <s v="Implemented multimedia time-frame"/>
    <n v="3100"/>
    <n v="12620"/>
    <x v="1"/>
    <n v="4.0709677419354842"/>
    <n v="123"/>
    <n v="25"/>
    <x v="5"/>
    <s v="CHF"/>
    <n v="1381122000"/>
    <n v="1382677200"/>
    <b v="0"/>
    <b v="0"/>
    <s v="music/jazz"/>
    <x v="1"/>
    <x v="17"/>
  </r>
  <r>
    <x v="900"/>
    <s v="Powers, Smith and Deleon"/>
    <s v="Enhanced uniform service-desk"/>
    <n v="100"/>
    <n v="2"/>
    <x v="0"/>
    <n v="0.02"/>
    <n v="1"/>
    <n v="100"/>
    <x v="1"/>
    <s v="USD"/>
    <n v="1411102800"/>
    <n v="1411189200"/>
    <b v="0"/>
    <b v="1"/>
    <s v="technology/web"/>
    <x v="2"/>
    <x v="2"/>
  </r>
  <r>
    <x v="901"/>
    <s v="Hogan Group"/>
    <s v="Versatile bottom-line definition"/>
    <n v="5600"/>
    <n v="8746"/>
    <x v="1"/>
    <n v="1.5617857142857143"/>
    <n v="159"/>
    <n v="35"/>
    <x v="1"/>
    <s v="USD"/>
    <n v="1531803600"/>
    <n v="1534654800"/>
    <b v="0"/>
    <b v="1"/>
    <s v="music/rock"/>
    <x v="1"/>
    <x v="1"/>
  </r>
  <r>
    <x v="902"/>
    <s v="Wang, Silva and Byrd"/>
    <s v="Integrated bifurcated software"/>
    <n v="1400"/>
    <n v="3534"/>
    <x v="1"/>
    <n v="2.5242857142857145"/>
    <n v="110"/>
    <n v="13"/>
    <x v="1"/>
    <s v="USD"/>
    <n v="1454133600"/>
    <n v="1457762400"/>
    <b v="0"/>
    <b v="0"/>
    <s v="technology/web"/>
    <x v="2"/>
    <x v="2"/>
  </r>
  <r>
    <x v="903"/>
    <s v="Parker-Morris"/>
    <s v="Assimilated next generation instruction set"/>
    <n v="41000"/>
    <n v="709"/>
    <x v="2"/>
    <n v="1.729268292682927E-2"/>
    <n v="14"/>
    <n v="2929"/>
    <x v="1"/>
    <s v="USD"/>
    <n v="1336194000"/>
    <n v="1337490000"/>
    <b v="0"/>
    <b v="1"/>
    <s v="publishing/nonfiction"/>
    <x v="5"/>
    <x v="9"/>
  </r>
  <r>
    <x v="904"/>
    <s v="Rodriguez, Johnson and Jackson"/>
    <s v="Digitized foreground array"/>
    <n v="6500"/>
    <n v="795"/>
    <x v="0"/>
    <n v="0.12230769230769231"/>
    <n v="16"/>
    <n v="406"/>
    <x v="1"/>
    <s v="USD"/>
    <n v="1349326800"/>
    <n v="1349672400"/>
    <b v="0"/>
    <b v="0"/>
    <s v="publishing/radio &amp; podcasts"/>
    <x v="5"/>
    <x v="15"/>
  </r>
  <r>
    <x v="905"/>
    <s v="Haynes PLC"/>
    <s v="Re-engineered clear-thinking project"/>
    <n v="7900"/>
    <n v="12955"/>
    <x v="1"/>
    <n v="1.6398734177215191"/>
    <n v="236"/>
    <n v="33"/>
    <x v="1"/>
    <s v="USD"/>
    <n v="1379566800"/>
    <n v="1379826000"/>
    <b v="0"/>
    <b v="0"/>
    <s v="theater/plays"/>
    <x v="3"/>
    <x v="3"/>
  </r>
  <r>
    <x v="906"/>
    <s v="Hayes Group"/>
    <s v="Implemented even-keeled standardization"/>
    <n v="5500"/>
    <n v="8964"/>
    <x v="1"/>
    <n v="1.6298181818181818"/>
    <n v="191"/>
    <n v="29"/>
    <x v="1"/>
    <s v="USD"/>
    <n v="1494651600"/>
    <n v="1497762000"/>
    <b v="1"/>
    <b v="1"/>
    <s v="film &amp; video/documentary"/>
    <x v="4"/>
    <x v="4"/>
  </r>
  <r>
    <x v="907"/>
    <s v="White, Pena and Calhoun"/>
    <s v="Quality-focused asymmetric adapter"/>
    <n v="9100"/>
    <n v="1843"/>
    <x v="0"/>
    <n v="0.20252747252747252"/>
    <n v="41"/>
    <n v="222"/>
    <x v="1"/>
    <s v="USD"/>
    <n v="1303880400"/>
    <n v="1304485200"/>
    <b v="0"/>
    <b v="0"/>
    <s v="theater/plays"/>
    <x v="3"/>
    <x v="3"/>
  </r>
  <r>
    <x v="908"/>
    <s v="Bryant-Pope"/>
    <s v="Networked intangible help-desk"/>
    <n v="38200"/>
    <n v="121950"/>
    <x v="1"/>
    <n v="3.1924083769633507"/>
    <n v="3934"/>
    <n v="10"/>
    <x v="1"/>
    <s v="USD"/>
    <n v="1335934800"/>
    <n v="1336885200"/>
    <b v="0"/>
    <b v="0"/>
    <s v="games/video games"/>
    <x v="6"/>
    <x v="11"/>
  </r>
  <r>
    <x v="909"/>
    <s v="Gates, Li and Thompson"/>
    <s v="Synchronized attitude-oriented frame"/>
    <n v="1800"/>
    <n v="8621"/>
    <x v="1"/>
    <n v="4.7894444444444444"/>
    <n v="80"/>
    <n v="23"/>
    <x v="0"/>
    <s v="CAD"/>
    <n v="1528088400"/>
    <n v="1530421200"/>
    <b v="0"/>
    <b v="1"/>
    <s v="theater/plays"/>
    <x v="3"/>
    <x v="3"/>
  </r>
  <r>
    <x v="910"/>
    <s v="King-Morris"/>
    <s v="Proactive incremental architecture"/>
    <n v="154500"/>
    <n v="30215"/>
    <x v="3"/>
    <n v="0.19556634304207121"/>
    <n v="296"/>
    <n v="522"/>
    <x v="1"/>
    <s v="USD"/>
    <n v="1421906400"/>
    <n v="1421992800"/>
    <b v="0"/>
    <b v="0"/>
    <s v="theater/plays"/>
    <x v="3"/>
    <x v="3"/>
  </r>
  <r>
    <x v="911"/>
    <s v="Carter, Cole and Curtis"/>
    <s v="Cloned responsive standardization"/>
    <n v="5800"/>
    <n v="11539"/>
    <x v="1"/>
    <n v="1.9894827586206896"/>
    <n v="462"/>
    <n v="13"/>
    <x v="1"/>
    <s v="USD"/>
    <n v="1568005200"/>
    <n v="1568178000"/>
    <b v="1"/>
    <b v="0"/>
    <s v="technology/web"/>
    <x v="2"/>
    <x v="2"/>
  </r>
  <r>
    <x v="912"/>
    <s v="Sanchez-Parsons"/>
    <s v="Reduced bifurcated pricing structure"/>
    <n v="1800"/>
    <n v="14310"/>
    <x v="1"/>
    <n v="7.95"/>
    <n v="179"/>
    <n v="10"/>
    <x v="1"/>
    <s v="USD"/>
    <n v="1346821200"/>
    <n v="1347944400"/>
    <b v="1"/>
    <b v="0"/>
    <s v="film &amp; video/drama"/>
    <x v="4"/>
    <x v="6"/>
  </r>
  <r>
    <x v="913"/>
    <s v="Rivera-Pearson"/>
    <s v="Re-engineered asymmetric challenge"/>
    <n v="70200"/>
    <n v="35536"/>
    <x v="0"/>
    <n v="0.50621082621082625"/>
    <n v="523"/>
    <n v="134"/>
    <x v="2"/>
    <s v="AUD"/>
    <n v="1557637200"/>
    <n v="1558760400"/>
    <b v="0"/>
    <b v="0"/>
    <s v="film &amp; video/drama"/>
    <x v="4"/>
    <x v="6"/>
  </r>
  <r>
    <x v="914"/>
    <s v="Ramirez, Padilla and Barrera"/>
    <s v="Diverse client-driven conglomeration"/>
    <n v="6400"/>
    <n v="3676"/>
    <x v="0"/>
    <n v="0.57437499999999997"/>
    <n v="141"/>
    <n v="45"/>
    <x v="4"/>
    <s v="GBP"/>
    <n v="1375592400"/>
    <n v="1376629200"/>
    <b v="0"/>
    <b v="0"/>
    <s v="theater/plays"/>
    <x v="3"/>
    <x v="3"/>
  </r>
  <r>
    <x v="915"/>
    <s v="Riggs Group"/>
    <s v="Configurable upward-trending solution"/>
    <n v="125900"/>
    <n v="195936"/>
    <x v="1"/>
    <n v="1.5562827640984909"/>
    <n v="1866"/>
    <n v="67"/>
    <x v="4"/>
    <s v="GBP"/>
    <n v="1503982800"/>
    <n v="1504760400"/>
    <b v="0"/>
    <b v="0"/>
    <s v="film &amp; video/television"/>
    <x v="4"/>
    <x v="19"/>
  </r>
  <r>
    <x v="916"/>
    <s v="Clements Ltd"/>
    <s v="Persistent bandwidth-monitored framework"/>
    <n v="3700"/>
    <n v="1343"/>
    <x v="0"/>
    <n v="0.36297297297297298"/>
    <n v="52"/>
    <n v="71"/>
    <x v="1"/>
    <s v="USD"/>
    <n v="1418882400"/>
    <n v="1419660000"/>
    <b v="0"/>
    <b v="0"/>
    <s v="photography/photography books"/>
    <x v="7"/>
    <x v="14"/>
  </r>
  <r>
    <x v="917"/>
    <s v="Cooper Inc"/>
    <s v="Polarized discrete product"/>
    <n v="3600"/>
    <n v="2097"/>
    <x v="2"/>
    <n v="0.58250000000000002"/>
    <n v="27"/>
    <n v="133"/>
    <x v="4"/>
    <s v="GBP"/>
    <n v="1309237200"/>
    <n v="1311310800"/>
    <b v="0"/>
    <b v="1"/>
    <s v="film &amp; video/shorts"/>
    <x v="4"/>
    <x v="12"/>
  </r>
  <r>
    <x v="918"/>
    <s v="Jones-Gonzalez"/>
    <s v="Seamless dynamic website"/>
    <n v="3800"/>
    <n v="9021"/>
    <x v="1"/>
    <n v="2.3739473684210526"/>
    <n v="156"/>
    <n v="24"/>
    <x v="5"/>
    <s v="CHF"/>
    <n v="1343365200"/>
    <n v="1344315600"/>
    <b v="0"/>
    <b v="0"/>
    <s v="publishing/radio &amp; podcasts"/>
    <x v="5"/>
    <x v="15"/>
  </r>
  <r>
    <x v="919"/>
    <s v="Fox Ltd"/>
    <s v="Extended multimedia firmware"/>
    <n v="35600"/>
    <n v="20915"/>
    <x v="0"/>
    <n v="0.58750000000000002"/>
    <n v="225"/>
    <n v="158"/>
    <x v="2"/>
    <s v="AUD"/>
    <n v="1507957200"/>
    <n v="1510725600"/>
    <b v="0"/>
    <b v="1"/>
    <s v="theater/plays"/>
    <x v="3"/>
    <x v="3"/>
  </r>
  <r>
    <x v="920"/>
    <s v="Green, Murphy and Webb"/>
    <s v="Versatile directional project"/>
    <n v="5300"/>
    <n v="9676"/>
    <x v="1"/>
    <n v="1.8256603773584905"/>
    <n v="255"/>
    <n v="21"/>
    <x v="1"/>
    <s v="USD"/>
    <n v="1549519200"/>
    <n v="1551247200"/>
    <b v="1"/>
    <b v="0"/>
    <s v="film &amp; video/animation"/>
    <x v="4"/>
    <x v="10"/>
  </r>
  <r>
    <x v="921"/>
    <s v="Stevenson PLC"/>
    <s v="Profound directional knowledge user"/>
    <n v="160400"/>
    <n v="1210"/>
    <x v="0"/>
    <n v="7.5436408977556111E-3"/>
    <n v="38"/>
    <n v="4221"/>
    <x v="1"/>
    <s v="USD"/>
    <n v="1329026400"/>
    <n v="1330236000"/>
    <b v="0"/>
    <b v="0"/>
    <s v="technology/web"/>
    <x v="2"/>
    <x v="2"/>
  </r>
  <r>
    <x v="922"/>
    <s v="Soto-Anthony"/>
    <s v="Ameliorated logistical capability"/>
    <n v="51400"/>
    <n v="90440"/>
    <x v="1"/>
    <n v="1.7595330739299611"/>
    <n v="2261"/>
    <n v="23"/>
    <x v="1"/>
    <s v="USD"/>
    <n v="1544335200"/>
    <n v="1545112800"/>
    <b v="0"/>
    <b v="1"/>
    <s v="music/world music"/>
    <x v="1"/>
    <x v="21"/>
  </r>
  <r>
    <x v="923"/>
    <s v="Wise and Sons"/>
    <s v="Sharable discrete definition"/>
    <n v="1700"/>
    <n v="4044"/>
    <x v="1"/>
    <n v="2.3788235294117648"/>
    <n v="40"/>
    <n v="43"/>
    <x v="1"/>
    <s v="USD"/>
    <n v="1279083600"/>
    <n v="1279170000"/>
    <b v="0"/>
    <b v="0"/>
    <s v="theater/plays"/>
    <x v="3"/>
    <x v="3"/>
  </r>
  <r>
    <x v="924"/>
    <s v="Butler-Barr"/>
    <s v="User-friendly next generation core"/>
    <n v="39400"/>
    <n v="192292"/>
    <x v="1"/>
    <n v="4.8805076142131982"/>
    <n v="2289"/>
    <n v="17"/>
    <x v="6"/>
    <s v="EUR"/>
    <n v="1572498000"/>
    <n v="1573452000"/>
    <b v="0"/>
    <b v="0"/>
    <s v="theater/plays"/>
    <x v="3"/>
    <x v="3"/>
  </r>
  <r>
    <x v="925"/>
    <s v="Wilson, Jefferson and Anderson"/>
    <s v="Profit-focused empowering system engine"/>
    <n v="3000"/>
    <n v="6722"/>
    <x v="1"/>
    <n v="2.2406666666666668"/>
    <n v="65"/>
    <n v="46"/>
    <x v="1"/>
    <s v="USD"/>
    <n v="1506056400"/>
    <n v="1507093200"/>
    <b v="0"/>
    <b v="0"/>
    <s v="theater/plays"/>
    <x v="3"/>
    <x v="3"/>
  </r>
  <r>
    <x v="926"/>
    <s v="Brown-Oliver"/>
    <s v="Synchronized cohesive encoding"/>
    <n v="8700"/>
    <n v="1577"/>
    <x v="0"/>
    <n v="0.18126436781609195"/>
    <n v="15"/>
    <n v="580"/>
    <x v="1"/>
    <s v="USD"/>
    <n v="1463029200"/>
    <n v="1463374800"/>
    <b v="0"/>
    <b v="0"/>
    <s v="food/food trucks"/>
    <x v="0"/>
    <x v="0"/>
  </r>
  <r>
    <x v="927"/>
    <s v="Davis-Gardner"/>
    <s v="Synergistic dynamic utilization"/>
    <n v="7200"/>
    <n v="3301"/>
    <x v="0"/>
    <n v="0.45847222222222223"/>
    <n v="37"/>
    <n v="195"/>
    <x v="1"/>
    <s v="USD"/>
    <n v="1342069200"/>
    <n v="1344574800"/>
    <b v="0"/>
    <b v="0"/>
    <s v="theater/plays"/>
    <x v="3"/>
    <x v="3"/>
  </r>
  <r>
    <x v="928"/>
    <s v="Dawson Group"/>
    <s v="Triple-buffered bi-directional model"/>
    <n v="167400"/>
    <n v="196386"/>
    <x v="1"/>
    <n v="1.1731541218637993"/>
    <n v="3777"/>
    <n v="44"/>
    <x v="6"/>
    <s v="EUR"/>
    <n v="1388296800"/>
    <n v="1389074400"/>
    <b v="0"/>
    <b v="0"/>
    <s v="technology/web"/>
    <x v="2"/>
    <x v="2"/>
  </r>
  <r>
    <x v="929"/>
    <s v="Turner-Terrell"/>
    <s v="Polarized tertiary function"/>
    <n v="5500"/>
    <n v="11952"/>
    <x v="1"/>
    <n v="2.173090909090909"/>
    <n v="184"/>
    <n v="30"/>
    <x v="4"/>
    <s v="GBP"/>
    <n v="1493787600"/>
    <n v="1494997200"/>
    <b v="0"/>
    <b v="0"/>
    <s v="theater/plays"/>
    <x v="3"/>
    <x v="3"/>
  </r>
  <r>
    <x v="930"/>
    <s v="Hall, Buchanan and Benton"/>
    <s v="Configurable fault-tolerant structure"/>
    <n v="3500"/>
    <n v="3930"/>
    <x v="1"/>
    <n v="1.1228571428571428"/>
    <n v="85"/>
    <n v="41"/>
    <x v="1"/>
    <s v="USD"/>
    <n v="1424844000"/>
    <n v="1425448800"/>
    <b v="0"/>
    <b v="1"/>
    <s v="theater/plays"/>
    <x v="3"/>
    <x v="3"/>
  </r>
  <r>
    <x v="931"/>
    <s v="Lowery, Hayden and Cruz"/>
    <s v="Digitized 24/7 budgetary management"/>
    <n v="7900"/>
    <n v="5729"/>
    <x v="0"/>
    <n v="0.72518987341772156"/>
    <n v="112"/>
    <n v="71"/>
    <x v="1"/>
    <s v="USD"/>
    <n v="1403931600"/>
    <n v="1404104400"/>
    <b v="0"/>
    <b v="1"/>
    <s v="theater/plays"/>
    <x v="3"/>
    <x v="3"/>
  </r>
  <r>
    <x v="932"/>
    <s v="Mora, Miller and Harper"/>
    <s v="Stand-alone zero tolerance algorithm"/>
    <n v="2300"/>
    <n v="4883"/>
    <x v="1"/>
    <n v="2.1230434782608696"/>
    <n v="144"/>
    <n v="16"/>
    <x v="1"/>
    <s v="USD"/>
    <n v="1394514000"/>
    <n v="1394773200"/>
    <b v="0"/>
    <b v="0"/>
    <s v="music/rock"/>
    <x v="1"/>
    <x v="1"/>
  </r>
  <r>
    <x v="933"/>
    <s v="Espinoza Group"/>
    <s v="Implemented tangible support"/>
    <n v="73000"/>
    <n v="175015"/>
    <x v="1"/>
    <n v="2.3974657534246577"/>
    <n v="1902"/>
    <n v="38"/>
    <x v="1"/>
    <s v="USD"/>
    <n v="1365397200"/>
    <n v="1366520400"/>
    <b v="0"/>
    <b v="0"/>
    <s v="theater/plays"/>
    <x v="3"/>
    <x v="3"/>
  </r>
  <r>
    <x v="934"/>
    <s v="Davis, Crawford and Lopez"/>
    <s v="Reactive radical framework"/>
    <n v="6200"/>
    <n v="11280"/>
    <x v="1"/>
    <n v="1.8193548387096774"/>
    <n v="105"/>
    <n v="59"/>
    <x v="1"/>
    <s v="USD"/>
    <n v="1456120800"/>
    <n v="1456639200"/>
    <b v="0"/>
    <b v="0"/>
    <s v="theater/plays"/>
    <x v="3"/>
    <x v="3"/>
  </r>
  <r>
    <x v="935"/>
    <s v="Richards, Stevens and Fleming"/>
    <s v="Object-based full-range knowledge user"/>
    <n v="6100"/>
    <n v="10012"/>
    <x v="1"/>
    <n v="1.6413114754098361"/>
    <n v="132"/>
    <n v="46"/>
    <x v="1"/>
    <s v="USD"/>
    <n v="1437714000"/>
    <n v="1438318800"/>
    <b v="0"/>
    <b v="0"/>
    <s v="theater/plays"/>
    <x v="3"/>
    <x v="3"/>
  </r>
  <r>
    <x v="936"/>
    <s v="Brown Ltd"/>
    <s v="Enhanced composite contingency"/>
    <n v="103200"/>
    <n v="1690"/>
    <x v="0"/>
    <n v="1.6375968992248063E-2"/>
    <n v="21"/>
    <n v="4914"/>
    <x v="1"/>
    <s v="USD"/>
    <n v="1563771600"/>
    <n v="1564030800"/>
    <b v="1"/>
    <b v="0"/>
    <s v="theater/plays"/>
    <x v="3"/>
    <x v="3"/>
  </r>
  <r>
    <x v="937"/>
    <s v="Tapia, Sandoval and Hurley"/>
    <s v="Cloned fresh-thinking model"/>
    <n v="171000"/>
    <n v="84891"/>
    <x v="3"/>
    <n v="0.49643859649122807"/>
    <n v="976"/>
    <n v="175"/>
    <x v="1"/>
    <s v="USD"/>
    <n v="1448517600"/>
    <n v="1449295200"/>
    <b v="0"/>
    <b v="0"/>
    <s v="film &amp; video/documentary"/>
    <x v="4"/>
    <x v="4"/>
  </r>
  <r>
    <x v="938"/>
    <s v="Allen Inc"/>
    <s v="Total dedicated benchmark"/>
    <n v="9200"/>
    <n v="10093"/>
    <x v="1"/>
    <n v="1.0970652173913042"/>
    <n v="96"/>
    <n v="96"/>
    <x v="1"/>
    <s v="USD"/>
    <n v="1528779600"/>
    <n v="1531890000"/>
    <b v="0"/>
    <b v="1"/>
    <s v="publishing/fiction"/>
    <x v="5"/>
    <x v="13"/>
  </r>
  <r>
    <x v="939"/>
    <s v="Williams, Johnson and Campbell"/>
    <s v="Streamlined human-resource Graphic Interface"/>
    <n v="7800"/>
    <n v="3839"/>
    <x v="0"/>
    <n v="0.49217948717948717"/>
    <n v="67"/>
    <n v="116"/>
    <x v="1"/>
    <s v="USD"/>
    <n v="1304744400"/>
    <n v="1306213200"/>
    <b v="0"/>
    <b v="1"/>
    <s v="games/video games"/>
    <x v="6"/>
    <x v="11"/>
  </r>
  <r>
    <x v="940"/>
    <s v="Wiggins Ltd"/>
    <s v="Upgradable analyzing core"/>
    <n v="9900"/>
    <n v="6161"/>
    <x v="2"/>
    <n v="0.62232323232323228"/>
    <n v="66"/>
    <n v="150"/>
    <x v="0"/>
    <s v="CAD"/>
    <n v="1354341600"/>
    <n v="1356242400"/>
    <b v="0"/>
    <b v="0"/>
    <s v="technology/web"/>
    <x v="2"/>
    <x v="2"/>
  </r>
  <r>
    <x v="941"/>
    <s v="Luna-Horne"/>
    <s v="Profound exuding pricing structure"/>
    <n v="43000"/>
    <n v="5615"/>
    <x v="0"/>
    <n v="0.1305813953488372"/>
    <n v="78"/>
    <n v="551"/>
    <x v="1"/>
    <s v="USD"/>
    <n v="1294552800"/>
    <n v="1297576800"/>
    <b v="1"/>
    <b v="0"/>
    <s v="theater/plays"/>
    <x v="3"/>
    <x v="3"/>
  </r>
  <r>
    <x v="942"/>
    <s v="Allen Inc"/>
    <s v="Horizontal optimizing model"/>
    <n v="9600"/>
    <n v="6205"/>
    <x v="0"/>
    <n v="0.64635416666666667"/>
    <n v="67"/>
    <n v="143"/>
    <x v="2"/>
    <s v="AUD"/>
    <n v="1295935200"/>
    <n v="1296194400"/>
    <b v="0"/>
    <b v="0"/>
    <s v="theater/plays"/>
    <x v="3"/>
    <x v="3"/>
  </r>
  <r>
    <x v="943"/>
    <s v="Peterson, Gonzalez and Spencer"/>
    <s v="Synchronized fault-tolerant algorithm"/>
    <n v="7500"/>
    <n v="11969"/>
    <x v="1"/>
    <n v="1.5958666666666668"/>
    <n v="114"/>
    <n v="66"/>
    <x v="1"/>
    <s v="USD"/>
    <n v="1411534800"/>
    <n v="1414558800"/>
    <b v="0"/>
    <b v="0"/>
    <s v="food/food trucks"/>
    <x v="0"/>
    <x v="0"/>
  </r>
  <r>
    <x v="944"/>
    <s v="Walter Inc"/>
    <s v="Streamlined 5thgeneration intranet"/>
    <n v="10000"/>
    <n v="8142"/>
    <x v="0"/>
    <n v="0.81420000000000003"/>
    <n v="263"/>
    <n v="38"/>
    <x v="2"/>
    <s v="AUD"/>
    <n v="1486706400"/>
    <n v="1488348000"/>
    <b v="0"/>
    <b v="0"/>
    <s v="photography/photography books"/>
    <x v="7"/>
    <x v="14"/>
  </r>
  <r>
    <x v="945"/>
    <s v="Sanders, Farley and Huffman"/>
    <s v="Cross-group clear-thinking task-force"/>
    <n v="172000"/>
    <n v="55805"/>
    <x v="0"/>
    <n v="0.32444767441860467"/>
    <n v="1691"/>
    <n v="102"/>
    <x v="1"/>
    <s v="USD"/>
    <n v="1333602000"/>
    <n v="1334898000"/>
    <b v="1"/>
    <b v="0"/>
    <s v="photography/photography books"/>
    <x v="7"/>
    <x v="14"/>
  </r>
  <r>
    <x v="946"/>
    <s v="Hall, Holmes and Walker"/>
    <s v="Public-key bandwidth-monitored intranet"/>
    <n v="153700"/>
    <n v="15238"/>
    <x v="0"/>
    <n v="9.9141184124918666E-2"/>
    <n v="181"/>
    <n v="849"/>
    <x v="1"/>
    <s v="USD"/>
    <n v="1308200400"/>
    <n v="1308373200"/>
    <b v="0"/>
    <b v="0"/>
    <s v="theater/plays"/>
    <x v="3"/>
    <x v="3"/>
  </r>
  <r>
    <x v="947"/>
    <s v="Smith-Powell"/>
    <s v="Upgradable clear-thinking hardware"/>
    <n v="3600"/>
    <n v="961"/>
    <x v="0"/>
    <n v="0.26694444444444443"/>
    <n v="13"/>
    <n v="277"/>
    <x v="1"/>
    <s v="USD"/>
    <n v="1411707600"/>
    <n v="1412312400"/>
    <b v="0"/>
    <b v="0"/>
    <s v="theater/plays"/>
    <x v="3"/>
    <x v="3"/>
  </r>
  <r>
    <x v="948"/>
    <s v="Smith-Hill"/>
    <s v="Integrated holistic paradigm"/>
    <n v="9400"/>
    <n v="5918"/>
    <x v="3"/>
    <n v="0.62957446808510642"/>
    <n v="160"/>
    <n v="59"/>
    <x v="1"/>
    <s v="USD"/>
    <n v="1418364000"/>
    <n v="1419228000"/>
    <b v="1"/>
    <b v="1"/>
    <s v="film &amp; video/documentary"/>
    <x v="4"/>
    <x v="4"/>
  </r>
  <r>
    <x v="949"/>
    <s v="Wright LLC"/>
    <s v="Seamless clear-thinking conglomeration"/>
    <n v="5900"/>
    <n v="9520"/>
    <x v="1"/>
    <n v="1.6135593220338984"/>
    <n v="203"/>
    <n v="29"/>
    <x v="1"/>
    <s v="USD"/>
    <n v="1429333200"/>
    <n v="1430974800"/>
    <b v="0"/>
    <b v="0"/>
    <s v="technology/web"/>
    <x v="2"/>
    <x v="2"/>
  </r>
  <r>
    <x v="950"/>
    <s v="Williams, Orozco and Gomez"/>
    <s v="Persistent content-based methodology"/>
    <n v="100"/>
    <n v="5"/>
    <x v="0"/>
    <n v="0.05"/>
    <n v="1"/>
    <n v="100"/>
    <x v="1"/>
    <s v="USD"/>
    <n v="1555390800"/>
    <n v="1555822800"/>
    <b v="0"/>
    <b v="1"/>
    <s v="theater/plays"/>
    <x v="3"/>
    <x v="3"/>
  </r>
  <r>
    <x v="951"/>
    <s v="Peterson Ltd"/>
    <s v="Re-engineered 24hour matrix"/>
    <n v="14500"/>
    <n v="159056"/>
    <x v="1"/>
    <n v="10.969379310344827"/>
    <n v="1559"/>
    <n v="9"/>
    <x v="1"/>
    <s v="USD"/>
    <n v="1482732000"/>
    <n v="1482818400"/>
    <b v="0"/>
    <b v="1"/>
    <s v="music/rock"/>
    <x v="1"/>
    <x v="1"/>
  </r>
  <r>
    <x v="952"/>
    <s v="Cummings-Hayes"/>
    <s v="Virtual multi-tasking core"/>
    <n v="145500"/>
    <n v="101987"/>
    <x v="3"/>
    <n v="0.70094158075601376"/>
    <n v="2266"/>
    <n v="64"/>
    <x v="1"/>
    <s v="USD"/>
    <n v="1470718800"/>
    <n v="1471928400"/>
    <b v="0"/>
    <b v="0"/>
    <s v="film &amp; video/documentary"/>
    <x v="4"/>
    <x v="4"/>
  </r>
  <r>
    <x v="953"/>
    <s v="Boyle Ltd"/>
    <s v="Streamlined fault-tolerant conglomeration"/>
    <n v="3300"/>
    <n v="1980"/>
    <x v="0"/>
    <n v="0.6"/>
    <n v="21"/>
    <n v="157"/>
    <x v="1"/>
    <s v="USD"/>
    <n v="1450591200"/>
    <n v="1453701600"/>
    <b v="0"/>
    <b v="1"/>
    <s v="film &amp; video/science fiction"/>
    <x v="4"/>
    <x v="22"/>
  </r>
  <r>
    <x v="954"/>
    <s v="Henderson, Parker and Diaz"/>
    <s v="Enterprise-wide client-driven policy"/>
    <n v="42600"/>
    <n v="156384"/>
    <x v="1"/>
    <n v="3.6709859154929578"/>
    <n v="1548"/>
    <n v="28"/>
    <x v="2"/>
    <s v="AUD"/>
    <n v="1348290000"/>
    <n v="1350363600"/>
    <b v="0"/>
    <b v="0"/>
    <s v="technology/web"/>
    <x v="2"/>
    <x v="2"/>
  </r>
  <r>
    <x v="955"/>
    <s v="Moss-Obrien"/>
    <s v="Function-based next generation emulation"/>
    <n v="700"/>
    <n v="7763"/>
    <x v="1"/>
    <n v="11.09"/>
    <n v="80"/>
    <n v="9"/>
    <x v="1"/>
    <s v="USD"/>
    <n v="1353823200"/>
    <n v="1353996000"/>
    <b v="0"/>
    <b v="0"/>
    <s v="theater/plays"/>
    <x v="3"/>
    <x v="3"/>
  </r>
  <r>
    <x v="956"/>
    <s v="Wood Inc"/>
    <s v="Re-engineered composite focus group"/>
    <n v="187600"/>
    <n v="35698"/>
    <x v="0"/>
    <n v="0.19028784648187633"/>
    <n v="830"/>
    <n v="226"/>
    <x v="1"/>
    <s v="USD"/>
    <n v="1450764000"/>
    <n v="1451109600"/>
    <b v="0"/>
    <b v="0"/>
    <s v="film &amp; video/science fiction"/>
    <x v="4"/>
    <x v="22"/>
  </r>
  <r>
    <x v="957"/>
    <s v="Riley, Cohen and Goodman"/>
    <s v="Profound mission-critical function"/>
    <n v="9800"/>
    <n v="12434"/>
    <x v="1"/>
    <n v="1.2687755102040816"/>
    <n v="131"/>
    <n v="75"/>
    <x v="1"/>
    <s v="USD"/>
    <n v="1329372000"/>
    <n v="1329631200"/>
    <b v="0"/>
    <b v="0"/>
    <s v="theater/plays"/>
    <x v="3"/>
    <x v="3"/>
  </r>
  <r>
    <x v="958"/>
    <s v="Green, Robinson and Ho"/>
    <s v="De-engineered zero-defect open system"/>
    <n v="1100"/>
    <n v="8081"/>
    <x v="1"/>
    <n v="7.3463636363636367"/>
    <n v="112"/>
    <n v="10"/>
    <x v="1"/>
    <s v="USD"/>
    <n v="1277096400"/>
    <n v="1278997200"/>
    <b v="0"/>
    <b v="0"/>
    <s v="film &amp; video/animation"/>
    <x v="4"/>
    <x v="10"/>
  </r>
  <r>
    <x v="959"/>
    <s v="Black-Graham"/>
    <s v="Operative hybrid utilization"/>
    <n v="145000"/>
    <n v="6631"/>
    <x v="0"/>
    <n v="4.5731034482758622E-2"/>
    <n v="130"/>
    <n v="1115"/>
    <x v="1"/>
    <s v="USD"/>
    <n v="1277701200"/>
    <n v="1280120400"/>
    <b v="0"/>
    <b v="0"/>
    <s v="publishing/translations"/>
    <x v="5"/>
    <x v="18"/>
  </r>
  <r>
    <x v="960"/>
    <s v="Robbins Group"/>
    <s v="Function-based interactive matrix"/>
    <n v="5500"/>
    <n v="4678"/>
    <x v="0"/>
    <n v="0.85054545454545449"/>
    <n v="55"/>
    <n v="100"/>
    <x v="1"/>
    <s v="USD"/>
    <n v="1454911200"/>
    <n v="1458104400"/>
    <b v="0"/>
    <b v="0"/>
    <s v="technology/web"/>
    <x v="2"/>
    <x v="2"/>
  </r>
  <r>
    <x v="961"/>
    <s v="Mason, Case and May"/>
    <s v="Optimized content-based collaboration"/>
    <n v="5700"/>
    <n v="6800"/>
    <x v="1"/>
    <n v="1.1929824561403508"/>
    <n v="155"/>
    <n v="37"/>
    <x v="1"/>
    <s v="USD"/>
    <n v="1297922400"/>
    <n v="1298268000"/>
    <b v="0"/>
    <b v="0"/>
    <s v="publishing/translations"/>
    <x v="5"/>
    <x v="18"/>
  </r>
  <r>
    <x v="962"/>
    <s v="Harris, Russell and Mitchell"/>
    <s v="User-centric cohesive policy"/>
    <n v="3600"/>
    <n v="10657"/>
    <x v="1"/>
    <n v="2.9602777777777778"/>
    <n v="266"/>
    <n v="14"/>
    <x v="1"/>
    <s v="USD"/>
    <n v="1384408800"/>
    <n v="1386223200"/>
    <b v="0"/>
    <b v="0"/>
    <s v="food/food trucks"/>
    <x v="0"/>
    <x v="0"/>
  </r>
  <r>
    <x v="963"/>
    <s v="Rodriguez-Robinson"/>
    <s v="Ergonomic methodical hub"/>
    <n v="5900"/>
    <n v="4997"/>
    <x v="0"/>
    <n v="0.84694915254237291"/>
    <n v="114"/>
    <n v="52"/>
    <x v="6"/>
    <s v="EUR"/>
    <n v="1299304800"/>
    <n v="1299823200"/>
    <b v="0"/>
    <b v="1"/>
    <s v="photography/photography books"/>
    <x v="7"/>
    <x v="14"/>
  </r>
  <r>
    <x v="964"/>
    <s v="Peck, Higgins and Smith"/>
    <s v="Devolved disintermediate encryption"/>
    <n v="3700"/>
    <n v="13164"/>
    <x v="1"/>
    <n v="3.5578378378378379"/>
    <n v="155"/>
    <n v="24"/>
    <x v="1"/>
    <s v="USD"/>
    <n v="1431320400"/>
    <n v="1431752400"/>
    <b v="0"/>
    <b v="0"/>
    <s v="theater/plays"/>
    <x v="3"/>
    <x v="3"/>
  </r>
  <r>
    <x v="965"/>
    <s v="Nunez-King"/>
    <s v="Phased clear-thinking policy"/>
    <n v="2200"/>
    <n v="8501"/>
    <x v="1"/>
    <n v="3.8640909090909092"/>
    <n v="207"/>
    <n v="11"/>
    <x v="4"/>
    <s v="GBP"/>
    <n v="1264399200"/>
    <n v="1267855200"/>
    <b v="0"/>
    <b v="0"/>
    <s v="music/rock"/>
    <x v="1"/>
    <x v="1"/>
  </r>
  <r>
    <x v="966"/>
    <s v="Davis and Sons"/>
    <s v="Seamless solution-oriented capacity"/>
    <n v="1700"/>
    <n v="13468"/>
    <x v="1"/>
    <n v="7.9223529411764702"/>
    <n v="245"/>
    <n v="7"/>
    <x v="1"/>
    <s v="USD"/>
    <n v="1497502800"/>
    <n v="1497675600"/>
    <b v="0"/>
    <b v="0"/>
    <s v="theater/plays"/>
    <x v="3"/>
    <x v="3"/>
  </r>
  <r>
    <x v="967"/>
    <s v="Howard-Douglas"/>
    <s v="Organized human-resource attitude"/>
    <n v="88400"/>
    <n v="121138"/>
    <x v="1"/>
    <n v="1.3703393665158372"/>
    <n v="1573"/>
    <n v="56"/>
    <x v="1"/>
    <s v="USD"/>
    <n v="1333688400"/>
    <n v="1336885200"/>
    <b v="0"/>
    <b v="0"/>
    <s v="music/world music"/>
    <x v="1"/>
    <x v="21"/>
  </r>
  <r>
    <x v="968"/>
    <s v="Gonzalez-White"/>
    <s v="Open-architected disintermediate budgetary management"/>
    <n v="2400"/>
    <n v="8117"/>
    <x v="1"/>
    <n v="3.3820833333333336"/>
    <n v="114"/>
    <n v="21"/>
    <x v="1"/>
    <s v="USD"/>
    <n v="1293861600"/>
    <n v="1295157600"/>
    <b v="0"/>
    <b v="0"/>
    <s v="food/food trucks"/>
    <x v="0"/>
    <x v="0"/>
  </r>
  <r>
    <x v="969"/>
    <s v="Lopez-King"/>
    <s v="Multi-lateral radical solution"/>
    <n v="7900"/>
    <n v="8550"/>
    <x v="1"/>
    <n v="1.0822784810126582"/>
    <n v="93"/>
    <n v="85"/>
    <x v="1"/>
    <s v="USD"/>
    <n v="1576994400"/>
    <n v="1577599200"/>
    <b v="0"/>
    <b v="0"/>
    <s v="theater/plays"/>
    <x v="3"/>
    <x v="3"/>
  </r>
  <r>
    <x v="970"/>
    <s v="Glover-Nelson"/>
    <s v="Inverse context-sensitive info-mediaries"/>
    <n v="94900"/>
    <n v="57659"/>
    <x v="0"/>
    <n v="0.60757639620653314"/>
    <n v="594"/>
    <n v="160"/>
    <x v="1"/>
    <s v="USD"/>
    <n v="1304917200"/>
    <n v="1305003600"/>
    <b v="0"/>
    <b v="0"/>
    <s v="theater/plays"/>
    <x v="3"/>
    <x v="3"/>
  </r>
  <r>
    <x v="971"/>
    <s v="Garner and Sons"/>
    <s v="Versatile neutral workforce"/>
    <n v="5100"/>
    <n v="1414"/>
    <x v="0"/>
    <n v="0.27725490196078434"/>
    <n v="24"/>
    <n v="213"/>
    <x v="1"/>
    <s v="USD"/>
    <n v="1381208400"/>
    <n v="1381726800"/>
    <b v="0"/>
    <b v="0"/>
    <s v="film &amp; video/television"/>
    <x v="4"/>
    <x v="19"/>
  </r>
  <r>
    <x v="972"/>
    <s v="Sellers, Roach and Garrison"/>
    <s v="Multi-tiered systematic knowledge user"/>
    <n v="42700"/>
    <n v="97524"/>
    <x v="1"/>
    <n v="2.283934426229508"/>
    <n v="1681"/>
    <n v="25"/>
    <x v="1"/>
    <s v="USD"/>
    <n v="1401685200"/>
    <n v="1402462800"/>
    <b v="0"/>
    <b v="1"/>
    <s v="technology/web"/>
    <x v="2"/>
    <x v="2"/>
  </r>
  <r>
    <x v="973"/>
    <s v="Herrera, Bennett and Silva"/>
    <s v="Programmable multi-state algorithm"/>
    <n v="121100"/>
    <n v="26176"/>
    <x v="0"/>
    <n v="0.21615194054500414"/>
    <n v="252"/>
    <n v="481"/>
    <x v="1"/>
    <s v="USD"/>
    <n v="1291960800"/>
    <n v="1292133600"/>
    <b v="0"/>
    <b v="1"/>
    <s v="theater/plays"/>
    <x v="3"/>
    <x v="3"/>
  </r>
  <r>
    <x v="974"/>
    <s v="Thomas, Clay and Mendoza"/>
    <s v="Multi-channeled reciprocal interface"/>
    <n v="800"/>
    <n v="2991"/>
    <x v="1"/>
    <n v="3.73875"/>
    <n v="32"/>
    <n v="25"/>
    <x v="1"/>
    <s v="USD"/>
    <n v="1368853200"/>
    <n v="1368939600"/>
    <b v="0"/>
    <b v="0"/>
    <s v="music/indie rock"/>
    <x v="1"/>
    <x v="7"/>
  </r>
  <r>
    <x v="975"/>
    <s v="Ayala Group"/>
    <s v="Right-sized maximized migration"/>
    <n v="5400"/>
    <n v="8366"/>
    <x v="1"/>
    <n v="1.5492592592592593"/>
    <n v="135"/>
    <n v="40"/>
    <x v="1"/>
    <s v="USD"/>
    <n v="1448776800"/>
    <n v="1452146400"/>
    <b v="0"/>
    <b v="1"/>
    <s v="theater/plays"/>
    <x v="3"/>
    <x v="3"/>
  </r>
  <r>
    <x v="976"/>
    <s v="Huerta, Roberts and Dickerson"/>
    <s v="Self-enabling value-added artificial intelligence"/>
    <n v="4000"/>
    <n v="12886"/>
    <x v="1"/>
    <n v="3.2214999999999998"/>
    <n v="140"/>
    <n v="29"/>
    <x v="1"/>
    <s v="USD"/>
    <n v="1296194400"/>
    <n v="1296712800"/>
    <b v="0"/>
    <b v="1"/>
    <s v="theater/plays"/>
    <x v="3"/>
    <x v="3"/>
  </r>
  <r>
    <x v="977"/>
    <s v="Johnson Group"/>
    <s v="Vision-oriented interactive solution"/>
    <n v="7000"/>
    <n v="5177"/>
    <x v="0"/>
    <n v="0.73957142857142855"/>
    <n v="67"/>
    <n v="104"/>
    <x v="1"/>
    <s v="USD"/>
    <n v="1517983200"/>
    <n v="1520748000"/>
    <b v="0"/>
    <b v="0"/>
    <s v="food/food trucks"/>
    <x v="0"/>
    <x v="0"/>
  </r>
  <r>
    <x v="978"/>
    <s v="Bailey, Nguyen and Martinez"/>
    <s v="Fundamental user-facing productivity"/>
    <n v="1000"/>
    <n v="8641"/>
    <x v="1"/>
    <n v="8.641"/>
    <n v="92"/>
    <n v="11"/>
    <x v="1"/>
    <s v="USD"/>
    <n v="1478930400"/>
    <n v="1480831200"/>
    <b v="0"/>
    <b v="0"/>
    <s v="games/video games"/>
    <x v="6"/>
    <x v="11"/>
  </r>
  <r>
    <x v="979"/>
    <s v="Williams, Martin and Meyer"/>
    <s v="Innovative well-modulated capability"/>
    <n v="60200"/>
    <n v="86244"/>
    <x v="1"/>
    <n v="1.432624584717608"/>
    <n v="1015"/>
    <n v="59"/>
    <x v="4"/>
    <s v="GBP"/>
    <n v="1426395600"/>
    <n v="1426914000"/>
    <b v="0"/>
    <b v="0"/>
    <s v="theater/plays"/>
    <x v="3"/>
    <x v="3"/>
  </r>
  <r>
    <x v="980"/>
    <s v="Huff-Johnson"/>
    <s v="Universal fault-tolerant orchestration"/>
    <n v="195200"/>
    <n v="78630"/>
    <x v="0"/>
    <n v="0.40281762295081969"/>
    <n v="742"/>
    <n v="263"/>
    <x v="1"/>
    <s v="USD"/>
    <n v="1446181200"/>
    <n v="1446616800"/>
    <b v="1"/>
    <b v="0"/>
    <s v="publishing/nonfiction"/>
    <x v="5"/>
    <x v="9"/>
  </r>
  <r>
    <x v="981"/>
    <s v="Diaz-Little"/>
    <s v="Grass-roots executive synergy"/>
    <n v="6700"/>
    <n v="11941"/>
    <x v="1"/>
    <n v="1.7822388059701493"/>
    <n v="323"/>
    <n v="21"/>
    <x v="1"/>
    <s v="USD"/>
    <n v="1514181600"/>
    <n v="1517032800"/>
    <b v="0"/>
    <b v="0"/>
    <s v="technology/web"/>
    <x v="2"/>
    <x v="2"/>
  </r>
  <r>
    <x v="982"/>
    <s v="Freeman-French"/>
    <s v="Multi-layered optimal application"/>
    <n v="7200"/>
    <n v="6115"/>
    <x v="0"/>
    <n v="0.84930555555555554"/>
    <n v="75"/>
    <n v="96"/>
    <x v="1"/>
    <s v="USD"/>
    <n v="1311051600"/>
    <n v="1311224400"/>
    <b v="0"/>
    <b v="1"/>
    <s v="film &amp; video/documentary"/>
    <x v="4"/>
    <x v="4"/>
  </r>
  <r>
    <x v="983"/>
    <s v="Beck-Weber"/>
    <s v="Business-focused full-range core"/>
    <n v="129100"/>
    <n v="188404"/>
    <x v="1"/>
    <n v="1.4593648334624323"/>
    <n v="2326"/>
    <n v="56"/>
    <x v="1"/>
    <s v="USD"/>
    <n v="1564894800"/>
    <n v="1566190800"/>
    <b v="0"/>
    <b v="0"/>
    <s v="film &amp; video/documentary"/>
    <x v="4"/>
    <x v="4"/>
  </r>
  <r>
    <x v="984"/>
    <s v="Lewis-Jacobson"/>
    <s v="Exclusive system-worthy Graphic Interface"/>
    <n v="6500"/>
    <n v="9910"/>
    <x v="1"/>
    <n v="1.5246153846153847"/>
    <n v="381"/>
    <n v="17"/>
    <x v="1"/>
    <s v="USD"/>
    <n v="1567918800"/>
    <n v="1570165200"/>
    <b v="0"/>
    <b v="0"/>
    <s v="theater/plays"/>
    <x v="3"/>
    <x v="3"/>
  </r>
  <r>
    <x v="985"/>
    <s v="Logan-Curtis"/>
    <s v="Enhanced optimal ability"/>
    <n v="170600"/>
    <n v="114523"/>
    <x v="0"/>
    <n v="0.67129542790152408"/>
    <n v="4405"/>
    <n v="39"/>
    <x v="1"/>
    <s v="USD"/>
    <n v="1386309600"/>
    <n v="1388556000"/>
    <b v="0"/>
    <b v="1"/>
    <s v="music/rock"/>
    <x v="1"/>
    <x v="1"/>
  </r>
  <r>
    <x v="986"/>
    <s v="Chan, Washington and Callahan"/>
    <s v="Optional zero administration neural-net"/>
    <n v="7800"/>
    <n v="3144"/>
    <x v="0"/>
    <n v="0.40307692307692305"/>
    <n v="92"/>
    <n v="85"/>
    <x v="1"/>
    <s v="USD"/>
    <n v="1301979600"/>
    <n v="1303189200"/>
    <b v="0"/>
    <b v="0"/>
    <s v="music/rock"/>
    <x v="1"/>
    <x v="1"/>
  </r>
  <r>
    <x v="987"/>
    <s v="Wilson Group"/>
    <s v="Ameliorated foreground focus group"/>
    <n v="6200"/>
    <n v="13441"/>
    <x v="1"/>
    <n v="2.1679032258064517"/>
    <n v="480"/>
    <n v="13"/>
    <x v="1"/>
    <s v="USD"/>
    <n v="1493269200"/>
    <n v="1494478800"/>
    <b v="0"/>
    <b v="0"/>
    <s v="film &amp; video/documentary"/>
    <x v="4"/>
    <x v="4"/>
  </r>
  <r>
    <x v="988"/>
    <s v="Gardner, Ryan and Gutierrez"/>
    <s v="Triple-buffered multi-tasking matrices"/>
    <n v="9400"/>
    <n v="4899"/>
    <x v="0"/>
    <n v="0.52117021276595743"/>
    <n v="64"/>
    <n v="147"/>
    <x v="1"/>
    <s v="USD"/>
    <n v="1478930400"/>
    <n v="1480744800"/>
    <b v="0"/>
    <b v="0"/>
    <s v="publishing/radio &amp; podcasts"/>
    <x v="5"/>
    <x v="15"/>
  </r>
  <r>
    <x v="989"/>
    <s v="Hernandez Inc"/>
    <s v="Versatile dedicated migration"/>
    <n v="2400"/>
    <n v="11990"/>
    <x v="1"/>
    <n v="4.9958333333333336"/>
    <n v="226"/>
    <n v="11"/>
    <x v="1"/>
    <s v="USD"/>
    <n v="1555390800"/>
    <n v="1555822800"/>
    <b v="0"/>
    <b v="0"/>
    <s v="publishing/translations"/>
    <x v="5"/>
    <x v="18"/>
  </r>
  <r>
    <x v="990"/>
    <s v="Ortiz-Roberts"/>
    <s v="Devolved foreground customer loyalty"/>
    <n v="7800"/>
    <n v="6839"/>
    <x v="0"/>
    <n v="0.87679487179487181"/>
    <n v="64"/>
    <n v="122"/>
    <x v="1"/>
    <s v="USD"/>
    <n v="1456984800"/>
    <n v="1458882000"/>
    <b v="0"/>
    <b v="1"/>
    <s v="film &amp; video/drama"/>
    <x v="4"/>
    <x v="6"/>
  </r>
  <r>
    <x v="991"/>
    <s v="Ramirez LLC"/>
    <s v="Reduced reciprocal focus group"/>
    <n v="9800"/>
    <n v="11091"/>
    <x v="1"/>
    <n v="1.131734693877551"/>
    <n v="241"/>
    <n v="41"/>
    <x v="1"/>
    <s v="USD"/>
    <n v="1411621200"/>
    <n v="1411966800"/>
    <b v="0"/>
    <b v="1"/>
    <s v="music/rock"/>
    <x v="1"/>
    <x v="1"/>
  </r>
  <r>
    <x v="992"/>
    <s v="Morrow Inc"/>
    <s v="Networked global migration"/>
    <n v="3100"/>
    <n v="13223"/>
    <x v="1"/>
    <n v="4.2654838709677421"/>
    <n v="132"/>
    <n v="23"/>
    <x v="1"/>
    <s v="USD"/>
    <n v="1525669200"/>
    <n v="1526878800"/>
    <b v="0"/>
    <b v="1"/>
    <s v="film &amp; video/drama"/>
    <x v="4"/>
    <x v="6"/>
  </r>
  <r>
    <x v="993"/>
    <s v="Erickson-Rogers"/>
    <s v="De-engineered even-keeled definition"/>
    <n v="9800"/>
    <n v="7608"/>
    <x v="3"/>
    <n v="0.77632653061224488"/>
    <n v="75"/>
    <n v="131"/>
    <x v="6"/>
    <s v="EUR"/>
    <n v="1450936800"/>
    <n v="1452405600"/>
    <b v="0"/>
    <b v="1"/>
    <s v="photography/photography books"/>
    <x v="7"/>
    <x v="14"/>
  </r>
  <r>
    <x v="994"/>
    <s v="Leach, Rich and Price"/>
    <s v="Implemented bi-directional flexibility"/>
    <n v="141100"/>
    <n v="74073"/>
    <x v="0"/>
    <n v="0.52496810772501767"/>
    <n v="842"/>
    <n v="168"/>
    <x v="1"/>
    <s v="USD"/>
    <n v="1413522000"/>
    <n v="1414040400"/>
    <b v="0"/>
    <b v="1"/>
    <s v="publishing/translations"/>
    <x v="5"/>
    <x v="18"/>
  </r>
  <r>
    <x v="995"/>
    <s v="Manning-Hamilton"/>
    <s v="Vision-oriented scalable definition"/>
    <n v="97300"/>
    <n v="153216"/>
    <x v="1"/>
    <n v="1.5746762589928058"/>
    <n v="2043"/>
    <n v="48"/>
    <x v="1"/>
    <s v="USD"/>
    <n v="1541307600"/>
    <n v="1543816800"/>
    <b v="0"/>
    <b v="1"/>
    <s v="food/food trucks"/>
    <x v="0"/>
    <x v="0"/>
  </r>
  <r>
    <x v="996"/>
    <s v="Butler LLC"/>
    <s v="Future-proofed upward-trending migration"/>
    <n v="6600"/>
    <n v="4814"/>
    <x v="0"/>
    <n v="0.72939393939393937"/>
    <n v="112"/>
    <n v="59"/>
    <x v="1"/>
    <s v="USD"/>
    <n v="1357106400"/>
    <n v="1359698400"/>
    <b v="0"/>
    <b v="0"/>
    <s v="theater/plays"/>
    <x v="3"/>
    <x v="3"/>
  </r>
  <r>
    <x v="997"/>
    <s v="Ball LLC"/>
    <s v="Right-sized full-range throughput"/>
    <n v="7600"/>
    <n v="4603"/>
    <x v="3"/>
    <n v="0.60565789473684206"/>
    <n v="139"/>
    <n v="55"/>
    <x v="6"/>
    <s v="EUR"/>
    <n v="1390197600"/>
    <n v="1390629600"/>
    <b v="0"/>
    <b v="0"/>
    <s v="theater/plays"/>
    <x v="3"/>
    <x v="3"/>
  </r>
  <r>
    <x v="998"/>
    <s v="Taylor, Santiago and Flores"/>
    <s v="Polarized composite customer loyalty"/>
    <n v="66600"/>
    <n v="37823"/>
    <x v="0"/>
    <n v="0.5679129129129129"/>
    <n v="374"/>
    <n v="178"/>
    <x v="1"/>
    <s v="USD"/>
    <n v="1265868000"/>
    <n v="1267077600"/>
    <b v="0"/>
    <b v="1"/>
    <s v="music/indie rock"/>
    <x v="1"/>
    <x v="7"/>
  </r>
  <r>
    <x v="999"/>
    <s v="Hernandez, Norton and Kelley"/>
    <s v="Expanded eco-centric policy"/>
    <n v="111100"/>
    <n v="62819"/>
    <x v="3"/>
    <n v="0.56542754275427543"/>
    <n v="1122"/>
    <n v="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76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75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14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4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289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20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156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14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24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23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1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43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141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180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7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68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67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93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94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16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66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3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34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73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33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59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29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70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15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44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56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64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44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76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23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1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4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50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8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15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19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0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10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14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24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100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1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96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4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5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50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49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1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11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59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8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940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4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2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24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18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23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465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52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79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1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6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57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73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170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14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69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9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4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6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106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8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69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3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13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42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35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74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227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40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7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16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3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30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2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8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4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00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11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270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62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72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2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41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8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481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91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13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25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50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9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18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81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32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4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50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40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268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28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29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23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154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13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2700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1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37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28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106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66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142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36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3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283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30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43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77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6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33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173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8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32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00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94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12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3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162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11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96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14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5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49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7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3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14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8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3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40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18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13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18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280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980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31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62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16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4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14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4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13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2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63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5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11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53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100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234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434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5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98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175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102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5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30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82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28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7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138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100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13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101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32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1875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16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158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2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24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42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4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4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2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109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67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13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14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27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465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35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94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13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12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27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6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56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34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2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10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37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61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0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93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693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28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25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8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16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0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34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10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1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20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1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2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10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100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70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7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9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52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4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27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6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2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13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24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186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1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1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8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57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35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22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31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40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92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2520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27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28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160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34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1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30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15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6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80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27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74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60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3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41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2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86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1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3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203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101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16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9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4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78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100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3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106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15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33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929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50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47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5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488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52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16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10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11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306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8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22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335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131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5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9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23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34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23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9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56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79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40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445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24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17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38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59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76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6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86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105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94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91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146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6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238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476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320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57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100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3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85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20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76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44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233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56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2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21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21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6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19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37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5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4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8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132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2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35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19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87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5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11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380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108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26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391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50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16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30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34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136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3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2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34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127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257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792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7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48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400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64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21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2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3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29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18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14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103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100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3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183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6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22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6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7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60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190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138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74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34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272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94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113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82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2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5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80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4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1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61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29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8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69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136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9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96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5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8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153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54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89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4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34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12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3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219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38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103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21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12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37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354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149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100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4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155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154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103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1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1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109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16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60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4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48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353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4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29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59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29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10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250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35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9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16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26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47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28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5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17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7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2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14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2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46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165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1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140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248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47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46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8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17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2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3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9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16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40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82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33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8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7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55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21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259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7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111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4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134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60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40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38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237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263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65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148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76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88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0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2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1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264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10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3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56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113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567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9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51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13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52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36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13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7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80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117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12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21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451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1571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47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33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9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4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22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39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100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65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166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17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4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43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27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4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15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3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4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94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2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251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28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1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3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11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100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96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2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19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149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152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22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394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1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14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85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207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21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54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65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60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115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77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83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620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30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1002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43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34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45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1711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100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32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62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5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3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31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21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6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12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85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7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547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3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4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37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5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27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2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166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302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3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12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2953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35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1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121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3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10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20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115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109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1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259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6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71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1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76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31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868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91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466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48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71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40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5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4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34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250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136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2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100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51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24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3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12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26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2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7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13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161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118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14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9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115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7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19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124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16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362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30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1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91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4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97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140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29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53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48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463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4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111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52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16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1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51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5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6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17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19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21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8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103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115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4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85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18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1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3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100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63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10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31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75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4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81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43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12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53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34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443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4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67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22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180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13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10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5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229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20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1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3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69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12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1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49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42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46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2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104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16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8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19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266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1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4980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52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331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9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0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29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4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203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16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18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31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23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00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13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51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34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22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16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9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12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9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131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23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13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35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4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7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20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177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89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3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7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20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21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2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2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64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4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50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139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1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155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3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54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27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16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200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167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35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286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6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229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100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1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28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00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22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44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6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12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145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9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16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274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67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29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36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21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47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9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49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7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21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0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189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5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23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26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16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66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23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1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2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101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62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5527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33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41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61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9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86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10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25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49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59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11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26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52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21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43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1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2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00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38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158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12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64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15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24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114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116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31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4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41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2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25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204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16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5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308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64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3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58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22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9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118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146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3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225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9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3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180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1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18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91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35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83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252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2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46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91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18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33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4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30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493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4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3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147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25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100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35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1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2929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0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33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29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222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10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23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522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13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10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134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45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67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71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133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24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158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21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4221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23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43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17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46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580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195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44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30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1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71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16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38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59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46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4914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175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116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150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551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14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66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8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102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277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5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100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64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157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2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226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75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10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1115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100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3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14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52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24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11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56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21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85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160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213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25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481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2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40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29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104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11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59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263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21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96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5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17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39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85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13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147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1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22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23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31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168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4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59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55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78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x v="4"/>
    <m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E8354-8E88-42DF-A712-C0595BAEC8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6D80A-DE2D-42F8-A1AE-7AAD9591C5C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8BB05-3BBD-4693-AEEF-F4246E42CC5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9C4-D828-42E5-B3E9-ABC80DC0CA8E}">
  <dimension ref="A1:F14"/>
  <sheetViews>
    <sheetView tabSelected="1" topLeftCell="E1" workbookViewId="0">
      <selection activeCell="D26" sqref="D2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2046</v>
      </c>
    </row>
    <row r="3" spans="1:6" x14ac:dyDescent="0.3">
      <c r="A3" s="9" t="s">
        <v>2035</v>
      </c>
      <c r="B3" s="9" t="s">
        <v>2045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2044</v>
      </c>
      <c r="E8">
        <v>4</v>
      </c>
      <c r="F8">
        <v>4</v>
      </c>
    </row>
    <row r="9" spans="1:6" x14ac:dyDescent="0.3">
      <c r="A9" s="10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0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5FB-A778-4ABC-9C0B-B5800D2D0A86}">
  <dimension ref="A1:F30"/>
  <sheetViews>
    <sheetView topLeftCell="A4" workbookViewId="0">
      <selection activeCell="E16" sqref="E1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2046</v>
      </c>
    </row>
    <row r="2" spans="1:6" x14ac:dyDescent="0.3">
      <c r="A2" s="9" t="s">
        <v>2031</v>
      </c>
      <c r="B2" t="s">
        <v>2046</v>
      </c>
    </row>
    <row r="4" spans="1:6" x14ac:dyDescent="0.3">
      <c r="A4" s="9" t="s">
        <v>2035</v>
      </c>
      <c r="B4" s="9" t="s">
        <v>2045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2048</v>
      </c>
      <c r="E7">
        <v>4</v>
      </c>
      <c r="F7">
        <v>4</v>
      </c>
    </row>
    <row r="8" spans="1:6" x14ac:dyDescent="0.3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2051</v>
      </c>
      <c r="C10">
        <v>8</v>
      </c>
      <c r="E10">
        <v>10</v>
      </c>
      <c r="F10">
        <v>18</v>
      </c>
    </row>
    <row r="11" spans="1:6" x14ac:dyDescent="0.3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0" t="s">
        <v>2056</v>
      </c>
      <c r="C15">
        <v>3</v>
      </c>
      <c r="E15">
        <v>4</v>
      </c>
      <c r="F15">
        <v>7</v>
      </c>
    </row>
    <row r="16" spans="1:6" x14ac:dyDescent="0.3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2061</v>
      </c>
      <c r="C20">
        <v>4</v>
      </c>
      <c r="E20">
        <v>4</v>
      </c>
      <c r="F20">
        <v>8</v>
      </c>
    </row>
    <row r="21" spans="1:6" x14ac:dyDescent="0.3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0" t="s">
        <v>2063</v>
      </c>
      <c r="C22">
        <v>9</v>
      </c>
      <c r="E22">
        <v>5</v>
      </c>
      <c r="F22">
        <v>14</v>
      </c>
    </row>
    <row r="23" spans="1:6" x14ac:dyDescent="0.3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0" t="s">
        <v>2066</v>
      </c>
      <c r="C25">
        <v>7</v>
      </c>
      <c r="E25">
        <v>14</v>
      </c>
      <c r="F25">
        <v>21</v>
      </c>
    </row>
    <row r="26" spans="1:6" x14ac:dyDescent="0.3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2070</v>
      </c>
      <c r="E29">
        <v>3</v>
      </c>
      <c r="F29">
        <v>3</v>
      </c>
    </row>
    <row r="30" spans="1:6" x14ac:dyDescent="0.3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D37-6653-4834-AFEF-86DDD9E1DA4F}">
  <dimension ref="A1:F18"/>
  <sheetViews>
    <sheetView workbookViewId="0">
      <selection activeCell="A4" sqref="A4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9" t="s">
        <v>2031</v>
      </c>
      <c r="B1" t="s">
        <v>2046</v>
      </c>
    </row>
    <row r="2" spans="1:6" x14ac:dyDescent="0.3">
      <c r="A2" s="9" t="s">
        <v>2085</v>
      </c>
      <c r="B2" t="s">
        <v>2046</v>
      </c>
    </row>
    <row r="4" spans="1:6" x14ac:dyDescent="0.3">
      <c r="A4" s="9" t="s">
        <v>2035</v>
      </c>
      <c r="B4" s="9" t="s">
        <v>2045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0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E276"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4.59765625" style="5" customWidth="1"/>
    <col min="8" max="8" width="13" bestFit="1" customWidth="1"/>
    <col min="9" max="9" width="17" style="8" customWidth="1"/>
    <col min="12" max="12" width="13.5" style="8" bestFit="1" customWidth="1"/>
    <col min="13" max="13" width="11.19921875" bestFit="1" customWidth="1"/>
    <col min="14" max="14" width="22.19921875" style="12" bestFit="1" customWidth="1"/>
    <col min="15" max="15" width="22.19921875" style="12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1" t="s">
        <v>5</v>
      </c>
      <c r="I1" s="7" t="s">
        <v>2030</v>
      </c>
      <c r="J1" s="1" t="s">
        <v>6</v>
      </c>
      <c r="K1" s="1" t="s">
        <v>7</v>
      </c>
      <c r="L1" s="7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5">
        <f>E2/D2</f>
        <v>0</v>
      </c>
      <c r="H2">
        <v>0</v>
      </c>
      <c r="I2" s="8">
        <f>ROUND(IF(H2 &gt; 0, D2/H2, 0),0)</f>
        <v>0</v>
      </c>
      <c r="J2" t="s">
        <v>15</v>
      </c>
      <c r="K2" t="s">
        <v>16</v>
      </c>
      <c r="L2" s="8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5">
        <f t="shared" ref="G3:G66" si="0">E3/D3</f>
        <v>10.4</v>
      </c>
      <c r="H3">
        <v>158</v>
      </c>
      <c r="I3" s="8">
        <f t="shared" ref="I3:I66" si="1">ROUND(IF(H3 &gt; 0, D3/H3, 0),0)</f>
        <v>9</v>
      </c>
      <c r="J3" t="s">
        <v>21</v>
      </c>
      <c r="K3" t="s">
        <v>22</v>
      </c>
      <c r="L3" s="8">
        <v>1408424400</v>
      </c>
      <c r="M3">
        <v>1408597200</v>
      </c>
      <c r="N3" s="12">
        <f t="shared" ref="N3:N66" si="2">(((L3/60)/60)/24)+DATE(1970,1,1)</f>
        <v>41870.208333333336</v>
      </c>
      <c r="O3" s="12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5">
        <f t="shared" si="0"/>
        <v>1.3147878228782288</v>
      </c>
      <c r="H4">
        <v>1425</v>
      </c>
      <c r="I4" s="8">
        <f t="shared" si="1"/>
        <v>76</v>
      </c>
      <c r="J4" t="s">
        <v>26</v>
      </c>
      <c r="K4" t="s">
        <v>27</v>
      </c>
      <c r="L4" s="8">
        <v>1384668000</v>
      </c>
      <c r="M4">
        <v>1384840800</v>
      </c>
      <c r="N4" s="12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5">
        <f t="shared" si="0"/>
        <v>0.58976190476190471</v>
      </c>
      <c r="H5">
        <v>24</v>
      </c>
      <c r="I5" s="8">
        <f t="shared" si="1"/>
        <v>175</v>
      </c>
      <c r="J5" t="s">
        <v>21</v>
      </c>
      <c r="K5" t="s">
        <v>22</v>
      </c>
      <c r="L5" s="8">
        <v>1565499600</v>
      </c>
      <c r="M5">
        <v>1568955600</v>
      </c>
      <c r="N5" s="12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5">
        <f t="shared" si="0"/>
        <v>0.69276315789473686</v>
      </c>
      <c r="H6">
        <v>53</v>
      </c>
      <c r="I6" s="8">
        <f t="shared" si="1"/>
        <v>143</v>
      </c>
      <c r="J6" t="s">
        <v>21</v>
      </c>
      <c r="K6" t="s">
        <v>22</v>
      </c>
      <c r="L6" s="8">
        <v>1547964000</v>
      </c>
      <c r="M6">
        <v>1548309600</v>
      </c>
      <c r="N6" s="12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5">
        <f t="shared" si="0"/>
        <v>1.7361842105263159</v>
      </c>
      <c r="H7">
        <v>174</v>
      </c>
      <c r="I7" s="8">
        <f t="shared" si="1"/>
        <v>44</v>
      </c>
      <c r="J7" t="s">
        <v>36</v>
      </c>
      <c r="K7" t="s">
        <v>37</v>
      </c>
      <c r="L7" s="8">
        <v>1346130000</v>
      </c>
      <c r="M7">
        <v>1347080400</v>
      </c>
      <c r="N7" s="12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5">
        <f t="shared" si="0"/>
        <v>0.20961538461538462</v>
      </c>
      <c r="H8">
        <v>18</v>
      </c>
      <c r="I8" s="8">
        <f t="shared" si="1"/>
        <v>289</v>
      </c>
      <c r="J8" t="s">
        <v>40</v>
      </c>
      <c r="K8" t="s">
        <v>41</v>
      </c>
      <c r="L8" s="8">
        <v>1505278800</v>
      </c>
      <c r="M8">
        <v>1505365200</v>
      </c>
      <c r="N8" s="12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5">
        <f t="shared" si="0"/>
        <v>3.2757777777777779</v>
      </c>
      <c r="H9">
        <v>227</v>
      </c>
      <c r="I9" s="8">
        <f t="shared" si="1"/>
        <v>20</v>
      </c>
      <c r="J9" t="s">
        <v>36</v>
      </c>
      <c r="K9" t="s">
        <v>37</v>
      </c>
      <c r="L9" s="8">
        <v>1439442000</v>
      </c>
      <c r="M9">
        <v>1439614800</v>
      </c>
      <c r="N9" s="12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5">
        <f t="shared" si="0"/>
        <v>0.19932788374205268</v>
      </c>
      <c r="H10">
        <v>708</v>
      </c>
      <c r="I10" s="8">
        <f t="shared" si="1"/>
        <v>156</v>
      </c>
      <c r="J10" t="s">
        <v>36</v>
      </c>
      <c r="K10" t="s">
        <v>37</v>
      </c>
      <c r="L10" s="8">
        <v>1281330000</v>
      </c>
      <c r="M10">
        <v>1281502800</v>
      </c>
      <c r="N10" s="12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5">
        <f t="shared" si="0"/>
        <v>0.51741935483870971</v>
      </c>
      <c r="H11">
        <v>44</v>
      </c>
      <c r="I11" s="8">
        <f t="shared" si="1"/>
        <v>141</v>
      </c>
      <c r="J11" t="s">
        <v>21</v>
      </c>
      <c r="K11" t="s">
        <v>22</v>
      </c>
      <c r="L11" s="8">
        <v>1379566800</v>
      </c>
      <c r="M11">
        <v>1383804000</v>
      </c>
      <c r="N11" s="12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5">
        <f t="shared" si="0"/>
        <v>2.6611538461538462</v>
      </c>
      <c r="H12">
        <v>220</v>
      </c>
      <c r="I12" s="8">
        <f t="shared" si="1"/>
        <v>24</v>
      </c>
      <c r="J12" t="s">
        <v>21</v>
      </c>
      <c r="K12" t="s">
        <v>22</v>
      </c>
      <c r="L12" s="8">
        <v>1281762000</v>
      </c>
      <c r="M12">
        <v>1285909200</v>
      </c>
      <c r="N12" s="12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5">
        <f t="shared" si="0"/>
        <v>0.48095238095238096</v>
      </c>
      <c r="H13">
        <v>27</v>
      </c>
      <c r="I13" s="8">
        <f t="shared" si="1"/>
        <v>233</v>
      </c>
      <c r="J13" t="s">
        <v>21</v>
      </c>
      <c r="K13" t="s">
        <v>22</v>
      </c>
      <c r="L13" s="8">
        <v>1285045200</v>
      </c>
      <c r="M13">
        <v>1285563600</v>
      </c>
      <c r="N13" s="12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5">
        <f t="shared" si="0"/>
        <v>0.89349206349206345</v>
      </c>
      <c r="H14">
        <v>55</v>
      </c>
      <c r="I14" s="8">
        <f t="shared" si="1"/>
        <v>115</v>
      </c>
      <c r="J14" t="s">
        <v>21</v>
      </c>
      <c r="K14" t="s">
        <v>22</v>
      </c>
      <c r="L14" s="8">
        <v>1571720400</v>
      </c>
      <c r="M14">
        <v>1572411600</v>
      </c>
      <c r="N14" s="12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5">
        <f t="shared" si="0"/>
        <v>2.4511904761904764</v>
      </c>
      <c r="H15">
        <v>98</v>
      </c>
      <c r="I15" s="8">
        <f t="shared" si="1"/>
        <v>43</v>
      </c>
      <c r="J15" t="s">
        <v>21</v>
      </c>
      <c r="K15" t="s">
        <v>22</v>
      </c>
      <c r="L15" s="8">
        <v>1465621200</v>
      </c>
      <c r="M15">
        <v>1466658000</v>
      </c>
      <c r="N15" s="12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5">
        <f t="shared" si="0"/>
        <v>0.66769503546099296</v>
      </c>
      <c r="H16">
        <v>200</v>
      </c>
      <c r="I16" s="8">
        <f t="shared" si="1"/>
        <v>141</v>
      </c>
      <c r="J16" t="s">
        <v>21</v>
      </c>
      <c r="K16" t="s">
        <v>22</v>
      </c>
      <c r="L16" s="8">
        <v>1331013600</v>
      </c>
      <c r="M16">
        <v>1333342800</v>
      </c>
      <c r="N16" s="12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5">
        <f t="shared" si="0"/>
        <v>0.47307881773399013</v>
      </c>
      <c r="H17">
        <v>452</v>
      </c>
      <c r="I17" s="8">
        <f t="shared" si="1"/>
        <v>180</v>
      </c>
      <c r="J17" t="s">
        <v>21</v>
      </c>
      <c r="K17" t="s">
        <v>22</v>
      </c>
      <c r="L17" s="8">
        <v>1575957600</v>
      </c>
      <c r="M17">
        <v>1576303200</v>
      </c>
      <c r="N17" s="12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5">
        <f t="shared" si="0"/>
        <v>6.4947058823529416</v>
      </c>
      <c r="H18">
        <v>100</v>
      </c>
      <c r="I18" s="8">
        <f t="shared" si="1"/>
        <v>17</v>
      </c>
      <c r="J18" t="s">
        <v>21</v>
      </c>
      <c r="K18" t="s">
        <v>22</v>
      </c>
      <c r="L18" s="8">
        <v>1390370400</v>
      </c>
      <c r="M18">
        <v>1392271200</v>
      </c>
      <c r="N18" s="12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5">
        <f t="shared" si="0"/>
        <v>1.5939125295508274</v>
      </c>
      <c r="H19">
        <v>1249</v>
      </c>
      <c r="I19" s="8">
        <f t="shared" si="1"/>
        <v>68</v>
      </c>
      <c r="J19" t="s">
        <v>21</v>
      </c>
      <c r="K19" t="s">
        <v>22</v>
      </c>
      <c r="L19" s="8">
        <v>1294812000</v>
      </c>
      <c r="M19">
        <v>1294898400</v>
      </c>
      <c r="N19" s="12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5">
        <f t="shared" si="0"/>
        <v>0.66912087912087914</v>
      </c>
      <c r="H20">
        <v>135</v>
      </c>
      <c r="I20" s="8">
        <f t="shared" si="1"/>
        <v>67</v>
      </c>
      <c r="J20" t="s">
        <v>21</v>
      </c>
      <c r="K20" t="s">
        <v>22</v>
      </c>
      <c r="L20" s="8">
        <v>1536382800</v>
      </c>
      <c r="M20">
        <v>1537074000</v>
      </c>
      <c r="N20" s="12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5">
        <f t="shared" si="0"/>
        <v>0.48529600000000001</v>
      </c>
      <c r="H21">
        <v>674</v>
      </c>
      <c r="I21" s="8">
        <f t="shared" si="1"/>
        <v>93</v>
      </c>
      <c r="J21" t="s">
        <v>21</v>
      </c>
      <c r="K21" t="s">
        <v>22</v>
      </c>
      <c r="L21" s="8">
        <v>1551679200</v>
      </c>
      <c r="M21">
        <v>1553490000</v>
      </c>
      <c r="N21" s="12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5">
        <f t="shared" si="0"/>
        <v>1.1224279210925645</v>
      </c>
      <c r="H22">
        <v>1396</v>
      </c>
      <c r="I22" s="8">
        <f t="shared" si="1"/>
        <v>94</v>
      </c>
      <c r="J22" t="s">
        <v>21</v>
      </c>
      <c r="K22" t="s">
        <v>22</v>
      </c>
      <c r="L22" s="8">
        <v>1406523600</v>
      </c>
      <c r="M22">
        <v>1406523600</v>
      </c>
      <c r="N22" s="12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5">
        <f t="shared" si="0"/>
        <v>0.40992553191489361</v>
      </c>
      <c r="H23">
        <v>558</v>
      </c>
      <c r="I23" s="8">
        <f t="shared" si="1"/>
        <v>168</v>
      </c>
      <c r="J23" t="s">
        <v>21</v>
      </c>
      <c r="K23" t="s">
        <v>22</v>
      </c>
      <c r="L23" s="8">
        <v>1313384400</v>
      </c>
      <c r="M23">
        <v>1316322000</v>
      </c>
      <c r="N23" s="12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5">
        <f t="shared" si="0"/>
        <v>1.2807106598984772</v>
      </c>
      <c r="H24">
        <v>890</v>
      </c>
      <c r="I24" s="8">
        <f t="shared" si="1"/>
        <v>66</v>
      </c>
      <c r="J24" t="s">
        <v>21</v>
      </c>
      <c r="K24" t="s">
        <v>22</v>
      </c>
      <c r="L24" s="8">
        <v>1522731600</v>
      </c>
      <c r="M24">
        <v>1524027600</v>
      </c>
      <c r="N24" s="12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5">
        <f t="shared" si="0"/>
        <v>3.3204444444444445</v>
      </c>
      <c r="H25">
        <v>142</v>
      </c>
      <c r="I25" s="8">
        <f t="shared" si="1"/>
        <v>32</v>
      </c>
      <c r="J25" t="s">
        <v>40</v>
      </c>
      <c r="K25" t="s">
        <v>41</v>
      </c>
      <c r="L25" s="8">
        <v>1550124000</v>
      </c>
      <c r="M25">
        <v>1554699600</v>
      </c>
      <c r="N25" s="12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5">
        <f t="shared" si="0"/>
        <v>1.1283225108225108</v>
      </c>
      <c r="H26">
        <v>2673</v>
      </c>
      <c r="I26" s="8">
        <f t="shared" si="1"/>
        <v>35</v>
      </c>
      <c r="J26" t="s">
        <v>21</v>
      </c>
      <c r="K26" t="s">
        <v>22</v>
      </c>
      <c r="L26" s="8">
        <v>1403326800</v>
      </c>
      <c r="M26">
        <v>1403499600</v>
      </c>
      <c r="N26" s="12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5">
        <f t="shared" si="0"/>
        <v>2.1643636363636363</v>
      </c>
      <c r="H27">
        <v>163</v>
      </c>
      <c r="I27" s="8">
        <f t="shared" si="1"/>
        <v>34</v>
      </c>
      <c r="J27" t="s">
        <v>21</v>
      </c>
      <c r="K27" t="s">
        <v>22</v>
      </c>
      <c r="L27" s="8">
        <v>1305694800</v>
      </c>
      <c r="M27">
        <v>1307422800</v>
      </c>
      <c r="N27" s="12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5">
        <f t="shared" si="0"/>
        <v>0.4819906976744186</v>
      </c>
      <c r="H28">
        <v>1480</v>
      </c>
      <c r="I28" s="8">
        <f t="shared" si="1"/>
        <v>73</v>
      </c>
      <c r="J28" t="s">
        <v>21</v>
      </c>
      <c r="K28" t="s">
        <v>22</v>
      </c>
      <c r="L28" s="8">
        <v>1533013200</v>
      </c>
      <c r="M28">
        <v>1535346000</v>
      </c>
      <c r="N28" s="12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5">
        <f t="shared" si="0"/>
        <v>0.79949999999999999</v>
      </c>
      <c r="H29">
        <v>15</v>
      </c>
      <c r="I29" s="8">
        <f t="shared" si="1"/>
        <v>133</v>
      </c>
      <c r="J29" t="s">
        <v>21</v>
      </c>
      <c r="K29" t="s">
        <v>22</v>
      </c>
      <c r="L29" s="8">
        <v>1443848400</v>
      </c>
      <c r="M29">
        <v>1444539600</v>
      </c>
      <c r="N29" s="12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5">
        <f t="shared" si="0"/>
        <v>1.0522553516819573</v>
      </c>
      <c r="H30">
        <v>2220</v>
      </c>
      <c r="I30" s="8">
        <f t="shared" si="1"/>
        <v>59</v>
      </c>
      <c r="J30" t="s">
        <v>21</v>
      </c>
      <c r="K30" t="s">
        <v>22</v>
      </c>
      <c r="L30" s="8">
        <v>1265695200</v>
      </c>
      <c r="M30">
        <v>1267682400</v>
      </c>
      <c r="N30" s="12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5">
        <f t="shared" si="0"/>
        <v>3.2889978213507627</v>
      </c>
      <c r="H31">
        <v>1606</v>
      </c>
      <c r="I31" s="8">
        <f t="shared" si="1"/>
        <v>29</v>
      </c>
      <c r="J31" t="s">
        <v>98</v>
      </c>
      <c r="K31" t="s">
        <v>99</v>
      </c>
      <c r="L31" s="8">
        <v>1532062800</v>
      </c>
      <c r="M31">
        <v>1535518800</v>
      </c>
      <c r="N31" s="12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5">
        <f t="shared" si="0"/>
        <v>1.606111111111111</v>
      </c>
      <c r="H32">
        <v>129</v>
      </c>
      <c r="I32" s="8">
        <f t="shared" si="1"/>
        <v>70</v>
      </c>
      <c r="J32" t="s">
        <v>21</v>
      </c>
      <c r="K32" t="s">
        <v>22</v>
      </c>
      <c r="L32" s="8">
        <v>1558674000</v>
      </c>
      <c r="M32">
        <v>1559106000</v>
      </c>
      <c r="N32" s="12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5">
        <f t="shared" si="0"/>
        <v>3.1</v>
      </c>
      <c r="H33">
        <v>226</v>
      </c>
      <c r="I33" s="8">
        <f t="shared" si="1"/>
        <v>15</v>
      </c>
      <c r="J33" t="s">
        <v>40</v>
      </c>
      <c r="K33" t="s">
        <v>41</v>
      </c>
      <c r="L33" s="8">
        <v>1451973600</v>
      </c>
      <c r="M33">
        <v>1454392800</v>
      </c>
      <c r="N33" s="12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5">
        <f t="shared" si="0"/>
        <v>0.86807920792079207</v>
      </c>
      <c r="H34">
        <v>2307</v>
      </c>
      <c r="I34" s="8">
        <f t="shared" si="1"/>
        <v>44</v>
      </c>
      <c r="J34" t="s">
        <v>107</v>
      </c>
      <c r="K34" t="s">
        <v>108</v>
      </c>
      <c r="L34" s="8">
        <v>1515564000</v>
      </c>
      <c r="M34">
        <v>1517896800</v>
      </c>
      <c r="N34" s="12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5">
        <f t="shared" si="0"/>
        <v>3.7782071713147412</v>
      </c>
      <c r="H35">
        <v>5419</v>
      </c>
      <c r="I35" s="8">
        <f t="shared" si="1"/>
        <v>9</v>
      </c>
      <c r="J35" t="s">
        <v>21</v>
      </c>
      <c r="K35" t="s">
        <v>22</v>
      </c>
      <c r="L35" s="8">
        <v>1412485200</v>
      </c>
      <c r="M35">
        <v>1415685600</v>
      </c>
      <c r="N35" s="12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5">
        <f t="shared" si="0"/>
        <v>1.5080645161290323</v>
      </c>
      <c r="H36">
        <v>165</v>
      </c>
      <c r="I36" s="8">
        <f t="shared" si="1"/>
        <v>56</v>
      </c>
      <c r="J36" t="s">
        <v>21</v>
      </c>
      <c r="K36" t="s">
        <v>22</v>
      </c>
      <c r="L36" s="8">
        <v>1490245200</v>
      </c>
      <c r="M36">
        <v>1490677200</v>
      </c>
      <c r="N36" s="12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5">
        <f t="shared" si="0"/>
        <v>1.5030119521912351</v>
      </c>
      <c r="H37">
        <v>1965</v>
      </c>
      <c r="I37" s="8">
        <f t="shared" si="1"/>
        <v>64</v>
      </c>
      <c r="J37" t="s">
        <v>36</v>
      </c>
      <c r="K37" t="s">
        <v>37</v>
      </c>
      <c r="L37" s="8">
        <v>1547877600</v>
      </c>
      <c r="M37">
        <v>1551506400</v>
      </c>
      <c r="N37" s="12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5">
        <f t="shared" si="0"/>
        <v>1.572857142857143</v>
      </c>
      <c r="H38">
        <v>16</v>
      </c>
      <c r="I38" s="8">
        <f t="shared" si="1"/>
        <v>44</v>
      </c>
      <c r="J38" t="s">
        <v>21</v>
      </c>
      <c r="K38" t="s">
        <v>22</v>
      </c>
      <c r="L38" s="8">
        <v>1298700000</v>
      </c>
      <c r="M38">
        <v>1300856400</v>
      </c>
      <c r="N38" s="12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5">
        <f t="shared" si="0"/>
        <v>1.3998765432098765</v>
      </c>
      <c r="H39">
        <v>107</v>
      </c>
      <c r="I39" s="8">
        <f t="shared" si="1"/>
        <v>76</v>
      </c>
      <c r="J39" t="s">
        <v>21</v>
      </c>
      <c r="K39" t="s">
        <v>22</v>
      </c>
      <c r="L39" s="8">
        <v>1570338000</v>
      </c>
      <c r="M39">
        <v>1573192800</v>
      </c>
      <c r="N39" s="12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5">
        <f t="shared" si="0"/>
        <v>3.2532258064516131</v>
      </c>
      <c r="H40">
        <v>134</v>
      </c>
      <c r="I40" s="8">
        <f t="shared" si="1"/>
        <v>23</v>
      </c>
      <c r="J40" t="s">
        <v>21</v>
      </c>
      <c r="K40" t="s">
        <v>22</v>
      </c>
      <c r="L40" s="8">
        <v>1287378000</v>
      </c>
      <c r="M40">
        <v>1287810000</v>
      </c>
      <c r="N40" s="12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5">
        <f t="shared" si="0"/>
        <v>0.50777777777777777</v>
      </c>
      <c r="H41">
        <v>88</v>
      </c>
      <c r="I41" s="8">
        <f t="shared" si="1"/>
        <v>113</v>
      </c>
      <c r="J41" t="s">
        <v>36</v>
      </c>
      <c r="K41" t="s">
        <v>37</v>
      </c>
      <c r="L41" s="8">
        <v>1361772000</v>
      </c>
      <c r="M41">
        <v>1362978000</v>
      </c>
      <c r="N41" s="12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5">
        <f t="shared" si="0"/>
        <v>1.6906818181818182</v>
      </c>
      <c r="H42">
        <v>198</v>
      </c>
      <c r="I42" s="8">
        <f t="shared" si="1"/>
        <v>44</v>
      </c>
      <c r="J42" t="s">
        <v>21</v>
      </c>
      <c r="K42" t="s">
        <v>22</v>
      </c>
      <c r="L42" s="8">
        <v>1275714000</v>
      </c>
      <c r="M42">
        <v>1277355600</v>
      </c>
      <c r="N42" s="12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5">
        <f t="shared" si="0"/>
        <v>2.1292857142857144</v>
      </c>
      <c r="H43">
        <v>111</v>
      </c>
      <c r="I43" s="8">
        <f t="shared" si="1"/>
        <v>50</v>
      </c>
      <c r="J43" t="s">
        <v>107</v>
      </c>
      <c r="K43" t="s">
        <v>108</v>
      </c>
      <c r="L43" s="8">
        <v>1346734800</v>
      </c>
      <c r="M43">
        <v>1348981200</v>
      </c>
      <c r="N43" s="12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5">
        <f t="shared" si="0"/>
        <v>4.4394444444444447</v>
      </c>
      <c r="H44">
        <v>222</v>
      </c>
      <c r="I44" s="8">
        <f t="shared" si="1"/>
        <v>8</v>
      </c>
      <c r="J44" t="s">
        <v>21</v>
      </c>
      <c r="K44" t="s">
        <v>22</v>
      </c>
      <c r="L44" s="8">
        <v>1309755600</v>
      </c>
      <c r="M44">
        <v>1310533200</v>
      </c>
      <c r="N44" s="12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5">
        <f t="shared" si="0"/>
        <v>1.859390243902439</v>
      </c>
      <c r="H45">
        <v>6212</v>
      </c>
      <c r="I45" s="8">
        <f t="shared" si="1"/>
        <v>15</v>
      </c>
      <c r="J45" t="s">
        <v>21</v>
      </c>
      <c r="K45" t="s">
        <v>22</v>
      </c>
      <c r="L45" s="8">
        <v>1406178000</v>
      </c>
      <c r="M45">
        <v>1407560400</v>
      </c>
      <c r="N45" s="12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5">
        <f t="shared" si="0"/>
        <v>6.5881249999999998</v>
      </c>
      <c r="H46">
        <v>98</v>
      </c>
      <c r="I46" s="8">
        <f t="shared" si="1"/>
        <v>16</v>
      </c>
      <c r="J46" t="s">
        <v>36</v>
      </c>
      <c r="K46" t="s">
        <v>37</v>
      </c>
      <c r="L46" s="8">
        <v>1552798800</v>
      </c>
      <c r="M46">
        <v>1552885200</v>
      </c>
      <c r="N46" s="12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5">
        <f t="shared" si="0"/>
        <v>0.4768421052631579</v>
      </c>
      <c r="H47">
        <v>48</v>
      </c>
      <c r="I47" s="8">
        <f t="shared" si="1"/>
        <v>198</v>
      </c>
      <c r="J47" t="s">
        <v>21</v>
      </c>
      <c r="K47" t="s">
        <v>22</v>
      </c>
      <c r="L47" s="8">
        <v>1478062800</v>
      </c>
      <c r="M47">
        <v>1479362400</v>
      </c>
      <c r="N47" s="12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5">
        <f t="shared" si="0"/>
        <v>1.1478378378378378</v>
      </c>
      <c r="H48">
        <v>92</v>
      </c>
      <c r="I48" s="8">
        <f t="shared" si="1"/>
        <v>40</v>
      </c>
      <c r="J48" t="s">
        <v>21</v>
      </c>
      <c r="K48" t="s">
        <v>22</v>
      </c>
      <c r="L48" s="8">
        <v>1278565200</v>
      </c>
      <c r="M48">
        <v>1280552400</v>
      </c>
      <c r="N48" s="12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5">
        <f t="shared" si="0"/>
        <v>4.7526666666666664</v>
      </c>
      <c r="H49">
        <v>149</v>
      </c>
      <c r="I49" s="8">
        <f t="shared" si="1"/>
        <v>10</v>
      </c>
      <c r="J49" t="s">
        <v>21</v>
      </c>
      <c r="K49" t="s">
        <v>22</v>
      </c>
      <c r="L49" s="8">
        <v>1396069200</v>
      </c>
      <c r="M49">
        <v>1398661200</v>
      </c>
      <c r="N49" s="12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5">
        <f t="shared" si="0"/>
        <v>3.86972972972973</v>
      </c>
      <c r="H50">
        <v>2431</v>
      </c>
      <c r="I50" s="8">
        <f t="shared" si="1"/>
        <v>14</v>
      </c>
      <c r="J50" t="s">
        <v>21</v>
      </c>
      <c r="K50" t="s">
        <v>22</v>
      </c>
      <c r="L50" s="8">
        <v>1435208400</v>
      </c>
      <c r="M50">
        <v>1436245200</v>
      </c>
      <c r="N50" s="12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5">
        <f t="shared" si="0"/>
        <v>1.89625</v>
      </c>
      <c r="H51">
        <v>303</v>
      </c>
      <c r="I51" s="8">
        <f t="shared" si="1"/>
        <v>24</v>
      </c>
      <c r="J51" t="s">
        <v>21</v>
      </c>
      <c r="K51" t="s">
        <v>22</v>
      </c>
      <c r="L51" s="8">
        <v>1571547600</v>
      </c>
      <c r="M51">
        <v>1575439200</v>
      </c>
      <c r="N51" s="12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5">
        <f t="shared" si="0"/>
        <v>0.02</v>
      </c>
      <c r="H52">
        <v>1</v>
      </c>
      <c r="I52" s="8">
        <f t="shared" si="1"/>
        <v>100</v>
      </c>
      <c r="J52" t="s">
        <v>107</v>
      </c>
      <c r="K52" t="s">
        <v>108</v>
      </c>
      <c r="L52" s="8">
        <v>1375333200</v>
      </c>
      <c r="M52">
        <v>1377752400</v>
      </c>
      <c r="N52" s="12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5">
        <f t="shared" si="0"/>
        <v>0.91867805186590767</v>
      </c>
      <c r="H53">
        <v>1467</v>
      </c>
      <c r="I53" s="8">
        <f t="shared" si="1"/>
        <v>108</v>
      </c>
      <c r="J53" t="s">
        <v>40</v>
      </c>
      <c r="K53" t="s">
        <v>41</v>
      </c>
      <c r="L53" s="8">
        <v>1332824400</v>
      </c>
      <c r="M53">
        <v>1334206800</v>
      </c>
      <c r="N53" s="12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5">
        <f t="shared" si="0"/>
        <v>0.34152777777777776</v>
      </c>
      <c r="H54">
        <v>75</v>
      </c>
      <c r="I54" s="8">
        <f t="shared" si="1"/>
        <v>96</v>
      </c>
      <c r="J54" t="s">
        <v>21</v>
      </c>
      <c r="K54" t="s">
        <v>22</v>
      </c>
      <c r="L54" s="8">
        <v>1284526800</v>
      </c>
      <c r="M54">
        <v>1284872400</v>
      </c>
      <c r="N54" s="12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5">
        <f t="shared" si="0"/>
        <v>1.4040909090909091</v>
      </c>
      <c r="H55">
        <v>209</v>
      </c>
      <c r="I55" s="8">
        <f t="shared" si="1"/>
        <v>42</v>
      </c>
      <c r="J55" t="s">
        <v>21</v>
      </c>
      <c r="K55" t="s">
        <v>22</v>
      </c>
      <c r="L55" s="8">
        <v>1400562000</v>
      </c>
      <c r="M55">
        <v>1403931600</v>
      </c>
      <c r="N55" s="12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5">
        <f t="shared" si="0"/>
        <v>0.89866666666666661</v>
      </c>
      <c r="H56">
        <v>120</v>
      </c>
      <c r="I56" s="8">
        <f t="shared" si="1"/>
        <v>50</v>
      </c>
      <c r="J56" t="s">
        <v>21</v>
      </c>
      <c r="K56" t="s">
        <v>22</v>
      </c>
      <c r="L56" s="8">
        <v>1520748000</v>
      </c>
      <c r="M56">
        <v>1521262800</v>
      </c>
      <c r="N56" s="12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5">
        <f t="shared" si="0"/>
        <v>1.7796969696969698</v>
      </c>
      <c r="H57">
        <v>131</v>
      </c>
      <c r="I57" s="8">
        <f t="shared" si="1"/>
        <v>50</v>
      </c>
      <c r="J57" t="s">
        <v>21</v>
      </c>
      <c r="K57" t="s">
        <v>22</v>
      </c>
      <c r="L57" s="8">
        <v>1532926800</v>
      </c>
      <c r="M57">
        <v>1533358800</v>
      </c>
      <c r="N57" s="12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5">
        <f t="shared" si="0"/>
        <v>1.436625</v>
      </c>
      <c r="H58">
        <v>164</v>
      </c>
      <c r="I58" s="8">
        <f t="shared" si="1"/>
        <v>49</v>
      </c>
      <c r="J58" t="s">
        <v>21</v>
      </c>
      <c r="K58" t="s">
        <v>22</v>
      </c>
      <c r="L58" s="8">
        <v>1420869600</v>
      </c>
      <c r="M58">
        <v>1421474400</v>
      </c>
      <c r="N58" s="12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5">
        <f t="shared" si="0"/>
        <v>2.1527586206896552</v>
      </c>
      <c r="H59">
        <v>201</v>
      </c>
      <c r="I59" s="8">
        <f t="shared" si="1"/>
        <v>14</v>
      </c>
      <c r="J59" t="s">
        <v>21</v>
      </c>
      <c r="K59" t="s">
        <v>22</v>
      </c>
      <c r="L59" s="8">
        <v>1504242000</v>
      </c>
      <c r="M59">
        <v>1505278800</v>
      </c>
      <c r="N59" s="12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5">
        <f t="shared" si="0"/>
        <v>2.2711111111111113</v>
      </c>
      <c r="H60">
        <v>211</v>
      </c>
      <c r="I60" s="8">
        <f t="shared" si="1"/>
        <v>13</v>
      </c>
      <c r="J60" t="s">
        <v>21</v>
      </c>
      <c r="K60" t="s">
        <v>22</v>
      </c>
      <c r="L60" s="8">
        <v>1442811600</v>
      </c>
      <c r="M60">
        <v>1443934800</v>
      </c>
      <c r="N60" s="12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5">
        <f t="shared" si="0"/>
        <v>2.7507142857142859</v>
      </c>
      <c r="H61">
        <v>128</v>
      </c>
      <c r="I61" s="8">
        <f t="shared" si="1"/>
        <v>11</v>
      </c>
      <c r="J61" t="s">
        <v>21</v>
      </c>
      <c r="K61" t="s">
        <v>22</v>
      </c>
      <c r="L61" s="8">
        <v>1497243600</v>
      </c>
      <c r="M61">
        <v>1498539600</v>
      </c>
      <c r="N61" s="12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5">
        <f t="shared" si="0"/>
        <v>1.4437048832271762</v>
      </c>
      <c r="H62">
        <v>1600</v>
      </c>
      <c r="I62" s="8">
        <f t="shared" si="1"/>
        <v>59</v>
      </c>
      <c r="J62" t="s">
        <v>15</v>
      </c>
      <c r="K62" t="s">
        <v>16</v>
      </c>
      <c r="L62" s="8">
        <v>1342501200</v>
      </c>
      <c r="M62">
        <v>1342760400</v>
      </c>
      <c r="N62" s="12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5">
        <f t="shared" si="0"/>
        <v>0.92745983935742971</v>
      </c>
      <c r="H63">
        <v>2253</v>
      </c>
      <c r="I63" s="8">
        <f t="shared" si="1"/>
        <v>88</v>
      </c>
      <c r="J63" t="s">
        <v>15</v>
      </c>
      <c r="K63" t="s">
        <v>16</v>
      </c>
      <c r="L63" s="8">
        <v>1298268000</v>
      </c>
      <c r="M63">
        <v>1301720400</v>
      </c>
      <c r="N63" s="12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5">
        <f t="shared" si="0"/>
        <v>7.226</v>
      </c>
      <c r="H64">
        <v>249</v>
      </c>
      <c r="I64" s="8">
        <f t="shared" si="1"/>
        <v>8</v>
      </c>
      <c r="J64" t="s">
        <v>21</v>
      </c>
      <c r="K64" t="s">
        <v>22</v>
      </c>
      <c r="L64" s="8">
        <v>1433480400</v>
      </c>
      <c r="M64">
        <v>1433566800</v>
      </c>
      <c r="N64" s="12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5">
        <f t="shared" si="0"/>
        <v>0.11851063829787234</v>
      </c>
      <c r="H65">
        <v>5</v>
      </c>
      <c r="I65" s="8">
        <f t="shared" si="1"/>
        <v>940</v>
      </c>
      <c r="J65" t="s">
        <v>21</v>
      </c>
      <c r="K65" t="s">
        <v>22</v>
      </c>
      <c r="L65" s="8">
        <v>1493355600</v>
      </c>
      <c r="M65">
        <v>1493874000</v>
      </c>
      <c r="N65" s="12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5">
        <f t="shared" si="0"/>
        <v>0.97642857142857142</v>
      </c>
      <c r="H66">
        <v>38</v>
      </c>
      <c r="I66" s="8">
        <f t="shared" si="1"/>
        <v>74</v>
      </c>
      <c r="J66" t="s">
        <v>21</v>
      </c>
      <c r="K66" t="s">
        <v>22</v>
      </c>
      <c r="L66" s="8">
        <v>1530507600</v>
      </c>
      <c r="M66">
        <v>1531803600</v>
      </c>
      <c r="N66" s="12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5">
        <f t="shared" ref="G67:G130" si="4">E67/D67</f>
        <v>2.3614754098360655</v>
      </c>
      <c r="H67">
        <v>236</v>
      </c>
      <c r="I67" s="8">
        <f t="shared" ref="I67:I130" si="5">ROUND(IF(H67 &gt; 0, D67/H67, 0),0)</f>
        <v>26</v>
      </c>
      <c r="J67" t="s">
        <v>21</v>
      </c>
      <c r="K67" t="s">
        <v>22</v>
      </c>
      <c r="L67" s="8">
        <v>1296108000</v>
      </c>
      <c r="M67">
        <v>1296712800</v>
      </c>
      <c r="N67" s="12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5">
        <f t="shared" si="4"/>
        <v>0.45068965517241377</v>
      </c>
      <c r="H68">
        <v>12</v>
      </c>
      <c r="I68" s="8">
        <f t="shared" si="5"/>
        <v>242</v>
      </c>
      <c r="J68" t="s">
        <v>21</v>
      </c>
      <c r="K68" t="s">
        <v>22</v>
      </c>
      <c r="L68" s="8">
        <v>1428469200</v>
      </c>
      <c r="M68">
        <v>1428901200</v>
      </c>
      <c r="N68" s="12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5">
        <f t="shared" si="4"/>
        <v>1.6238567493112948</v>
      </c>
      <c r="H69">
        <v>4065</v>
      </c>
      <c r="I69" s="8">
        <f t="shared" si="5"/>
        <v>18</v>
      </c>
      <c r="J69" t="s">
        <v>40</v>
      </c>
      <c r="K69" t="s">
        <v>41</v>
      </c>
      <c r="L69" s="8">
        <v>1264399200</v>
      </c>
      <c r="M69">
        <v>1264831200</v>
      </c>
      <c r="N69" s="12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5">
        <f t="shared" si="4"/>
        <v>2.5452631578947367</v>
      </c>
      <c r="H70">
        <v>246</v>
      </c>
      <c r="I70" s="8">
        <f t="shared" si="5"/>
        <v>23</v>
      </c>
      <c r="J70" t="s">
        <v>107</v>
      </c>
      <c r="K70" t="s">
        <v>108</v>
      </c>
      <c r="L70" s="8">
        <v>1501131600</v>
      </c>
      <c r="M70">
        <v>1505192400</v>
      </c>
      <c r="N70" s="12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5">
        <f t="shared" si="4"/>
        <v>0.24063291139240506</v>
      </c>
      <c r="H71">
        <v>17</v>
      </c>
      <c r="I71" s="8">
        <f t="shared" si="5"/>
        <v>465</v>
      </c>
      <c r="J71" t="s">
        <v>21</v>
      </c>
      <c r="K71" t="s">
        <v>22</v>
      </c>
      <c r="L71" s="8">
        <v>1292738400</v>
      </c>
      <c r="M71">
        <v>1295676000</v>
      </c>
      <c r="N71" s="12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5">
        <f t="shared" si="4"/>
        <v>1.2374140625000001</v>
      </c>
      <c r="H72">
        <v>2475</v>
      </c>
      <c r="I72" s="8">
        <f t="shared" si="5"/>
        <v>52</v>
      </c>
      <c r="J72" t="s">
        <v>107</v>
      </c>
      <c r="K72" t="s">
        <v>108</v>
      </c>
      <c r="L72" s="8">
        <v>1288674000</v>
      </c>
      <c r="M72">
        <v>1292911200</v>
      </c>
      <c r="N72" s="12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5">
        <f t="shared" si="4"/>
        <v>1.0806666666666667</v>
      </c>
      <c r="H73">
        <v>76</v>
      </c>
      <c r="I73" s="8">
        <f t="shared" si="5"/>
        <v>79</v>
      </c>
      <c r="J73" t="s">
        <v>21</v>
      </c>
      <c r="K73" t="s">
        <v>22</v>
      </c>
      <c r="L73" s="8">
        <v>1575093600</v>
      </c>
      <c r="M73">
        <v>1575439200</v>
      </c>
      <c r="N73" s="12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5">
        <f t="shared" si="4"/>
        <v>6.7033333333333331</v>
      </c>
      <c r="H74">
        <v>54</v>
      </c>
      <c r="I74" s="8">
        <f t="shared" si="5"/>
        <v>11</v>
      </c>
      <c r="J74" t="s">
        <v>21</v>
      </c>
      <c r="K74" t="s">
        <v>22</v>
      </c>
      <c r="L74" s="8">
        <v>1435726800</v>
      </c>
      <c r="M74">
        <v>1438837200</v>
      </c>
      <c r="N74" s="12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5">
        <f t="shared" si="4"/>
        <v>6.609285714285714</v>
      </c>
      <c r="H75">
        <v>88</v>
      </c>
      <c r="I75" s="8">
        <f t="shared" si="5"/>
        <v>16</v>
      </c>
      <c r="J75" t="s">
        <v>21</v>
      </c>
      <c r="K75" t="s">
        <v>22</v>
      </c>
      <c r="L75" s="8">
        <v>1480226400</v>
      </c>
      <c r="M75">
        <v>1480485600</v>
      </c>
      <c r="N75" s="12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5">
        <f t="shared" si="4"/>
        <v>1.2246153846153847</v>
      </c>
      <c r="H76">
        <v>85</v>
      </c>
      <c r="I76" s="8">
        <f t="shared" si="5"/>
        <v>46</v>
      </c>
      <c r="J76" t="s">
        <v>40</v>
      </c>
      <c r="K76" t="s">
        <v>41</v>
      </c>
      <c r="L76" s="8">
        <v>1459054800</v>
      </c>
      <c r="M76">
        <v>1459141200</v>
      </c>
      <c r="N76" s="12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5">
        <f t="shared" si="4"/>
        <v>1.5057731958762886</v>
      </c>
      <c r="H77">
        <v>170</v>
      </c>
      <c r="I77" s="8">
        <f t="shared" si="5"/>
        <v>57</v>
      </c>
      <c r="J77" t="s">
        <v>21</v>
      </c>
      <c r="K77" t="s">
        <v>22</v>
      </c>
      <c r="L77" s="8">
        <v>1531630800</v>
      </c>
      <c r="M77">
        <v>1532322000</v>
      </c>
      <c r="N77" s="12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5">
        <f t="shared" si="4"/>
        <v>0.78106590724165992</v>
      </c>
      <c r="H78">
        <v>1684</v>
      </c>
      <c r="I78" s="8">
        <f t="shared" si="5"/>
        <v>73</v>
      </c>
      <c r="J78" t="s">
        <v>21</v>
      </c>
      <c r="K78" t="s">
        <v>22</v>
      </c>
      <c r="L78" s="8">
        <v>1421992800</v>
      </c>
      <c r="M78">
        <v>1426222800</v>
      </c>
      <c r="N78" s="12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5">
        <f t="shared" si="4"/>
        <v>0.46947368421052632</v>
      </c>
      <c r="H79">
        <v>56</v>
      </c>
      <c r="I79" s="8">
        <f t="shared" si="5"/>
        <v>170</v>
      </c>
      <c r="J79" t="s">
        <v>21</v>
      </c>
      <c r="K79" t="s">
        <v>22</v>
      </c>
      <c r="L79" s="8">
        <v>1285563600</v>
      </c>
      <c r="M79">
        <v>1286773200</v>
      </c>
      <c r="N79" s="12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5">
        <f t="shared" si="4"/>
        <v>3.008</v>
      </c>
      <c r="H80">
        <v>330</v>
      </c>
      <c r="I80" s="8">
        <f t="shared" si="5"/>
        <v>14</v>
      </c>
      <c r="J80" t="s">
        <v>21</v>
      </c>
      <c r="K80" t="s">
        <v>22</v>
      </c>
      <c r="L80" s="8">
        <v>1523854800</v>
      </c>
      <c r="M80">
        <v>1523941200</v>
      </c>
      <c r="N80" s="12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5">
        <f t="shared" si="4"/>
        <v>0.6959861591695502</v>
      </c>
      <c r="H81">
        <v>838</v>
      </c>
      <c r="I81" s="8">
        <f t="shared" si="5"/>
        <v>69</v>
      </c>
      <c r="J81" t="s">
        <v>21</v>
      </c>
      <c r="K81" t="s">
        <v>22</v>
      </c>
      <c r="L81" s="8">
        <v>1529125200</v>
      </c>
      <c r="M81">
        <v>1529557200</v>
      </c>
      <c r="N81" s="12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5">
        <f t="shared" si="4"/>
        <v>6.374545454545455</v>
      </c>
      <c r="H82">
        <v>127</v>
      </c>
      <c r="I82" s="8">
        <f t="shared" si="5"/>
        <v>9</v>
      </c>
      <c r="J82" t="s">
        <v>21</v>
      </c>
      <c r="K82" t="s">
        <v>22</v>
      </c>
      <c r="L82" s="8">
        <v>1503982800</v>
      </c>
      <c r="M82">
        <v>1506574800</v>
      </c>
      <c r="N82" s="12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5">
        <f t="shared" si="4"/>
        <v>2.253392857142857</v>
      </c>
      <c r="H83">
        <v>411</v>
      </c>
      <c r="I83" s="8">
        <f t="shared" si="5"/>
        <v>41</v>
      </c>
      <c r="J83" t="s">
        <v>21</v>
      </c>
      <c r="K83" t="s">
        <v>22</v>
      </c>
      <c r="L83" s="8">
        <v>1511416800</v>
      </c>
      <c r="M83">
        <v>1513576800</v>
      </c>
      <c r="N83" s="12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5">
        <f t="shared" si="4"/>
        <v>14.973000000000001</v>
      </c>
      <c r="H84">
        <v>180</v>
      </c>
      <c r="I84" s="8">
        <f t="shared" si="5"/>
        <v>6</v>
      </c>
      <c r="J84" t="s">
        <v>40</v>
      </c>
      <c r="K84" t="s">
        <v>41</v>
      </c>
      <c r="L84" s="8">
        <v>1547704800</v>
      </c>
      <c r="M84">
        <v>1548309600</v>
      </c>
      <c r="N84" s="12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5">
        <f t="shared" si="4"/>
        <v>0.37590225563909774</v>
      </c>
      <c r="H85">
        <v>1000</v>
      </c>
      <c r="I85" s="8">
        <f t="shared" si="5"/>
        <v>106</v>
      </c>
      <c r="J85" t="s">
        <v>21</v>
      </c>
      <c r="K85" t="s">
        <v>22</v>
      </c>
      <c r="L85" s="8">
        <v>1469682000</v>
      </c>
      <c r="M85">
        <v>1471582800</v>
      </c>
      <c r="N85" s="12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5">
        <f t="shared" si="4"/>
        <v>1.3236942675159236</v>
      </c>
      <c r="H86">
        <v>374</v>
      </c>
      <c r="I86" s="8">
        <f t="shared" si="5"/>
        <v>84</v>
      </c>
      <c r="J86" t="s">
        <v>21</v>
      </c>
      <c r="K86" t="s">
        <v>22</v>
      </c>
      <c r="L86" s="8">
        <v>1343451600</v>
      </c>
      <c r="M86">
        <v>1344315600</v>
      </c>
      <c r="N86" s="12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5">
        <f t="shared" si="4"/>
        <v>1.3122448979591836</v>
      </c>
      <c r="H87">
        <v>71</v>
      </c>
      <c r="I87" s="8">
        <f t="shared" si="5"/>
        <v>69</v>
      </c>
      <c r="J87" t="s">
        <v>26</v>
      </c>
      <c r="K87" t="s">
        <v>27</v>
      </c>
      <c r="L87" s="8">
        <v>1315717200</v>
      </c>
      <c r="M87">
        <v>1316408400</v>
      </c>
      <c r="N87" s="12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5">
        <f t="shared" si="4"/>
        <v>1.6763513513513513</v>
      </c>
      <c r="H88">
        <v>203</v>
      </c>
      <c r="I88" s="8">
        <f t="shared" si="5"/>
        <v>36</v>
      </c>
      <c r="J88" t="s">
        <v>21</v>
      </c>
      <c r="K88" t="s">
        <v>22</v>
      </c>
      <c r="L88" s="8">
        <v>1430715600</v>
      </c>
      <c r="M88">
        <v>1431838800</v>
      </c>
      <c r="N88" s="12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5">
        <f t="shared" si="4"/>
        <v>0.6198488664987406</v>
      </c>
      <c r="H89">
        <v>1482</v>
      </c>
      <c r="I89" s="8">
        <f t="shared" si="5"/>
        <v>134</v>
      </c>
      <c r="J89" t="s">
        <v>26</v>
      </c>
      <c r="K89" t="s">
        <v>27</v>
      </c>
      <c r="L89" s="8">
        <v>1299564000</v>
      </c>
      <c r="M89">
        <v>1300510800</v>
      </c>
      <c r="N89" s="12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5">
        <f t="shared" si="4"/>
        <v>2.6074999999999999</v>
      </c>
      <c r="H90">
        <v>113</v>
      </c>
      <c r="I90" s="8">
        <f t="shared" si="5"/>
        <v>42</v>
      </c>
      <c r="J90" t="s">
        <v>21</v>
      </c>
      <c r="K90" t="s">
        <v>22</v>
      </c>
      <c r="L90" s="8">
        <v>1429160400</v>
      </c>
      <c r="M90">
        <v>1431061200</v>
      </c>
      <c r="N90" s="12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5">
        <f t="shared" si="4"/>
        <v>2.5258823529411765</v>
      </c>
      <c r="H91">
        <v>96</v>
      </c>
      <c r="I91" s="8">
        <f t="shared" si="5"/>
        <v>35</v>
      </c>
      <c r="J91" t="s">
        <v>21</v>
      </c>
      <c r="K91" t="s">
        <v>22</v>
      </c>
      <c r="L91" s="8">
        <v>1271307600</v>
      </c>
      <c r="M91">
        <v>1271480400</v>
      </c>
      <c r="N91" s="12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5">
        <f t="shared" si="4"/>
        <v>0.7861538461538462</v>
      </c>
      <c r="H92">
        <v>106</v>
      </c>
      <c r="I92" s="8">
        <f t="shared" si="5"/>
        <v>74</v>
      </c>
      <c r="J92" t="s">
        <v>21</v>
      </c>
      <c r="K92" t="s">
        <v>22</v>
      </c>
      <c r="L92" s="8">
        <v>1456380000</v>
      </c>
      <c r="M92">
        <v>1456380000</v>
      </c>
      <c r="N92" s="12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5">
        <f t="shared" si="4"/>
        <v>0.48404406999351912</v>
      </c>
      <c r="H93">
        <v>679</v>
      </c>
      <c r="I93" s="8">
        <f t="shared" si="5"/>
        <v>227</v>
      </c>
      <c r="J93" t="s">
        <v>107</v>
      </c>
      <c r="K93" t="s">
        <v>108</v>
      </c>
      <c r="L93" s="8">
        <v>1470459600</v>
      </c>
      <c r="M93">
        <v>1472878800</v>
      </c>
      <c r="N93" s="12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5">
        <f t="shared" si="4"/>
        <v>2.5887500000000001</v>
      </c>
      <c r="H94">
        <v>498</v>
      </c>
      <c r="I94" s="8">
        <f t="shared" si="5"/>
        <v>40</v>
      </c>
      <c r="J94" t="s">
        <v>98</v>
      </c>
      <c r="K94" t="s">
        <v>99</v>
      </c>
      <c r="L94" s="8">
        <v>1277269200</v>
      </c>
      <c r="M94">
        <v>1277355600</v>
      </c>
      <c r="N94" s="12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5">
        <f t="shared" si="4"/>
        <v>0.60548713235294116</v>
      </c>
      <c r="H95">
        <v>610</v>
      </c>
      <c r="I95" s="8">
        <f t="shared" si="5"/>
        <v>178</v>
      </c>
      <c r="J95" t="s">
        <v>21</v>
      </c>
      <c r="K95" t="s">
        <v>22</v>
      </c>
      <c r="L95" s="8">
        <v>1350709200</v>
      </c>
      <c r="M95">
        <v>1351054800</v>
      </c>
      <c r="N95" s="12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5">
        <f t="shared" si="4"/>
        <v>3.036896551724138</v>
      </c>
      <c r="H96">
        <v>180</v>
      </c>
      <c r="I96" s="8">
        <f t="shared" si="5"/>
        <v>16</v>
      </c>
      <c r="J96" t="s">
        <v>40</v>
      </c>
      <c r="K96" t="s">
        <v>41</v>
      </c>
      <c r="L96" s="8">
        <v>1554613200</v>
      </c>
      <c r="M96">
        <v>1555563600</v>
      </c>
      <c r="N96" s="12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5">
        <f t="shared" si="4"/>
        <v>1.1299999999999999</v>
      </c>
      <c r="H97">
        <v>27</v>
      </c>
      <c r="I97" s="8">
        <f t="shared" si="5"/>
        <v>33</v>
      </c>
      <c r="J97" t="s">
        <v>21</v>
      </c>
      <c r="K97" t="s">
        <v>22</v>
      </c>
      <c r="L97" s="8">
        <v>1571029200</v>
      </c>
      <c r="M97">
        <v>1571634000</v>
      </c>
      <c r="N97" s="12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5">
        <f t="shared" si="4"/>
        <v>2.1737876614060259</v>
      </c>
      <c r="H98">
        <v>2331</v>
      </c>
      <c r="I98" s="8">
        <f t="shared" si="5"/>
        <v>30</v>
      </c>
      <c r="J98" t="s">
        <v>21</v>
      </c>
      <c r="K98" t="s">
        <v>22</v>
      </c>
      <c r="L98" s="8">
        <v>1299736800</v>
      </c>
      <c r="M98">
        <v>1300856400</v>
      </c>
      <c r="N98" s="12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5">
        <f t="shared" si="4"/>
        <v>9.2669230769230762</v>
      </c>
      <c r="H99">
        <v>113</v>
      </c>
      <c r="I99" s="8">
        <f t="shared" si="5"/>
        <v>12</v>
      </c>
      <c r="J99" t="s">
        <v>21</v>
      </c>
      <c r="K99" t="s">
        <v>22</v>
      </c>
      <c r="L99" s="8">
        <v>1435208400</v>
      </c>
      <c r="M99">
        <v>1439874000</v>
      </c>
      <c r="N99" s="12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5">
        <f t="shared" si="4"/>
        <v>0.33692229038854804</v>
      </c>
      <c r="H100">
        <v>1220</v>
      </c>
      <c r="I100" s="8">
        <f t="shared" si="5"/>
        <v>80</v>
      </c>
      <c r="J100" t="s">
        <v>26</v>
      </c>
      <c r="K100" t="s">
        <v>27</v>
      </c>
      <c r="L100" s="8">
        <v>1437973200</v>
      </c>
      <c r="M100">
        <v>1438318800</v>
      </c>
      <c r="N100" s="12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5">
        <f t="shared" si="4"/>
        <v>1.9672368421052631</v>
      </c>
      <c r="H101">
        <v>164</v>
      </c>
      <c r="I101" s="8">
        <f t="shared" si="5"/>
        <v>46</v>
      </c>
      <c r="J101" t="s">
        <v>21</v>
      </c>
      <c r="K101" t="s">
        <v>22</v>
      </c>
      <c r="L101" s="8">
        <v>1416895200</v>
      </c>
      <c r="M101">
        <v>1419400800</v>
      </c>
      <c r="N101" s="12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5">
        <f t="shared" si="4"/>
        <v>0.01</v>
      </c>
      <c r="H102">
        <v>1</v>
      </c>
      <c r="I102" s="8">
        <f t="shared" si="5"/>
        <v>100</v>
      </c>
      <c r="J102" t="s">
        <v>21</v>
      </c>
      <c r="K102" t="s">
        <v>22</v>
      </c>
      <c r="L102" s="8">
        <v>1319000400</v>
      </c>
      <c r="M102">
        <v>1320555600</v>
      </c>
      <c r="N102" s="12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5">
        <f t="shared" si="4"/>
        <v>10.214444444444444</v>
      </c>
      <c r="H103">
        <v>164</v>
      </c>
      <c r="I103" s="8">
        <f t="shared" si="5"/>
        <v>5</v>
      </c>
      <c r="J103" t="s">
        <v>21</v>
      </c>
      <c r="K103" t="s">
        <v>22</v>
      </c>
      <c r="L103" s="8">
        <v>1424498400</v>
      </c>
      <c r="M103">
        <v>1425103200</v>
      </c>
      <c r="N103" s="12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5">
        <f t="shared" si="4"/>
        <v>2.8167567567567566</v>
      </c>
      <c r="H104">
        <v>336</v>
      </c>
      <c r="I104" s="8">
        <f t="shared" si="5"/>
        <v>11</v>
      </c>
      <c r="J104" t="s">
        <v>21</v>
      </c>
      <c r="K104" t="s">
        <v>22</v>
      </c>
      <c r="L104" s="8">
        <v>1526274000</v>
      </c>
      <c r="M104">
        <v>1526878800</v>
      </c>
      <c r="N104" s="12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5">
        <f t="shared" si="4"/>
        <v>0.24610000000000001</v>
      </c>
      <c r="H105">
        <v>37</v>
      </c>
      <c r="I105" s="8">
        <f t="shared" si="5"/>
        <v>270</v>
      </c>
      <c r="J105" t="s">
        <v>107</v>
      </c>
      <c r="K105" t="s">
        <v>108</v>
      </c>
      <c r="L105" s="8">
        <v>1287896400</v>
      </c>
      <c r="M105">
        <v>1288674000</v>
      </c>
      <c r="N105" s="12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5">
        <f t="shared" si="4"/>
        <v>1.4314010067114094</v>
      </c>
      <c r="H106">
        <v>1917</v>
      </c>
      <c r="I106" s="8">
        <f t="shared" si="5"/>
        <v>62</v>
      </c>
      <c r="J106" t="s">
        <v>21</v>
      </c>
      <c r="K106" t="s">
        <v>22</v>
      </c>
      <c r="L106" s="8">
        <v>1495515600</v>
      </c>
      <c r="M106">
        <v>1495602000</v>
      </c>
      <c r="N106" s="12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5">
        <f t="shared" si="4"/>
        <v>1.4454411764705883</v>
      </c>
      <c r="H107">
        <v>95</v>
      </c>
      <c r="I107" s="8">
        <f t="shared" si="5"/>
        <v>72</v>
      </c>
      <c r="J107" t="s">
        <v>21</v>
      </c>
      <c r="K107" t="s">
        <v>22</v>
      </c>
      <c r="L107" s="8">
        <v>1364878800</v>
      </c>
      <c r="M107">
        <v>1366434000</v>
      </c>
      <c r="N107" s="12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5">
        <f t="shared" si="4"/>
        <v>3.5912820512820511</v>
      </c>
      <c r="H108">
        <v>147</v>
      </c>
      <c r="I108" s="8">
        <f t="shared" si="5"/>
        <v>27</v>
      </c>
      <c r="J108" t="s">
        <v>21</v>
      </c>
      <c r="K108" t="s">
        <v>22</v>
      </c>
      <c r="L108" s="8">
        <v>1567918800</v>
      </c>
      <c r="M108">
        <v>1568350800</v>
      </c>
      <c r="N108" s="12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5">
        <f t="shared" si="4"/>
        <v>1.8648571428571428</v>
      </c>
      <c r="H109">
        <v>86</v>
      </c>
      <c r="I109" s="8">
        <f t="shared" si="5"/>
        <v>41</v>
      </c>
      <c r="J109" t="s">
        <v>21</v>
      </c>
      <c r="K109" t="s">
        <v>22</v>
      </c>
      <c r="L109" s="8">
        <v>1524459600</v>
      </c>
      <c r="M109">
        <v>1525928400</v>
      </c>
      <c r="N109" s="12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5">
        <f t="shared" si="4"/>
        <v>5.9526666666666666</v>
      </c>
      <c r="H110">
        <v>83</v>
      </c>
      <c r="I110" s="8">
        <f t="shared" si="5"/>
        <v>18</v>
      </c>
      <c r="J110" t="s">
        <v>21</v>
      </c>
      <c r="K110" t="s">
        <v>22</v>
      </c>
      <c r="L110" s="8">
        <v>1333688400</v>
      </c>
      <c r="M110">
        <v>1336885200</v>
      </c>
      <c r="N110" s="12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5">
        <f t="shared" si="4"/>
        <v>0.5921153846153846</v>
      </c>
      <c r="H111">
        <v>60</v>
      </c>
      <c r="I111" s="8">
        <f t="shared" si="5"/>
        <v>87</v>
      </c>
      <c r="J111" t="s">
        <v>21</v>
      </c>
      <c r="K111" t="s">
        <v>22</v>
      </c>
      <c r="L111" s="8">
        <v>1389506400</v>
      </c>
      <c r="M111">
        <v>1389679200</v>
      </c>
      <c r="N111" s="12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5">
        <f t="shared" si="4"/>
        <v>0.14962780898876404</v>
      </c>
      <c r="H112">
        <v>296</v>
      </c>
      <c r="I112" s="8">
        <f t="shared" si="5"/>
        <v>481</v>
      </c>
      <c r="J112" t="s">
        <v>21</v>
      </c>
      <c r="K112" t="s">
        <v>22</v>
      </c>
      <c r="L112" s="8">
        <v>1536642000</v>
      </c>
      <c r="M112">
        <v>1538283600</v>
      </c>
      <c r="N112" s="12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5">
        <f t="shared" si="4"/>
        <v>1.1995602605863191</v>
      </c>
      <c r="H113">
        <v>676</v>
      </c>
      <c r="I113" s="8">
        <f t="shared" si="5"/>
        <v>91</v>
      </c>
      <c r="J113" t="s">
        <v>21</v>
      </c>
      <c r="K113" t="s">
        <v>22</v>
      </c>
      <c r="L113" s="8">
        <v>1348290000</v>
      </c>
      <c r="M113">
        <v>1348808400</v>
      </c>
      <c r="N113" s="12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5">
        <f t="shared" si="4"/>
        <v>2.6882978723404256</v>
      </c>
      <c r="H114">
        <v>361</v>
      </c>
      <c r="I114" s="8">
        <f t="shared" si="5"/>
        <v>13</v>
      </c>
      <c r="J114" t="s">
        <v>26</v>
      </c>
      <c r="K114" t="s">
        <v>27</v>
      </c>
      <c r="L114" s="8">
        <v>1408856400</v>
      </c>
      <c r="M114">
        <v>1410152400</v>
      </c>
      <c r="N114" s="12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5">
        <f t="shared" si="4"/>
        <v>3.7687878787878786</v>
      </c>
      <c r="H115">
        <v>131</v>
      </c>
      <c r="I115" s="8">
        <f t="shared" si="5"/>
        <v>25</v>
      </c>
      <c r="J115" t="s">
        <v>21</v>
      </c>
      <c r="K115" t="s">
        <v>22</v>
      </c>
      <c r="L115" s="8">
        <v>1505192400</v>
      </c>
      <c r="M115">
        <v>1505797200</v>
      </c>
      <c r="N115" s="12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5">
        <f t="shared" si="4"/>
        <v>7.2715789473684209</v>
      </c>
      <c r="H116">
        <v>126</v>
      </c>
      <c r="I116" s="8">
        <f t="shared" si="5"/>
        <v>15</v>
      </c>
      <c r="J116" t="s">
        <v>21</v>
      </c>
      <c r="K116" t="s">
        <v>22</v>
      </c>
      <c r="L116" s="8">
        <v>1554786000</v>
      </c>
      <c r="M116">
        <v>1554872400</v>
      </c>
      <c r="N116" s="12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5">
        <f t="shared" si="4"/>
        <v>0.87211757648470301</v>
      </c>
      <c r="H117">
        <v>3304</v>
      </c>
      <c r="I117" s="8">
        <f t="shared" si="5"/>
        <v>50</v>
      </c>
      <c r="J117" t="s">
        <v>107</v>
      </c>
      <c r="K117" t="s">
        <v>108</v>
      </c>
      <c r="L117" s="8">
        <v>1510898400</v>
      </c>
      <c r="M117">
        <v>1513922400</v>
      </c>
      <c r="N117" s="12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5">
        <f t="shared" si="4"/>
        <v>0.88</v>
      </c>
      <c r="H118">
        <v>73</v>
      </c>
      <c r="I118" s="8">
        <f t="shared" si="5"/>
        <v>99</v>
      </c>
      <c r="J118" t="s">
        <v>21</v>
      </c>
      <c r="K118" t="s">
        <v>22</v>
      </c>
      <c r="L118" s="8">
        <v>1442552400</v>
      </c>
      <c r="M118">
        <v>1442638800</v>
      </c>
      <c r="N118" s="12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5">
        <f t="shared" si="4"/>
        <v>1.7393877551020409</v>
      </c>
      <c r="H119">
        <v>275</v>
      </c>
      <c r="I119" s="8">
        <f t="shared" si="5"/>
        <v>18</v>
      </c>
      <c r="J119" t="s">
        <v>21</v>
      </c>
      <c r="K119" t="s">
        <v>22</v>
      </c>
      <c r="L119" s="8">
        <v>1316667600</v>
      </c>
      <c r="M119">
        <v>1317186000</v>
      </c>
      <c r="N119" s="12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5">
        <f t="shared" si="4"/>
        <v>1.1761111111111111</v>
      </c>
      <c r="H120">
        <v>67</v>
      </c>
      <c r="I120" s="8">
        <f t="shared" si="5"/>
        <v>81</v>
      </c>
      <c r="J120" t="s">
        <v>21</v>
      </c>
      <c r="K120" t="s">
        <v>22</v>
      </c>
      <c r="L120" s="8">
        <v>1390716000</v>
      </c>
      <c r="M120">
        <v>1391234400</v>
      </c>
      <c r="N120" s="12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5">
        <f t="shared" si="4"/>
        <v>2.1496</v>
      </c>
      <c r="H121">
        <v>154</v>
      </c>
      <c r="I121" s="8">
        <f t="shared" si="5"/>
        <v>32</v>
      </c>
      <c r="J121" t="s">
        <v>21</v>
      </c>
      <c r="K121" t="s">
        <v>22</v>
      </c>
      <c r="L121" s="8">
        <v>1402894800</v>
      </c>
      <c r="M121">
        <v>1404363600</v>
      </c>
      <c r="N121" s="12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5">
        <f t="shared" si="4"/>
        <v>1.4949667110519307</v>
      </c>
      <c r="H122">
        <v>1782</v>
      </c>
      <c r="I122" s="8">
        <f t="shared" si="5"/>
        <v>42</v>
      </c>
      <c r="J122" t="s">
        <v>21</v>
      </c>
      <c r="K122" t="s">
        <v>22</v>
      </c>
      <c r="L122" s="8">
        <v>1429246800</v>
      </c>
      <c r="M122">
        <v>1429592400</v>
      </c>
      <c r="N122" s="12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5">
        <f t="shared" si="4"/>
        <v>2.1933995584988963</v>
      </c>
      <c r="H123">
        <v>903</v>
      </c>
      <c r="I123" s="8">
        <f t="shared" si="5"/>
        <v>50</v>
      </c>
      <c r="J123" t="s">
        <v>21</v>
      </c>
      <c r="K123" t="s">
        <v>22</v>
      </c>
      <c r="L123" s="8">
        <v>1412485200</v>
      </c>
      <c r="M123">
        <v>1413608400</v>
      </c>
      <c r="N123" s="12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5">
        <f t="shared" si="4"/>
        <v>0.64367690058479532</v>
      </c>
      <c r="H124">
        <v>3387</v>
      </c>
      <c r="I124" s="8">
        <f t="shared" si="5"/>
        <v>40</v>
      </c>
      <c r="J124" t="s">
        <v>21</v>
      </c>
      <c r="K124" t="s">
        <v>22</v>
      </c>
      <c r="L124" s="8">
        <v>1417068000</v>
      </c>
      <c r="M124">
        <v>1419400800</v>
      </c>
      <c r="N124" s="12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5">
        <f t="shared" si="4"/>
        <v>0.18622397298818233</v>
      </c>
      <c r="H125">
        <v>662</v>
      </c>
      <c r="I125" s="8">
        <f t="shared" si="5"/>
        <v>268</v>
      </c>
      <c r="J125" t="s">
        <v>15</v>
      </c>
      <c r="K125" t="s">
        <v>16</v>
      </c>
      <c r="L125" s="8">
        <v>1448344800</v>
      </c>
      <c r="M125">
        <v>1448604000</v>
      </c>
      <c r="N125" s="12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5">
        <f t="shared" si="4"/>
        <v>3.6776923076923076</v>
      </c>
      <c r="H126">
        <v>94</v>
      </c>
      <c r="I126" s="8">
        <f t="shared" si="5"/>
        <v>28</v>
      </c>
      <c r="J126" t="s">
        <v>107</v>
      </c>
      <c r="K126" t="s">
        <v>108</v>
      </c>
      <c r="L126" s="8">
        <v>1557723600</v>
      </c>
      <c r="M126">
        <v>1562302800</v>
      </c>
      <c r="N126" s="12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5">
        <f t="shared" si="4"/>
        <v>1.5990566037735849</v>
      </c>
      <c r="H127">
        <v>180</v>
      </c>
      <c r="I127" s="8">
        <f t="shared" si="5"/>
        <v>29</v>
      </c>
      <c r="J127" t="s">
        <v>21</v>
      </c>
      <c r="K127" t="s">
        <v>22</v>
      </c>
      <c r="L127" s="8">
        <v>1537333200</v>
      </c>
      <c r="M127">
        <v>1537678800</v>
      </c>
      <c r="N127" s="12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5">
        <f t="shared" si="4"/>
        <v>0.38633185349611543</v>
      </c>
      <c r="H128">
        <v>774</v>
      </c>
      <c r="I128" s="8">
        <f t="shared" si="5"/>
        <v>233</v>
      </c>
      <c r="J128" t="s">
        <v>21</v>
      </c>
      <c r="K128" t="s">
        <v>22</v>
      </c>
      <c r="L128" s="8">
        <v>1471150800</v>
      </c>
      <c r="M128">
        <v>1473570000</v>
      </c>
      <c r="N128" s="12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5">
        <f t="shared" si="4"/>
        <v>0.51421511627906979</v>
      </c>
      <c r="H129">
        <v>672</v>
      </c>
      <c r="I129" s="8">
        <f t="shared" si="5"/>
        <v>154</v>
      </c>
      <c r="J129" t="s">
        <v>15</v>
      </c>
      <c r="K129" t="s">
        <v>16</v>
      </c>
      <c r="L129" s="8">
        <v>1273640400</v>
      </c>
      <c r="M129">
        <v>1273899600</v>
      </c>
      <c r="N129" s="12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5">
        <f t="shared" si="4"/>
        <v>0.60334277620396604</v>
      </c>
      <c r="H130">
        <v>532</v>
      </c>
      <c r="I130" s="8">
        <f t="shared" si="5"/>
        <v>133</v>
      </c>
      <c r="J130" t="s">
        <v>21</v>
      </c>
      <c r="K130" t="s">
        <v>22</v>
      </c>
      <c r="L130" s="8">
        <v>1282885200</v>
      </c>
      <c r="M130">
        <v>1284008400</v>
      </c>
      <c r="N130" s="12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5">
        <f t="shared" ref="G131:G194" si="8">E131/D131</f>
        <v>3.2026936026936029E-2</v>
      </c>
      <c r="H131">
        <v>55</v>
      </c>
      <c r="I131" s="8">
        <f t="shared" ref="I131:I194" si="9">ROUND(IF(H131 &gt; 0, D131/H131, 0),0)</f>
        <v>2700</v>
      </c>
      <c r="J131" t="s">
        <v>26</v>
      </c>
      <c r="K131" t="s">
        <v>27</v>
      </c>
      <c r="L131" s="8">
        <v>1422943200</v>
      </c>
      <c r="M131">
        <v>1425103200</v>
      </c>
      <c r="N131" s="12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5">
        <f t="shared" si="8"/>
        <v>1.5546875</v>
      </c>
      <c r="H132">
        <v>533</v>
      </c>
      <c r="I132" s="8">
        <f t="shared" si="9"/>
        <v>18</v>
      </c>
      <c r="J132" t="s">
        <v>36</v>
      </c>
      <c r="K132" t="s">
        <v>37</v>
      </c>
      <c r="L132" s="8">
        <v>1319605200</v>
      </c>
      <c r="M132">
        <v>1320991200</v>
      </c>
      <c r="N132" s="12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5">
        <f t="shared" si="8"/>
        <v>1.0085974499089254</v>
      </c>
      <c r="H133">
        <v>2443</v>
      </c>
      <c r="I133" s="8">
        <f t="shared" si="9"/>
        <v>67</v>
      </c>
      <c r="J133" t="s">
        <v>40</v>
      </c>
      <c r="K133" t="s">
        <v>41</v>
      </c>
      <c r="L133" s="8">
        <v>1385704800</v>
      </c>
      <c r="M133">
        <v>1386828000</v>
      </c>
      <c r="N133" s="12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5">
        <f t="shared" si="8"/>
        <v>1.1618181818181819</v>
      </c>
      <c r="H134">
        <v>89</v>
      </c>
      <c r="I134" s="8">
        <f t="shared" si="9"/>
        <v>37</v>
      </c>
      <c r="J134" t="s">
        <v>21</v>
      </c>
      <c r="K134" t="s">
        <v>22</v>
      </c>
      <c r="L134" s="8">
        <v>1515736800</v>
      </c>
      <c r="M134">
        <v>1517119200</v>
      </c>
      <c r="N134" s="12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5">
        <f t="shared" si="8"/>
        <v>3.1077777777777778</v>
      </c>
      <c r="H135">
        <v>159</v>
      </c>
      <c r="I135" s="8">
        <f t="shared" si="9"/>
        <v>28</v>
      </c>
      <c r="J135" t="s">
        <v>21</v>
      </c>
      <c r="K135" t="s">
        <v>22</v>
      </c>
      <c r="L135" s="8">
        <v>1313125200</v>
      </c>
      <c r="M135">
        <v>1315026000</v>
      </c>
      <c r="N135" s="12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5">
        <f t="shared" si="8"/>
        <v>0.89736683417085428</v>
      </c>
      <c r="H136">
        <v>940</v>
      </c>
      <c r="I136" s="8">
        <f t="shared" si="9"/>
        <v>106</v>
      </c>
      <c r="J136" t="s">
        <v>98</v>
      </c>
      <c r="K136" t="s">
        <v>99</v>
      </c>
      <c r="L136" s="8">
        <v>1308459600</v>
      </c>
      <c r="M136">
        <v>1312693200</v>
      </c>
      <c r="N136" s="12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5">
        <f t="shared" si="8"/>
        <v>0.71272727272727276</v>
      </c>
      <c r="H137">
        <v>117</v>
      </c>
      <c r="I137" s="8">
        <f t="shared" si="9"/>
        <v>66</v>
      </c>
      <c r="J137" t="s">
        <v>21</v>
      </c>
      <c r="K137" t="s">
        <v>22</v>
      </c>
      <c r="L137" s="8">
        <v>1362636000</v>
      </c>
      <c r="M137">
        <v>1363064400</v>
      </c>
      <c r="N137" s="12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5">
        <f t="shared" si="8"/>
        <v>3.2862318840579711E-2</v>
      </c>
      <c r="H138">
        <v>58</v>
      </c>
      <c r="I138" s="8">
        <f t="shared" si="9"/>
        <v>1428</v>
      </c>
      <c r="J138" t="s">
        <v>21</v>
      </c>
      <c r="K138" t="s">
        <v>22</v>
      </c>
      <c r="L138" s="8">
        <v>1402117200</v>
      </c>
      <c r="M138">
        <v>1403154000</v>
      </c>
      <c r="N138" s="12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5">
        <f t="shared" si="8"/>
        <v>2.617777777777778</v>
      </c>
      <c r="H139">
        <v>50</v>
      </c>
      <c r="I139" s="8">
        <f t="shared" si="9"/>
        <v>36</v>
      </c>
      <c r="J139" t="s">
        <v>21</v>
      </c>
      <c r="K139" t="s">
        <v>22</v>
      </c>
      <c r="L139" s="8">
        <v>1286341200</v>
      </c>
      <c r="M139">
        <v>1286859600</v>
      </c>
      <c r="N139" s="12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5">
        <f t="shared" si="8"/>
        <v>0.96</v>
      </c>
      <c r="H140">
        <v>115</v>
      </c>
      <c r="I140" s="8">
        <f t="shared" si="9"/>
        <v>83</v>
      </c>
      <c r="J140" t="s">
        <v>21</v>
      </c>
      <c r="K140" t="s">
        <v>22</v>
      </c>
      <c r="L140" s="8">
        <v>1348808400</v>
      </c>
      <c r="M140">
        <v>1349326800</v>
      </c>
      <c r="N140" s="12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5">
        <f t="shared" si="8"/>
        <v>0.20896851248642778</v>
      </c>
      <c r="H141">
        <v>326</v>
      </c>
      <c r="I141" s="8">
        <f t="shared" si="9"/>
        <v>283</v>
      </c>
      <c r="J141" t="s">
        <v>21</v>
      </c>
      <c r="K141" t="s">
        <v>22</v>
      </c>
      <c r="L141" s="8">
        <v>1429592400</v>
      </c>
      <c r="M141">
        <v>1430974800</v>
      </c>
      <c r="N141" s="12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5">
        <f t="shared" si="8"/>
        <v>2.2316363636363636</v>
      </c>
      <c r="H142">
        <v>186</v>
      </c>
      <c r="I142" s="8">
        <f t="shared" si="9"/>
        <v>30</v>
      </c>
      <c r="J142" t="s">
        <v>21</v>
      </c>
      <c r="K142" t="s">
        <v>22</v>
      </c>
      <c r="L142" s="8">
        <v>1519538400</v>
      </c>
      <c r="M142">
        <v>1519970400</v>
      </c>
      <c r="N142" s="12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5">
        <f t="shared" si="8"/>
        <v>1.0159097978227061</v>
      </c>
      <c r="H143">
        <v>1071</v>
      </c>
      <c r="I143" s="8">
        <f t="shared" si="9"/>
        <v>60</v>
      </c>
      <c r="J143" t="s">
        <v>21</v>
      </c>
      <c r="K143" t="s">
        <v>22</v>
      </c>
      <c r="L143" s="8">
        <v>1434085200</v>
      </c>
      <c r="M143">
        <v>1434603600</v>
      </c>
      <c r="N143" s="12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5">
        <f t="shared" si="8"/>
        <v>2.3003999999999998</v>
      </c>
      <c r="H144">
        <v>117</v>
      </c>
      <c r="I144" s="8">
        <f t="shared" si="9"/>
        <v>43</v>
      </c>
      <c r="J144" t="s">
        <v>21</v>
      </c>
      <c r="K144" t="s">
        <v>22</v>
      </c>
      <c r="L144" s="8">
        <v>1333688400</v>
      </c>
      <c r="M144">
        <v>1337230800</v>
      </c>
      <c r="N144" s="12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5">
        <f t="shared" si="8"/>
        <v>1.355925925925926</v>
      </c>
      <c r="H145">
        <v>70</v>
      </c>
      <c r="I145" s="8">
        <f t="shared" si="9"/>
        <v>77</v>
      </c>
      <c r="J145" t="s">
        <v>21</v>
      </c>
      <c r="K145" t="s">
        <v>22</v>
      </c>
      <c r="L145" s="8">
        <v>1277701200</v>
      </c>
      <c r="M145">
        <v>1279429200</v>
      </c>
      <c r="N145" s="12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5">
        <f t="shared" si="8"/>
        <v>1.2909999999999999</v>
      </c>
      <c r="H146">
        <v>135</v>
      </c>
      <c r="I146" s="8">
        <f t="shared" si="9"/>
        <v>67</v>
      </c>
      <c r="J146" t="s">
        <v>21</v>
      </c>
      <c r="K146" t="s">
        <v>22</v>
      </c>
      <c r="L146" s="8">
        <v>1560747600</v>
      </c>
      <c r="M146">
        <v>1561438800</v>
      </c>
      <c r="N146" s="12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5">
        <f t="shared" si="8"/>
        <v>2.3651200000000001</v>
      </c>
      <c r="H147">
        <v>768</v>
      </c>
      <c r="I147" s="8">
        <f t="shared" si="9"/>
        <v>33</v>
      </c>
      <c r="J147" t="s">
        <v>98</v>
      </c>
      <c r="K147" t="s">
        <v>99</v>
      </c>
      <c r="L147" s="8">
        <v>1410066000</v>
      </c>
      <c r="M147">
        <v>1410498000</v>
      </c>
      <c r="N147" s="12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5">
        <f t="shared" si="8"/>
        <v>0.17249999999999999</v>
      </c>
      <c r="H148">
        <v>51</v>
      </c>
      <c r="I148" s="8">
        <f t="shared" si="9"/>
        <v>173</v>
      </c>
      <c r="J148" t="s">
        <v>21</v>
      </c>
      <c r="K148" t="s">
        <v>22</v>
      </c>
      <c r="L148" s="8">
        <v>1320732000</v>
      </c>
      <c r="M148">
        <v>1322460000</v>
      </c>
      <c r="N148" s="12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5">
        <f t="shared" si="8"/>
        <v>1.1249397590361445</v>
      </c>
      <c r="H149">
        <v>199</v>
      </c>
      <c r="I149" s="8">
        <f t="shared" si="9"/>
        <v>42</v>
      </c>
      <c r="J149" t="s">
        <v>21</v>
      </c>
      <c r="K149" t="s">
        <v>22</v>
      </c>
      <c r="L149" s="8">
        <v>1465794000</v>
      </c>
      <c r="M149">
        <v>1466312400</v>
      </c>
      <c r="N149" s="12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5">
        <f t="shared" si="8"/>
        <v>1.2102150537634409</v>
      </c>
      <c r="H150">
        <v>107</v>
      </c>
      <c r="I150" s="8">
        <f t="shared" si="9"/>
        <v>87</v>
      </c>
      <c r="J150" t="s">
        <v>21</v>
      </c>
      <c r="K150" t="s">
        <v>22</v>
      </c>
      <c r="L150" s="8">
        <v>1500958800</v>
      </c>
      <c r="M150">
        <v>1501736400</v>
      </c>
      <c r="N150" s="12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5">
        <f t="shared" si="8"/>
        <v>2.1987096774193549</v>
      </c>
      <c r="H151">
        <v>195</v>
      </c>
      <c r="I151" s="8">
        <f t="shared" si="9"/>
        <v>32</v>
      </c>
      <c r="J151" t="s">
        <v>21</v>
      </c>
      <c r="K151" t="s">
        <v>22</v>
      </c>
      <c r="L151" s="8">
        <v>1357020000</v>
      </c>
      <c r="M151">
        <v>1361512800</v>
      </c>
      <c r="N151" s="12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5">
        <f t="shared" si="8"/>
        <v>0.01</v>
      </c>
      <c r="H152">
        <v>1</v>
      </c>
      <c r="I152" s="8">
        <f t="shared" si="9"/>
        <v>100</v>
      </c>
      <c r="J152" t="s">
        <v>21</v>
      </c>
      <c r="K152" t="s">
        <v>22</v>
      </c>
      <c r="L152" s="8">
        <v>1544940000</v>
      </c>
      <c r="M152">
        <v>1545026400</v>
      </c>
      <c r="N152" s="12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5">
        <f t="shared" si="8"/>
        <v>0.64166909620991253</v>
      </c>
      <c r="H153">
        <v>1467</v>
      </c>
      <c r="I153" s="8">
        <f t="shared" si="9"/>
        <v>94</v>
      </c>
      <c r="J153" t="s">
        <v>21</v>
      </c>
      <c r="K153" t="s">
        <v>22</v>
      </c>
      <c r="L153" s="8">
        <v>1402290000</v>
      </c>
      <c r="M153">
        <v>1406696400</v>
      </c>
      <c r="N153" s="12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5">
        <f t="shared" si="8"/>
        <v>4.2306746987951804</v>
      </c>
      <c r="H154">
        <v>3376</v>
      </c>
      <c r="I154" s="8">
        <f t="shared" si="9"/>
        <v>12</v>
      </c>
      <c r="J154" t="s">
        <v>21</v>
      </c>
      <c r="K154" t="s">
        <v>22</v>
      </c>
      <c r="L154" s="8">
        <v>1487311200</v>
      </c>
      <c r="M154">
        <v>1487916000</v>
      </c>
      <c r="N154" s="12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5">
        <f t="shared" si="8"/>
        <v>0.92984160506863778</v>
      </c>
      <c r="H155">
        <v>5681</v>
      </c>
      <c r="I155" s="8">
        <f t="shared" si="9"/>
        <v>33</v>
      </c>
      <c r="J155" t="s">
        <v>21</v>
      </c>
      <c r="K155" t="s">
        <v>22</v>
      </c>
      <c r="L155" s="8">
        <v>1350622800</v>
      </c>
      <c r="M155">
        <v>1351141200</v>
      </c>
      <c r="N155" s="12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5">
        <f t="shared" si="8"/>
        <v>0.58756567425569173</v>
      </c>
      <c r="H156">
        <v>1059</v>
      </c>
      <c r="I156" s="8">
        <f t="shared" si="9"/>
        <v>162</v>
      </c>
      <c r="J156" t="s">
        <v>21</v>
      </c>
      <c r="K156" t="s">
        <v>22</v>
      </c>
      <c r="L156" s="8">
        <v>1463029200</v>
      </c>
      <c r="M156">
        <v>1465016400</v>
      </c>
      <c r="N156" s="12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5">
        <f t="shared" si="8"/>
        <v>0.65022222222222226</v>
      </c>
      <c r="H157">
        <v>1194</v>
      </c>
      <c r="I157" s="8">
        <f t="shared" si="9"/>
        <v>117</v>
      </c>
      <c r="J157" t="s">
        <v>21</v>
      </c>
      <c r="K157" t="s">
        <v>22</v>
      </c>
      <c r="L157" s="8">
        <v>1269493200</v>
      </c>
      <c r="M157">
        <v>1270789200</v>
      </c>
      <c r="N157" s="12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5">
        <f t="shared" si="8"/>
        <v>0.73939560439560437</v>
      </c>
      <c r="H158">
        <v>379</v>
      </c>
      <c r="I158" s="8">
        <f t="shared" si="9"/>
        <v>96</v>
      </c>
      <c r="J158" t="s">
        <v>26</v>
      </c>
      <c r="K158" t="s">
        <v>27</v>
      </c>
      <c r="L158" s="8">
        <v>1570251600</v>
      </c>
      <c r="M158">
        <v>1572325200</v>
      </c>
      <c r="N158" s="12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5">
        <f t="shared" si="8"/>
        <v>0.52666666666666662</v>
      </c>
      <c r="H159">
        <v>30</v>
      </c>
      <c r="I159" s="8">
        <f t="shared" si="9"/>
        <v>140</v>
      </c>
      <c r="J159" t="s">
        <v>26</v>
      </c>
      <c r="K159" t="s">
        <v>27</v>
      </c>
      <c r="L159" s="8">
        <v>1388383200</v>
      </c>
      <c r="M159">
        <v>1389420000</v>
      </c>
      <c r="N159" s="12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5">
        <f t="shared" si="8"/>
        <v>2.2095238095238097</v>
      </c>
      <c r="H160">
        <v>41</v>
      </c>
      <c r="I160" s="8">
        <f t="shared" si="9"/>
        <v>51</v>
      </c>
      <c r="J160" t="s">
        <v>21</v>
      </c>
      <c r="K160" t="s">
        <v>22</v>
      </c>
      <c r="L160" s="8">
        <v>1449554400</v>
      </c>
      <c r="M160">
        <v>1449640800</v>
      </c>
      <c r="N160" s="12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5">
        <f t="shared" si="8"/>
        <v>1.0001150627615063</v>
      </c>
      <c r="H161">
        <v>1821</v>
      </c>
      <c r="I161" s="8">
        <f t="shared" si="9"/>
        <v>105</v>
      </c>
      <c r="J161" t="s">
        <v>21</v>
      </c>
      <c r="K161" t="s">
        <v>22</v>
      </c>
      <c r="L161" s="8">
        <v>1553662800</v>
      </c>
      <c r="M161">
        <v>1555218000</v>
      </c>
      <c r="N161" s="12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5">
        <f t="shared" si="8"/>
        <v>1.6231249999999999</v>
      </c>
      <c r="H162">
        <v>164</v>
      </c>
      <c r="I162" s="8">
        <f t="shared" si="9"/>
        <v>49</v>
      </c>
      <c r="J162" t="s">
        <v>21</v>
      </c>
      <c r="K162" t="s">
        <v>22</v>
      </c>
      <c r="L162" s="8">
        <v>1556341200</v>
      </c>
      <c r="M162">
        <v>1557723600</v>
      </c>
      <c r="N162" s="12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5">
        <f t="shared" si="8"/>
        <v>0.78181818181818186</v>
      </c>
      <c r="H163">
        <v>75</v>
      </c>
      <c r="I163" s="8">
        <f t="shared" si="9"/>
        <v>73</v>
      </c>
      <c r="J163" t="s">
        <v>21</v>
      </c>
      <c r="K163" t="s">
        <v>22</v>
      </c>
      <c r="L163" s="8">
        <v>1442984400</v>
      </c>
      <c r="M163">
        <v>1443502800</v>
      </c>
      <c r="N163" s="12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5">
        <f t="shared" si="8"/>
        <v>1.4973770491803278</v>
      </c>
      <c r="H164">
        <v>157</v>
      </c>
      <c r="I164" s="8">
        <f t="shared" si="9"/>
        <v>39</v>
      </c>
      <c r="J164" t="s">
        <v>98</v>
      </c>
      <c r="K164" t="s">
        <v>99</v>
      </c>
      <c r="L164" s="8">
        <v>1544248800</v>
      </c>
      <c r="M164">
        <v>1546840800</v>
      </c>
      <c r="N164" s="12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5">
        <f t="shared" si="8"/>
        <v>2.5325714285714285</v>
      </c>
      <c r="H165">
        <v>246</v>
      </c>
      <c r="I165" s="8">
        <f t="shared" si="9"/>
        <v>14</v>
      </c>
      <c r="J165" t="s">
        <v>21</v>
      </c>
      <c r="K165" t="s">
        <v>22</v>
      </c>
      <c r="L165" s="8">
        <v>1508475600</v>
      </c>
      <c r="M165">
        <v>1512712800</v>
      </c>
      <c r="N165" s="12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5">
        <f t="shared" si="8"/>
        <v>1.0016943521594683</v>
      </c>
      <c r="H166">
        <v>1396</v>
      </c>
      <c r="I166" s="8">
        <f t="shared" si="9"/>
        <v>108</v>
      </c>
      <c r="J166" t="s">
        <v>21</v>
      </c>
      <c r="K166" t="s">
        <v>22</v>
      </c>
      <c r="L166" s="8">
        <v>1507438800</v>
      </c>
      <c r="M166">
        <v>1507525200</v>
      </c>
      <c r="N166" s="12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5">
        <f t="shared" si="8"/>
        <v>1.2199004424778761</v>
      </c>
      <c r="H167">
        <v>2506</v>
      </c>
      <c r="I167" s="8">
        <f t="shared" si="9"/>
        <v>36</v>
      </c>
      <c r="J167" t="s">
        <v>21</v>
      </c>
      <c r="K167" t="s">
        <v>22</v>
      </c>
      <c r="L167" s="8">
        <v>1501563600</v>
      </c>
      <c r="M167">
        <v>1504328400</v>
      </c>
      <c r="N167" s="12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5">
        <f t="shared" si="8"/>
        <v>1.3713265306122449</v>
      </c>
      <c r="H168">
        <v>244</v>
      </c>
      <c r="I168" s="8">
        <f t="shared" si="9"/>
        <v>40</v>
      </c>
      <c r="J168" t="s">
        <v>21</v>
      </c>
      <c r="K168" t="s">
        <v>22</v>
      </c>
      <c r="L168" s="8">
        <v>1292997600</v>
      </c>
      <c r="M168">
        <v>1293343200</v>
      </c>
      <c r="N168" s="12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5">
        <f t="shared" si="8"/>
        <v>4.155384615384615</v>
      </c>
      <c r="H169">
        <v>146</v>
      </c>
      <c r="I169" s="8">
        <f t="shared" si="9"/>
        <v>18</v>
      </c>
      <c r="J169" t="s">
        <v>26</v>
      </c>
      <c r="K169" t="s">
        <v>27</v>
      </c>
      <c r="L169" s="8">
        <v>1370840400</v>
      </c>
      <c r="M169">
        <v>1371704400</v>
      </c>
      <c r="N169" s="12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5">
        <f t="shared" si="8"/>
        <v>0.3130913348946136</v>
      </c>
      <c r="H170">
        <v>955</v>
      </c>
      <c r="I170" s="8">
        <f t="shared" si="9"/>
        <v>134</v>
      </c>
      <c r="J170" t="s">
        <v>36</v>
      </c>
      <c r="K170" t="s">
        <v>37</v>
      </c>
      <c r="L170" s="8">
        <v>1550815200</v>
      </c>
      <c r="M170">
        <v>1552798800</v>
      </c>
      <c r="N170" s="12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5">
        <f t="shared" si="8"/>
        <v>4.240815450643777</v>
      </c>
      <c r="H171">
        <v>1267</v>
      </c>
      <c r="I171" s="8">
        <f t="shared" si="9"/>
        <v>18</v>
      </c>
      <c r="J171" t="s">
        <v>21</v>
      </c>
      <c r="K171" t="s">
        <v>22</v>
      </c>
      <c r="L171" s="8">
        <v>1339909200</v>
      </c>
      <c r="M171">
        <v>1342328400</v>
      </c>
      <c r="N171" s="12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5">
        <f t="shared" si="8"/>
        <v>2.9388623072833599E-2</v>
      </c>
      <c r="H172">
        <v>67</v>
      </c>
      <c r="I172" s="8">
        <f t="shared" si="9"/>
        <v>2807</v>
      </c>
      <c r="J172" t="s">
        <v>21</v>
      </c>
      <c r="K172" t="s">
        <v>22</v>
      </c>
      <c r="L172" s="8">
        <v>1501736400</v>
      </c>
      <c r="M172">
        <v>1502341200</v>
      </c>
      <c r="N172" s="12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5">
        <f t="shared" si="8"/>
        <v>0.1063265306122449</v>
      </c>
      <c r="H173">
        <v>5</v>
      </c>
      <c r="I173" s="8">
        <f t="shared" si="9"/>
        <v>980</v>
      </c>
      <c r="J173" t="s">
        <v>21</v>
      </c>
      <c r="K173" t="s">
        <v>22</v>
      </c>
      <c r="L173" s="8">
        <v>1395291600</v>
      </c>
      <c r="M173">
        <v>1397192400</v>
      </c>
      <c r="N173" s="12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5">
        <f t="shared" si="8"/>
        <v>0.82874999999999999</v>
      </c>
      <c r="H174">
        <v>26</v>
      </c>
      <c r="I174" s="8">
        <f t="shared" si="9"/>
        <v>31</v>
      </c>
      <c r="J174" t="s">
        <v>21</v>
      </c>
      <c r="K174" t="s">
        <v>22</v>
      </c>
      <c r="L174" s="8">
        <v>1405746000</v>
      </c>
      <c r="M174">
        <v>1407042000</v>
      </c>
      <c r="N174" s="12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5">
        <f t="shared" si="8"/>
        <v>1.6301447776628748</v>
      </c>
      <c r="H175">
        <v>1561</v>
      </c>
      <c r="I175" s="8">
        <f t="shared" si="9"/>
        <v>62</v>
      </c>
      <c r="J175" t="s">
        <v>21</v>
      </c>
      <c r="K175" t="s">
        <v>22</v>
      </c>
      <c r="L175" s="8">
        <v>1368853200</v>
      </c>
      <c r="M175">
        <v>1369371600</v>
      </c>
      <c r="N175" s="12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5">
        <f t="shared" si="8"/>
        <v>8.9466666666666672</v>
      </c>
      <c r="H176">
        <v>48</v>
      </c>
      <c r="I176" s="8">
        <f t="shared" si="9"/>
        <v>13</v>
      </c>
      <c r="J176" t="s">
        <v>21</v>
      </c>
      <c r="K176" t="s">
        <v>22</v>
      </c>
      <c r="L176" s="8">
        <v>1444021200</v>
      </c>
      <c r="M176">
        <v>1444107600</v>
      </c>
      <c r="N176" s="12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5">
        <f t="shared" si="8"/>
        <v>0.26191501103752757</v>
      </c>
      <c r="H177">
        <v>1130</v>
      </c>
      <c r="I177" s="8">
        <f t="shared" si="9"/>
        <v>160</v>
      </c>
      <c r="J177" t="s">
        <v>21</v>
      </c>
      <c r="K177" t="s">
        <v>22</v>
      </c>
      <c r="L177" s="8">
        <v>1472619600</v>
      </c>
      <c r="M177">
        <v>1474261200</v>
      </c>
      <c r="N177" s="12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5">
        <f t="shared" si="8"/>
        <v>0.74834782608695649</v>
      </c>
      <c r="H178">
        <v>782</v>
      </c>
      <c r="I178" s="8">
        <f t="shared" si="9"/>
        <v>147</v>
      </c>
      <c r="J178" t="s">
        <v>21</v>
      </c>
      <c r="K178" t="s">
        <v>22</v>
      </c>
      <c r="L178" s="8">
        <v>1472878800</v>
      </c>
      <c r="M178">
        <v>1473656400</v>
      </c>
      <c r="N178" s="12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5">
        <f t="shared" si="8"/>
        <v>4.1647680412371137</v>
      </c>
      <c r="H179">
        <v>2739</v>
      </c>
      <c r="I179" s="8">
        <f t="shared" si="9"/>
        <v>14</v>
      </c>
      <c r="J179" t="s">
        <v>21</v>
      </c>
      <c r="K179" t="s">
        <v>22</v>
      </c>
      <c r="L179" s="8">
        <v>1289800800</v>
      </c>
      <c r="M179">
        <v>1291960800</v>
      </c>
      <c r="N179" s="12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5">
        <f t="shared" si="8"/>
        <v>0.96208333333333329</v>
      </c>
      <c r="H180">
        <v>210</v>
      </c>
      <c r="I180" s="8">
        <f t="shared" si="9"/>
        <v>34</v>
      </c>
      <c r="J180" t="s">
        <v>21</v>
      </c>
      <c r="K180" t="s">
        <v>22</v>
      </c>
      <c r="L180" s="8">
        <v>1505970000</v>
      </c>
      <c r="M180">
        <v>1506747600</v>
      </c>
      <c r="N180" s="12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5">
        <f t="shared" si="8"/>
        <v>3.5771910112359548</v>
      </c>
      <c r="H181">
        <v>3537</v>
      </c>
      <c r="I181" s="8">
        <f t="shared" si="9"/>
        <v>13</v>
      </c>
      <c r="J181" t="s">
        <v>15</v>
      </c>
      <c r="K181" t="s">
        <v>16</v>
      </c>
      <c r="L181" s="8">
        <v>1363496400</v>
      </c>
      <c r="M181">
        <v>1363582800</v>
      </c>
      <c r="N181" s="12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5">
        <f t="shared" si="8"/>
        <v>3.0845714285714285</v>
      </c>
      <c r="H182">
        <v>2107</v>
      </c>
      <c r="I182" s="8">
        <f t="shared" si="9"/>
        <v>27</v>
      </c>
      <c r="J182" t="s">
        <v>26</v>
      </c>
      <c r="K182" t="s">
        <v>27</v>
      </c>
      <c r="L182" s="8">
        <v>1269234000</v>
      </c>
      <c r="M182">
        <v>1269666000</v>
      </c>
      <c r="N182" s="12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5">
        <f t="shared" si="8"/>
        <v>0.61802325581395345</v>
      </c>
      <c r="H183">
        <v>136</v>
      </c>
      <c r="I183" s="8">
        <f t="shared" si="9"/>
        <v>63</v>
      </c>
      <c r="J183" t="s">
        <v>21</v>
      </c>
      <c r="K183" t="s">
        <v>22</v>
      </c>
      <c r="L183" s="8">
        <v>1507093200</v>
      </c>
      <c r="M183">
        <v>1508648400</v>
      </c>
      <c r="N183" s="12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5">
        <f t="shared" si="8"/>
        <v>7.2232472324723247</v>
      </c>
      <c r="H184">
        <v>3318</v>
      </c>
      <c r="I184" s="8">
        <f t="shared" si="9"/>
        <v>8</v>
      </c>
      <c r="J184" t="s">
        <v>36</v>
      </c>
      <c r="K184" t="s">
        <v>37</v>
      </c>
      <c r="L184" s="8">
        <v>1560574800</v>
      </c>
      <c r="M184">
        <v>1561957200</v>
      </c>
      <c r="N184" s="12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5">
        <f t="shared" si="8"/>
        <v>0.69117647058823528</v>
      </c>
      <c r="H185">
        <v>86</v>
      </c>
      <c r="I185" s="8">
        <f t="shared" si="9"/>
        <v>59</v>
      </c>
      <c r="J185" t="s">
        <v>15</v>
      </c>
      <c r="K185" t="s">
        <v>16</v>
      </c>
      <c r="L185" s="8">
        <v>1284008400</v>
      </c>
      <c r="M185">
        <v>1285131600</v>
      </c>
      <c r="N185" s="12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5">
        <f t="shared" si="8"/>
        <v>2.9305555555555554</v>
      </c>
      <c r="H186">
        <v>340</v>
      </c>
      <c r="I186" s="8">
        <f t="shared" si="9"/>
        <v>11</v>
      </c>
      <c r="J186" t="s">
        <v>21</v>
      </c>
      <c r="K186" t="s">
        <v>22</v>
      </c>
      <c r="L186" s="8">
        <v>1556859600</v>
      </c>
      <c r="M186">
        <v>1556946000</v>
      </c>
      <c r="N186" s="12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5">
        <f t="shared" si="8"/>
        <v>0.71799999999999997</v>
      </c>
      <c r="H187">
        <v>19</v>
      </c>
      <c r="I187" s="8">
        <f t="shared" si="9"/>
        <v>53</v>
      </c>
      <c r="J187" t="s">
        <v>21</v>
      </c>
      <c r="K187" t="s">
        <v>22</v>
      </c>
      <c r="L187" s="8">
        <v>1526187600</v>
      </c>
      <c r="M187">
        <v>1527138000</v>
      </c>
      <c r="N187" s="12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5">
        <f t="shared" si="8"/>
        <v>0.31934684684684683</v>
      </c>
      <c r="H188">
        <v>886</v>
      </c>
      <c r="I188" s="8">
        <f t="shared" si="9"/>
        <v>100</v>
      </c>
      <c r="J188" t="s">
        <v>21</v>
      </c>
      <c r="K188" t="s">
        <v>22</v>
      </c>
      <c r="L188" s="8">
        <v>1400821200</v>
      </c>
      <c r="M188">
        <v>1402117200</v>
      </c>
      <c r="N188" s="12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5">
        <f t="shared" si="8"/>
        <v>2.2987375415282392</v>
      </c>
      <c r="H189">
        <v>1442</v>
      </c>
      <c r="I189" s="8">
        <f t="shared" si="9"/>
        <v>42</v>
      </c>
      <c r="J189" t="s">
        <v>15</v>
      </c>
      <c r="K189" t="s">
        <v>16</v>
      </c>
      <c r="L189" s="8">
        <v>1361599200</v>
      </c>
      <c r="M189">
        <v>1364014800</v>
      </c>
      <c r="N189" s="12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5">
        <f t="shared" si="8"/>
        <v>0.3201219512195122</v>
      </c>
      <c r="H190">
        <v>35</v>
      </c>
      <c r="I190" s="8">
        <f t="shared" si="9"/>
        <v>234</v>
      </c>
      <c r="J190" t="s">
        <v>107</v>
      </c>
      <c r="K190" t="s">
        <v>108</v>
      </c>
      <c r="L190" s="8">
        <v>1417500000</v>
      </c>
      <c r="M190">
        <v>1417586400</v>
      </c>
      <c r="N190" s="12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5">
        <f t="shared" si="8"/>
        <v>0.23525352848928385</v>
      </c>
      <c r="H191">
        <v>441</v>
      </c>
      <c r="I191" s="8">
        <f t="shared" si="9"/>
        <v>434</v>
      </c>
      <c r="J191" t="s">
        <v>21</v>
      </c>
      <c r="K191" t="s">
        <v>22</v>
      </c>
      <c r="L191" s="8">
        <v>1457071200</v>
      </c>
      <c r="M191">
        <v>1457071200</v>
      </c>
      <c r="N191" s="12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5">
        <f t="shared" si="8"/>
        <v>0.68594594594594593</v>
      </c>
      <c r="H192">
        <v>24</v>
      </c>
      <c r="I192" s="8">
        <f t="shared" si="9"/>
        <v>154</v>
      </c>
      <c r="J192" t="s">
        <v>21</v>
      </c>
      <c r="K192" t="s">
        <v>22</v>
      </c>
      <c r="L192" s="8">
        <v>1370322000</v>
      </c>
      <c r="M192">
        <v>1370408400</v>
      </c>
      <c r="N192" s="12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5">
        <f t="shared" si="8"/>
        <v>0.37952380952380954</v>
      </c>
      <c r="H193">
        <v>86</v>
      </c>
      <c r="I193" s="8">
        <f t="shared" si="9"/>
        <v>98</v>
      </c>
      <c r="J193" t="s">
        <v>107</v>
      </c>
      <c r="K193" t="s">
        <v>108</v>
      </c>
      <c r="L193" s="8">
        <v>1552366800</v>
      </c>
      <c r="M193">
        <v>1552626000</v>
      </c>
      <c r="N193" s="12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5">
        <f t="shared" si="8"/>
        <v>0.19992957746478873</v>
      </c>
      <c r="H194">
        <v>243</v>
      </c>
      <c r="I194" s="8">
        <f t="shared" si="9"/>
        <v>175</v>
      </c>
      <c r="J194" t="s">
        <v>21</v>
      </c>
      <c r="K194" t="s">
        <v>22</v>
      </c>
      <c r="L194" s="8">
        <v>1403845200</v>
      </c>
      <c r="M194">
        <v>1404190800</v>
      </c>
      <c r="N194" s="12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5">
        <f t="shared" ref="G195:G258" si="12">E195/D195</f>
        <v>0.45636363636363636</v>
      </c>
      <c r="H195">
        <v>65</v>
      </c>
      <c r="I195" s="8">
        <f t="shared" ref="I195:I258" si="13">ROUND(IF(H195 &gt; 0, D195/H195, 0),0)</f>
        <v>102</v>
      </c>
      <c r="J195" t="s">
        <v>21</v>
      </c>
      <c r="K195" t="s">
        <v>22</v>
      </c>
      <c r="L195" s="8">
        <v>1523163600</v>
      </c>
      <c r="M195">
        <v>1523509200</v>
      </c>
      <c r="N195" s="12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5">
        <f t="shared" si="12"/>
        <v>1.227605633802817</v>
      </c>
      <c r="H196">
        <v>126</v>
      </c>
      <c r="I196" s="8">
        <f t="shared" si="13"/>
        <v>56</v>
      </c>
      <c r="J196" t="s">
        <v>21</v>
      </c>
      <c r="K196" t="s">
        <v>22</v>
      </c>
      <c r="L196" s="8">
        <v>1442206800</v>
      </c>
      <c r="M196">
        <v>1443589200</v>
      </c>
      <c r="N196" s="12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5">
        <f t="shared" si="12"/>
        <v>3.61753164556962</v>
      </c>
      <c r="H197">
        <v>524</v>
      </c>
      <c r="I197" s="8">
        <f t="shared" si="13"/>
        <v>30</v>
      </c>
      <c r="J197" t="s">
        <v>21</v>
      </c>
      <c r="K197" t="s">
        <v>22</v>
      </c>
      <c r="L197" s="8">
        <v>1532840400</v>
      </c>
      <c r="M197">
        <v>1533445200</v>
      </c>
      <c r="N197" s="12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5">
        <f t="shared" si="12"/>
        <v>0.63146341463414635</v>
      </c>
      <c r="H198">
        <v>100</v>
      </c>
      <c r="I198" s="8">
        <f t="shared" si="13"/>
        <v>82</v>
      </c>
      <c r="J198" t="s">
        <v>36</v>
      </c>
      <c r="K198" t="s">
        <v>37</v>
      </c>
      <c r="L198" s="8">
        <v>1472878800</v>
      </c>
      <c r="M198">
        <v>1474520400</v>
      </c>
      <c r="N198" s="12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5">
        <f t="shared" si="12"/>
        <v>2.9820475319926874</v>
      </c>
      <c r="H199">
        <v>1989</v>
      </c>
      <c r="I199" s="8">
        <f t="shared" si="13"/>
        <v>28</v>
      </c>
      <c r="J199" t="s">
        <v>21</v>
      </c>
      <c r="K199" t="s">
        <v>22</v>
      </c>
      <c r="L199" s="8">
        <v>1498194000</v>
      </c>
      <c r="M199">
        <v>1499403600</v>
      </c>
      <c r="N199" s="12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5">
        <f t="shared" si="12"/>
        <v>9.5585443037974685E-2</v>
      </c>
      <c r="H200">
        <v>168</v>
      </c>
      <c r="I200" s="8">
        <f t="shared" si="13"/>
        <v>376</v>
      </c>
      <c r="J200" t="s">
        <v>21</v>
      </c>
      <c r="K200" t="s">
        <v>22</v>
      </c>
      <c r="L200" s="8">
        <v>1281070800</v>
      </c>
      <c r="M200">
        <v>1283576400</v>
      </c>
      <c r="N200" s="12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5">
        <f t="shared" si="12"/>
        <v>0.5377777777777778</v>
      </c>
      <c r="H201">
        <v>13</v>
      </c>
      <c r="I201" s="8">
        <f t="shared" si="13"/>
        <v>138</v>
      </c>
      <c r="J201" t="s">
        <v>21</v>
      </c>
      <c r="K201" t="s">
        <v>22</v>
      </c>
      <c r="L201" s="8">
        <v>1436245200</v>
      </c>
      <c r="M201">
        <v>1436590800</v>
      </c>
      <c r="N201" s="12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5">
        <f t="shared" si="12"/>
        <v>0.02</v>
      </c>
      <c r="H202">
        <v>1</v>
      </c>
      <c r="I202" s="8">
        <f t="shared" si="13"/>
        <v>100</v>
      </c>
      <c r="J202" t="s">
        <v>15</v>
      </c>
      <c r="K202" t="s">
        <v>16</v>
      </c>
      <c r="L202" s="8">
        <v>1269493200</v>
      </c>
      <c r="M202">
        <v>1270443600</v>
      </c>
      <c r="N202" s="12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5">
        <f t="shared" si="12"/>
        <v>6.8119047619047617</v>
      </c>
      <c r="H203">
        <v>157</v>
      </c>
      <c r="I203" s="8">
        <f t="shared" si="13"/>
        <v>13</v>
      </c>
      <c r="J203" t="s">
        <v>21</v>
      </c>
      <c r="K203" t="s">
        <v>22</v>
      </c>
      <c r="L203" s="8">
        <v>1406264400</v>
      </c>
      <c r="M203">
        <v>1407819600</v>
      </c>
      <c r="N203" s="12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5">
        <f t="shared" si="12"/>
        <v>0.78831325301204824</v>
      </c>
      <c r="H204">
        <v>82</v>
      </c>
      <c r="I204" s="8">
        <f t="shared" si="13"/>
        <v>101</v>
      </c>
      <c r="J204" t="s">
        <v>21</v>
      </c>
      <c r="K204" t="s">
        <v>22</v>
      </c>
      <c r="L204" s="8">
        <v>1317531600</v>
      </c>
      <c r="M204">
        <v>1317877200</v>
      </c>
      <c r="N204" s="12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5">
        <f t="shared" si="12"/>
        <v>1.3440792216817234</v>
      </c>
      <c r="H205">
        <v>4498</v>
      </c>
      <c r="I205" s="8">
        <f t="shared" si="13"/>
        <v>32</v>
      </c>
      <c r="J205" t="s">
        <v>26</v>
      </c>
      <c r="K205" t="s">
        <v>27</v>
      </c>
      <c r="L205" s="8">
        <v>1484632800</v>
      </c>
      <c r="M205">
        <v>1484805600</v>
      </c>
      <c r="N205" s="12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5">
        <f t="shared" si="12"/>
        <v>3.372E-2</v>
      </c>
      <c r="H206">
        <v>40</v>
      </c>
      <c r="I206" s="8">
        <f t="shared" si="13"/>
        <v>1875</v>
      </c>
      <c r="J206" t="s">
        <v>21</v>
      </c>
      <c r="K206" t="s">
        <v>22</v>
      </c>
      <c r="L206" s="8">
        <v>1301806800</v>
      </c>
      <c r="M206">
        <v>1302670800</v>
      </c>
      <c r="N206" s="12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5">
        <f t="shared" si="12"/>
        <v>4.3184615384615386</v>
      </c>
      <c r="H207">
        <v>80</v>
      </c>
      <c r="I207" s="8">
        <f t="shared" si="13"/>
        <v>16</v>
      </c>
      <c r="J207" t="s">
        <v>21</v>
      </c>
      <c r="K207" t="s">
        <v>22</v>
      </c>
      <c r="L207" s="8">
        <v>1539752400</v>
      </c>
      <c r="M207">
        <v>1540789200</v>
      </c>
      <c r="N207" s="12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5">
        <f t="shared" si="12"/>
        <v>0.38844444444444443</v>
      </c>
      <c r="H208">
        <v>57</v>
      </c>
      <c r="I208" s="8">
        <f t="shared" si="13"/>
        <v>158</v>
      </c>
      <c r="J208" t="s">
        <v>21</v>
      </c>
      <c r="K208" t="s">
        <v>22</v>
      </c>
      <c r="L208" s="8">
        <v>1267250400</v>
      </c>
      <c r="M208">
        <v>1268028000</v>
      </c>
      <c r="N208" s="12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5">
        <f t="shared" si="12"/>
        <v>4.2569999999999997</v>
      </c>
      <c r="H209">
        <v>43</v>
      </c>
      <c r="I209" s="8">
        <f t="shared" si="13"/>
        <v>23</v>
      </c>
      <c r="J209" t="s">
        <v>21</v>
      </c>
      <c r="K209" t="s">
        <v>22</v>
      </c>
      <c r="L209" s="8">
        <v>1535432400</v>
      </c>
      <c r="M209">
        <v>1537160400</v>
      </c>
      <c r="N209" s="12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5">
        <f t="shared" si="12"/>
        <v>1.0112239715591671</v>
      </c>
      <c r="H210">
        <v>2053</v>
      </c>
      <c r="I210" s="8">
        <f t="shared" si="13"/>
        <v>96</v>
      </c>
      <c r="J210" t="s">
        <v>21</v>
      </c>
      <c r="K210" t="s">
        <v>22</v>
      </c>
      <c r="L210" s="8">
        <v>1510207200</v>
      </c>
      <c r="M210">
        <v>1512280800</v>
      </c>
      <c r="N210" s="12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5">
        <f t="shared" si="12"/>
        <v>0.21188688946015424</v>
      </c>
      <c r="H211">
        <v>808</v>
      </c>
      <c r="I211" s="8">
        <f t="shared" si="13"/>
        <v>241</v>
      </c>
      <c r="J211" t="s">
        <v>26</v>
      </c>
      <c r="K211" t="s">
        <v>27</v>
      </c>
      <c r="L211" s="8">
        <v>1462510800</v>
      </c>
      <c r="M211">
        <v>1463115600</v>
      </c>
      <c r="N211" s="12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5">
        <f t="shared" si="12"/>
        <v>0.67425531914893622</v>
      </c>
      <c r="H212">
        <v>226</v>
      </c>
      <c r="I212" s="8">
        <f t="shared" si="13"/>
        <v>42</v>
      </c>
      <c r="J212" t="s">
        <v>36</v>
      </c>
      <c r="K212" t="s">
        <v>37</v>
      </c>
      <c r="L212" s="8">
        <v>1488520800</v>
      </c>
      <c r="M212">
        <v>1490850000</v>
      </c>
      <c r="N212" s="12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5">
        <f t="shared" si="12"/>
        <v>0.9492337164750958</v>
      </c>
      <c r="H213">
        <v>1625</v>
      </c>
      <c r="I213" s="8">
        <f t="shared" si="13"/>
        <v>64</v>
      </c>
      <c r="J213" t="s">
        <v>21</v>
      </c>
      <c r="K213" t="s">
        <v>22</v>
      </c>
      <c r="L213" s="8">
        <v>1377579600</v>
      </c>
      <c r="M213">
        <v>1379653200</v>
      </c>
      <c r="N213" s="12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5">
        <f t="shared" si="12"/>
        <v>1.5185185185185186</v>
      </c>
      <c r="H214">
        <v>168</v>
      </c>
      <c r="I214" s="8">
        <f t="shared" si="13"/>
        <v>48</v>
      </c>
      <c r="J214" t="s">
        <v>21</v>
      </c>
      <c r="K214" t="s">
        <v>22</v>
      </c>
      <c r="L214" s="8">
        <v>1576389600</v>
      </c>
      <c r="M214">
        <v>1580364000</v>
      </c>
      <c r="N214" s="12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5">
        <f t="shared" si="12"/>
        <v>1.9516382252559727</v>
      </c>
      <c r="H215">
        <v>4289</v>
      </c>
      <c r="I215" s="8">
        <f t="shared" si="13"/>
        <v>20</v>
      </c>
      <c r="J215" t="s">
        <v>21</v>
      </c>
      <c r="K215" t="s">
        <v>22</v>
      </c>
      <c r="L215" s="8">
        <v>1289019600</v>
      </c>
      <c r="M215">
        <v>1289714400</v>
      </c>
      <c r="N215" s="12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5">
        <f t="shared" si="12"/>
        <v>10.231428571428571</v>
      </c>
      <c r="H216">
        <v>165</v>
      </c>
      <c r="I216" s="8">
        <f t="shared" si="13"/>
        <v>8</v>
      </c>
      <c r="J216" t="s">
        <v>21</v>
      </c>
      <c r="K216" t="s">
        <v>22</v>
      </c>
      <c r="L216" s="8">
        <v>1282194000</v>
      </c>
      <c r="M216">
        <v>1282712400</v>
      </c>
      <c r="N216" s="12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5">
        <f t="shared" si="12"/>
        <v>3.8418367346938778E-2</v>
      </c>
      <c r="H217">
        <v>143</v>
      </c>
      <c r="I217" s="8">
        <f t="shared" si="13"/>
        <v>1097</v>
      </c>
      <c r="J217" t="s">
        <v>21</v>
      </c>
      <c r="K217" t="s">
        <v>22</v>
      </c>
      <c r="L217" s="8">
        <v>1550037600</v>
      </c>
      <c r="M217">
        <v>1550210400</v>
      </c>
      <c r="N217" s="12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5">
        <f t="shared" si="12"/>
        <v>1.5507066557107643</v>
      </c>
      <c r="H218">
        <v>1815</v>
      </c>
      <c r="I218" s="8">
        <f t="shared" si="13"/>
        <v>67</v>
      </c>
      <c r="J218" t="s">
        <v>21</v>
      </c>
      <c r="K218" t="s">
        <v>22</v>
      </c>
      <c r="L218" s="8">
        <v>1321941600</v>
      </c>
      <c r="M218">
        <v>1322114400</v>
      </c>
      <c r="N218" s="12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5">
        <f t="shared" si="12"/>
        <v>0.44753477588871715</v>
      </c>
      <c r="H219">
        <v>934</v>
      </c>
      <c r="I219" s="8">
        <f t="shared" si="13"/>
        <v>139</v>
      </c>
      <c r="J219" t="s">
        <v>21</v>
      </c>
      <c r="K219" t="s">
        <v>22</v>
      </c>
      <c r="L219" s="8">
        <v>1556427600</v>
      </c>
      <c r="M219">
        <v>1557205200</v>
      </c>
      <c r="N219" s="12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5">
        <f t="shared" si="12"/>
        <v>2.1594736842105262</v>
      </c>
      <c r="H220">
        <v>397</v>
      </c>
      <c r="I220" s="8">
        <f t="shared" si="13"/>
        <v>14</v>
      </c>
      <c r="J220" t="s">
        <v>40</v>
      </c>
      <c r="K220" t="s">
        <v>41</v>
      </c>
      <c r="L220" s="8">
        <v>1320991200</v>
      </c>
      <c r="M220">
        <v>1323928800</v>
      </c>
      <c r="N220" s="12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5">
        <f t="shared" si="12"/>
        <v>3.3212709832134291</v>
      </c>
      <c r="H221">
        <v>1539</v>
      </c>
      <c r="I221" s="8">
        <f t="shared" si="13"/>
        <v>27</v>
      </c>
      <c r="J221" t="s">
        <v>21</v>
      </c>
      <c r="K221" t="s">
        <v>22</v>
      </c>
      <c r="L221" s="8">
        <v>1345093200</v>
      </c>
      <c r="M221">
        <v>1346130000</v>
      </c>
      <c r="N221" s="12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5">
        <f t="shared" si="12"/>
        <v>8.4430379746835441E-2</v>
      </c>
      <c r="H222">
        <v>17</v>
      </c>
      <c r="I222" s="8">
        <f t="shared" si="13"/>
        <v>465</v>
      </c>
      <c r="J222" t="s">
        <v>21</v>
      </c>
      <c r="K222" t="s">
        <v>22</v>
      </c>
      <c r="L222" s="8">
        <v>1309496400</v>
      </c>
      <c r="M222">
        <v>1311051600</v>
      </c>
      <c r="N222" s="12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5">
        <f t="shared" si="12"/>
        <v>0.9862551440329218</v>
      </c>
      <c r="H223">
        <v>2179</v>
      </c>
      <c r="I223" s="8">
        <f t="shared" si="13"/>
        <v>56</v>
      </c>
      <c r="J223" t="s">
        <v>21</v>
      </c>
      <c r="K223" t="s">
        <v>22</v>
      </c>
      <c r="L223" s="8">
        <v>1340254800</v>
      </c>
      <c r="M223">
        <v>1340427600</v>
      </c>
      <c r="N223" s="12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5">
        <f t="shared" si="12"/>
        <v>1.3797916666666667</v>
      </c>
      <c r="H224">
        <v>138</v>
      </c>
      <c r="I224" s="8">
        <f t="shared" si="13"/>
        <v>35</v>
      </c>
      <c r="J224" t="s">
        <v>21</v>
      </c>
      <c r="K224" t="s">
        <v>22</v>
      </c>
      <c r="L224" s="8">
        <v>1412226000</v>
      </c>
      <c r="M224">
        <v>1412312400</v>
      </c>
      <c r="N224" s="12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5">
        <f t="shared" si="12"/>
        <v>0.93810996563573879</v>
      </c>
      <c r="H225">
        <v>931</v>
      </c>
      <c r="I225" s="8">
        <f t="shared" si="13"/>
        <v>94</v>
      </c>
      <c r="J225" t="s">
        <v>21</v>
      </c>
      <c r="K225" t="s">
        <v>22</v>
      </c>
      <c r="L225" s="8">
        <v>1458104400</v>
      </c>
      <c r="M225">
        <v>1459314000</v>
      </c>
      <c r="N225" s="12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5">
        <f t="shared" si="12"/>
        <v>4.0363930885529156</v>
      </c>
      <c r="H226">
        <v>3594</v>
      </c>
      <c r="I226" s="8">
        <f t="shared" si="13"/>
        <v>13</v>
      </c>
      <c r="J226" t="s">
        <v>21</v>
      </c>
      <c r="K226" t="s">
        <v>22</v>
      </c>
      <c r="L226" s="8">
        <v>1411534800</v>
      </c>
      <c r="M226">
        <v>1415426400</v>
      </c>
      <c r="N226" s="12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5">
        <f t="shared" si="12"/>
        <v>2.6017404129793511</v>
      </c>
      <c r="H227">
        <v>5880</v>
      </c>
      <c r="I227" s="8">
        <f t="shared" si="13"/>
        <v>12</v>
      </c>
      <c r="J227" t="s">
        <v>21</v>
      </c>
      <c r="K227" t="s">
        <v>22</v>
      </c>
      <c r="L227" s="8">
        <v>1399093200</v>
      </c>
      <c r="M227">
        <v>1399093200</v>
      </c>
      <c r="N227" s="12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5">
        <f t="shared" si="12"/>
        <v>3.6663333333333332</v>
      </c>
      <c r="H228">
        <v>112</v>
      </c>
      <c r="I228" s="8">
        <f t="shared" si="13"/>
        <v>27</v>
      </c>
      <c r="J228" t="s">
        <v>21</v>
      </c>
      <c r="K228" t="s">
        <v>22</v>
      </c>
      <c r="L228" s="8">
        <v>1270702800</v>
      </c>
      <c r="M228">
        <v>1273899600</v>
      </c>
      <c r="N228" s="12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5">
        <f t="shared" si="12"/>
        <v>1.687208538587849</v>
      </c>
      <c r="H229">
        <v>943</v>
      </c>
      <c r="I229" s="8">
        <f t="shared" si="13"/>
        <v>65</v>
      </c>
      <c r="J229" t="s">
        <v>21</v>
      </c>
      <c r="K229" t="s">
        <v>22</v>
      </c>
      <c r="L229" s="8">
        <v>1431666000</v>
      </c>
      <c r="M229">
        <v>1432184400</v>
      </c>
      <c r="N229" s="12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5">
        <f t="shared" si="12"/>
        <v>1.1990717911530093</v>
      </c>
      <c r="H230">
        <v>2468</v>
      </c>
      <c r="I230" s="8">
        <f t="shared" si="13"/>
        <v>56</v>
      </c>
      <c r="J230" t="s">
        <v>21</v>
      </c>
      <c r="K230" t="s">
        <v>22</v>
      </c>
      <c r="L230" s="8">
        <v>1472619600</v>
      </c>
      <c r="M230">
        <v>1474779600</v>
      </c>
      <c r="N230" s="12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5">
        <f t="shared" si="12"/>
        <v>1.936892523364486</v>
      </c>
      <c r="H231">
        <v>2551</v>
      </c>
      <c r="I231" s="8">
        <f t="shared" si="13"/>
        <v>34</v>
      </c>
      <c r="J231" t="s">
        <v>21</v>
      </c>
      <c r="K231" t="s">
        <v>22</v>
      </c>
      <c r="L231" s="8">
        <v>1496293200</v>
      </c>
      <c r="M231">
        <v>1500440400</v>
      </c>
      <c r="N231" s="12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5">
        <f t="shared" si="12"/>
        <v>4.2016666666666671</v>
      </c>
      <c r="H232">
        <v>101</v>
      </c>
      <c r="I232" s="8">
        <f t="shared" si="13"/>
        <v>24</v>
      </c>
      <c r="J232" t="s">
        <v>21</v>
      </c>
      <c r="K232" t="s">
        <v>22</v>
      </c>
      <c r="L232" s="8">
        <v>1575612000</v>
      </c>
      <c r="M232">
        <v>1575612000</v>
      </c>
      <c r="N232" s="12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5">
        <f t="shared" si="12"/>
        <v>0.76708333333333334</v>
      </c>
      <c r="H233">
        <v>67</v>
      </c>
      <c r="I233" s="8">
        <f t="shared" si="13"/>
        <v>107</v>
      </c>
      <c r="J233" t="s">
        <v>21</v>
      </c>
      <c r="K233" t="s">
        <v>22</v>
      </c>
      <c r="L233" s="8">
        <v>1369112400</v>
      </c>
      <c r="M233">
        <v>1374123600</v>
      </c>
      <c r="N233" s="12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5">
        <f t="shared" si="12"/>
        <v>1.7126470588235294</v>
      </c>
      <c r="H234">
        <v>92</v>
      </c>
      <c r="I234" s="8">
        <f t="shared" si="13"/>
        <v>37</v>
      </c>
      <c r="J234" t="s">
        <v>21</v>
      </c>
      <c r="K234" t="s">
        <v>22</v>
      </c>
      <c r="L234" s="8">
        <v>1469422800</v>
      </c>
      <c r="M234">
        <v>1469509200</v>
      </c>
      <c r="N234" s="12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5">
        <f t="shared" si="12"/>
        <v>1.5789473684210527</v>
      </c>
      <c r="H235">
        <v>62</v>
      </c>
      <c r="I235" s="8">
        <f t="shared" si="13"/>
        <v>61</v>
      </c>
      <c r="J235" t="s">
        <v>21</v>
      </c>
      <c r="K235" t="s">
        <v>22</v>
      </c>
      <c r="L235" s="8">
        <v>1307854800</v>
      </c>
      <c r="M235">
        <v>1309237200</v>
      </c>
      <c r="N235" s="12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5">
        <f t="shared" si="12"/>
        <v>1.0908</v>
      </c>
      <c r="H236">
        <v>149</v>
      </c>
      <c r="I236" s="8">
        <f t="shared" si="13"/>
        <v>50</v>
      </c>
      <c r="J236" t="s">
        <v>107</v>
      </c>
      <c r="K236" t="s">
        <v>108</v>
      </c>
      <c r="L236" s="8">
        <v>1503378000</v>
      </c>
      <c r="M236">
        <v>1503982800</v>
      </c>
      <c r="N236" s="12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5">
        <f t="shared" si="12"/>
        <v>0.41732558139534881</v>
      </c>
      <c r="H237">
        <v>92</v>
      </c>
      <c r="I237" s="8">
        <f t="shared" si="13"/>
        <v>93</v>
      </c>
      <c r="J237" t="s">
        <v>21</v>
      </c>
      <c r="K237" t="s">
        <v>22</v>
      </c>
      <c r="L237" s="8">
        <v>1486965600</v>
      </c>
      <c r="M237">
        <v>1487397600</v>
      </c>
      <c r="N237" s="12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5">
        <f t="shared" si="12"/>
        <v>0.10944303797468355</v>
      </c>
      <c r="H238">
        <v>57</v>
      </c>
      <c r="I238" s="8">
        <f t="shared" si="13"/>
        <v>693</v>
      </c>
      <c r="J238" t="s">
        <v>26</v>
      </c>
      <c r="K238" t="s">
        <v>27</v>
      </c>
      <c r="L238" s="8">
        <v>1561438800</v>
      </c>
      <c r="M238">
        <v>1562043600</v>
      </c>
      <c r="N238" s="12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5">
        <f t="shared" si="12"/>
        <v>1.593763440860215</v>
      </c>
      <c r="H239">
        <v>329</v>
      </c>
      <c r="I239" s="8">
        <f t="shared" si="13"/>
        <v>28</v>
      </c>
      <c r="J239" t="s">
        <v>21</v>
      </c>
      <c r="K239" t="s">
        <v>22</v>
      </c>
      <c r="L239" s="8">
        <v>1398402000</v>
      </c>
      <c r="M239">
        <v>1398574800</v>
      </c>
      <c r="N239" s="12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5">
        <f t="shared" si="12"/>
        <v>4.2241666666666671</v>
      </c>
      <c r="H240">
        <v>97</v>
      </c>
      <c r="I240" s="8">
        <f t="shared" si="13"/>
        <v>25</v>
      </c>
      <c r="J240" t="s">
        <v>36</v>
      </c>
      <c r="K240" t="s">
        <v>37</v>
      </c>
      <c r="L240" s="8">
        <v>1513231200</v>
      </c>
      <c r="M240">
        <v>1515391200</v>
      </c>
      <c r="N240" s="12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5">
        <f t="shared" si="12"/>
        <v>0.97718749999999999</v>
      </c>
      <c r="H241">
        <v>41</v>
      </c>
      <c r="I241" s="8">
        <f t="shared" si="13"/>
        <v>78</v>
      </c>
      <c r="J241" t="s">
        <v>21</v>
      </c>
      <c r="K241" t="s">
        <v>22</v>
      </c>
      <c r="L241" s="8">
        <v>1440824400</v>
      </c>
      <c r="M241">
        <v>1441170000</v>
      </c>
      <c r="N241" s="12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5">
        <f t="shared" si="12"/>
        <v>4.1878911564625847</v>
      </c>
      <c r="H242">
        <v>1784</v>
      </c>
      <c r="I242" s="8">
        <f t="shared" si="13"/>
        <v>16</v>
      </c>
      <c r="J242" t="s">
        <v>21</v>
      </c>
      <c r="K242" t="s">
        <v>22</v>
      </c>
      <c r="L242" s="8">
        <v>1281070800</v>
      </c>
      <c r="M242">
        <v>1281157200</v>
      </c>
      <c r="N242" s="12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5">
        <f t="shared" si="12"/>
        <v>1.0191632047477746</v>
      </c>
      <c r="H243">
        <v>1684</v>
      </c>
      <c r="I243" s="8">
        <f t="shared" si="13"/>
        <v>100</v>
      </c>
      <c r="J243" t="s">
        <v>26</v>
      </c>
      <c r="K243" t="s">
        <v>27</v>
      </c>
      <c r="L243" s="8">
        <v>1397365200</v>
      </c>
      <c r="M243">
        <v>1398229200</v>
      </c>
      <c r="N243" s="12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5">
        <f t="shared" si="12"/>
        <v>1.2772619047619047</v>
      </c>
      <c r="H244">
        <v>250</v>
      </c>
      <c r="I244" s="8">
        <f t="shared" si="13"/>
        <v>34</v>
      </c>
      <c r="J244" t="s">
        <v>21</v>
      </c>
      <c r="K244" t="s">
        <v>22</v>
      </c>
      <c r="L244" s="8">
        <v>1494392400</v>
      </c>
      <c r="M244">
        <v>1495256400</v>
      </c>
      <c r="N244" s="12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5">
        <f t="shared" si="12"/>
        <v>4.4521739130434783</v>
      </c>
      <c r="H245">
        <v>238</v>
      </c>
      <c r="I245" s="8">
        <f t="shared" si="13"/>
        <v>10</v>
      </c>
      <c r="J245" t="s">
        <v>21</v>
      </c>
      <c r="K245" t="s">
        <v>22</v>
      </c>
      <c r="L245" s="8">
        <v>1520143200</v>
      </c>
      <c r="M245">
        <v>1520402400</v>
      </c>
      <c r="N245" s="12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5">
        <f t="shared" si="12"/>
        <v>5.6971428571428575</v>
      </c>
      <c r="H246">
        <v>53</v>
      </c>
      <c r="I246" s="8">
        <f t="shared" si="13"/>
        <v>13</v>
      </c>
      <c r="J246" t="s">
        <v>21</v>
      </c>
      <c r="K246" t="s">
        <v>22</v>
      </c>
      <c r="L246" s="8">
        <v>1405314000</v>
      </c>
      <c r="M246">
        <v>1409806800</v>
      </c>
      <c r="N246" s="12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5">
        <f t="shared" si="12"/>
        <v>5.0934482758620687</v>
      </c>
      <c r="H247">
        <v>214</v>
      </c>
      <c r="I247" s="8">
        <f t="shared" si="13"/>
        <v>14</v>
      </c>
      <c r="J247" t="s">
        <v>21</v>
      </c>
      <c r="K247" t="s">
        <v>22</v>
      </c>
      <c r="L247" s="8">
        <v>1396846800</v>
      </c>
      <c r="M247">
        <v>1396933200</v>
      </c>
      <c r="N247" s="12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5">
        <f t="shared" si="12"/>
        <v>3.2553333333333332</v>
      </c>
      <c r="H248">
        <v>222</v>
      </c>
      <c r="I248" s="8">
        <f t="shared" si="13"/>
        <v>20</v>
      </c>
      <c r="J248" t="s">
        <v>21</v>
      </c>
      <c r="K248" t="s">
        <v>22</v>
      </c>
      <c r="L248" s="8">
        <v>1375678800</v>
      </c>
      <c r="M248">
        <v>1376024400</v>
      </c>
      <c r="N248" s="12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5">
        <f t="shared" si="12"/>
        <v>9.3261616161616168</v>
      </c>
      <c r="H249">
        <v>1884</v>
      </c>
      <c r="I249" s="8">
        <f t="shared" si="13"/>
        <v>11</v>
      </c>
      <c r="J249" t="s">
        <v>21</v>
      </c>
      <c r="K249" t="s">
        <v>22</v>
      </c>
      <c r="L249" s="8">
        <v>1482386400</v>
      </c>
      <c r="M249">
        <v>1483682400</v>
      </c>
      <c r="N249" s="12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5">
        <f t="shared" si="12"/>
        <v>2.1133870967741935</v>
      </c>
      <c r="H250">
        <v>218</v>
      </c>
      <c r="I250" s="8">
        <f t="shared" si="13"/>
        <v>28</v>
      </c>
      <c r="J250" t="s">
        <v>26</v>
      </c>
      <c r="K250" t="s">
        <v>27</v>
      </c>
      <c r="L250" s="8">
        <v>1420005600</v>
      </c>
      <c r="M250">
        <v>1420437600</v>
      </c>
      <c r="N250" s="12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5">
        <f t="shared" si="12"/>
        <v>2.7332520325203253</v>
      </c>
      <c r="H251">
        <v>6465</v>
      </c>
      <c r="I251" s="8">
        <f t="shared" si="13"/>
        <v>10</v>
      </c>
      <c r="J251" t="s">
        <v>21</v>
      </c>
      <c r="K251" t="s">
        <v>22</v>
      </c>
      <c r="L251" s="8">
        <v>1420178400</v>
      </c>
      <c r="M251">
        <v>1420783200</v>
      </c>
      <c r="N251" s="12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5">
        <f t="shared" si="12"/>
        <v>0.03</v>
      </c>
      <c r="H252">
        <v>1</v>
      </c>
      <c r="I252" s="8">
        <f t="shared" si="13"/>
        <v>100</v>
      </c>
      <c r="J252" t="s">
        <v>21</v>
      </c>
      <c r="K252" t="s">
        <v>22</v>
      </c>
      <c r="L252" s="8">
        <v>1264399200</v>
      </c>
      <c r="M252">
        <v>1267423200</v>
      </c>
      <c r="N252" s="12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5">
        <f t="shared" si="12"/>
        <v>0.54084507042253516</v>
      </c>
      <c r="H253">
        <v>101</v>
      </c>
      <c r="I253" s="8">
        <f t="shared" si="13"/>
        <v>70</v>
      </c>
      <c r="J253" t="s">
        <v>21</v>
      </c>
      <c r="K253" t="s">
        <v>22</v>
      </c>
      <c r="L253" s="8">
        <v>1355032800</v>
      </c>
      <c r="M253">
        <v>1355205600</v>
      </c>
      <c r="N253" s="12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5">
        <f t="shared" si="12"/>
        <v>6.2629999999999999</v>
      </c>
      <c r="H254">
        <v>59</v>
      </c>
      <c r="I254" s="8">
        <f t="shared" si="13"/>
        <v>17</v>
      </c>
      <c r="J254" t="s">
        <v>21</v>
      </c>
      <c r="K254" t="s">
        <v>22</v>
      </c>
      <c r="L254" s="8">
        <v>1382677200</v>
      </c>
      <c r="M254">
        <v>1383109200</v>
      </c>
      <c r="N254" s="12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5">
        <f t="shared" si="12"/>
        <v>0.8902139917695473</v>
      </c>
      <c r="H255">
        <v>1335</v>
      </c>
      <c r="I255" s="8">
        <f t="shared" si="13"/>
        <v>91</v>
      </c>
      <c r="J255" t="s">
        <v>15</v>
      </c>
      <c r="K255" t="s">
        <v>16</v>
      </c>
      <c r="L255" s="8">
        <v>1302238800</v>
      </c>
      <c r="M255">
        <v>1303275600</v>
      </c>
      <c r="N255" s="12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5">
        <f t="shared" si="12"/>
        <v>1.8489130434782608</v>
      </c>
      <c r="H256">
        <v>88</v>
      </c>
      <c r="I256" s="8">
        <f t="shared" si="13"/>
        <v>52</v>
      </c>
      <c r="J256" t="s">
        <v>21</v>
      </c>
      <c r="K256" t="s">
        <v>22</v>
      </c>
      <c r="L256" s="8">
        <v>1487656800</v>
      </c>
      <c r="M256">
        <v>1487829600</v>
      </c>
      <c r="N256" s="12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5">
        <f t="shared" si="12"/>
        <v>1.2016770186335404</v>
      </c>
      <c r="H257">
        <v>1697</v>
      </c>
      <c r="I257" s="8">
        <f t="shared" si="13"/>
        <v>47</v>
      </c>
      <c r="J257" t="s">
        <v>21</v>
      </c>
      <c r="K257" t="s">
        <v>22</v>
      </c>
      <c r="L257" s="8">
        <v>1297836000</v>
      </c>
      <c r="M257">
        <v>1298268000</v>
      </c>
      <c r="N257" s="12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5">
        <f t="shared" si="12"/>
        <v>0.23390243902439026</v>
      </c>
      <c r="H258">
        <v>15</v>
      </c>
      <c r="I258" s="8">
        <f t="shared" si="13"/>
        <v>273</v>
      </c>
      <c r="J258" t="s">
        <v>40</v>
      </c>
      <c r="K258" t="s">
        <v>41</v>
      </c>
      <c r="L258" s="8">
        <v>1453615200</v>
      </c>
      <c r="M258">
        <v>1456812000</v>
      </c>
      <c r="N258" s="12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5">
        <f t="shared" ref="G259:G322" si="16">E259/D259</f>
        <v>1.46</v>
      </c>
      <c r="H259">
        <v>92</v>
      </c>
      <c r="I259" s="8">
        <f t="shared" ref="I259:I322" si="17">ROUND(IF(H259 &gt; 0, D259/H259, 0),0)</f>
        <v>62</v>
      </c>
      <c r="J259" t="s">
        <v>21</v>
      </c>
      <c r="K259" t="s">
        <v>22</v>
      </c>
      <c r="L259" s="8">
        <v>1362463200</v>
      </c>
      <c r="M259">
        <v>1363669200</v>
      </c>
      <c r="N259" s="12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5">
        <f t="shared" si="16"/>
        <v>2.6848000000000001</v>
      </c>
      <c r="H260">
        <v>186</v>
      </c>
      <c r="I260" s="8">
        <f t="shared" si="17"/>
        <v>27</v>
      </c>
      <c r="J260" t="s">
        <v>21</v>
      </c>
      <c r="K260" t="s">
        <v>22</v>
      </c>
      <c r="L260" s="8">
        <v>1481176800</v>
      </c>
      <c r="M260">
        <v>1482904800</v>
      </c>
      <c r="N260" s="12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5">
        <f t="shared" si="16"/>
        <v>5.9749999999999996</v>
      </c>
      <c r="H261">
        <v>138</v>
      </c>
      <c r="I261" s="8">
        <f t="shared" si="17"/>
        <v>13</v>
      </c>
      <c r="J261" t="s">
        <v>21</v>
      </c>
      <c r="K261" t="s">
        <v>22</v>
      </c>
      <c r="L261" s="8">
        <v>1354946400</v>
      </c>
      <c r="M261">
        <v>1356588000</v>
      </c>
      <c r="N261" s="12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5">
        <f t="shared" si="16"/>
        <v>1.5769841269841269</v>
      </c>
      <c r="H262">
        <v>261</v>
      </c>
      <c r="I262" s="8">
        <f t="shared" si="17"/>
        <v>24</v>
      </c>
      <c r="J262" t="s">
        <v>21</v>
      </c>
      <c r="K262" t="s">
        <v>22</v>
      </c>
      <c r="L262" s="8">
        <v>1348808400</v>
      </c>
      <c r="M262">
        <v>1349845200</v>
      </c>
      <c r="N262" s="12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5">
        <f t="shared" si="16"/>
        <v>0.31201660735468567</v>
      </c>
      <c r="H263">
        <v>454</v>
      </c>
      <c r="I263" s="8">
        <f t="shared" si="17"/>
        <v>186</v>
      </c>
      <c r="J263" t="s">
        <v>21</v>
      </c>
      <c r="K263" t="s">
        <v>22</v>
      </c>
      <c r="L263" s="8">
        <v>1282712400</v>
      </c>
      <c r="M263">
        <v>1283058000</v>
      </c>
      <c r="N263" s="12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5">
        <f t="shared" si="16"/>
        <v>3.1341176470588237</v>
      </c>
      <c r="H264">
        <v>107</v>
      </c>
      <c r="I264" s="8">
        <f t="shared" si="17"/>
        <v>16</v>
      </c>
      <c r="J264" t="s">
        <v>21</v>
      </c>
      <c r="K264" t="s">
        <v>22</v>
      </c>
      <c r="L264" s="8">
        <v>1301979600</v>
      </c>
      <c r="M264">
        <v>1304226000</v>
      </c>
      <c r="N264" s="12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5">
        <f t="shared" si="16"/>
        <v>3.7089655172413791</v>
      </c>
      <c r="H265">
        <v>199</v>
      </c>
      <c r="I265" s="8">
        <f t="shared" si="17"/>
        <v>15</v>
      </c>
      <c r="J265" t="s">
        <v>21</v>
      </c>
      <c r="K265" t="s">
        <v>22</v>
      </c>
      <c r="L265" s="8">
        <v>1263016800</v>
      </c>
      <c r="M265">
        <v>1263016800</v>
      </c>
      <c r="N265" s="12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5">
        <f t="shared" si="16"/>
        <v>3.6266447368421053</v>
      </c>
      <c r="H266">
        <v>5512</v>
      </c>
      <c r="I266" s="8">
        <f t="shared" si="17"/>
        <v>8</v>
      </c>
      <c r="J266" t="s">
        <v>21</v>
      </c>
      <c r="K266" t="s">
        <v>22</v>
      </c>
      <c r="L266" s="8">
        <v>1360648800</v>
      </c>
      <c r="M266">
        <v>1362031200</v>
      </c>
      <c r="N266" s="12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5">
        <f t="shared" si="16"/>
        <v>1.2308163265306122</v>
      </c>
      <c r="H267">
        <v>86</v>
      </c>
      <c r="I267" s="8">
        <f t="shared" si="17"/>
        <v>57</v>
      </c>
      <c r="J267" t="s">
        <v>21</v>
      </c>
      <c r="K267" t="s">
        <v>22</v>
      </c>
      <c r="L267" s="8">
        <v>1451800800</v>
      </c>
      <c r="M267">
        <v>1455602400</v>
      </c>
      <c r="N267" s="12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5">
        <f t="shared" si="16"/>
        <v>0.76766756032171579</v>
      </c>
      <c r="H268">
        <v>3182</v>
      </c>
      <c r="I268" s="8">
        <f t="shared" si="17"/>
        <v>35</v>
      </c>
      <c r="J268" t="s">
        <v>107</v>
      </c>
      <c r="K268" t="s">
        <v>108</v>
      </c>
      <c r="L268" s="8">
        <v>1415340000</v>
      </c>
      <c r="M268">
        <v>1418191200</v>
      </c>
      <c r="N268" s="12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5">
        <f t="shared" si="16"/>
        <v>2.3362012987012988</v>
      </c>
      <c r="H269">
        <v>2768</v>
      </c>
      <c r="I269" s="8">
        <f t="shared" si="17"/>
        <v>22</v>
      </c>
      <c r="J269" t="s">
        <v>26</v>
      </c>
      <c r="K269" t="s">
        <v>27</v>
      </c>
      <c r="L269" s="8">
        <v>1351054800</v>
      </c>
      <c r="M269">
        <v>1352440800</v>
      </c>
      <c r="N269" s="12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5">
        <f t="shared" si="16"/>
        <v>1.8053333333333332</v>
      </c>
      <c r="H270">
        <v>48</v>
      </c>
      <c r="I270" s="8">
        <f t="shared" si="17"/>
        <v>31</v>
      </c>
      <c r="J270" t="s">
        <v>21</v>
      </c>
      <c r="K270" t="s">
        <v>22</v>
      </c>
      <c r="L270" s="8">
        <v>1349326800</v>
      </c>
      <c r="M270">
        <v>1353304800</v>
      </c>
      <c r="N270" s="12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5">
        <f t="shared" si="16"/>
        <v>2.5262857142857142</v>
      </c>
      <c r="H271">
        <v>87</v>
      </c>
      <c r="I271" s="8">
        <f t="shared" si="17"/>
        <v>40</v>
      </c>
      <c r="J271" t="s">
        <v>21</v>
      </c>
      <c r="K271" t="s">
        <v>22</v>
      </c>
      <c r="L271" s="8">
        <v>1548914400</v>
      </c>
      <c r="M271">
        <v>1550728800</v>
      </c>
      <c r="N271" s="12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5">
        <f t="shared" si="16"/>
        <v>0.27176538240368026</v>
      </c>
      <c r="H272">
        <v>1890</v>
      </c>
      <c r="I272" s="8">
        <f t="shared" si="17"/>
        <v>92</v>
      </c>
      <c r="J272" t="s">
        <v>21</v>
      </c>
      <c r="K272" t="s">
        <v>22</v>
      </c>
      <c r="L272" s="8">
        <v>1291269600</v>
      </c>
      <c r="M272">
        <v>1291442400</v>
      </c>
      <c r="N272" s="12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5">
        <f t="shared" si="16"/>
        <v>1.2706571242680547E-2</v>
      </c>
      <c r="H273">
        <v>61</v>
      </c>
      <c r="I273" s="8">
        <f t="shared" si="17"/>
        <v>2520</v>
      </c>
      <c r="J273" t="s">
        <v>21</v>
      </c>
      <c r="K273" t="s">
        <v>22</v>
      </c>
      <c r="L273" s="8">
        <v>1449468000</v>
      </c>
      <c r="M273">
        <v>1452146400</v>
      </c>
      <c r="N273" s="12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5">
        <f t="shared" si="16"/>
        <v>3.0400978473581213</v>
      </c>
      <c r="H274">
        <v>1894</v>
      </c>
      <c r="I274" s="8">
        <f t="shared" si="17"/>
        <v>27</v>
      </c>
      <c r="J274" t="s">
        <v>21</v>
      </c>
      <c r="K274" t="s">
        <v>22</v>
      </c>
      <c r="L274" s="8">
        <v>1562734800</v>
      </c>
      <c r="M274">
        <v>1564894800</v>
      </c>
      <c r="N274" s="12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5">
        <f t="shared" si="16"/>
        <v>1.3723076923076922</v>
      </c>
      <c r="H275">
        <v>282</v>
      </c>
      <c r="I275" s="8">
        <f t="shared" si="17"/>
        <v>28</v>
      </c>
      <c r="J275" t="s">
        <v>15</v>
      </c>
      <c r="K275" t="s">
        <v>16</v>
      </c>
      <c r="L275" s="8">
        <v>1505624400</v>
      </c>
      <c r="M275">
        <v>1505883600</v>
      </c>
      <c r="N275" s="12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5">
        <f t="shared" si="16"/>
        <v>0.32208333333333333</v>
      </c>
      <c r="H276">
        <v>15</v>
      </c>
      <c r="I276" s="8">
        <f t="shared" si="17"/>
        <v>160</v>
      </c>
      <c r="J276" t="s">
        <v>21</v>
      </c>
      <c r="K276" t="s">
        <v>22</v>
      </c>
      <c r="L276" s="8">
        <v>1509948000</v>
      </c>
      <c r="M276">
        <v>1510380000</v>
      </c>
      <c r="N276" s="12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5">
        <f t="shared" si="16"/>
        <v>2.4151282051282053</v>
      </c>
      <c r="H277">
        <v>116</v>
      </c>
      <c r="I277" s="8">
        <f t="shared" si="17"/>
        <v>34</v>
      </c>
      <c r="J277" t="s">
        <v>21</v>
      </c>
      <c r="K277" t="s">
        <v>22</v>
      </c>
      <c r="L277" s="8">
        <v>1554526800</v>
      </c>
      <c r="M277">
        <v>1555218000</v>
      </c>
      <c r="N277" s="12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5">
        <f t="shared" si="16"/>
        <v>0.96799999999999997</v>
      </c>
      <c r="H278">
        <v>133</v>
      </c>
      <c r="I278" s="8">
        <f t="shared" si="17"/>
        <v>41</v>
      </c>
      <c r="J278" t="s">
        <v>21</v>
      </c>
      <c r="K278" t="s">
        <v>22</v>
      </c>
      <c r="L278" s="8">
        <v>1334811600</v>
      </c>
      <c r="M278">
        <v>1335243600</v>
      </c>
      <c r="N278" s="12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5">
        <f t="shared" si="16"/>
        <v>10.664285714285715</v>
      </c>
      <c r="H279">
        <v>83</v>
      </c>
      <c r="I279" s="8">
        <f t="shared" si="17"/>
        <v>8</v>
      </c>
      <c r="J279" t="s">
        <v>21</v>
      </c>
      <c r="K279" t="s">
        <v>22</v>
      </c>
      <c r="L279" s="8">
        <v>1279515600</v>
      </c>
      <c r="M279">
        <v>1279688400</v>
      </c>
      <c r="N279" s="12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5">
        <f t="shared" si="16"/>
        <v>3.2588888888888889</v>
      </c>
      <c r="H280">
        <v>91</v>
      </c>
      <c r="I280" s="8">
        <f t="shared" si="17"/>
        <v>30</v>
      </c>
      <c r="J280" t="s">
        <v>21</v>
      </c>
      <c r="K280" t="s">
        <v>22</v>
      </c>
      <c r="L280" s="8">
        <v>1353909600</v>
      </c>
      <c r="M280">
        <v>1356069600</v>
      </c>
      <c r="N280" s="12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5">
        <f t="shared" si="16"/>
        <v>1.7070000000000001</v>
      </c>
      <c r="H281">
        <v>546</v>
      </c>
      <c r="I281" s="8">
        <f t="shared" si="17"/>
        <v>15</v>
      </c>
      <c r="J281" t="s">
        <v>21</v>
      </c>
      <c r="K281" t="s">
        <v>22</v>
      </c>
      <c r="L281" s="8">
        <v>1535950800</v>
      </c>
      <c r="M281">
        <v>1536210000</v>
      </c>
      <c r="N281" s="12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5">
        <f t="shared" si="16"/>
        <v>5.8144</v>
      </c>
      <c r="H282">
        <v>393</v>
      </c>
      <c r="I282" s="8">
        <f t="shared" si="17"/>
        <v>6</v>
      </c>
      <c r="J282" t="s">
        <v>21</v>
      </c>
      <c r="K282" t="s">
        <v>22</v>
      </c>
      <c r="L282" s="8">
        <v>1511244000</v>
      </c>
      <c r="M282">
        <v>1511762400</v>
      </c>
      <c r="N282" s="12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5">
        <f t="shared" si="16"/>
        <v>0.91520972644376897</v>
      </c>
      <c r="H283">
        <v>2062</v>
      </c>
      <c r="I283" s="8">
        <f t="shared" si="17"/>
        <v>80</v>
      </c>
      <c r="J283" t="s">
        <v>21</v>
      </c>
      <c r="K283" t="s">
        <v>22</v>
      </c>
      <c r="L283" s="8">
        <v>1331445600</v>
      </c>
      <c r="M283">
        <v>1333256400</v>
      </c>
      <c r="N283" s="12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5">
        <f t="shared" si="16"/>
        <v>1.0804761904761904</v>
      </c>
      <c r="H284">
        <v>133</v>
      </c>
      <c r="I284" s="8">
        <f t="shared" si="17"/>
        <v>63</v>
      </c>
      <c r="J284" t="s">
        <v>21</v>
      </c>
      <c r="K284" t="s">
        <v>22</v>
      </c>
      <c r="L284" s="8">
        <v>1480226400</v>
      </c>
      <c r="M284">
        <v>1480744800</v>
      </c>
      <c r="N284" s="12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5">
        <f t="shared" si="16"/>
        <v>0.18728395061728395</v>
      </c>
      <c r="H285">
        <v>29</v>
      </c>
      <c r="I285" s="8">
        <f t="shared" si="17"/>
        <v>279</v>
      </c>
      <c r="J285" t="s">
        <v>36</v>
      </c>
      <c r="K285" t="s">
        <v>37</v>
      </c>
      <c r="L285" s="8">
        <v>1464584400</v>
      </c>
      <c r="M285">
        <v>1465016400</v>
      </c>
      <c r="N285" s="12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5">
        <f t="shared" si="16"/>
        <v>0.83193877551020412</v>
      </c>
      <c r="H286">
        <v>132</v>
      </c>
      <c r="I286" s="8">
        <f t="shared" si="17"/>
        <v>74</v>
      </c>
      <c r="J286" t="s">
        <v>21</v>
      </c>
      <c r="K286" t="s">
        <v>22</v>
      </c>
      <c r="L286" s="8">
        <v>1335848400</v>
      </c>
      <c r="M286">
        <v>1336280400</v>
      </c>
      <c r="N286" s="12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5">
        <f t="shared" si="16"/>
        <v>7.0633333333333335</v>
      </c>
      <c r="H287">
        <v>254</v>
      </c>
      <c r="I287" s="8">
        <f t="shared" si="17"/>
        <v>4</v>
      </c>
      <c r="J287" t="s">
        <v>21</v>
      </c>
      <c r="K287" t="s">
        <v>22</v>
      </c>
      <c r="L287" s="8">
        <v>1473483600</v>
      </c>
      <c r="M287">
        <v>1476766800</v>
      </c>
      <c r="N287" s="12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5">
        <f t="shared" si="16"/>
        <v>0.17446030330062445</v>
      </c>
      <c r="H288">
        <v>184</v>
      </c>
      <c r="I288" s="8">
        <f t="shared" si="17"/>
        <v>609</v>
      </c>
      <c r="J288" t="s">
        <v>21</v>
      </c>
      <c r="K288" t="s">
        <v>22</v>
      </c>
      <c r="L288" s="8">
        <v>1479880800</v>
      </c>
      <c r="M288">
        <v>1480485600</v>
      </c>
      <c r="N288" s="12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5">
        <f t="shared" si="16"/>
        <v>2.0973015873015872</v>
      </c>
      <c r="H289">
        <v>176</v>
      </c>
      <c r="I289" s="8">
        <f t="shared" si="17"/>
        <v>36</v>
      </c>
      <c r="J289" t="s">
        <v>21</v>
      </c>
      <c r="K289" t="s">
        <v>22</v>
      </c>
      <c r="L289" s="8">
        <v>1430197200</v>
      </c>
      <c r="M289">
        <v>1430197200</v>
      </c>
      <c r="N289" s="12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5">
        <f t="shared" si="16"/>
        <v>0.97785714285714287</v>
      </c>
      <c r="H290">
        <v>137</v>
      </c>
      <c r="I290" s="8">
        <f t="shared" si="17"/>
        <v>41</v>
      </c>
      <c r="J290" t="s">
        <v>36</v>
      </c>
      <c r="K290" t="s">
        <v>37</v>
      </c>
      <c r="L290" s="8">
        <v>1331701200</v>
      </c>
      <c r="M290">
        <v>1331787600</v>
      </c>
      <c r="N290" s="12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5">
        <f t="shared" si="16"/>
        <v>16.842500000000001</v>
      </c>
      <c r="H291">
        <v>337</v>
      </c>
      <c r="I291" s="8">
        <f t="shared" si="17"/>
        <v>2</v>
      </c>
      <c r="J291" t="s">
        <v>15</v>
      </c>
      <c r="K291" t="s">
        <v>16</v>
      </c>
      <c r="L291" s="8">
        <v>1438578000</v>
      </c>
      <c r="M291">
        <v>1438837200</v>
      </c>
      <c r="N291" s="12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5">
        <f t="shared" si="16"/>
        <v>0.54402135231316728</v>
      </c>
      <c r="H292">
        <v>908</v>
      </c>
      <c r="I292" s="8">
        <f t="shared" si="17"/>
        <v>186</v>
      </c>
      <c r="J292" t="s">
        <v>21</v>
      </c>
      <c r="K292" t="s">
        <v>22</v>
      </c>
      <c r="L292" s="8">
        <v>1368162000</v>
      </c>
      <c r="M292">
        <v>1370926800</v>
      </c>
      <c r="N292" s="12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5">
        <f t="shared" si="16"/>
        <v>4.5661111111111108</v>
      </c>
      <c r="H293">
        <v>107</v>
      </c>
      <c r="I293" s="8">
        <f t="shared" si="17"/>
        <v>17</v>
      </c>
      <c r="J293" t="s">
        <v>21</v>
      </c>
      <c r="K293" t="s">
        <v>22</v>
      </c>
      <c r="L293" s="8">
        <v>1318654800</v>
      </c>
      <c r="M293">
        <v>1319000400</v>
      </c>
      <c r="N293" s="12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5">
        <f t="shared" si="16"/>
        <v>9.8219178082191785E-2</v>
      </c>
      <c r="H294">
        <v>10</v>
      </c>
      <c r="I294" s="8">
        <f t="shared" si="17"/>
        <v>730</v>
      </c>
      <c r="J294" t="s">
        <v>21</v>
      </c>
      <c r="K294" t="s">
        <v>22</v>
      </c>
      <c r="L294" s="8">
        <v>1331874000</v>
      </c>
      <c r="M294">
        <v>1333429200</v>
      </c>
      <c r="N294" s="12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5">
        <f t="shared" si="16"/>
        <v>0.16384615384615384</v>
      </c>
      <c r="H295">
        <v>32</v>
      </c>
      <c r="I295" s="8">
        <f t="shared" si="17"/>
        <v>203</v>
      </c>
      <c r="J295" t="s">
        <v>107</v>
      </c>
      <c r="K295" t="s">
        <v>108</v>
      </c>
      <c r="L295" s="8">
        <v>1286254800</v>
      </c>
      <c r="M295">
        <v>1287032400</v>
      </c>
      <c r="N295" s="12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5">
        <f t="shared" si="16"/>
        <v>13.396666666666667</v>
      </c>
      <c r="H296">
        <v>183</v>
      </c>
      <c r="I296" s="8">
        <f t="shared" si="17"/>
        <v>3</v>
      </c>
      <c r="J296" t="s">
        <v>21</v>
      </c>
      <c r="K296" t="s">
        <v>22</v>
      </c>
      <c r="L296" s="8">
        <v>1540530000</v>
      </c>
      <c r="M296">
        <v>1541570400</v>
      </c>
      <c r="N296" s="12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5">
        <f t="shared" si="16"/>
        <v>0.35650077760497667</v>
      </c>
      <c r="H297">
        <v>1910</v>
      </c>
      <c r="I297" s="8">
        <f t="shared" si="17"/>
        <v>101</v>
      </c>
      <c r="J297" t="s">
        <v>98</v>
      </c>
      <c r="K297" t="s">
        <v>99</v>
      </c>
      <c r="L297" s="8">
        <v>1381813200</v>
      </c>
      <c r="M297">
        <v>1383976800</v>
      </c>
      <c r="N297" s="12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5">
        <f t="shared" si="16"/>
        <v>0.54950819672131146</v>
      </c>
      <c r="H298">
        <v>38</v>
      </c>
      <c r="I298" s="8">
        <f t="shared" si="17"/>
        <v>161</v>
      </c>
      <c r="J298" t="s">
        <v>26</v>
      </c>
      <c r="K298" t="s">
        <v>27</v>
      </c>
      <c r="L298" s="8">
        <v>1548655200</v>
      </c>
      <c r="M298">
        <v>1550556000</v>
      </c>
      <c r="N298" s="12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5">
        <f t="shared" si="16"/>
        <v>0.94236111111111109</v>
      </c>
      <c r="H299">
        <v>104</v>
      </c>
      <c r="I299" s="8">
        <f t="shared" si="17"/>
        <v>69</v>
      </c>
      <c r="J299" t="s">
        <v>26</v>
      </c>
      <c r="K299" t="s">
        <v>27</v>
      </c>
      <c r="L299" s="8">
        <v>1389679200</v>
      </c>
      <c r="M299">
        <v>1390456800</v>
      </c>
      <c r="N299" s="12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5">
        <f t="shared" si="16"/>
        <v>1.4391428571428571</v>
      </c>
      <c r="H300">
        <v>72</v>
      </c>
      <c r="I300" s="8">
        <f t="shared" si="17"/>
        <v>49</v>
      </c>
      <c r="J300" t="s">
        <v>21</v>
      </c>
      <c r="K300" t="s">
        <v>22</v>
      </c>
      <c r="L300" s="8">
        <v>1456466400</v>
      </c>
      <c r="M300">
        <v>1458018000</v>
      </c>
      <c r="N300" s="12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5">
        <f t="shared" si="16"/>
        <v>0.51421052631578945</v>
      </c>
      <c r="H301">
        <v>49</v>
      </c>
      <c r="I301" s="8">
        <f t="shared" si="17"/>
        <v>78</v>
      </c>
      <c r="J301" t="s">
        <v>21</v>
      </c>
      <c r="K301" t="s">
        <v>22</v>
      </c>
      <c r="L301" s="8">
        <v>1456984800</v>
      </c>
      <c r="M301">
        <v>1461819600</v>
      </c>
      <c r="N301" s="12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5">
        <f t="shared" si="16"/>
        <v>0.05</v>
      </c>
      <c r="H302">
        <v>1</v>
      </c>
      <c r="I302" s="8">
        <f t="shared" si="17"/>
        <v>100</v>
      </c>
      <c r="J302" t="s">
        <v>36</v>
      </c>
      <c r="K302" t="s">
        <v>37</v>
      </c>
      <c r="L302" s="8">
        <v>1504069200</v>
      </c>
      <c r="M302">
        <v>1504155600</v>
      </c>
      <c r="N302" s="12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5">
        <f t="shared" si="16"/>
        <v>13.446666666666667</v>
      </c>
      <c r="H303">
        <v>295</v>
      </c>
      <c r="I303" s="8">
        <f t="shared" si="17"/>
        <v>3</v>
      </c>
      <c r="J303" t="s">
        <v>21</v>
      </c>
      <c r="K303" t="s">
        <v>22</v>
      </c>
      <c r="L303" s="8">
        <v>1424930400</v>
      </c>
      <c r="M303">
        <v>1426395600</v>
      </c>
      <c r="N303" s="12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5">
        <f t="shared" si="16"/>
        <v>0.31844940867279897</v>
      </c>
      <c r="H304">
        <v>245</v>
      </c>
      <c r="I304" s="8">
        <f t="shared" si="17"/>
        <v>311</v>
      </c>
      <c r="J304" t="s">
        <v>21</v>
      </c>
      <c r="K304" t="s">
        <v>22</v>
      </c>
      <c r="L304" s="8">
        <v>1535864400</v>
      </c>
      <c r="M304">
        <v>1537074000</v>
      </c>
      <c r="N304" s="12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5">
        <f t="shared" si="16"/>
        <v>0.82617647058823529</v>
      </c>
      <c r="H305">
        <v>32</v>
      </c>
      <c r="I305" s="8">
        <f t="shared" si="17"/>
        <v>106</v>
      </c>
      <c r="J305" t="s">
        <v>21</v>
      </c>
      <c r="K305" t="s">
        <v>22</v>
      </c>
      <c r="L305" s="8">
        <v>1452146400</v>
      </c>
      <c r="M305">
        <v>1452578400</v>
      </c>
      <c r="N305" s="12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5">
        <f t="shared" si="16"/>
        <v>5.4614285714285717</v>
      </c>
      <c r="H306">
        <v>142</v>
      </c>
      <c r="I306" s="8">
        <f t="shared" si="17"/>
        <v>15</v>
      </c>
      <c r="J306" t="s">
        <v>21</v>
      </c>
      <c r="K306" t="s">
        <v>22</v>
      </c>
      <c r="L306" s="8">
        <v>1470546000</v>
      </c>
      <c r="M306">
        <v>1474088400</v>
      </c>
      <c r="N306" s="12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5">
        <f t="shared" si="16"/>
        <v>2.8621428571428571</v>
      </c>
      <c r="H307">
        <v>85</v>
      </c>
      <c r="I307" s="8">
        <f t="shared" si="17"/>
        <v>33</v>
      </c>
      <c r="J307" t="s">
        <v>21</v>
      </c>
      <c r="K307" t="s">
        <v>22</v>
      </c>
      <c r="L307" s="8">
        <v>1458363600</v>
      </c>
      <c r="M307">
        <v>1461906000</v>
      </c>
      <c r="N307" s="12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5">
        <f t="shared" si="16"/>
        <v>7.9076923076923072E-2</v>
      </c>
      <c r="H308">
        <v>7</v>
      </c>
      <c r="I308" s="8">
        <f t="shared" si="17"/>
        <v>929</v>
      </c>
      <c r="J308" t="s">
        <v>21</v>
      </c>
      <c r="K308" t="s">
        <v>22</v>
      </c>
      <c r="L308" s="8">
        <v>1500008400</v>
      </c>
      <c r="M308">
        <v>1500267600</v>
      </c>
      <c r="N308" s="12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5">
        <f t="shared" si="16"/>
        <v>1.3213677811550153</v>
      </c>
      <c r="H309">
        <v>659</v>
      </c>
      <c r="I309" s="8">
        <f t="shared" si="17"/>
        <v>50</v>
      </c>
      <c r="J309" t="s">
        <v>36</v>
      </c>
      <c r="K309" t="s">
        <v>37</v>
      </c>
      <c r="L309" s="8">
        <v>1338958800</v>
      </c>
      <c r="M309">
        <v>1340686800</v>
      </c>
      <c r="N309" s="12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5">
        <f t="shared" si="16"/>
        <v>0.74077834179357027</v>
      </c>
      <c r="H310">
        <v>803</v>
      </c>
      <c r="I310" s="8">
        <f t="shared" si="17"/>
        <v>147</v>
      </c>
      <c r="J310" t="s">
        <v>21</v>
      </c>
      <c r="K310" t="s">
        <v>22</v>
      </c>
      <c r="L310" s="8">
        <v>1303102800</v>
      </c>
      <c r="M310">
        <v>1303189200</v>
      </c>
      <c r="N310" s="12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5">
        <f t="shared" si="16"/>
        <v>0.75292682926829269</v>
      </c>
      <c r="H311">
        <v>75</v>
      </c>
      <c r="I311" s="8">
        <f t="shared" si="17"/>
        <v>55</v>
      </c>
      <c r="J311" t="s">
        <v>21</v>
      </c>
      <c r="K311" t="s">
        <v>22</v>
      </c>
      <c r="L311" s="8">
        <v>1316581200</v>
      </c>
      <c r="M311">
        <v>1318309200</v>
      </c>
      <c r="N311" s="12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5">
        <f t="shared" si="16"/>
        <v>0.20333333333333334</v>
      </c>
      <c r="H312">
        <v>16</v>
      </c>
      <c r="I312" s="8">
        <f t="shared" si="17"/>
        <v>488</v>
      </c>
      <c r="J312" t="s">
        <v>21</v>
      </c>
      <c r="K312" t="s">
        <v>22</v>
      </c>
      <c r="L312" s="8">
        <v>1270789200</v>
      </c>
      <c r="M312">
        <v>1272171600</v>
      </c>
      <c r="N312" s="12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5">
        <f t="shared" si="16"/>
        <v>2.0336507936507937</v>
      </c>
      <c r="H313">
        <v>121</v>
      </c>
      <c r="I313" s="8">
        <f t="shared" si="17"/>
        <v>52</v>
      </c>
      <c r="J313" t="s">
        <v>21</v>
      </c>
      <c r="K313" t="s">
        <v>22</v>
      </c>
      <c r="L313" s="8">
        <v>1297836000</v>
      </c>
      <c r="M313">
        <v>1298872800</v>
      </c>
      <c r="N313" s="12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5">
        <f t="shared" si="16"/>
        <v>3.1022842639593908</v>
      </c>
      <c r="H314">
        <v>3742</v>
      </c>
      <c r="I314" s="8">
        <f t="shared" si="17"/>
        <v>16</v>
      </c>
      <c r="J314" t="s">
        <v>21</v>
      </c>
      <c r="K314" t="s">
        <v>22</v>
      </c>
      <c r="L314" s="8">
        <v>1382677200</v>
      </c>
      <c r="M314">
        <v>1383282000</v>
      </c>
      <c r="N314" s="12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5">
        <f t="shared" si="16"/>
        <v>3.9531818181818181</v>
      </c>
      <c r="H315">
        <v>223</v>
      </c>
      <c r="I315" s="8">
        <f t="shared" si="17"/>
        <v>10</v>
      </c>
      <c r="J315" t="s">
        <v>21</v>
      </c>
      <c r="K315" t="s">
        <v>22</v>
      </c>
      <c r="L315" s="8">
        <v>1330322400</v>
      </c>
      <c r="M315">
        <v>1330495200</v>
      </c>
      <c r="N315" s="12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5">
        <f t="shared" si="16"/>
        <v>2.9471428571428571</v>
      </c>
      <c r="H316">
        <v>133</v>
      </c>
      <c r="I316" s="8">
        <f t="shared" si="17"/>
        <v>11</v>
      </c>
      <c r="J316" t="s">
        <v>21</v>
      </c>
      <c r="K316" t="s">
        <v>22</v>
      </c>
      <c r="L316" s="8">
        <v>1552366800</v>
      </c>
      <c r="M316">
        <v>1552798800</v>
      </c>
      <c r="N316" s="12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5">
        <f t="shared" si="16"/>
        <v>0.33894736842105261</v>
      </c>
      <c r="H317">
        <v>31</v>
      </c>
      <c r="I317" s="8">
        <f t="shared" si="17"/>
        <v>306</v>
      </c>
      <c r="J317" t="s">
        <v>21</v>
      </c>
      <c r="K317" t="s">
        <v>22</v>
      </c>
      <c r="L317" s="8">
        <v>1400907600</v>
      </c>
      <c r="M317">
        <v>1403413200</v>
      </c>
      <c r="N317" s="12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5">
        <f t="shared" si="16"/>
        <v>0.66677083333333331</v>
      </c>
      <c r="H318">
        <v>108</v>
      </c>
      <c r="I318" s="8">
        <f t="shared" si="17"/>
        <v>89</v>
      </c>
      <c r="J318" t="s">
        <v>107</v>
      </c>
      <c r="K318" t="s">
        <v>108</v>
      </c>
      <c r="L318" s="8">
        <v>1574143200</v>
      </c>
      <c r="M318">
        <v>1574229600</v>
      </c>
      <c r="N318" s="12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5">
        <f t="shared" si="16"/>
        <v>0.19227272727272726</v>
      </c>
      <c r="H319">
        <v>30</v>
      </c>
      <c r="I319" s="8">
        <f t="shared" si="17"/>
        <v>220</v>
      </c>
      <c r="J319" t="s">
        <v>21</v>
      </c>
      <c r="K319" t="s">
        <v>22</v>
      </c>
      <c r="L319" s="8">
        <v>1494738000</v>
      </c>
      <c r="M319">
        <v>1495861200</v>
      </c>
      <c r="N319" s="12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5">
        <f t="shared" si="16"/>
        <v>0.15842105263157893</v>
      </c>
      <c r="H320">
        <v>17</v>
      </c>
      <c r="I320" s="8">
        <f t="shared" si="17"/>
        <v>335</v>
      </c>
      <c r="J320" t="s">
        <v>21</v>
      </c>
      <c r="K320" t="s">
        <v>22</v>
      </c>
      <c r="L320" s="8">
        <v>1392357600</v>
      </c>
      <c r="M320">
        <v>1392530400</v>
      </c>
      <c r="N320" s="12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5">
        <f t="shared" si="16"/>
        <v>0.38702380952380955</v>
      </c>
      <c r="H321">
        <v>64</v>
      </c>
      <c r="I321" s="8">
        <f t="shared" si="17"/>
        <v>131</v>
      </c>
      <c r="J321" t="s">
        <v>21</v>
      </c>
      <c r="K321" t="s">
        <v>22</v>
      </c>
      <c r="L321" s="8">
        <v>1281589200</v>
      </c>
      <c r="M321">
        <v>1283662800</v>
      </c>
      <c r="N321" s="12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5">
        <f t="shared" si="16"/>
        <v>9.5876777251184833E-2</v>
      </c>
      <c r="H322">
        <v>80</v>
      </c>
      <c r="I322" s="8">
        <f t="shared" si="17"/>
        <v>1055</v>
      </c>
      <c r="J322" t="s">
        <v>21</v>
      </c>
      <c r="K322" t="s">
        <v>22</v>
      </c>
      <c r="L322" s="8">
        <v>1305003600</v>
      </c>
      <c r="M322">
        <v>1305781200</v>
      </c>
      <c r="N322" s="12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5">
        <f t="shared" ref="G323:G386" si="20">E323/D323</f>
        <v>0.94144366197183094</v>
      </c>
      <c r="H323">
        <v>2468</v>
      </c>
      <c r="I323" s="8">
        <f t="shared" ref="I323:I386" si="21">ROUND(IF(H323 &gt; 0, D323/H323, 0),0)</f>
        <v>69</v>
      </c>
      <c r="J323" t="s">
        <v>21</v>
      </c>
      <c r="K323" t="s">
        <v>22</v>
      </c>
      <c r="L323" s="8">
        <v>1301634000</v>
      </c>
      <c r="M323">
        <v>1302325200</v>
      </c>
      <c r="N323" s="12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5">
        <f t="shared" si="20"/>
        <v>1.6656234096692113</v>
      </c>
      <c r="H324">
        <v>5168</v>
      </c>
      <c r="I324" s="8">
        <f t="shared" si="21"/>
        <v>23</v>
      </c>
      <c r="J324" t="s">
        <v>21</v>
      </c>
      <c r="K324" t="s">
        <v>22</v>
      </c>
      <c r="L324" s="8">
        <v>1290664800</v>
      </c>
      <c r="M324">
        <v>1291788000</v>
      </c>
      <c r="N324" s="12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5">
        <f t="shared" si="20"/>
        <v>0.24134831460674158</v>
      </c>
      <c r="H325">
        <v>26</v>
      </c>
      <c r="I325" s="8">
        <f t="shared" si="21"/>
        <v>342</v>
      </c>
      <c r="J325" t="s">
        <v>40</v>
      </c>
      <c r="K325" t="s">
        <v>41</v>
      </c>
      <c r="L325" s="8">
        <v>1395896400</v>
      </c>
      <c r="M325">
        <v>1396069200</v>
      </c>
      <c r="N325" s="12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5">
        <f t="shared" si="20"/>
        <v>1.6405633802816901</v>
      </c>
      <c r="H326">
        <v>307</v>
      </c>
      <c r="I326" s="8">
        <f t="shared" si="21"/>
        <v>23</v>
      </c>
      <c r="J326" t="s">
        <v>21</v>
      </c>
      <c r="K326" t="s">
        <v>22</v>
      </c>
      <c r="L326" s="8">
        <v>1434862800</v>
      </c>
      <c r="M326">
        <v>1435899600</v>
      </c>
      <c r="N326" s="12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5">
        <f t="shared" si="20"/>
        <v>0.90723076923076929</v>
      </c>
      <c r="H327">
        <v>73</v>
      </c>
      <c r="I327" s="8">
        <f t="shared" si="21"/>
        <v>89</v>
      </c>
      <c r="J327" t="s">
        <v>21</v>
      </c>
      <c r="K327" t="s">
        <v>22</v>
      </c>
      <c r="L327" s="8">
        <v>1529125200</v>
      </c>
      <c r="M327">
        <v>1531112400</v>
      </c>
      <c r="N327" s="12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5">
        <f t="shared" si="20"/>
        <v>0.46194444444444444</v>
      </c>
      <c r="H328">
        <v>128</v>
      </c>
      <c r="I328" s="8">
        <f t="shared" si="21"/>
        <v>56</v>
      </c>
      <c r="J328" t="s">
        <v>21</v>
      </c>
      <c r="K328" t="s">
        <v>22</v>
      </c>
      <c r="L328" s="8">
        <v>1451109600</v>
      </c>
      <c r="M328">
        <v>1451628000</v>
      </c>
      <c r="N328" s="12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5">
        <f t="shared" si="20"/>
        <v>0.38538461538461538</v>
      </c>
      <c r="H329">
        <v>33</v>
      </c>
      <c r="I329" s="8">
        <f t="shared" si="21"/>
        <v>79</v>
      </c>
      <c r="J329" t="s">
        <v>21</v>
      </c>
      <c r="K329" t="s">
        <v>22</v>
      </c>
      <c r="L329" s="8">
        <v>1566968400</v>
      </c>
      <c r="M329">
        <v>1567314000</v>
      </c>
      <c r="N329" s="12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5">
        <f t="shared" si="20"/>
        <v>1.3356231003039514</v>
      </c>
      <c r="H330">
        <v>2441</v>
      </c>
      <c r="I330" s="8">
        <f t="shared" si="21"/>
        <v>40</v>
      </c>
      <c r="J330" t="s">
        <v>21</v>
      </c>
      <c r="K330" t="s">
        <v>22</v>
      </c>
      <c r="L330" s="8">
        <v>1543557600</v>
      </c>
      <c r="M330">
        <v>1544508000</v>
      </c>
      <c r="N330" s="12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5">
        <f t="shared" si="20"/>
        <v>0.22896588486140726</v>
      </c>
      <c r="H331">
        <v>211</v>
      </c>
      <c r="I331" s="8">
        <f t="shared" si="21"/>
        <v>445</v>
      </c>
      <c r="J331" t="s">
        <v>21</v>
      </c>
      <c r="K331" t="s">
        <v>22</v>
      </c>
      <c r="L331" s="8">
        <v>1481522400</v>
      </c>
      <c r="M331">
        <v>1482472800</v>
      </c>
      <c r="N331" s="12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5">
        <f t="shared" si="20"/>
        <v>1.8495548961424333</v>
      </c>
      <c r="H332">
        <v>1385</v>
      </c>
      <c r="I332" s="8">
        <f t="shared" si="21"/>
        <v>24</v>
      </c>
      <c r="J332" t="s">
        <v>40</v>
      </c>
      <c r="K332" t="s">
        <v>41</v>
      </c>
      <c r="L332" s="8">
        <v>1512712800</v>
      </c>
      <c r="M332">
        <v>1512799200</v>
      </c>
      <c r="N332" s="12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5">
        <f t="shared" si="20"/>
        <v>4.4372727272727275</v>
      </c>
      <c r="H333">
        <v>190</v>
      </c>
      <c r="I333" s="8">
        <f t="shared" si="21"/>
        <v>17</v>
      </c>
      <c r="J333" t="s">
        <v>21</v>
      </c>
      <c r="K333" t="s">
        <v>22</v>
      </c>
      <c r="L333" s="8">
        <v>1324274400</v>
      </c>
      <c r="M333">
        <v>1324360800</v>
      </c>
      <c r="N333" s="12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5">
        <f t="shared" si="20"/>
        <v>1.999806763285024</v>
      </c>
      <c r="H334">
        <v>470</v>
      </c>
      <c r="I334" s="8">
        <f t="shared" si="21"/>
        <v>44</v>
      </c>
      <c r="J334" t="s">
        <v>21</v>
      </c>
      <c r="K334" t="s">
        <v>22</v>
      </c>
      <c r="L334" s="8">
        <v>1364446800</v>
      </c>
      <c r="M334">
        <v>1364533200</v>
      </c>
      <c r="N334" s="12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5">
        <f t="shared" si="20"/>
        <v>1.2395833333333333</v>
      </c>
      <c r="H335">
        <v>253</v>
      </c>
      <c r="I335" s="8">
        <f t="shared" si="21"/>
        <v>38</v>
      </c>
      <c r="J335" t="s">
        <v>21</v>
      </c>
      <c r="K335" t="s">
        <v>22</v>
      </c>
      <c r="L335" s="8">
        <v>1542693600</v>
      </c>
      <c r="M335">
        <v>1545112800</v>
      </c>
      <c r="N335" s="12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5">
        <f t="shared" si="20"/>
        <v>1.8661329305135952</v>
      </c>
      <c r="H336">
        <v>1113</v>
      </c>
      <c r="I336" s="8">
        <f t="shared" si="21"/>
        <v>59</v>
      </c>
      <c r="J336" t="s">
        <v>21</v>
      </c>
      <c r="K336" t="s">
        <v>22</v>
      </c>
      <c r="L336" s="8">
        <v>1515564000</v>
      </c>
      <c r="M336">
        <v>1516168800</v>
      </c>
      <c r="N336" s="12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5">
        <f t="shared" si="20"/>
        <v>1.1428538550057536</v>
      </c>
      <c r="H337">
        <v>2283</v>
      </c>
      <c r="I337" s="8">
        <f t="shared" si="21"/>
        <v>76</v>
      </c>
      <c r="J337" t="s">
        <v>21</v>
      </c>
      <c r="K337" t="s">
        <v>22</v>
      </c>
      <c r="L337" s="8">
        <v>1573797600</v>
      </c>
      <c r="M337">
        <v>1574920800</v>
      </c>
      <c r="N337" s="12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5">
        <f t="shared" si="20"/>
        <v>0.97032531824611035</v>
      </c>
      <c r="H338">
        <v>1072</v>
      </c>
      <c r="I338" s="8">
        <f t="shared" si="21"/>
        <v>66</v>
      </c>
      <c r="J338" t="s">
        <v>21</v>
      </c>
      <c r="K338" t="s">
        <v>22</v>
      </c>
      <c r="L338" s="8">
        <v>1292392800</v>
      </c>
      <c r="M338">
        <v>1292479200</v>
      </c>
      <c r="N338" s="12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5">
        <f t="shared" si="20"/>
        <v>1.2281904761904763</v>
      </c>
      <c r="H339">
        <v>1095</v>
      </c>
      <c r="I339" s="8">
        <f t="shared" si="21"/>
        <v>86</v>
      </c>
      <c r="J339" t="s">
        <v>21</v>
      </c>
      <c r="K339" t="s">
        <v>22</v>
      </c>
      <c r="L339" s="8">
        <v>1573452000</v>
      </c>
      <c r="M339">
        <v>1573538400</v>
      </c>
      <c r="N339" s="12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5">
        <f t="shared" si="20"/>
        <v>1.7914326647564469</v>
      </c>
      <c r="H340">
        <v>1690</v>
      </c>
      <c r="I340" s="8">
        <f t="shared" si="21"/>
        <v>41</v>
      </c>
      <c r="J340" t="s">
        <v>21</v>
      </c>
      <c r="K340" t="s">
        <v>22</v>
      </c>
      <c r="L340" s="8">
        <v>1317790800</v>
      </c>
      <c r="M340">
        <v>1320382800</v>
      </c>
      <c r="N340" s="12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5">
        <f t="shared" si="20"/>
        <v>0.79951577402787966</v>
      </c>
      <c r="H341">
        <v>1297</v>
      </c>
      <c r="I341" s="8">
        <f t="shared" si="21"/>
        <v>105</v>
      </c>
      <c r="J341" t="s">
        <v>15</v>
      </c>
      <c r="K341" t="s">
        <v>16</v>
      </c>
      <c r="L341" s="8">
        <v>1501650000</v>
      </c>
      <c r="M341">
        <v>1502859600</v>
      </c>
      <c r="N341" s="12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5">
        <f t="shared" si="20"/>
        <v>0.94242587601078165</v>
      </c>
      <c r="H342">
        <v>393</v>
      </c>
      <c r="I342" s="8">
        <f t="shared" si="21"/>
        <v>94</v>
      </c>
      <c r="J342" t="s">
        <v>21</v>
      </c>
      <c r="K342" t="s">
        <v>22</v>
      </c>
      <c r="L342" s="8">
        <v>1323669600</v>
      </c>
      <c r="M342">
        <v>1323756000</v>
      </c>
      <c r="N342" s="12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5">
        <f t="shared" si="20"/>
        <v>0.84669291338582675</v>
      </c>
      <c r="H343">
        <v>1257</v>
      </c>
      <c r="I343" s="8">
        <f t="shared" si="21"/>
        <v>91</v>
      </c>
      <c r="J343" t="s">
        <v>21</v>
      </c>
      <c r="K343" t="s">
        <v>22</v>
      </c>
      <c r="L343" s="8">
        <v>1440738000</v>
      </c>
      <c r="M343">
        <v>1441342800</v>
      </c>
      <c r="N343" s="12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5">
        <f t="shared" si="20"/>
        <v>0.66521920668058454</v>
      </c>
      <c r="H344">
        <v>328</v>
      </c>
      <c r="I344" s="8">
        <f t="shared" si="21"/>
        <v>146</v>
      </c>
      <c r="J344" t="s">
        <v>21</v>
      </c>
      <c r="K344" t="s">
        <v>22</v>
      </c>
      <c r="L344" s="8">
        <v>1374296400</v>
      </c>
      <c r="M344">
        <v>1375333200</v>
      </c>
      <c r="N344" s="12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5">
        <f t="shared" si="20"/>
        <v>0.53922222222222227</v>
      </c>
      <c r="H345">
        <v>147</v>
      </c>
      <c r="I345" s="8">
        <f t="shared" si="21"/>
        <v>61</v>
      </c>
      <c r="J345" t="s">
        <v>21</v>
      </c>
      <c r="K345" t="s">
        <v>22</v>
      </c>
      <c r="L345" s="8">
        <v>1384840800</v>
      </c>
      <c r="M345">
        <v>1389420000</v>
      </c>
      <c r="N345" s="12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5">
        <f t="shared" si="20"/>
        <v>0.41983299595141699</v>
      </c>
      <c r="H346">
        <v>830</v>
      </c>
      <c r="I346" s="8">
        <f t="shared" si="21"/>
        <v>238</v>
      </c>
      <c r="J346" t="s">
        <v>21</v>
      </c>
      <c r="K346" t="s">
        <v>22</v>
      </c>
      <c r="L346" s="8">
        <v>1516600800</v>
      </c>
      <c r="M346">
        <v>1520056800</v>
      </c>
      <c r="N346" s="12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5">
        <f t="shared" si="20"/>
        <v>0.14694796954314721</v>
      </c>
      <c r="H347">
        <v>331</v>
      </c>
      <c r="I347" s="8">
        <f t="shared" si="21"/>
        <v>476</v>
      </c>
      <c r="J347" t="s">
        <v>40</v>
      </c>
      <c r="K347" t="s">
        <v>41</v>
      </c>
      <c r="L347" s="8">
        <v>1436418000</v>
      </c>
      <c r="M347">
        <v>1436504400</v>
      </c>
      <c r="N347" s="12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5">
        <f t="shared" si="20"/>
        <v>0.34475</v>
      </c>
      <c r="H348">
        <v>25</v>
      </c>
      <c r="I348" s="8">
        <f t="shared" si="21"/>
        <v>320</v>
      </c>
      <c r="J348" t="s">
        <v>21</v>
      </c>
      <c r="K348" t="s">
        <v>22</v>
      </c>
      <c r="L348" s="8">
        <v>1503550800</v>
      </c>
      <c r="M348">
        <v>1508302800</v>
      </c>
      <c r="N348" s="12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5">
        <f t="shared" si="20"/>
        <v>14.007777777777777</v>
      </c>
      <c r="H349">
        <v>191</v>
      </c>
      <c r="I349" s="8">
        <f t="shared" si="21"/>
        <v>5</v>
      </c>
      <c r="J349" t="s">
        <v>21</v>
      </c>
      <c r="K349" t="s">
        <v>22</v>
      </c>
      <c r="L349" s="8">
        <v>1423634400</v>
      </c>
      <c r="M349">
        <v>1425708000</v>
      </c>
      <c r="N349" s="12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5">
        <f t="shared" si="20"/>
        <v>0.71770351758793971</v>
      </c>
      <c r="H350">
        <v>3483</v>
      </c>
      <c r="I350" s="8">
        <f t="shared" si="21"/>
        <v>57</v>
      </c>
      <c r="J350" t="s">
        <v>21</v>
      </c>
      <c r="K350" t="s">
        <v>22</v>
      </c>
      <c r="L350" s="8">
        <v>1487224800</v>
      </c>
      <c r="M350">
        <v>1488348000</v>
      </c>
      <c r="N350" s="12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5">
        <f t="shared" si="20"/>
        <v>0.53074115044247783</v>
      </c>
      <c r="H351">
        <v>923</v>
      </c>
      <c r="I351" s="8">
        <f t="shared" si="21"/>
        <v>196</v>
      </c>
      <c r="J351" t="s">
        <v>21</v>
      </c>
      <c r="K351" t="s">
        <v>22</v>
      </c>
      <c r="L351" s="8">
        <v>1500008400</v>
      </c>
      <c r="M351">
        <v>1502600400</v>
      </c>
      <c r="N351" s="12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5">
        <f t="shared" si="20"/>
        <v>0.05</v>
      </c>
      <c r="H352">
        <v>1</v>
      </c>
      <c r="I352" s="8">
        <f t="shared" si="21"/>
        <v>100</v>
      </c>
      <c r="J352" t="s">
        <v>21</v>
      </c>
      <c r="K352" t="s">
        <v>22</v>
      </c>
      <c r="L352" s="8">
        <v>1432098000</v>
      </c>
      <c r="M352">
        <v>1433653200</v>
      </c>
      <c r="N352" s="12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5">
        <f t="shared" si="20"/>
        <v>1.2770715249662619</v>
      </c>
      <c r="H353">
        <v>2013</v>
      </c>
      <c r="I353" s="8">
        <f t="shared" si="21"/>
        <v>37</v>
      </c>
      <c r="J353" t="s">
        <v>21</v>
      </c>
      <c r="K353" t="s">
        <v>22</v>
      </c>
      <c r="L353" s="8">
        <v>1440392400</v>
      </c>
      <c r="M353">
        <v>1441602000</v>
      </c>
      <c r="N353" s="12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5">
        <f t="shared" si="20"/>
        <v>0.34892857142857142</v>
      </c>
      <c r="H354">
        <v>33</v>
      </c>
      <c r="I354" s="8">
        <f t="shared" si="21"/>
        <v>85</v>
      </c>
      <c r="J354" t="s">
        <v>15</v>
      </c>
      <c r="K354" t="s">
        <v>16</v>
      </c>
      <c r="L354" s="8">
        <v>1446876000</v>
      </c>
      <c r="M354">
        <v>1447567200</v>
      </c>
      <c r="N354" s="12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5">
        <f t="shared" si="20"/>
        <v>4.105982142857143</v>
      </c>
      <c r="H355">
        <v>1703</v>
      </c>
      <c r="I355" s="8">
        <f t="shared" si="21"/>
        <v>20</v>
      </c>
      <c r="J355" t="s">
        <v>21</v>
      </c>
      <c r="K355" t="s">
        <v>22</v>
      </c>
      <c r="L355" s="8">
        <v>1562302800</v>
      </c>
      <c r="M355">
        <v>1562389200</v>
      </c>
      <c r="N355" s="12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5">
        <f t="shared" si="20"/>
        <v>1.2373770491803278</v>
      </c>
      <c r="H356">
        <v>80</v>
      </c>
      <c r="I356" s="8">
        <f t="shared" si="21"/>
        <v>76</v>
      </c>
      <c r="J356" t="s">
        <v>36</v>
      </c>
      <c r="K356" t="s">
        <v>37</v>
      </c>
      <c r="L356" s="8">
        <v>1378184400</v>
      </c>
      <c r="M356">
        <v>1378789200</v>
      </c>
      <c r="N356" s="12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5">
        <f t="shared" si="20"/>
        <v>0.58973684210526311</v>
      </c>
      <c r="H357">
        <v>86</v>
      </c>
      <c r="I357" s="8">
        <f t="shared" si="21"/>
        <v>44</v>
      </c>
      <c r="J357" t="s">
        <v>21</v>
      </c>
      <c r="K357" t="s">
        <v>22</v>
      </c>
      <c r="L357" s="8">
        <v>1485064800</v>
      </c>
      <c r="M357">
        <v>1488520800</v>
      </c>
      <c r="N357" s="12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5">
        <f t="shared" si="20"/>
        <v>0.36892473118279567</v>
      </c>
      <c r="H358">
        <v>40</v>
      </c>
      <c r="I358" s="8">
        <f t="shared" si="21"/>
        <v>233</v>
      </c>
      <c r="J358" t="s">
        <v>107</v>
      </c>
      <c r="K358" t="s">
        <v>108</v>
      </c>
      <c r="L358" s="8">
        <v>1326520800</v>
      </c>
      <c r="M358">
        <v>1327298400</v>
      </c>
      <c r="N358" s="12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5">
        <f t="shared" si="20"/>
        <v>1.8491304347826087</v>
      </c>
      <c r="H359">
        <v>41</v>
      </c>
      <c r="I359" s="8">
        <f t="shared" si="21"/>
        <v>56</v>
      </c>
      <c r="J359" t="s">
        <v>21</v>
      </c>
      <c r="K359" t="s">
        <v>22</v>
      </c>
      <c r="L359" s="8">
        <v>1441256400</v>
      </c>
      <c r="M359">
        <v>1443416400</v>
      </c>
      <c r="N359" s="12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5">
        <f t="shared" si="20"/>
        <v>0.11814432989690722</v>
      </c>
      <c r="H360">
        <v>23</v>
      </c>
      <c r="I360" s="8">
        <f t="shared" si="21"/>
        <v>422</v>
      </c>
      <c r="J360" t="s">
        <v>15</v>
      </c>
      <c r="K360" t="s">
        <v>16</v>
      </c>
      <c r="L360" s="8">
        <v>1533877200</v>
      </c>
      <c r="M360">
        <v>1534136400</v>
      </c>
      <c r="N360" s="12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5">
        <f t="shared" si="20"/>
        <v>2.9870000000000001</v>
      </c>
      <c r="H361">
        <v>187</v>
      </c>
      <c r="I361" s="8">
        <f t="shared" si="21"/>
        <v>21</v>
      </c>
      <c r="J361" t="s">
        <v>21</v>
      </c>
      <c r="K361" t="s">
        <v>22</v>
      </c>
      <c r="L361" s="8">
        <v>1314421200</v>
      </c>
      <c r="M361">
        <v>1315026000</v>
      </c>
      <c r="N361" s="12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5">
        <f t="shared" si="20"/>
        <v>2.2635175879396985</v>
      </c>
      <c r="H362">
        <v>2875</v>
      </c>
      <c r="I362" s="8">
        <f t="shared" si="21"/>
        <v>21</v>
      </c>
      <c r="J362" t="s">
        <v>40</v>
      </c>
      <c r="K362" t="s">
        <v>41</v>
      </c>
      <c r="L362" s="8">
        <v>1293861600</v>
      </c>
      <c r="M362">
        <v>1295071200</v>
      </c>
      <c r="N362" s="12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5">
        <f t="shared" si="20"/>
        <v>1.7356363636363636</v>
      </c>
      <c r="H363">
        <v>88</v>
      </c>
      <c r="I363" s="8">
        <f t="shared" si="21"/>
        <v>63</v>
      </c>
      <c r="J363" t="s">
        <v>21</v>
      </c>
      <c r="K363" t="s">
        <v>22</v>
      </c>
      <c r="L363" s="8">
        <v>1507352400</v>
      </c>
      <c r="M363">
        <v>1509426000</v>
      </c>
      <c r="N363" s="12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5">
        <f t="shared" si="20"/>
        <v>3.7175675675675675</v>
      </c>
      <c r="H364">
        <v>191</v>
      </c>
      <c r="I364" s="8">
        <f t="shared" si="21"/>
        <v>19</v>
      </c>
      <c r="J364" t="s">
        <v>21</v>
      </c>
      <c r="K364" t="s">
        <v>22</v>
      </c>
      <c r="L364" s="8">
        <v>1296108000</v>
      </c>
      <c r="M364">
        <v>1299391200</v>
      </c>
      <c r="N364" s="12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5">
        <f t="shared" si="20"/>
        <v>1.601923076923077</v>
      </c>
      <c r="H365">
        <v>139</v>
      </c>
      <c r="I365" s="8">
        <f t="shared" si="21"/>
        <v>37</v>
      </c>
      <c r="J365" t="s">
        <v>21</v>
      </c>
      <c r="K365" t="s">
        <v>22</v>
      </c>
      <c r="L365" s="8">
        <v>1324965600</v>
      </c>
      <c r="M365">
        <v>1325052000</v>
      </c>
      <c r="N365" s="12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5">
        <f t="shared" si="20"/>
        <v>16.163333333333334</v>
      </c>
      <c r="H366">
        <v>186</v>
      </c>
      <c r="I366" s="8">
        <f t="shared" si="21"/>
        <v>5</v>
      </c>
      <c r="J366" t="s">
        <v>21</v>
      </c>
      <c r="K366" t="s">
        <v>22</v>
      </c>
      <c r="L366" s="8">
        <v>1520229600</v>
      </c>
      <c r="M366">
        <v>1522818000</v>
      </c>
      <c r="N366" s="12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5">
        <f t="shared" si="20"/>
        <v>7.3343749999999996</v>
      </c>
      <c r="H367">
        <v>112</v>
      </c>
      <c r="I367" s="8">
        <f t="shared" si="21"/>
        <v>14</v>
      </c>
      <c r="J367" t="s">
        <v>26</v>
      </c>
      <c r="K367" t="s">
        <v>27</v>
      </c>
      <c r="L367" s="8">
        <v>1482991200</v>
      </c>
      <c r="M367">
        <v>1485324000</v>
      </c>
      <c r="N367" s="12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5">
        <f t="shared" si="20"/>
        <v>5.9211111111111112</v>
      </c>
      <c r="H368">
        <v>101</v>
      </c>
      <c r="I368" s="8">
        <f t="shared" si="21"/>
        <v>18</v>
      </c>
      <c r="J368" t="s">
        <v>21</v>
      </c>
      <c r="K368" t="s">
        <v>22</v>
      </c>
      <c r="L368" s="8">
        <v>1294034400</v>
      </c>
      <c r="M368">
        <v>1294120800</v>
      </c>
      <c r="N368" s="12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5">
        <f t="shared" si="20"/>
        <v>0.18888888888888888</v>
      </c>
      <c r="H369">
        <v>75</v>
      </c>
      <c r="I369" s="8">
        <f t="shared" si="21"/>
        <v>132</v>
      </c>
      <c r="J369" t="s">
        <v>21</v>
      </c>
      <c r="K369" t="s">
        <v>22</v>
      </c>
      <c r="L369" s="8">
        <v>1413608400</v>
      </c>
      <c r="M369">
        <v>1415685600</v>
      </c>
      <c r="N369" s="12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5">
        <f t="shared" si="20"/>
        <v>2.7680769230769231</v>
      </c>
      <c r="H370">
        <v>206</v>
      </c>
      <c r="I370" s="8">
        <f t="shared" si="21"/>
        <v>25</v>
      </c>
      <c r="J370" t="s">
        <v>40</v>
      </c>
      <c r="K370" t="s">
        <v>41</v>
      </c>
      <c r="L370" s="8">
        <v>1286946000</v>
      </c>
      <c r="M370">
        <v>1288933200</v>
      </c>
      <c r="N370" s="12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5">
        <f t="shared" si="20"/>
        <v>2.730185185185185</v>
      </c>
      <c r="H371">
        <v>154</v>
      </c>
      <c r="I371" s="8">
        <f t="shared" si="21"/>
        <v>35</v>
      </c>
      <c r="J371" t="s">
        <v>21</v>
      </c>
      <c r="K371" t="s">
        <v>22</v>
      </c>
      <c r="L371" s="8">
        <v>1359871200</v>
      </c>
      <c r="M371">
        <v>1363237200</v>
      </c>
      <c r="N371" s="12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5">
        <f t="shared" si="20"/>
        <v>1.593633125556545</v>
      </c>
      <c r="H372">
        <v>5966</v>
      </c>
      <c r="I372" s="8">
        <f t="shared" si="21"/>
        <v>19</v>
      </c>
      <c r="J372" t="s">
        <v>21</v>
      </c>
      <c r="K372" t="s">
        <v>22</v>
      </c>
      <c r="L372" s="8">
        <v>1555304400</v>
      </c>
      <c r="M372">
        <v>1555822800</v>
      </c>
      <c r="N372" s="12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5">
        <f t="shared" si="20"/>
        <v>0.67869978858350954</v>
      </c>
      <c r="H373">
        <v>2176</v>
      </c>
      <c r="I373" s="8">
        <f t="shared" si="21"/>
        <v>87</v>
      </c>
      <c r="J373" t="s">
        <v>21</v>
      </c>
      <c r="K373" t="s">
        <v>22</v>
      </c>
      <c r="L373" s="8">
        <v>1423375200</v>
      </c>
      <c r="M373">
        <v>1427778000</v>
      </c>
      <c r="N373" s="12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5">
        <f t="shared" si="20"/>
        <v>15.915555555555555</v>
      </c>
      <c r="H374">
        <v>169</v>
      </c>
      <c r="I374" s="8">
        <f t="shared" si="21"/>
        <v>5</v>
      </c>
      <c r="J374" t="s">
        <v>21</v>
      </c>
      <c r="K374" t="s">
        <v>22</v>
      </c>
      <c r="L374" s="8">
        <v>1420696800</v>
      </c>
      <c r="M374">
        <v>1422424800</v>
      </c>
      <c r="N374" s="12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5">
        <f t="shared" si="20"/>
        <v>7.3018222222222224</v>
      </c>
      <c r="H375">
        <v>2106</v>
      </c>
      <c r="I375" s="8">
        <f t="shared" si="21"/>
        <v>11</v>
      </c>
      <c r="J375" t="s">
        <v>21</v>
      </c>
      <c r="K375" t="s">
        <v>22</v>
      </c>
      <c r="L375" s="8">
        <v>1502946000</v>
      </c>
      <c r="M375">
        <v>1503637200</v>
      </c>
      <c r="N375" s="12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5">
        <f t="shared" si="20"/>
        <v>0.13185782556750297</v>
      </c>
      <c r="H376">
        <v>441</v>
      </c>
      <c r="I376" s="8">
        <f t="shared" si="21"/>
        <v>380</v>
      </c>
      <c r="J376" t="s">
        <v>21</v>
      </c>
      <c r="K376" t="s">
        <v>22</v>
      </c>
      <c r="L376" s="8">
        <v>1547186400</v>
      </c>
      <c r="M376">
        <v>1547618400</v>
      </c>
      <c r="N376" s="12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5">
        <f t="shared" si="20"/>
        <v>0.54777777777777781</v>
      </c>
      <c r="H377">
        <v>25</v>
      </c>
      <c r="I377" s="8">
        <f t="shared" si="21"/>
        <v>108</v>
      </c>
      <c r="J377" t="s">
        <v>21</v>
      </c>
      <c r="K377" t="s">
        <v>22</v>
      </c>
      <c r="L377" s="8">
        <v>1444971600</v>
      </c>
      <c r="M377">
        <v>1449900000</v>
      </c>
      <c r="N377" s="12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5">
        <f t="shared" si="20"/>
        <v>3.6102941176470589</v>
      </c>
      <c r="H378">
        <v>131</v>
      </c>
      <c r="I378" s="8">
        <f t="shared" si="21"/>
        <v>26</v>
      </c>
      <c r="J378" t="s">
        <v>21</v>
      </c>
      <c r="K378" t="s">
        <v>22</v>
      </c>
      <c r="L378" s="8">
        <v>1404622800</v>
      </c>
      <c r="M378">
        <v>1405141200</v>
      </c>
      <c r="N378" s="12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5">
        <f t="shared" si="20"/>
        <v>0.10257545271629778</v>
      </c>
      <c r="H379">
        <v>127</v>
      </c>
      <c r="I379" s="8">
        <f t="shared" si="21"/>
        <v>391</v>
      </c>
      <c r="J379" t="s">
        <v>21</v>
      </c>
      <c r="K379" t="s">
        <v>22</v>
      </c>
      <c r="L379" s="8">
        <v>1571720400</v>
      </c>
      <c r="M379">
        <v>1572933600</v>
      </c>
      <c r="N379" s="12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5">
        <f t="shared" si="20"/>
        <v>0.13962962962962963</v>
      </c>
      <c r="H380">
        <v>355</v>
      </c>
      <c r="I380" s="8">
        <f t="shared" si="21"/>
        <v>502</v>
      </c>
      <c r="J380" t="s">
        <v>21</v>
      </c>
      <c r="K380" t="s">
        <v>22</v>
      </c>
      <c r="L380" s="8">
        <v>1526878800</v>
      </c>
      <c r="M380">
        <v>1530162000</v>
      </c>
      <c r="N380" s="12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5">
        <f t="shared" si="20"/>
        <v>0.40444444444444444</v>
      </c>
      <c r="H381">
        <v>44</v>
      </c>
      <c r="I381" s="8">
        <f t="shared" si="21"/>
        <v>164</v>
      </c>
      <c r="J381" t="s">
        <v>40</v>
      </c>
      <c r="K381" t="s">
        <v>41</v>
      </c>
      <c r="L381" s="8">
        <v>1319691600</v>
      </c>
      <c r="M381">
        <v>1320904800</v>
      </c>
      <c r="N381" s="12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5">
        <f t="shared" si="20"/>
        <v>1.6032</v>
      </c>
      <c r="H382">
        <v>84</v>
      </c>
      <c r="I382" s="8">
        <f t="shared" si="21"/>
        <v>30</v>
      </c>
      <c r="J382" t="s">
        <v>21</v>
      </c>
      <c r="K382" t="s">
        <v>22</v>
      </c>
      <c r="L382" s="8">
        <v>1371963600</v>
      </c>
      <c r="M382">
        <v>1372395600</v>
      </c>
      <c r="N382" s="12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5">
        <f t="shared" si="20"/>
        <v>1.8394339622641509</v>
      </c>
      <c r="H383">
        <v>155</v>
      </c>
      <c r="I383" s="8">
        <f t="shared" si="21"/>
        <v>34</v>
      </c>
      <c r="J383" t="s">
        <v>21</v>
      </c>
      <c r="K383" t="s">
        <v>22</v>
      </c>
      <c r="L383" s="8">
        <v>1433739600</v>
      </c>
      <c r="M383">
        <v>1437714000</v>
      </c>
      <c r="N383" s="12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5">
        <f t="shared" si="20"/>
        <v>0.63769230769230767</v>
      </c>
      <c r="H384">
        <v>67</v>
      </c>
      <c r="I384" s="8">
        <f t="shared" si="21"/>
        <v>136</v>
      </c>
      <c r="J384" t="s">
        <v>21</v>
      </c>
      <c r="K384" t="s">
        <v>22</v>
      </c>
      <c r="L384" s="8">
        <v>1508130000</v>
      </c>
      <c r="M384">
        <v>1509771600</v>
      </c>
      <c r="N384" s="12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5">
        <f t="shared" si="20"/>
        <v>2.2538095238095237</v>
      </c>
      <c r="H385">
        <v>189</v>
      </c>
      <c r="I385" s="8">
        <f t="shared" si="21"/>
        <v>33</v>
      </c>
      <c r="J385" t="s">
        <v>21</v>
      </c>
      <c r="K385" t="s">
        <v>22</v>
      </c>
      <c r="L385" s="8">
        <v>1550037600</v>
      </c>
      <c r="M385">
        <v>1550556000</v>
      </c>
      <c r="N385" s="12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5">
        <f t="shared" si="20"/>
        <v>1.7200961538461539</v>
      </c>
      <c r="H386">
        <v>4799</v>
      </c>
      <c r="I386" s="8">
        <f t="shared" si="21"/>
        <v>24</v>
      </c>
      <c r="J386" t="s">
        <v>21</v>
      </c>
      <c r="K386" t="s">
        <v>22</v>
      </c>
      <c r="L386" s="8">
        <v>1486706400</v>
      </c>
      <c r="M386">
        <v>1489039200</v>
      </c>
      <c r="N386" s="12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5">
        <f t="shared" ref="G387:G450" si="24">E387/D387</f>
        <v>1.4616709511568124</v>
      </c>
      <c r="H387">
        <v>1137</v>
      </c>
      <c r="I387" s="8">
        <f t="shared" ref="I387:I450" si="25">ROUND(IF(H387 &gt; 0, D387/H387, 0),0)</f>
        <v>34</v>
      </c>
      <c r="J387" t="s">
        <v>21</v>
      </c>
      <c r="K387" t="s">
        <v>22</v>
      </c>
      <c r="L387" s="8">
        <v>1553835600</v>
      </c>
      <c r="M387">
        <v>1556600400</v>
      </c>
      <c r="N387" s="12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5">
        <f t="shared" si="24"/>
        <v>0.76423616236162362</v>
      </c>
      <c r="H388">
        <v>1068</v>
      </c>
      <c r="I388" s="8">
        <f t="shared" si="25"/>
        <v>127</v>
      </c>
      <c r="J388" t="s">
        <v>21</v>
      </c>
      <c r="K388" t="s">
        <v>22</v>
      </c>
      <c r="L388" s="8">
        <v>1277528400</v>
      </c>
      <c r="M388">
        <v>1278565200</v>
      </c>
      <c r="N388" s="12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5">
        <f t="shared" si="24"/>
        <v>0.39261467889908258</v>
      </c>
      <c r="H389">
        <v>424</v>
      </c>
      <c r="I389" s="8">
        <f t="shared" si="25"/>
        <v>257</v>
      </c>
      <c r="J389" t="s">
        <v>21</v>
      </c>
      <c r="K389" t="s">
        <v>22</v>
      </c>
      <c r="L389" s="8">
        <v>1339477200</v>
      </c>
      <c r="M389">
        <v>1339909200</v>
      </c>
      <c r="N389" s="12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5">
        <f t="shared" si="24"/>
        <v>0.11270034843205574</v>
      </c>
      <c r="H390">
        <v>145</v>
      </c>
      <c r="I390" s="8">
        <f t="shared" si="25"/>
        <v>792</v>
      </c>
      <c r="J390" t="s">
        <v>98</v>
      </c>
      <c r="K390" t="s">
        <v>99</v>
      </c>
      <c r="L390" s="8">
        <v>1325656800</v>
      </c>
      <c r="M390">
        <v>1325829600</v>
      </c>
      <c r="N390" s="12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5">
        <f t="shared" si="24"/>
        <v>1.2211084337349398</v>
      </c>
      <c r="H391">
        <v>1152</v>
      </c>
      <c r="I391" s="8">
        <f t="shared" si="25"/>
        <v>72</v>
      </c>
      <c r="J391" t="s">
        <v>21</v>
      </c>
      <c r="K391" t="s">
        <v>22</v>
      </c>
      <c r="L391" s="8">
        <v>1288242000</v>
      </c>
      <c r="M391">
        <v>1290578400</v>
      </c>
      <c r="N391" s="12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5">
        <f t="shared" si="24"/>
        <v>1.8654166666666667</v>
      </c>
      <c r="H392">
        <v>50</v>
      </c>
      <c r="I392" s="8">
        <f t="shared" si="25"/>
        <v>48</v>
      </c>
      <c r="J392" t="s">
        <v>21</v>
      </c>
      <c r="K392" t="s">
        <v>22</v>
      </c>
      <c r="L392" s="8">
        <v>1379048400</v>
      </c>
      <c r="M392">
        <v>1380344400</v>
      </c>
      <c r="N392" s="12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5">
        <f t="shared" si="24"/>
        <v>7.27317880794702E-2</v>
      </c>
      <c r="H393">
        <v>151</v>
      </c>
      <c r="I393" s="8">
        <f t="shared" si="25"/>
        <v>400</v>
      </c>
      <c r="J393" t="s">
        <v>21</v>
      </c>
      <c r="K393" t="s">
        <v>22</v>
      </c>
      <c r="L393" s="8">
        <v>1389679200</v>
      </c>
      <c r="M393">
        <v>1389852000</v>
      </c>
      <c r="N393" s="12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5">
        <f t="shared" si="24"/>
        <v>0.65642371234207963</v>
      </c>
      <c r="H394">
        <v>1608</v>
      </c>
      <c r="I394" s="8">
        <f t="shared" si="25"/>
        <v>64</v>
      </c>
      <c r="J394" t="s">
        <v>21</v>
      </c>
      <c r="K394" t="s">
        <v>22</v>
      </c>
      <c r="L394" s="8">
        <v>1294293600</v>
      </c>
      <c r="M394">
        <v>1294466400</v>
      </c>
      <c r="N394" s="12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5">
        <f t="shared" si="24"/>
        <v>2.2896178343949045</v>
      </c>
      <c r="H395">
        <v>3059</v>
      </c>
      <c r="I395" s="8">
        <f t="shared" si="25"/>
        <v>21</v>
      </c>
      <c r="J395" t="s">
        <v>15</v>
      </c>
      <c r="K395" t="s">
        <v>16</v>
      </c>
      <c r="L395" s="8">
        <v>1500267600</v>
      </c>
      <c r="M395">
        <v>1500354000</v>
      </c>
      <c r="N395" s="12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5">
        <f t="shared" si="24"/>
        <v>4.6937499999999996</v>
      </c>
      <c r="H396">
        <v>34</v>
      </c>
      <c r="I396" s="8">
        <f t="shared" si="25"/>
        <v>24</v>
      </c>
      <c r="J396" t="s">
        <v>21</v>
      </c>
      <c r="K396" t="s">
        <v>22</v>
      </c>
      <c r="L396" s="8">
        <v>1375074000</v>
      </c>
      <c r="M396">
        <v>1375938000</v>
      </c>
      <c r="N396" s="12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5">
        <f t="shared" si="24"/>
        <v>1.3011267605633803</v>
      </c>
      <c r="H397">
        <v>220</v>
      </c>
      <c r="I397" s="8">
        <f t="shared" si="25"/>
        <v>32</v>
      </c>
      <c r="J397" t="s">
        <v>21</v>
      </c>
      <c r="K397" t="s">
        <v>22</v>
      </c>
      <c r="L397" s="8">
        <v>1323324000</v>
      </c>
      <c r="M397">
        <v>1323410400</v>
      </c>
      <c r="N397" s="12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5">
        <f t="shared" si="24"/>
        <v>1.6705422993492407</v>
      </c>
      <c r="H398">
        <v>1604</v>
      </c>
      <c r="I398" s="8">
        <f t="shared" si="25"/>
        <v>29</v>
      </c>
      <c r="J398" t="s">
        <v>26</v>
      </c>
      <c r="K398" t="s">
        <v>27</v>
      </c>
      <c r="L398" s="8">
        <v>1538715600</v>
      </c>
      <c r="M398">
        <v>1539406800</v>
      </c>
      <c r="N398" s="12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5">
        <f t="shared" si="24"/>
        <v>1.738641975308642</v>
      </c>
      <c r="H399">
        <v>454</v>
      </c>
      <c r="I399" s="8">
        <f t="shared" si="25"/>
        <v>18</v>
      </c>
      <c r="J399" t="s">
        <v>21</v>
      </c>
      <c r="K399" t="s">
        <v>22</v>
      </c>
      <c r="L399" s="8">
        <v>1369285200</v>
      </c>
      <c r="M399">
        <v>1369803600</v>
      </c>
      <c r="N399" s="12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5">
        <f t="shared" si="24"/>
        <v>7.1776470588235295</v>
      </c>
      <c r="H400">
        <v>123</v>
      </c>
      <c r="I400" s="8">
        <f t="shared" si="25"/>
        <v>14</v>
      </c>
      <c r="J400" t="s">
        <v>107</v>
      </c>
      <c r="K400" t="s">
        <v>108</v>
      </c>
      <c r="L400" s="8">
        <v>1525755600</v>
      </c>
      <c r="M400">
        <v>1525928400</v>
      </c>
      <c r="N400" s="12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5">
        <f t="shared" si="24"/>
        <v>0.63850976361767731</v>
      </c>
      <c r="H401">
        <v>941</v>
      </c>
      <c r="I401" s="8">
        <f t="shared" si="25"/>
        <v>103</v>
      </c>
      <c r="J401" t="s">
        <v>21</v>
      </c>
      <c r="K401" t="s">
        <v>22</v>
      </c>
      <c r="L401" s="8">
        <v>1296626400</v>
      </c>
      <c r="M401">
        <v>1297231200</v>
      </c>
      <c r="N401" s="12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5">
        <f t="shared" si="24"/>
        <v>0.02</v>
      </c>
      <c r="H402">
        <v>1</v>
      </c>
      <c r="I402" s="8">
        <f t="shared" si="25"/>
        <v>100</v>
      </c>
      <c r="J402" t="s">
        <v>21</v>
      </c>
      <c r="K402" t="s">
        <v>22</v>
      </c>
      <c r="L402" s="8">
        <v>1376629200</v>
      </c>
      <c r="M402">
        <v>1378530000</v>
      </c>
      <c r="N402" s="12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5">
        <f t="shared" si="24"/>
        <v>15.302222222222222</v>
      </c>
      <c r="H403">
        <v>299</v>
      </c>
      <c r="I403" s="8">
        <f t="shared" si="25"/>
        <v>3</v>
      </c>
      <c r="J403" t="s">
        <v>21</v>
      </c>
      <c r="K403" t="s">
        <v>22</v>
      </c>
      <c r="L403" s="8">
        <v>1572152400</v>
      </c>
      <c r="M403">
        <v>1572152400</v>
      </c>
      <c r="N403" s="12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5">
        <f t="shared" si="24"/>
        <v>0.40356164383561643</v>
      </c>
      <c r="H404">
        <v>40</v>
      </c>
      <c r="I404" s="8">
        <f t="shared" si="25"/>
        <v>183</v>
      </c>
      <c r="J404" t="s">
        <v>21</v>
      </c>
      <c r="K404" t="s">
        <v>22</v>
      </c>
      <c r="L404" s="8">
        <v>1325829600</v>
      </c>
      <c r="M404">
        <v>1329890400</v>
      </c>
      <c r="N404" s="12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5">
        <f t="shared" si="24"/>
        <v>0.86220633299284988</v>
      </c>
      <c r="H405">
        <v>3015</v>
      </c>
      <c r="I405" s="8">
        <f t="shared" si="25"/>
        <v>65</v>
      </c>
      <c r="J405" t="s">
        <v>15</v>
      </c>
      <c r="K405" t="s">
        <v>16</v>
      </c>
      <c r="L405" s="8">
        <v>1273640400</v>
      </c>
      <c r="M405">
        <v>1276750800</v>
      </c>
      <c r="N405" s="12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5">
        <f t="shared" si="24"/>
        <v>3.1558486707566464</v>
      </c>
      <c r="H406">
        <v>2237</v>
      </c>
      <c r="I406" s="8">
        <f t="shared" si="25"/>
        <v>22</v>
      </c>
      <c r="J406" t="s">
        <v>21</v>
      </c>
      <c r="K406" t="s">
        <v>22</v>
      </c>
      <c r="L406" s="8">
        <v>1510639200</v>
      </c>
      <c r="M406">
        <v>1510898400</v>
      </c>
      <c r="N406" s="12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5">
        <f t="shared" si="24"/>
        <v>0.89618243243243245</v>
      </c>
      <c r="H407">
        <v>435</v>
      </c>
      <c r="I407" s="8">
        <f t="shared" si="25"/>
        <v>68</v>
      </c>
      <c r="J407" t="s">
        <v>21</v>
      </c>
      <c r="K407" t="s">
        <v>22</v>
      </c>
      <c r="L407" s="8">
        <v>1528088400</v>
      </c>
      <c r="M407">
        <v>1532408400</v>
      </c>
      <c r="N407" s="12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5">
        <f t="shared" si="24"/>
        <v>1.8214503816793892</v>
      </c>
      <c r="H408">
        <v>645</v>
      </c>
      <c r="I408" s="8">
        <f t="shared" si="25"/>
        <v>61</v>
      </c>
      <c r="J408" t="s">
        <v>21</v>
      </c>
      <c r="K408" t="s">
        <v>22</v>
      </c>
      <c r="L408" s="8">
        <v>1359525600</v>
      </c>
      <c r="M408">
        <v>1360562400</v>
      </c>
      <c r="N408" s="12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5">
        <f t="shared" si="24"/>
        <v>3.5588235294117645</v>
      </c>
      <c r="H409">
        <v>484</v>
      </c>
      <c r="I409" s="8">
        <f t="shared" si="25"/>
        <v>7</v>
      </c>
      <c r="J409" t="s">
        <v>36</v>
      </c>
      <c r="K409" t="s">
        <v>37</v>
      </c>
      <c r="L409" s="8">
        <v>1570942800</v>
      </c>
      <c r="M409">
        <v>1571547600</v>
      </c>
      <c r="N409" s="12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5">
        <f t="shared" si="24"/>
        <v>1.3183695652173912</v>
      </c>
      <c r="H410">
        <v>154</v>
      </c>
      <c r="I410" s="8">
        <f t="shared" si="25"/>
        <v>60</v>
      </c>
      <c r="J410" t="s">
        <v>15</v>
      </c>
      <c r="K410" t="s">
        <v>16</v>
      </c>
      <c r="L410" s="8">
        <v>1466398800</v>
      </c>
      <c r="M410">
        <v>1468126800</v>
      </c>
      <c r="N410" s="12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5">
        <f t="shared" si="24"/>
        <v>0.46315634218289087</v>
      </c>
      <c r="H411">
        <v>714</v>
      </c>
      <c r="I411" s="8">
        <f t="shared" si="25"/>
        <v>190</v>
      </c>
      <c r="J411" t="s">
        <v>21</v>
      </c>
      <c r="K411" t="s">
        <v>22</v>
      </c>
      <c r="L411" s="8">
        <v>1492491600</v>
      </c>
      <c r="M411">
        <v>1492837200</v>
      </c>
      <c r="N411" s="12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5">
        <f t="shared" si="24"/>
        <v>0.36132726089785294</v>
      </c>
      <c r="H412">
        <v>1111</v>
      </c>
      <c r="I412" s="8">
        <f t="shared" si="25"/>
        <v>138</v>
      </c>
      <c r="J412" t="s">
        <v>21</v>
      </c>
      <c r="K412" t="s">
        <v>22</v>
      </c>
      <c r="L412" s="8">
        <v>1430197200</v>
      </c>
      <c r="M412">
        <v>1430197200</v>
      </c>
      <c r="N412" s="12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5">
        <f t="shared" si="24"/>
        <v>1.0462820512820512</v>
      </c>
      <c r="H413">
        <v>82</v>
      </c>
      <c r="I413" s="8">
        <f t="shared" si="25"/>
        <v>95</v>
      </c>
      <c r="J413" t="s">
        <v>21</v>
      </c>
      <c r="K413" t="s">
        <v>22</v>
      </c>
      <c r="L413" s="8">
        <v>1496034000</v>
      </c>
      <c r="M413">
        <v>1496206800</v>
      </c>
      <c r="N413" s="12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5">
        <f t="shared" si="24"/>
        <v>6.6885714285714286</v>
      </c>
      <c r="H414">
        <v>134</v>
      </c>
      <c r="I414" s="8">
        <f t="shared" si="25"/>
        <v>16</v>
      </c>
      <c r="J414" t="s">
        <v>21</v>
      </c>
      <c r="K414" t="s">
        <v>22</v>
      </c>
      <c r="L414" s="8">
        <v>1388728800</v>
      </c>
      <c r="M414">
        <v>1389592800</v>
      </c>
      <c r="N414" s="12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5">
        <f t="shared" si="24"/>
        <v>0.62072823218997364</v>
      </c>
      <c r="H415">
        <v>1089</v>
      </c>
      <c r="I415" s="8">
        <f t="shared" si="25"/>
        <v>174</v>
      </c>
      <c r="J415" t="s">
        <v>21</v>
      </c>
      <c r="K415" t="s">
        <v>22</v>
      </c>
      <c r="L415" s="8">
        <v>1543298400</v>
      </c>
      <c r="M415">
        <v>1545631200</v>
      </c>
      <c r="N415" s="12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5">
        <f t="shared" si="24"/>
        <v>0.84699787460148779</v>
      </c>
      <c r="H416">
        <v>5497</v>
      </c>
      <c r="I416" s="8">
        <f t="shared" si="25"/>
        <v>34</v>
      </c>
      <c r="J416" t="s">
        <v>21</v>
      </c>
      <c r="K416" t="s">
        <v>22</v>
      </c>
      <c r="L416" s="8">
        <v>1271739600</v>
      </c>
      <c r="M416">
        <v>1272430800</v>
      </c>
      <c r="N416" s="12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5">
        <f t="shared" si="24"/>
        <v>0.11059030837004405</v>
      </c>
      <c r="H417">
        <v>418</v>
      </c>
      <c r="I417" s="8">
        <f t="shared" si="25"/>
        <v>272</v>
      </c>
      <c r="J417" t="s">
        <v>21</v>
      </c>
      <c r="K417" t="s">
        <v>22</v>
      </c>
      <c r="L417" s="8">
        <v>1326434400</v>
      </c>
      <c r="M417">
        <v>1327903200</v>
      </c>
      <c r="N417" s="12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5">
        <f t="shared" si="24"/>
        <v>0.43838781575037145</v>
      </c>
      <c r="H418">
        <v>1439</v>
      </c>
      <c r="I418" s="8">
        <f t="shared" si="25"/>
        <v>94</v>
      </c>
      <c r="J418" t="s">
        <v>21</v>
      </c>
      <c r="K418" t="s">
        <v>22</v>
      </c>
      <c r="L418" s="8">
        <v>1295244000</v>
      </c>
      <c r="M418">
        <v>1296021600</v>
      </c>
      <c r="N418" s="12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5">
        <f t="shared" si="24"/>
        <v>0.55470588235294116</v>
      </c>
      <c r="H419">
        <v>15</v>
      </c>
      <c r="I419" s="8">
        <f t="shared" si="25"/>
        <v>113</v>
      </c>
      <c r="J419" t="s">
        <v>21</v>
      </c>
      <c r="K419" t="s">
        <v>22</v>
      </c>
      <c r="L419" s="8">
        <v>1541221200</v>
      </c>
      <c r="M419">
        <v>1543298400</v>
      </c>
      <c r="N419" s="12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5">
        <f t="shared" si="24"/>
        <v>0.57399511301160655</v>
      </c>
      <c r="H420">
        <v>1999</v>
      </c>
      <c r="I420" s="8">
        <f t="shared" si="25"/>
        <v>82</v>
      </c>
      <c r="J420" t="s">
        <v>15</v>
      </c>
      <c r="K420" t="s">
        <v>16</v>
      </c>
      <c r="L420" s="8">
        <v>1336280400</v>
      </c>
      <c r="M420">
        <v>1336366800</v>
      </c>
      <c r="N420" s="12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5">
        <f t="shared" si="24"/>
        <v>1.2343497363796134</v>
      </c>
      <c r="H421">
        <v>5203</v>
      </c>
      <c r="I421" s="8">
        <f t="shared" si="25"/>
        <v>22</v>
      </c>
      <c r="J421" t="s">
        <v>21</v>
      </c>
      <c r="K421" t="s">
        <v>22</v>
      </c>
      <c r="L421" s="8">
        <v>1324533600</v>
      </c>
      <c r="M421">
        <v>1325052000</v>
      </c>
      <c r="N421" s="12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5">
        <f t="shared" si="24"/>
        <v>1.2846</v>
      </c>
      <c r="H422">
        <v>94</v>
      </c>
      <c r="I422" s="8">
        <f t="shared" si="25"/>
        <v>53</v>
      </c>
      <c r="J422" t="s">
        <v>21</v>
      </c>
      <c r="K422" t="s">
        <v>22</v>
      </c>
      <c r="L422" s="8">
        <v>1498366800</v>
      </c>
      <c r="M422">
        <v>1499576400</v>
      </c>
      <c r="N422" s="12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5">
        <f t="shared" si="24"/>
        <v>0.63989361702127656</v>
      </c>
      <c r="H423">
        <v>118</v>
      </c>
      <c r="I423" s="8">
        <f t="shared" si="25"/>
        <v>80</v>
      </c>
      <c r="J423" t="s">
        <v>21</v>
      </c>
      <c r="K423" t="s">
        <v>22</v>
      </c>
      <c r="L423" s="8">
        <v>1498712400</v>
      </c>
      <c r="M423">
        <v>1501304400</v>
      </c>
      <c r="N423" s="12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5">
        <f t="shared" si="24"/>
        <v>1.2729885057471264</v>
      </c>
      <c r="H424">
        <v>205</v>
      </c>
      <c r="I424" s="8">
        <f t="shared" si="25"/>
        <v>42</v>
      </c>
      <c r="J424" t="s">
        <v>21</v>
      </c>
      <c r="K424" t="s">
        <v>22</v>
      </c>
      <c r="L424" s="8">
        <v>1271480400</v>
      </c>
      <c r="M424">
        <v>1273208400</v>
      </c>
      <c r="N424" s="12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5">
        <f t="shared" si="24"/>
        <v>0.10638024357239513</v>
      </c>
      <c r="H425">
        <v>162</v>
      </c>
      <c r="I425" s="8">
        <f t="shared" si="25"/>
        <v>912</v>
      </c>
      <c r="J425" t="s">
        <v>21</v>
      </c>
      <c r="K425" t="s">
        <v>22</v>
      </c>
      <c r="L425" s="8">
        <v>1316667600</v>
      </c>
      <c r="M425">
        <v>1316840400</v>
      </c>
      <c r="N425" s="12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5">
        <f t="shared" si="24"/>
        <v>0.40470588235294119</v>
      </c>
      <c r="H426">
        <v>83</v>
      </c>
      <c r="I426" s="8">
        <f t="shared" si="25"/>
        <v>61</v>
      </c>
      <c r="J426" t="s">
        <v>21</v>
      </c>
      <c r="K426" t="s">
        <v>22</v>
      </c>
      <c r="L426" s="8">
        <v>1524027600</v>
      </c>
      <c r="M426">
        <v>1524546000</v>
      </c>
      <c r="N426" s="12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5">
        <f t="shared" si="24"/>
        <v>2.8766666666666665</v>
      </c>
      <c r="H427">
        <v>92</v>
      </c>
      <c r="I427" s="8">
        <f t="shared" si="25"/>
        <v>29</v>
      </c>
      <c r="J427" t="s">
        <v>21</v>
      </c>
      <c r="K427" t="s">
        <v>22</v>
      </c>
      <c r="L427" s="8">
        <v>1438059600</v>
      </c>
      <c r="M427">
        <v>1438578000</v>
      </c>
      <c r="N427" s="12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5">
        <f t="shared" si="24"/>
        <v>5.7294444444444448</v>
      </c>
      <c r="H428">
        <v>219</v>
      </c>
      <c r="I428" s="8">
        <f t="shared" si="25"/>
        <v>8</v>
      </c>
      <c r="J428" t="s">
        <v>21</v>
      </c>
      <c r="K428" t="s">
        <v>22</v>
      </c>
      <c r="L428" s="8">
        <v>1361944800</v>
      </c>
      <c r="M428">
        <v>1362549600</v>
      </c>
      <c r="N428" s="12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5">
        <f t="shared" si="24"/>
        <v>1.1290429799426933</v>
      </c>
      <c r="H429">
        <v>2526</v>
      </c>
      <c r="I429" s="8">
        <f t="shared" si="25"/>
        <v>69</v>
      </c>
      <c r="J429" t="s">
        <v>21</v>
      </c>
      <c r="K429" t="s">
        <v>22</v>
      </c>
      <c r="L429" s="8">
        <v>1410584400</v>
      </c>
      <c r="M429">
        <v>1413349200</v>
      </c>
      <c r="N429" s="12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5">
        <f t="shared" si="24"/>
        <v>0.46387573964497042</v>
      </c>
      <c r="H430">
        <v>747</v>
      </c>
      <c r="I430" s="8">
        <f t="shared" si="25"/>
        <v>136</v>
      </c>
      <c r="J430" t="s">
        <v>21</v>
      </c>
      <c r="K430" t="s">
        <v>22</v>
      </c>
      <c r="L430" s="8">
        <v>1297404000</v>
      </c>
      <c r="M430">
        <v>1298008800</v>
      </c>
      <c r="N430" s="12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5">
        <f t="shared" si="24"/>
        <v>0.90675916230366493</v>
      </c>
      <c r="H431">
        <v>2138</v>
      </c>
      <c r="I431" s="8">
        <f t="shared" si="25"/>
        <v>89</v>
      </c>
      <c r="J431" t="s">
        <v>21</v>
      </c>
      <c r="K431" t="s">
        <v>22</v>
      </c>
      <c r="L431" s="8">
        <v>1392012000</v>
      </c>
      <c r="M431">
        <v>1394427600</v>
      </c>
      <c r="N431" s="12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5">
        <f t="shared" si="24"/>
        <v>0.67740740740740746</v>
      </c>
      <c r="H432">
        <v>84</v>
      </c>
      <c r="I432" s="8">
        <f t="shared" si="25"/>
        <v>96</v>
      </c>
      <c r="J432" t="s">
        <v>21</v>
      </c>
      <c r="K432" t="s">
        <v>22</v>
      </c>
      <c r="L432" s="8">
        <v>1569733200</v>
      </c>
      <c r="M432">
        <v>1572670800</v>
      </c>
      <c r="N432" s="12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5">
        <f t="shared" si="24"/>
        <v>1.9249019607843136</v>
      </c>
      <c r="H433">
        <v>94</v>
      </c>
      <c r="I433" s="8">
        <f t="shared" si="25"/>
        <v>54</v>
      </c>
      <c r="J433" t="s">
        <v>21</v>
      </c>
      <c r="K433" t="s">
        <v>22</v>
      </c>
      <c r="L433" s="8">
        <v>1529643600</v>
      </c>
      <c r="M433">
        <v>1531112400</v>
      </c>
      <c r="N433" s="12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5">
        <f t="shared" si="24"/>
        <v>0.82714285714285718</v>
      </c>
      <c r="H434">
        <v>91</v>
      </c>
      <c r="I434" s="8">
        <f t="shared" si="25"/>
        <v>85</v>
      </c>
      <c r="J434" t="s">
        <v>21</v>
      </c>
      <c r="K434" t="s">
        <v>22</v>
      </c>
      <c r="L434" s="8">
        <v>1399006800</v>
      </c>
      <c r="M434">
        <v>1400734800</v>
      </c>
      <c r="N434" s="12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5">
        <f t="shared" si="24"/>
        <v>0.54163920922570019</v>
      </c>
      <c r="H435">
        <v>792</v>
      </c>
      <c r="I435" s="8">
        <f t="shared" si="25"/>
        <v>153</v>
      </c>
      <c r="J435" t="s">
        <v>21</v>
      </c>
      <c r="K435" t="s">
        <v>22</v>
      </c>
      <c r="L435" s="8">
        <v>1385359200</v>
      </c>
      <c r="M435">
        <v>1386741600</v>
      </c>
      <c r="N435" s="12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5">
        <f t="shared" si="24"/>
        <v>0.16722222222222222</v>
      </c>
      <c r="H436">
        <v>10</v>
      </c>
      <c r="I436" s="8">
        <f t="shared" si="25"/>
        <v>540</v>
      </c>
      <c r="J436" t="s">
        <v>15</v>
      </c>
      <c r="K436" t="s">
        <v>16</v>
      </c>
      <c r="L436" s="8">
        <v>1480572000</v>
      </c>
      <c r="M436">
        <v>1481781600</v>
      </c>
      <c r="N436" s="12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5">
        <f t="shared" si="24"/>
        <v>1.168766404199475</v>
      </c>
      <c r="H437">
        <v>1713</v>
      </c>
      <c r="I437" s="8">
        <f t="shared" si="25"/>
        <v>89</v>
      </c>
      <c r="J437" t="s">
        <v>107</v>
      </c>
      <c r="K437" t="s">
        <v>108</v>
      </c>
      <c r="L437" s="8">
        <v>1418623200</v>
      </c>
      <c r="M437">
        <v>1419660000</v>
      </c>
      <c r="N437" s="12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5">
        <f t="shared" si="24"/>
        <v>10.521538461538462</v>
      </c>
      <c r="H438">
        <v>249</v>
      </c>
      <c r="I438" s="8">
        <f t="shared" si="25"/>
        <v>5</v>
      </c>
      <c r="J438" t="s">
        <v>21</v>
      </c>
      <c r="K438" t="s">
        <v>22</v>
      </c>
      <c r="L438" s="8">
        <v>1555736400</v>
      </c>
      <c r="M438">
        <v>1555822800</v>
      </c>
      <c r="N438" s="12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5">
        <f t="shared" si="24"/>
        <v>1.2307407407407407</v>
      </c>
      <c r="H439">
        <v>192</v>
      </c>
      <c r="I439" s="8">
        <f t="shared" si="25"/>
        <v>42</v>
      </c>
      <c r="J439" t="s">
        <v>21</v>
      </c>
      <c r="K439" t="s">
        <v>22</v>
      </c>
      <c r="L439" s="8">
        <v>1442120400</v>
      </c>
      <c r="M439">
        <v>1442379600</v>
      </c>
      <c r="N439" s="12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5">
        <f t="shared" si="24"/>
        <v>1.7863855421686747</v>
      </c>
      <c r="H440">
        <v>247</v>
      </c>
      <c r="I440" s="8">
        <f t="shared" si="25"/>
        <v>34</v>
      </c>
      <c r="J440" t="s">
        <v>21</v>
      </c>
      <c r="K440" t="s">
        <v>22</v>
      </c>
      <c r="L440" s="8">
        <v>1362376800</v>
      </c>
      <c r="M440">
        <v>1364965200</v>
      </c>
      <c r="N440" s="12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5">
        <f t="shared" si="24"/>
        <v>3.5528169014084505</v>
      </c>
      <c r="H441">
        <v>2293</v>
      </c>
      <c r="I441" s="8">
        <f t="shared" si="25"/>
        <v>12</v>
      </c>
      <c r="J441" t="s">
        <v>21</v>
      </c>
      <c r="K441" t="s">
        <v>22</v>
      </c>
      <c r="L441" s="8">
        <v>1478408400</v>
      </c>
      <c r="M441">
        <v>1479016800</v>
      </c>
      <c r="N441" s="12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5">
        <f t="shared" si="24"/>
        <v>1.6190634146341463</v>
      </c>
      <c r="H442">
        <v>3131</v>
      </c>
      <c r="I442" s="8">
        <f t="shared" si="25"/>
        <v>33</v>
      </c>
      <c r="J442" t="s">
        <v>21</v>
      </c>
      <c r="K442" t="s">
        <v>22</v>
      </c>
      <c r="L442" s="8">
        <v>1498798800</v>
      </c>
      <c r="M442">
        <v>1499662800</v>
      </c>
      <c r="N442" s="12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5">
        <f t="shared" si="24"/>
        <v>0.24914285714285714</v>
      </c>
      <c r="H443">
        <v>32</v>
      </c>
      <c r="I443" s="8">
        <f t="shared" si="25"/>
        <v>219</v>
      </c>
      <c r="J443" t="s">
        <v>21</v>
      </c>
      <c r="K443" t="s">
        <v>22</v>
      </c>
      <c r="L443" s="8">
        <v>1335416400</v>
      </c>
      <c r="M443">
        <v>1337835600</v>
      </c>
      <c r="N443" s="12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5">
        <f t="shared" si="24"/>
        <v>1.9872222222222222</v>
      </c>
      <c r="H444">
        <v>143</v>
      </c>
      <c r="I444" s="8">
        <f t="shared" si="25"/>
        <v>38</v>
      </c>
      <c r="J444" t="s">
        <v>107</v>
      </c>
      <c r="K444" t="s">
        <v>108</v>
      </c>
      <c r="L444" s="8">
        <v>1504328400</v>
      </c>
      <c r="M444">
        <v>1505710800</v>
      </c>
      <c r="N444" s="12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5">
        <f t="shared" si="24"/>
        <v>0.34752688172043011</v>
      </c>
      <c r="H445">
        <v>90</v>
      </c>
      <c r="I445" s="8">
        <f t="shared" si="25"/>
        <v>103</v>
      </c>
      <c r="J445" t="s">
        <v>21</v>
      </c>
      <c r="K445" t="s">
        <v>22</v>
      </c>
      <c r="L445" s="8">
        <v>1285822800</v>
      </c>
      <c r="M445">
        <v>1287464400</v>
      </c>
      <c r="N445" s="12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5">
        <f t="shared" si="24"/>
        <v>1.7641935483870967</v>
      </c>
      <c r="H446">
        <v>296</v>
      </c>
      <c r="I446" s="8">
        <f t="shared" si="25"/>
        <v>21</v>
      </c>
      <c r="J446" t="s">
        <v>21</v>
      </c>
      <c r="K446" t="s">
        <v>22</v>
      </c>
      <c r="L446" s="8">
        <v>1311483600</v>
      </c>
      <c r="M446">
        <v>1311656400</v>
      </c>
      <c r="N446" s="12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5">
        <f t="shared" si="24"/>
        <v>5.1138095238095236</v>
      </c>
      <c r="H447">
        <v>170</v>
      </c>
      <c r="I447" s="8">
        <f t="shared" si="25"/>
        <v>12</v>
      </c>
      <c r="J447" t="s">
        <v>21</v>
      </c>
      <c r="K447" t="s">
        <v>22</v>
      </c>
      <c r="L447" s="8">
        <v>1291356000</v>
      </c>
      <c r="M447">
        <v>1293170400</v>
      </c>
      <c r="N447" s="12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5">
        <f t="shared" si="24"/>
        <v>0.82044117647058823</v>
      </c>
      <c r="H448">
        <v>186</v>
      </c>
      <c r="I448" s="8">
        <f t="shared" si="25"/>
        <v>37</v>
      </c>
      <c r="J448" t="s">
        <v>21</v>
      </c>
      <c r="K448" t="s">
        <v>22</v>
      </c>
      <c r="L448" s="8">
        <v>1355810400</v>
      </c>
      <c r="M448">
        <v>1355983200</v>
      </c>
      <c r="N448" s="12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5">
        <f t="shared" si="24"/>
        <v>0.24326030927835052</v>
      </c>
      <c r="H449">
        <v>439</v>
      </c>
      <c r="I449" s="8">
        <f t="shared" si="25"/>
        <v>354</v>
      </c>
      <c r="J449" t="s">
        <v>40</v>
      </c>
      <c r="K449" t="s">
        <v>41</v>
      </c>
      <c r="L449" s="8">
        <v>1513663200</v>
      </c>
      <c r="M449">
        <v>1515045600</v>
      </c>
      <c r="N449" s="12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5">
        <f t="shared" si="24"/>
        <v>0.50482758620689661</v>
      </c>
      <c r="H450">
        <v>605</v>
      </c>
      <c r="I450" s="8">
        <f t="shared" si="25"/>
        <v>149</v>
      </c>
      <c r="J450" t="s">
        <v>21</v>
      </c>
      <c r="K450" t="s">
        <v>22</v>
      </c>
      <c r="L450" s="8">
        <v>1365915600</v>
      </c>
      <c r="M450">
        <v>1366088400</v>
      </c>
      <c r="N450" s="12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5">
        <f t="shared" ref="G451:G514" si="28">E451/D451</f>
        <v>9.67</v>
      </c>
      <c r="H451">
        <v>86</v>
      </c>
      <c r="I451" s="8">
        <f t="shared" ref="I451:I514" si="29">ROUND(IF(H451 &gt; 0, D451/H451, 0),0)</f>
        <v>10</v>
      </c>
      <c r="J451" t="s">
        <v>36</v>
      </c>
      <c r="K451" t="s">
        <v>37</v>
      </c>
      <c r="L451" s="8">
        <v>1551852000</v>
      </c>
      <c r="M451">
        <v>1553317200</v>
      </c>
      <c r="N451" s="12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5">
        <f t="shared" si="28"/>
        <v>0.04</v>
      </c>
      <c r="H452">
        <v>1</v>
      </c>
      <c r="I452" s="8">
        <f t="shared" si="29"/>
        <v>100</v>
      </c>
      <c r="J452" t="s">
        <v>15</v>
      </c>
      <c r="K452" t="s">
        <v>16</v>
      </c>
      <c r="L452" s="8">
        <v>1540098000</v>
      </c>
      <c r="M452">
        <v>1542088800</v>
      </c>
      <c r="N452" s="12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5">
        <f t="shared" si="28"/>
        <v>1.2284501347708894</v>
      </c>
      <c r="H453">
        <v>6286</v>
      </c>
      <c r="I453" s="8">
        <f t="shared" si="29"/>
        <v>24</v>
      </c>
      <c r="J453" t="s">
        <v>21</v>
      </c>
      <c r="K453" t="s">
        <v>22</v>
      </c>
      <c r="L453" s="8">
        <v>1500440400</v>
      </c>
      <c r="M453">
        <v>1503118800</v>
      </c>
      <c r="N453" s="12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5">
        <f t="shared" si="28"/>
        <v>0.63437500000000002</v>
      </c>
      <c r="H454">
        <v>31</v>
      </c>
      <c r="I454" s="8">
        <f t="shared" si="29"/>
        <v>155</v>
      </c>
      <c r="J454" t="s">
        <v>21</v>
      </c>
      <c r="K454" t="s">
        <v>22</v>
      </c>
      <c r="L454" s="8">
        <v>1278392400</v>
      </c>
      <c r="M454">
        <v>1278478800</v>
      </c>
      <c r="N454" s="12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5">
        <f t="shared" si="28"/>
        <v>0.56331688596491225</v>
      </c>
      <c r="H455">
        <v>1181</v>
      </c>
      <c r="I455" s="8">
        <f t="shared" si="29"/>
        <v>154</v>
      </c>
      <c r="J455" t="s">
        <v>21</v>
      </c>
      <c r="K455" t="s">
        <v>22</v>
      </c>
      <c r="L455" s="8">
        <v>1480572000</v>
      </c>
      <c r="M455">
        <v>1484114400</v>
      </c>
      <c r="N455" s="12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5">
        <f t="shared" si="28"/>
        <v>0.44074999999999998</v>
      </c>
      <c r="H456">
        <v>39</v>
      </c>
      <c r="I456" s="8">
        <f t="shared" si="29"/>
        <v>103</v>
      </c>
      <c r="J456" t="s">
        <v>21</v>
      </c>
      <c r="K456" t="s">
        <v>22</v>
      </c>
      <c r="L456" s="8">
        <v>1382331600</v>
      </c>
      <c r="M456">
        <v>1385445600</v>
      </c>
      <c r="N456" s="12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5">
        <f t="shared" si="28"/>
        <v>1.1837253218884121</v>
      </c>
      <c r="H457">
        <v>3727</v>
      </c>
      <c r="I457" s="8">
        <f t="shared" si="29"/>
        <v>31</v>
      </c>
      <c r="J457" t="s">
        <v>21</v>
      </c>
      <c r="K457" t="s">
        <v>22</v>
      </c>
      <c r="L457" s="8">
        <v>1316754000</v>
      </c>
      <c r="M457">
        <v>1318741200</v>
      </c>
      <c r="N457" s="12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5">
        <f t="shared" si="28"/>
        <v>1.041243169398907</v>
      </c>
      <c r="H458">
        <v>1605</v>
      </c>
      <c r="I458" s="8">
        <f t="shared" si="29"/>
        <v>91</v>
      </c>
      <c r="J458" t="s">
        <v>21</v>
      </c>
      <c r="K458" t="s">
        <v>22</v>
      </c>
      <c r="L458" s="8">
        <v>1518242400</v>
      </c>
      <c r="M458">
        <v>1518242400</v>
      </c>
      <c r="N458" s="12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5">
        <f t="shared" si="28"/>
        <v>0.26640000000000003</v>
      </c>
      <c r="H459">
        <v>46</v>
      </c>
      <c r="I459" s="8">
        <f t="shared" si="29"/>
        <v>109</v>
      </c>
      <c r="J459" t="s">
        <v>21</v>
      </c>
      <c r="K459" t="s">
        <v>22</v>
      </c>
      <c r="L459" s="8">
        <v>1476421200</v>
      </c>
      <c r="M459">
        <v>1476594000</v>
      </c>
      <c r="N459" s="12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5">
        <f t="shared" si="28"/>
        <v>3.5120118343195266</v>
      </c>
      <c r="H460">
        <v>2120</v>
      </c>
      <c r="I460" s="8">
        <f t="shared" si="29"/>
        <v>16</v>
      </c>
      <c r="J460" t="s">
        <v>21</v>
      </c>
      <c r="K460" t="s">
        <v>22</v>
      </c>
      <c r="L460" s="8">
        <v>1269752400</v>
      </c>
      <c r="M460">
        <v>1273554000</v>
      </c>
      <c r="N460" s="12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5">
        <f t="shared" si="28"/>
        <v>0.90063492063492068</v>
      </c>
      <c r="H461">
        <v>105</v>
      </c>
      <c r="I461" s="8">
        <f t="shared" si="29"/>
        <v>60</v>
      </c>
      <c r="J461" t="s">
        <v>21</v>
      </c>
      <c r="K461" t="s">
        <v>22</v>
      </c>
      <c r="L461" s="8">
        <v>1419746400</v>
      </c>
      <c r="M461">
        <v>1421906400</v>
      </c>
      <c r="N461" s="12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5">
        <f t="shared" si="28"/>
        <v>1.7162500000000001</v>
      </c>
      <c r="H462">
        <v>50</v>
      </c>
      <c r="I462" s="8">
        <f t="shared" si="29"/>
        <v>48</v>
      </c>
      <c r="J462" t="s">
        <v>21</v>
      </c>
      <c r="K462" t="s">
        <v>22</v>
      </c>
      <c r="L462" s="8">
        <v>1281330000</v>
      </c>
      <c r="M462">
        <v>1281589200</v>
      </c>
      <c r="N462" s="12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5">
        <f t="shared" si="28"/>
        <v>1.4104655870445344</v>
      </c>
      <c r="H463">
        <v>2080</v>
      </c>
      <c r="I463" s="8">
        <f t="shared" si="29"/>
        <v>48</v>
      </c>
      <c r="J463" t="s">
        <v>21</v>
      </c>
      <c r="K463" t="s">
        <v>22</v>
      </c>
      <c r="L463" s="8">
        <v>1398661200</v>
      </c>
      <c r="M463">
        <v>1400389200</v>
      </c>
      <c r="N463" s="12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5">
        <f t="shared" si="28"/>
        <v>0.30579449152542371</v>
      </c>
      <c r="H464">
        <v>535</v>
      </c>
      <c r="I464" s="8">
        <f t="shared" si="29"/>
        <v>353</v>
      </c>
      <c r="J464" t="s">
        <v>21</v>
      </c>
      <c r="K464" t="s">
        <v>22</v>
      </c>
      <c r="L464" s="8">
        <v>1359525600</v>
      </c>
      <c r="M464">
        <v>1362808800</v>
      </c>
      <c r="N464" s="12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5">
        <f t="shared" si="28"/>
        <v>1.0816455696202532</v>
      </c>
      <c r="H465">
        <v>2105</v>
      </c>
      <c r="I465" s="8">
        <f t="shared" si="29"/>
        <v>64</v>
      </c>
      <c r="J465" t="s">
        <v>21</v>
      </c>
      <c r="K465" t="s">
        <v>22</v>
      </c>
      <c r="L465" s="8">
        <v>1388469600</v>
      </c>
      <c r="M465">
        <v>1388815200</v>
      </c>
      <c r="N465" s="12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5">
        <f t="shared" si="28"/>
        <v>1.3345505617977529</v>
      </c>
      <c r="H466">
        <v>2436</v>
      </c>
      <c r="I466" s="8">
        <f t="shared" si="29"/>
        <v>29</v>
      </c>
      <c r="J466" t="s">
        <v>21</v>
      </c>
      <c r="K466" t="s">
        <v>22</v>
      </c>
      <c r="L466" s="8">
        <v>1518328800</v>
      </c>
      <c r="M466">
        <v>1519538400</v>
      </c>
      <c r="N466" s="12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5">
        <f t="shared" si="28"/>
        <v>1.8785106382978722</v>
      </c>
      <c r="H467">
        <v>80</v>
      </c>
      <c r="I467" s="8">
        <f t="shared" si="29"/>
        <v>59</v>
      </c>
      <c r="J467" t="s">
        <v>21</v>
      </c>
      <c r="K467" t="s">
        <v>22</v>
      </c>
      <c r="L467" s="8">
        <v>1517032800</v>
      </c>
      <c r="M467">
        <v>1517810400</v>
      </c>
      <c r="N467" s="12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5">
        <f t="shared" si="28"/>
        <v>3.32</v>
      </c>
      <c r="H468">
        <v>42</v>
      </c>
      <c r="I468" s="8">
        <f t="shared" si="29"/>
        <v>29</v>
      </c>
      <c r="J468" t="s">
        <v>21</v>
      </c>
      <c r="K468" t="s">
        <v>22</v>
      </c>
      <c r="L468" s="8">
        <v>1368594000</v>
      </c>
      <c r="M468">
        <v>1370581200</v>
      </c>
      <c r="N468" s="12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5">
        <f t="shared" si="28"/>
        <v>5.7521428571428572</v>
      </c>
      <c r="H469">
        <v>139</v>
      </c>
      <c r="I469" s="8">
        <f t="shared" si="29"/>
        <v>10</v>
      </c>
      <c r="J469" t="s">
        <v>15</v>
      </c>
      <c r="K469" t="s">
        <v>16</v>
      </c>
      <c r="L469" s="8">
        <v>1448258400</v>
      </c>
      <c r="M469">
        <v>1448863200</v>
      </c>
      <c r="N469" s="12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5">
        <f t="shared" si="28"/>
        <v>0.40500000000000003</v>
      </c>
      <c r="H470">
        <v>16</v>
      </c>
      <c r="I470" s="8">
        <f t="shared" si="29"/>
        <v>250</v>
      </c>
      <c r="J470" t="s">
        <v>21</v>
      </c>
      <c r="K470" t="s">
        <v>22</v>
      </c>
      <c r="L470" s="8">
        <v>1555218000</v>
      </c>
      <c r="M470">
        <v>1556600400</v>
      </c>
      <c r="N470" s="12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5">
        <f t="shared" si="28"/>
        <v>1.8442857142857143</v>
      </c>
      <c r="H471">
        <v>159</v>
      </c>
      <c r="I471" s="8">
        <f t="shared" si="29"/>
        <v>35</v>
      </c>
      <c r="J471" t="s">
        <v>21</v>
      </c>
      <c r="K471" t="s">
        <v>22</v>
      </c>
      <c r="L471" s="8">
        <v>1431925200</v>
      </c>
      <c r="M471">
        <v>1432098000</v>
      </c>
      <c r="N471" s="12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5">
        <f t="shared" si="28"/>
        <v>2.8580555555555556</v>
      </c>
      <c r="H472">
        <v>381</v>
      </c>
      <c r="I472" s="8">
        <f t="shared" si="29"/>
        <v>9</v>
      </c>
      <c r="J472" t="s">
        <v>21</v>
      </c>
      <c r="K472" t="s">
        <v>22</v>
      </c>
      <c r="L472" s="8">
        <v>1481522400</v>
      </c>
      <c r="M472">
        <v>1482127200</v>
      </c>
      <c r="N472" s="12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5">
        <f t="shared" si="28"/>
        <v>3.19</v>
      </c>
      <c r="H473">
        <v>194</v>
      </c>
      <c r="I473" s="8">
        <f t="shared" si="29"/>
        <v>16</v>
      </c>
      <c r="J473" t="s">
        <v>40</v>
      </c>
      <c r="K473" t="s">
        <v>41</v>
      </c>
      <c r="L473" s="8">
        <v>1335934800</v>
      </c>
      <c r="M473">
        <v>1335934800</v>
      </c>
      <c r="N473" s="12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5">
        <f t="shared" si="28"/>
        <v>0.39234070221066319</v>
      </c>
      <c r="H474">
        <v>575</v>
      </c>
      <c r="I474" s="8">
        <f t="shared" si="29"/>
        <v>267</v>
      </c>
      <c r="J474" t="s">
        <v>21</v>
      </c>
      <c r="K474" t="s">
        <v>22</v>
      </c>
      <c r="L474" s="8">
        <v>1552280400</v>
      </c>
      <c r="M474">
        <v>1556946000</v>
      </c>
      <c r="N474" s="12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5">
        <f t="shared" si="28"/>
        <v>1.7814000000000001</v>
      </c>
      <c r="H475">
        <v>106</v>
      </c>
      <c r="I475" s="8">
        <f t="shared" si="29"/>
        <v>47</v>
      </c>
      <c r="J475" t="s">
        <v>21</v>
      </c>
      <c r="K475" t="s">
        <v>22</v>
      </c>
      <c r="L475" s="8">
        <v>1529989200</v>
      </c>
      <c r="M475">
        <v>1530075600</v>
      </c>
      <c r="N475" s="12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5">
        <f t="shared" si="28"/>
        <v>3.6515</v>
      </c>
      <c r="H476">
        <v>142</v>
      </c>
      <c r="I476" s="8">
        <f t="shared" si="29"/>
        <v>28</v>
      </c>
      <c r="J476" t="s">
        <v>21</v>
      </c>
      <c r="K476" t="s">
        <v>22</v>
      </c>
      <c r="L476" s="8">
        <v>1418709600</v>
      </c>
      <c r="M476">
        <v>1418796000</v>
      </c>
      <c r="N476" s="12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5">
        <f t="shared" si="28"/>
        <v>1.1394594594594594</v>
      </c>
      <c r="H477">
        <v>211</v>
      </c>
      <c r="I477" s="8">
        <f t="shared" si="29"/>
        <v>35</v>
      </c>
      <c r="J477" t="s">
        <v>21</v>
      </c>
      <c r="K477" t="s">
        <v>22</v>
      </c>
      <c r="L477" s="8">
        <v>1372136400</v>
      </c>
      <c r="M477">
        <v>1372482000</v>
      </c>
      <c r="N477" s="12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5">
        <f t="shared" si="28"/>
        <v>0.29828720626631855</v>
      </c>
      <c r="H478">
        <v>1120</v>
      </c>
      <c r="I478" s="8">
        <f t="shared" si="29"/>
        <v>171</v>
      </c>
      <c r="J478" t="s">
        <v>21</v>
      </c>
      <c r="K478" t="s">
        <v>22</v>
      </c>
      <c r="L478" s="8">
        <v>1533877200</v>
      </c>
      <c r="M478">
        <v>1534395600</v>
      </c>
      <c r="N478" s="12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5">
        <f t="shared" si="28"/>
        <v>0.54270588235294115</v>
      </c>
      <c r="H479">
        <v>113</v>
      </c>
      <c r="I479" s="8">
        <f t="shared" si="29"/>
        <v>75</v>
      </c>
      <c r="J479" t="s">
        <v>21</v>
      </c>
      <c r="K479" t="s">
        <v>22</v>
      </c>
      <c r="L479" s="8">
        <v>1309064400</v>
      </c>
      <c r="M479">
        <v>1311397200</v>
      </c>
      <c r="N479" s="12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5">
        <f t="shared" si="28"/>
        <v>2.3634156976744185</v>
      </c>
      <c r="H480">
        <v>2756</v>
      </c>
      <c r="I480" s="8">
        <f t="shared" si="29"/>
        <v>25</v>
      </c>
      <c r="J480" t="s">
        <v>21</v>
      </c>
      <c r="K480" t="s">
        <v>22</v>
      </c>
      <c r="L480" s="8">
        <v>1425877200</v>
      </c>
      <c r="M480">
        <v>1426914000</v>
      </c>
      <c r="N480" s="12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5">
        <f t="shared" si="28"/>
        <v>5.1291666666666664</v>
      </c>
      <c r="H481">
        <v>173</v>
      </c>
      <c r="I481" s="8">
        <f t="shared" si="29"/>
        <v>14</v>
      </c>
      <c r="J481" t="s">
        <v>40</v>
      </c>
      <c r="K481" t="s">
        <v>41</v>
      </c>
      <c r="L481" s="8">
        <v>1501304400</v>
      </c>
      <c r="M481">
        <v>1501477200</v>
      </c>
      <c r="N481" s="12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5">
        <f t="shared" si="28"/>
        <v>1.0065116279069768</v>
      </c>
      <c r="H482">
        <v>87</v>
      </c>
      <c r="I482" s="8">
        <f t="shared" si="29"/>
        <v>99</v>
      </c>
      <c r="J482" t="s">
        <v>21</v>
      </c>
      <c r="K482" t="s">
        <v>22</v>
      </c>
      <c r="L482" s="8">
        <v>1268287200</v>
      </c>
      <c r="M482">
        <v>1269061200</v>
      </c>
      <c r="N482" s="12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5">
        <f t="shared" si="28"/>
        <v>0.81348423194303154</v>
      </c>
      <c r="H483">
        <v>1538</v>
      </c>
      <c r="I483" s="8">
        <f t="shared" si="29"/>
        <v>128</v>
      </c>
      <c r="J483" t="s">
        <v>21</v>
      </c>
      <c r="K483" t="s">
        <v>22</v>
      </c>
      <c r="L483" s="8">
        <v>1412139600</v>
      </c>
      <c r="M483">
        <v>1415772000</v>
      </c>
      <c r="N483" s="12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5">
        <f t="shared" si="28"/>
        <v>0.16404761904761905</v>
      </c>
      <c r="H484">
        <v>9</v>
      </c>
      <c r="I484" s="8">
        <f t="shared" si="29"/>
        <v>467</v>
      </c>
      <c r="J484" t="s">
        <v>21</v>
      </c>
      <c r="K484" t="s">
        <v>22</v>
      </c>
      <c r="L484" s="8">
        <v>1330063200</v>
      </c>
      <c r="M484">
        <v>1331013600</v>
      </c>
      <c r="N484" s="12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5">
        <f t="shared" si="28"/>
        <v>0.52774617067833696</v>
      </c>
      <c r="H485">
        <v>554</v>
      </c>
      <c r="I485" s="8">
        <f t="shared" si="29"/>
        <v>165</v>
      </c>
      <c r="J485" t="s">
        <v>21</v>
      </c>
      <c r="K485" t="s">
        <v>22</v>
      </c>
      <c r="L485" s="8">
        <v>1576130400</v>
      </c>
      <c r="M485">
        <v>1576735200</v>
      </c>
      <c r="N485" s="12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5">
        <f t="shared" si="28"/>
        <v>2.6020608108108108</v>
      </c>
      <c r="H486">
        <v>1572</v>
      </c>
      <c r="I486" s="8">
        <f t="shared" si="29"/>
        <v>19</v>
      </c>
      <c r="J486" t="s">
        <v>40</v>
      </c>
      <c r="K486" t="s">
        <v>41</v>
      </c>
      <c r="L486" s="8">
        <v>1407128400</v>
      </c>
      <c r="M486">
        <v>1411362000</v>
      </c>
      <c r="N486" s="12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5">
        <f t="shared" si="28"/>
        <v>0.30732891832229581</v>
      </c>
      <c r="H487">
        <v>648</v>
      </c>
      <c r="I487" s="8">
        <f t="shared" si="29"/>
        <v>140</v>
      </c>
      <c r="J487" t="s">
        <v>40</v>
      </c>
      <c r="K487" t="s">
        <v>41</v>
      </c>
      <c r="L487" s="8">
        <v>1560142800</v>
      </c>
      <c r="M487">
        <v>1563685200</v>
      </c>
      <c r="N487" s="12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5">
        <f t="shared" si="28"/>
        <v>0.13500000000000001</v>
      </c>
      <c r="H488">
        <v>21</v>
      </c>
      <c r="I488" s="8">
        <f t="shared" si="29"/>
        <v>248</v>
      </c>
      <c r="J488" t="s">
        <v>40</v>
      </c>
      <c r="K488" t="s">
        <v>41</v>
      </c>
      <c r="L488" s="8">
        <v>1520575200</v>
      </c>
      <c r="M488">
        <v>1521867600</v>
      </c>
      <c r="N488" s="12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5">
        <f t="shared" si="28"/>
        <v>1.7862556663644606</v>
      </c>
      <c r="H489">
        <v>2346</v>
      </c>
      <c r="I489" s="8">
        <f t="shared" si="29"/>
        <v>47</v>
      </c>
      <c r="J489" t="s">
        <v>21</v>
      </c>
      <c r="K489" t="s">
        <v>22</v>
      </c>
      <c r="L489" s="8">
        <v>1492664400</v>
      </c>
      <c r="M489">
        <v>1495515600</v>
      </c>
      <c r="N489" s="12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5">
        <f t="shared" si="28"/>
        <v>2.2005660377358489</v>
      </c>
      <c r="H490">
        <v>115</v>
      </c>
      <c r="I490" s="8">
        <f t="shared" si="29"/>
        <v>46</v>
      </c>
      <c r="J490" t="s">
        <v>21</v>
      </c>
      <c r="K490" t="s">
        <v>22</v>
      </c>
      <c r="L490" s="8">
        <v>1454479200</v>
      </c>
      <c r="M490">
        <v>1455948000</v>
      </c>
      <c r="N490" s="12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5">
        <f t="shared" si="28"/>
        <v>1.015108695652174</v>
      </c>
      <c r="H491">
        <v>85</v>
      </c>
      <c r="I491" s="8">
        <f t="shared" si="29"/>
        <v>108</v>
      </c>
      <c r="J491" t="s">
        <v>107</v>
      </c>
      <c r="K491" t="s">
        <v>108</v>
      </c>
      <c r="L491" s="8">
        <v>1281934800</v>
      </c>
      <c r="M491">
        <v>1282366800</v>
      </c>
      <c r="N491" s="12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5">
        <f t="shared" si="28"/>
        <v>1.915</v>
      </c>
      <c r="H492">
        <v>144</v>
      </c>
      <c r="I492" s="8">
        <f t="shared" si="29"/>
        <v>17</v>
      </c>
      <c r="J492" t="s">
        <v>21</v>
      </c>
      <c r="K492" t="s">
        <v>22</v>
      </c>
      <c r="L492" s="8">
        <v>1573970400</v>
      </c>
      <c r="M492">
        <v>1574575200</v>
      </c>
      <c r="N492" s="12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5">
        <f t="shared" si="28"/>
        <v>3.0534683098591549</v>
      </c>
      <c r="H493">
        <v>2443</v>
      </c>
      <c r="I493" s="8">
        <f t="shared" si="29"/>
        <v>23</v>
      </c>
      <c r="J493" t="s">
        <v>21</v>
      </c>
      <c r="K493" t="s">
        <v>22</v>
      </c>
      <c r="L493" s="8">
        <v>1372654800</v>
      </c>
      <c r="M493">
        <v>1374901200</v>
      </c>
      <c r="N493" s="12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5">
        <f t="shared" si="28"/>
        <v>0.23995287958115183</v>
      </c>
      <c r="H494">
        <v>595</v>
      </c>
      <c r="I494" s="8">
        <f t="shared" si="29"/>
        <v>321</v>
      </c>
      <c r="J494" t="s">
        <v>21</v>
      </c>
      <c r="K494" t="s">
        <v>22</v>
      </c>
      <c r="L494" s="8">
        <v>1275886800</v>
      </c>
      <c r="M494">
        <v>1278910800</v>
      </c>
      <c r="N494" s="12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5">
        <f t="shared" si="28"/>
        <v>7.2377777777777776</v>
      </c>
      <c r="H495">
        <v>64</v>
      </c>
      <c r="I495" s="8">
        <f t="shared" si="29"/>
        <v>14</v>
      </c>
      <c r="J495" t="s">
        <v>21</v>
      </c>
      <c r="K495" t="s">
        <v>22</v>
      </c>
      <c r="L495" s="8">
        <v>1561784400</v>
      </c>
      <c r="M495">
        <v>1562907600</v>
      </c>
      <c r="N495" s="12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5">
        <f t="shared" si="28"/>
        <v>5.4736000000000002</v>
      </c>
      <c r="H496">
        <v>268</v>
      </c>
      <c r="I496" s="8">
        <f t="shared" si="29"/>
        <v>9</v>
      </c>
      <c r="J496" t="s">
        <v>21</v>
      </c>
      <c r="K496" t="s">
        <v>22</v>
      </c>
      <c r="L496" s="8">
        <v>1332392400</v>
      </c>
      <c r="M496">
        <v>1332478800</v>
      </c>
      <c r="N496" s="12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5">
        <f t="shared" si="28"/>
        <v>4.1449999999999996</v>
      </c>
      <c r="H497">
        <v>195</v>
      </c>
      <c r="I497" s="8">
        <f t="shared" si="29"/>
        <v>16</v>
      </c>
      <c r="J497" t="s">
        <v>36</v>
      </c>
      <c r="K497" t="s">
        <v>37</v>
      </c>
      <c r="L497" s="8">
        <v>1402376400</v>
      </c>
      <c r="M497">
        <v>1402722000</v>
      </c>
      <c r="N497" s="12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5">
        <f t="shared" si="28"/>
        <v>9.0696409140369975E-3</v>
      </c>
      <c r="H498">
        <v>54</v>
      </c>
      <c r="I498" s="8">
        <f t="shared" si="29"/>
        <v>3404</v>
      </c>
      <c r="J498" t="s">
        <v>21</v>
      </c>
      <c r="K498" t="s">
        <v>22</v>
      </c>
      <c r="L498" s="8">
        <v>1495342800</v>
      </c>
      <c r="M498">
        <v>1496811600</v>
      </c>
      <c r="N498" s="12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5">
        <f t="shared" si="28"/>
        <v>0.34173469387755101</v>
      </c>
      <c r="H499">
        <v>120</v>
      </c>
      <c r="I499" s="8">
        <f t="shared" si="29"/>
        <v>82</v>
      </c>
      <c r="J499" t="s">
        <v>21</v>
      </c>
      <c r="K499" t="s">
        <v>22</v>
      </c>
      <c r="L499" s="8">
        <v>1482213600</v>
      </c>
      <c r="M499">
        <v>1482213600</v>
      </c>
      <c r="N499" s="12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5">
        <f t="shared" si="28"/>
        <v>0.239488107549121</v>
      </c>
      <c r="H500">
        <v>579</v>
      </c>
      <c r="I500" s="8">
        <f t="shared" si="29"/>
        <v>334</v>
      </c>
      <c r="J500" t="s">
        <v>36</v>
      </c>
      <c r="K500" t="s">
        <v>37</v>
      </c>
      <c r="L500" s="8">
        <v>1420092000</v>
      </c>
      <c r="M500">
        <v>1420264800</v>
      </c>
      <c r="N500" s="12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5">
        <f t="shared" si="28"/>
        <v>0.48072649572649573</v>
      </c>
      <c r="H501">
        <v>2072</v>
      </c>
      <c r="I501" s="8">
        <f t="shared" si="29"/>
        <v>79</v>
      </c>
      <c r="J501" t="s">
        <v>21</v>
      </c>
      <c r="K501" t="s">
        <v>22</v>
      </c>
      <c r="L501" s="8">
        <v>1458018000</v>
      </c>
      <c r="M501">
        <v>1458450000</v>
      </c>
      <c r="N501" s="12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5">
        <f t="shared" si="28"/>
        <v>0</v>
      </c>
      <c r="H502">
        <v>0</v>
      </c>
      <c r="I502" s="8">
        <f t="shared" si="29"/>
        <v>0</v>
      </c>
      <c r="J502" t="s">
        <v>21</v>
      </c>
      <c r="K502" t="s">
        <v>22</v>
      </c>
      <c r="L502" s="8">
        <v>1367384400</v>
      </c>
      <c r="M502">
        <v>1369803600</v>
      </c>
      <c r="N502" s="12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5">
        <f t="shared" si="28"/>
        <v>0.70145182291666663</v>
      </c>
      <c r="H503">
        <v>1796</v>
      </c>
      <c r="I503" s="8">
        <f t="shared" si="29"/>
        <v>86</v>
      </c>
      <c r="J503" t="s">
        <v>21</v>
      </c>
      <c r="K503" t="s">
        <v>22</v>
      </c>
      <c r="L503" s="8">
        <v>1363064400</v>
      </c>
      <c r="M503">
        <v>1363237200</v>
      </c>
      <c r="N503" s="12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5">
        <f t="shared" si="28"/>
        <v>5.2992307692307694</v>
      </c>
      <c r="H504">
        <v>186</v>
      </c>
      <c r="I504" s="8">
        <f t="shared" si="29"/>
        <v>7</v>
      </c>
      <c r="J504" t="s">
        <v>26</v>
      </c>
      <c r="K504" t="s">
        <v>27</v>
      </c>
      <c r="L504" s="8">
        <v>1343365200</v>
      </c>
      <c r="M504">
        <v>1345870800</v>
      </c>
      <c r="N504" s="12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5">
        <f t="shared" si="28"/>
        <v>1.8032549019607844</v>
      </c>
      <c r="H505">
        <v>460</v>
      </c>
      <c r="I505" s="8">
        <f t="shared" si="29"/>
        <v>55</v>
      </c>
      <c r="J505" t="s">
        <v>21</v>
      </c>
      <c r="K505" t="s">
        <v>22</v>
      </c>
      <c r="L505" s="8">
        <v>1435726800</v>
      </c>
      <c r="M505">
        <v>1437454800</v>
      </c>
      <c r="N505" s="12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5">
        <f t="shared" si="28"/>
        <v>0.92320000000000002</v>
      </c>
      <c r="H506">
        <v>62</v>
      </c>
      <c r="I506" s="8">
        <f t="shared" si="29"/>
        <v>121</v>
      </c>
      <c r="J506" t="s">
        <v>107</v>
      </c>
      <c r="K506" t="s">
        <v>108</v>
      </c>
      <c r="L506" s="8">
        <v>1431925200</v>
      </c>
      <c r="M506">
        <v>1432011600</v>
      </c>
      <c r="N506" s="12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5">
        <f t="shared" si="28"/>
        <v>0.13901001112347053</v>
      </c>
      <c r="H507">
        <v>347</v>
      </c>
      <c r="I507" s="8">
        <f t="shared" si="29"/>
        <v>259</v>
      </c>
      <c r="J507" t="s">
        <v>21</v>
      </c>
      <c r="K507" t="s">
        <v>22</v>
      </c>
      <c r="L507" s="8">
        <v>1362722400</v>
      </c>
      <c r="M507">
        <v>1366347600</v>
      </c>
      <c r="N507" s="12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5">
        <f t="shared" si="28"/>
        <v>9.2707777777777771</v>
      </c>
      <c r="H508">
        <v>2528</v>
      </c>
      <c r="I508" s="8">
        <f t="shared" si="29"/>
        <v>7</v>
      </c>
      <c r="J508" t="s">
        <v>21</v>
      </c>
      <c r="K508" t="s">
        <v>22</v>
      </c>
      <c r="L508" s="8">
        <v>1511416800</v>
      </c>
      <c r="M508">
        <v>1512885600</v>
      </c>
      <c r="N508" s="12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5">
        <f t="shared" si="28"/>
        <v>0.39857142857142858</v>
      </c>
      <c r="H509">
        <v>19</v>
      </c>
      <c r="I509" s="8">
        <f t="shared" si="29"/>
        <v>111</v>
      </c>
      <c r="J509" t="s">
        <v>21</v>
      </c>
      <c r="K509" t="s">
        <v>22</v>
      </c>
      <c r="L509" s="8">
        <v>1365483600</v>
      </c>
      <c r="M509">
        <v>1369717200</v>
      </c>
      <c r="N509" s="12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5">
        <f t="shared" si="28"/>
        <v>1.1222929936305732</v>
      </c>
      <c r="H510">
        <v>3657</v>
      </c>
      <c r="I510" s="8">
        <f t="shared" si="29"/>
        <v>47</v>
      </c>
      <c r="J510" t="s">
        <v>21</v>
      </c>
      <c r="K510" t="s">
        <v>22</v>
      </c>
      <c r="L510" s="8">
        <v>1532840400</v>
      </c>
      <c r="M510">
        <v>1534654800</v>
      </c>
      <c r="N510" s="12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5">
        <f t="shared" si="28"/>
        <v>0.70925816023738875</v>
      </c>
      <c r="H511">
        <v>1258</v>
      </c>
      <c r="I511" s="8">
        <f t="shared" si="29"/>
        <v>134</v>
      </c>
      <c r="J511" t="s">
        <v>21</v>
      </c>
      <c r="K511" t="s">
        <v>22</v>
      </c>
      <c r="L511" s="8">
        <v>1336194000</v>
      </c>
      <c r="M511">
        <v>1337058000</v>
      </c>
      <c r="N511" s="12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5">
        <f t="shared" si="28"/>
        <v>1.1908974358974358</v>
      </c>
      <c r="H512">
        <v>131</v>
      </c>
      <c r="I512" s="8">
        <f t="shared" si="29"/>
        <v>60</v>
      </c>
      <c r="J512" t="s">
        <v>26</v>
      </c>
      <c r="K512" t="s">
        <v>27</v>
      </c>
      <c r="L512" s="8">
        <v>1527742800</v>
      </c>
      <c r="M512">
        <v>1529816400</v>
      </c>
      <c r="N512" s="12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5">
        <f t="shared" si="28"/>
        <v>0.24017591339648173</v>
      </c>
      <c r="H513">
        <v>362</v>
      </c>
      <c r="I513" s="8">
        <f t="shared" si="29"/>
        <v>408</v>
      </c>
      <c r="J513" t="s">
        <v>21</v>
      </c>
      <c r="K513" t="s">
        <v>22</v>
      </c>
      <c r="L513" s="8">
        <v>1564030800</v>
      </c>
      <c r="M513">
        <v>1564894800</v>
      </c>
      <c r="N513" s="12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5">
        <f t="shared" si="28"/>
        <v>1.3931868131868133</v>
      </c>
      <c r="H514">
        <v>239</v>
      </c>
      <c r="I514" s="8">
        <f t="shared" si="29"/>
        <v>38</v>
      </c>
      <c r="J514" t="s">
        <v>21</v>
      </c>
      <c r="K514" t="s">
        <v>22</v>
      </c>
      <c r="L514" s="8">
        <v>1404536400</v>
      </c>
      <c r="M514">
        <v>1404622800</v>
      </c>
      <c r="N514" s="12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5">
        <f t="shared" ref="G515:G578" si="32">E515/D515</f>
        <v>0.39277108433734942</v>
      </c>
      <c r="H515">
        <v>35</v>
      </c>
      <c r="I515" s="8">
        <f t="shared" ref="I515:I578" si="33">ROUND(IF(H515 &gt; 0, D515/H515, 0),0)</f>
        <v>237</v>
      </c>
      <c r="J515" t="s">
        <v>21</v>
      </c>
      <c r="K515" t="s">
        <v>22</v>
      </c>
      <c r="L515" s="8">
        <v>1284008400</v>
      </c>
      <c r="M515">
        <v>1284181200</v>
      </c>
      <c r="N515" s="12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5">
        <f t="shared" si="32"/>
        <v>0.22439077144917088</v>
      </c>
      <c r="H516">
        <v>528</v>
      </c>
      <c r="I516" s="8">
        <f t="shared" si="33"/>
        <v>263</v>
      </c>
      <c r="J516" t="s">
        <v>98</v>
      </c>
      <c r="K516" t="s">
        <v>99</v>
      </c>
      <c r="L516" s="8">
        <v>1386309600</v>
      </c>
      <c r="M516">
        <v>1386741600</v>
      </c>
      <c r="N516" s="12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5">
        <f t="shared" si="32"/>
        <v>0.55779069767441858</v>
      </c>
      <c r="H517">
        <v>133</v>
      </c>
      <c r="I517" s="8">
        <f t="shared" si="33"/>
        <v>65</v>
      </c>
      <c r="J517" t="s">
        <v>15</v>
      </c>
      <c r="K517" t="s">
        <v>16</v>
      </c>
      <c r="L517" s="8">
        <v>1324620000</v>
      </c>
      <c r="M517">
        <v>1324792800</v>
      </c>
      <c r="N517" s="12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5">
        <f t="shared" si="32"/>
        <v>0.42523125996810207</v>
      </c>
      <c r="H518">
        <v>846</v>
      </c>
      <c r="I518" s="8">
        <f t="shared" si="33"/>
        <v>148</v>
      </c>
      <c r="J518" t="s">
        <v>21</v>
      </c>
      <c r="K518" t="s">
        <v>22</v>
      </c>
      <c r="L518" s="8">
        <v>1281070800</v>
      </c>
      <c r="M518">
        <v>1284354000</v>
      </c>
      <c r="N518" s="12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5">
        <f t="shared" si="32"/>
        <v>1.1200000000000001</v>
      </c>
      <c r="H519">
        <v>78</v>
      </c>
      <c r="I519" s="8">
        <f t="shared" si="33"/>
        <v>76</v>
      </c>
      <c r="J519" t="s">
        <v>21</v>
      </c>
      <c r="K519" t="s">
        <v>22</v>
      </c>
      <c r="L519" s="8">
        <v>1493960400</v>
      </c>
      <c r="M519">
        <v>1494392400</v>
      </c>
      <c r="N519" s="12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5">
        <f t="shared" si="32"/>
        <v>7.0681818181818179E-2</v>
      </c>
      <c r="H520">
        <v>10</v>
      </c>
      <c r="I520" s="8">
        <f t="shared" si="33"/>
        <v>880</v>
      </c>
      <c r="J520" t="s">
        <v>21</v>
      </c>
      <c r="K520" t="s">
        <v>22</v>
      </c>
      <c r="L520" s="8">
        <v>1519365600</v>
      </c>
      <c r="M520">
        <v>1519538400</v>
      </c>
      <c r="N520" s="12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5">
        <f t="shared" si="32"/>
        <v>1.0174563871693867</v>
      </c>
      <c r="H521">
        <v>1773</v>
      </c>
      <c r="I521" s="8">
        <f t="shared" si="33"/>
        <v>100</v>
      </c>
      <c r="J521" t="s">
        <v>21</v>
      </c>
      <c r="K521" t="s">
        <v>22</v>
      </c>
      <c r="L521" s="8">
        <v>1420696800</v>
      </c>
      <c r="M521">
        <v>1421906400</v>
      </c>
      <c r="N521" s="12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5">
        <f t="shared" si="32"/>
        <v>4.2575000000000003</v>
      </c>
      <c r="H522">
        <v>32</v>
      </c>
      <c r="I522" s="8">
        <f t="shared" si="33"/>
        <v>25</v>
      </c>
      <c r="J522" t="s">
        <v>21</v>
      </c>
      <c r="K522" t="s">
        <v>22</v>
      </c>
      <c r="L522" s="8">
        <v>1555650000</v>
      </c>
      <c r="M522">
        <v>1555909200</v>
      </c>
      <c r="N522" s="12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5">
        <f t="shared" si="32"/>
        <v>1.4553947368421052</v>
      </c>
      <c r="H523">
        <v>369</v>
      </c>
      <c r="I523" s="8">
        <f t="shared" si="33"/>
        <v>21</v>
      </c>
      <c r="J523" t="s">
        <v>21</v>
      </c>
      <c r="K523" t="s">
        <v>22</v>
      </c>
      <c r="L523" s="8">
        <v>1471928400</v>
      </c>
      <c r="M523">
        <v>1472446800</v>
      </c>
      <c r="N523" s="12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5">
        <f t="shared" si="32"/>
        <v>0.32453465346534655</v>
      </c>
      <c r="H524">
        <v>191</v>
      </c>
      <c r="I524" s="8">
        <f t="shared" si="33"/>
        <v>264</v>
      </c>
      <c r="J524" t="s">
        <v>21</v>
      </c>
      <c r="K524" t="s">
        <v>22</v>
      </c>
      <c r="L524" s="8">
        <v>1341291600</v>
      </c>
      <c r="M524">
        <v>1342328400</v>
      </c>
      <c r="N524" s="12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5">
        <f t="shared" si="32"/>
        <v>7.003333333333333</v>
      </c>
      <c r="H525">
        <v>89</v>
      </c>
      <c r="I525" s="8">
        <f t="shared" si="33"/>
        <v>10</v>
      </c>
      <c r="J525" t="s">
        <v>21</v>
      </c>
      <c r="K525" t="s">
        <v>22</v>
      </c>
      <c r="L525" s="8">
        <v>1267682400</v>
      </c>
      <c r="M525">
        <v>1268114400</v>
      </c>
      <c r="N525" s="12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5">
        <f t="shared" si="32"/>
        <v>0.83904860392967939</v>
      </c>
      <c r="H526">
        <v>1979</v>
      </c>
      <c r="I526" s="8">
        <f t="shared" si="33"/>
        <v>49</v>
      </c>
      <c r="J526" t="s">
        <v>21</v>
      </c>
      <c r="K526" t="s">
        <v>22</v>
      </c>
      <c r="L526" s="8">
        <v>1272258000</v>
      </c>
      <c r="M526">
        <v>1273381200</v>
      </c>
      <c r="N526" s="12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5">
        <f t="shared" si="32"/>
        <v>0.84190476190476193</v>
      </c>
      <c r="H527">
        <v>63</v>
      </c>
      <c r="I527" s="8">
        <f t="shared" si="33"/>
        <v>33</v>
      </c>
      <c r="J527" t="s">
        <v>21</v>
      </c>
      <c r="K527" t="s">
        <v>22</v>
      </c>
      <c r="L527" s="8">
        <v>1290492000</v>
      </c>
      <c r="M527">
        <v>1290837600</v>
      </c>
      <c r="N527" s="12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5">
        <f t="shared" si="32"/>
        <v>1.5595180722891566</v>
      </c>
      <c r="H528">
        <v>147</v>
      </c>
      <c r="I528" s="8">
        <f t="shared" si="33"/>
        <v>56</v>
      </c>
      <c r="J528" t="s">
        <v>21</v>
      </c>
      <c r="K528" t="s">
        <v>22</v>
      </c>
      <c r="L528" s="8">
        <v>1451109600</v>
      </c>
      <c r="M528">
        <v>1454306400</v>
      </c>
      <c r="N528" s="12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5">
        <f t="shared" si="32"/>
        <v>0.99619450317124736</v>
      </c>
      <c r="H529">
        <v>6080</v>
      </c>
      <c r="I529" s="8">
        <f t="shared" si="33"/>
        <v>31</v>
      </c>
      <c r="J529" t="s">
        <v>15</v>
      </c>
      <c r="K529" t="s">
        <v>16</v>
      </c>
      <c r="L529" s="8">
        <v>1454652000</v>
      </c>
      <c r="M529">
        <v>1457762400</v>
      </c>
      <c r="N529" s="12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5">
        <f t="shared" si="32"/>
        <v>0.80300000000000005</v>
      </c>
      <c r="H530">
        <v>80</v>
      </c>
      <c r="I530" s="8">
        <f t="shared" si="33"/>
        <v>113</v>
      </c>
      <c r="J530" t="s">
        <v>40</v>
      </c>
      <c r="K530" t="s">
        <v>41</v>
      </c>
      <c r="L530" s="8">
        <v>1385186400</v>
      </c>
      <c r="M530">
        <v>1389074400</v>
      </c>
      <c r="N530" s="12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5">
        <f t="shared" si="32"/>
        <v>0.11254901960784314</v>
      </c>
      <c r="H531">
        <v>9</v>
      </c>
      <c r="I531" s="8">
        <f t="shared" si="33"/>
        <v>567</v>
      </c>
      <c r="J531" t="s">
        <v>21</v>
      </c>
      <c r="K531" t="s">
        <v>22</v>
      </c>
      <c r="L531" s="8">
        <v>1399698000</v>
      </c>
      <c r="M531">
        <v>1402117200</v>
      </c>
      <c r="N531" s="12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5">
        <f t="shared" si="32"/>
        <v>0.91740952380952379</v>
      </c>
      <c r="H532">
        <v>1784</v>
      </c>
      <c r="I532" s="8">
        <f t="shared" si="33"/>
        <v>59</v>
      </c>
      <c r="J532" t="s">
        <v>21</v>
      </c>
      <c r="K532" t="s">
        <v>22</v>
      </c>
      <c r="L532" s="8">
        <v>1283230800</v>
      </c>
      <c r="M532">
        <v>1284440400</v>
      </c>
      <c r="N532" s="12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5">
        <f t="shared" si="32"/>
        <v>0.95521156936261387</v>
      </c>
      <c r="H533">
        <v>3640</v>
      </c>
      <c r="I533" s="8">
        <f t="shared" si="33"/>
        <v>51</v>
      </c>
      <c r="J533" t="s">
        <v>98</v>
      </c>
      <c r="K533" t="s">
        <v>99</v>
      </c>
      <c r="L533" s="8">
        <v>1384149600</v>
      </c>
      <c r="M533">
        <v>1388988000</v>
      </c>
      <c r="N533" s="12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5">
        <f t="shared" si="32"/>
        <v>5.0287499999999996</v>
      </c>
      <c r="H534">
        <v>126</v>
      </c>
      <c r="I534" s="8">
        <f t="shared" si="33"/>
        <v>13</v>
      </c>
      <c r="J534" t="s">
        <v>15</v>
      </c>
      <c r="K534" t="s">
        <v>16</v>
      </c>
      <c r="L534" s="8">
        <v>1516860000</v>
      </c>
      <c r="M534">
        <v>1516946400</v>
      </c>
      <c r="N534" s="12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5">
        <f t="shared" si="32"/>
        <v>1.5924394463667819</v>
      </c>
      <c r="H535">
        <v>2218</v>
      </c>
      <c r="I535" s="8">
        <f t="shared" si="33"/>
        <v>52</v>
      </c>
      <c r="J535" t="s">
        <v>40</v>
      </c>
      <c r="K535" t="s">
        <v>41</v>
      </c>
      <c r="L535" s="8">
        <v>1374642000</v>
      </c>
      <c r="M535">
        <v>1377752400</v>
      </c>
      <c r="N535" s="12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5">
        <f t="shared" si="32"/>
        <v>0.15022446689113356</v>
      </c>
      <c r="H536">
        <v>243</v>
      </c>
      <c r="I536" s="8">
        <f t="shared" si="33"/>
        <v>367</v>
      </c>
      <c r="J536" t="s">
        <v>21</v>
      </c>
      <c r="K536" t="s">
        <v>22</v>
      </c>
      <c r="L536" s="8">
        <v>1534482000</v>
      </c>
      <c r="M536">
        <v>1534568400</v>
      </c>
      <c r="N536" s="12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5">
        <f t="shared" si="32"/>
        <v>4.820384615384615</v>
      </c>
      <c r="H537">
        <v>202</v>
      </c>
      <c r="I537" s="8">
        <f t="shared" si="33"/>
        <v>13</v>
      </c>
      <c r="J537" t="s">
        <v>107</v>
      </c>
      <c r="K537" t="s">
        <v>108</v>
      </c>
      <c r="L537" s="8">
        <v>1528434000</v>
      </c>
      <c r="M537">
        <v>1528606800</v>
      </c>
      <c r="N537" s="12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5">
        <f t="shared" si="32"/>
        <v>1.4996938775510205</v>
      </c>
      <c r="H538">
        <v>140</v>
      </c>
      <c r="I538" s="8">
        <f t="shared" si="33"/>
        <v>70</v>
      </c>
      <c r="J538" t="s">
        <v>107</v>
      </c>
      <c r="K538" t="s">
        <v>108</v>
      </c>
      <c r="L538" s="8">
        <v>1282626000</v>
      </c>
      <c r="M538">
        <v>1284872400</v>
      </c>
      <c r="N538" s="12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5">
        <f t="shared" si="32"/>
        <v>1.1722156398104266</v>
      </c>
      <c r="H539">
        <v>1052</v>
      </c>
      <c r="I539" s="8">
        <f t="shared" si="33"/>
        <v>80</v>
      </c>
      <c r="J539" t="s">
        <v>36</v>
      </c>
      <c r="K539" t="s">
        <v>37</v>
      </c>
      <c r="L539" s="8">
        <v>1535605200</v>
      </c>
      <c r="M539">
        <v>1537592400</v>
      </c>
      <c r="N539" s="12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5">
        <f t="shared" si="32"/>
        <v>0.37695968274950431</v>
      </c>
      <c r="H540">
        <v>1296</v>
      </c>
      <c r="I540" s="8">
        <f t="shared" si="33"/>
        <v>117</v>
      </c>
      <c r="J540" t="s">
        <v>21</v>
      </c>
      <c r="K540" t="s">
        <v>22</v>
      </c>
      <c r="L540" s="8">
        <v>1379826000</v>
      </c>
      <c r="M540">
        <v>1381208400</v>
      </c>
      <c r="N540" s="12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5">
        <f t="shared" si="32"/>
        <v>0.72653061224489801</v>
      </c>
      <c r="H541">
        <v>77</v>
      </c>
      <c r="I541" s="8">
        <f t="shared" si="33"/>
        <v>127</v>
      </c>
      <c r="J541" t="s">
        <v>21</v>
      </c>
      <c r="K541" t="s">
        <v>22</v>
      </c>
      <c r="L541" s="8">
        <v>1561957200</v>
      </c>
      <c r="M541">
        <v>1562475600</v>
      </c>
      <c r="N541" s="12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5">
        <f t="shared" si="32"/>
        <v>2.6598113207547169</v>
      </c>
      <c r="H542">
        <v>247</v>
      </c>
      <c r="I542" s="8">
        <f t="shared" si="33"/>
        <v>21</v>
      </c>
      <c r="J542" t="s">
        <v>21</v>
      </c>
      <c r="K542" t="s">
        <v>22</v>
      </c>
      <c r="L542" s="8">
        <v>1525496400</v>
      </c>
      <c r="M542">
        <v>1527397200</v>
      </c>
      <c r="N542" s="12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5">
        <f t="shared" si="32"/>
        <v>0.24205617977528091</v>
      </c>
      <c r="H543">
        <v>395</v>
      </c>
      <c r="I543" s="8">
        <f t="shared" si="33"/>
        <v>451</v>
      </c>
      <c r="J543" t="s">
        <v>107</v>
      </c>
      <c r="K543" t="s">
        <v>108</v>
      </c>
      <c r="L543" s="8">
        <v>1433912400</v>
      </c>
      <c r="M543">
        <v>1436158800</v>
      </c>
      <c r="N543" s="12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5">
        <f t="shared" si="32"/>
        <v>2.5064935064935064E-2</v>
      </c>
      <c r="H544">
        <v>49</v>
      </c>
      <c r="I544" s="8">
        <f t="shared" si="33"/>
        <v>1571</v>
      </c>
      <c r="J544" t="s">
        <v>40</v>
      </c>
      <c r="K544" t="s">
        <v>41</v>
      </c>
      <c r="L544" s="8">
        <v>1453442400</v>
      </c>
      <c r="M544">
        <v>1456034400</v>
      </c>
      <c r="N544" s="12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5">
        <f t="shared" si="32"/>
        <v>0.1632979976442874</v>
      </c>
      <c r="H545">
        <v>180</v>
      </c>
      <c r="I545" s="8">
        <f t="shared" si="33"/>
        <v>472</v>
      </c>
      <c r="J545" t="s">
        <v>21</v>
      </c>
      <c r="K545" t="s">
        <v>22</v>
      </c>
      <c r="L545" s="8">
        <v>1378875600</v>
      </c>
      <c r="M545">
        <v>1380171600</v>
      </c>
      <c r="N545" s="12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5">
        <f t="shared" si="32"/>
        <v>2.7650000000000001</v>
      </c>
      <c r="H546">
        <v>84</v>
      </c>
      <c r="I546" s="8">
        <f t="shared" si="33"/>
        <v>33</v>
      </c>
      <c r="J546" t="s">
        <v>21</v>
      </c>
      <c r="K546" t="s">
        <v>22</v>
      </c>
      <c r="L546" s="8">
        <v>1452232800</v>
      </c>
      <c r="M546">
        <v>1453356000</v>
      </c>
      <c r="N546" s="12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5">
        <f t="shared" si="32"/>
        <v>0.88803571428571426</v>
      </c>
      <c r="H547">
        <v>2690</v>
      </c>
      <c r="I547" s="8">
        <f t="shared" si="33"/>
        <v>69</v>
      </c>
      <c r="J547" t="s">
        <v>21</v>
      </c>
      <c r="K547" t="s">
        <v>22</v>
      </c>
      <c r="L547" s="8">
        <v>1577253600</v>
      </c>
      <c r="M547">
        <v>1578981600</v>
      </c>
      <c r="N547" s="12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5">
        <f t="shared" si="32"/>
        <v>1.6357142857142857</v>
      </c>
      <c r="H548">
        <v>88</v>
      </c>
      <c r="I548" s="8">
        <f t="shared" si="33"/>
        <v>48</v>
      </c>
      <c r="J548" t="s">
        <v>21</v>
      </c>
      <c r="K548" t="s">
        <v>22</v>
      </c>
      <c r="L548" s="8">
        <v>1537160400</v>
      </c>
      <c r="M548">
        <v>1537419600</v>
      </c>
      <c r="N548" s="12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5">
        <f t="shared" si="32"/>
        <v>9.69</v>
      </c>
      <c r="H549">
        <v>156</v>
      </c>
      <c r="I549" s="8">
        <f t="shared" si="33"/>
        <v>8</v>
      </c>
      <c r="J549" t="s">
        <v>21</v>
      </c>
      <c r="K549" t="s">
        <v>22</v>
      </c>
      <c r="L549" s="8">
        <v>1422165600</v>
      </c>
      <c r="M549">
        <v>1423202400</v>
      </c>
      <c r="N549" s="12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5">
        <f t="shared" si="32"/>
        <v>2.7091376701966716</v>
      </c>
      <c r="H550">
        <v>2985</v>
      </c>
      <c r="I550" s="8">
        <f t="shared" si="33"/>
        <v>22</v>
      </c>
      <c r="J550" t="s">
        <v>21</v>
      </c>
      <c r="K550" t="s">
        <v>22</v>
      </c>
      <c r="L550" s="8">
        <v>1459486800</v>
      </c>
      <c r="M550">
        <v>1460610000</v>
      </c>
      <c r="N550" s="12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5">
        <f t="shared" si="32"/>
        <v>2.8421355932203389</v>
      </c>
      <c r="H551">
        <v>762</v>
      </c>
      <c r="I551" s="8">
        <f t="shared" si="33"/>
        <v>39</v>
      </c>
      <c r="J551" t="s">
        <v>21</v>
      </c>
      <c r="K551" t="s">
        <v>22</v>
      </c>
      <c r="L551" s="8">
        <v>1369717200</v>
      </c>
      <c r="M551">
        <v>1370494800</v>
      </c>
      <c r="N551" s="12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5">
        <f t="shared" si="32"/>
        <v>0.04</v>
      </c>
      <c r="H552">
        <v>1</v>
      </c>
      <c r="I552" s="8">
        <f t="shared" si="33"/>
        <v>100</v>
      </c>
      <c r="J552" t="s">
        <v>98</v>
      </c>
      <c r="K552" t="s">
        <v>99</v>
      </c>
      <c r="L552" s="8">
        <v>1330495200</v>
      </c>
      <c r="M552">
        <v>1332306000</v>
      </c>
      <c r="N552" s="12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5">
        <f t="shared" si="32"/>
        <v>0.58632981676846196</v>
      </c>
      <c r="H553">
        <v>2779</v>
      </c>
      <c r="I553" s="8">
        <f t="shared" si="33"/>
        <v>65</v>
      </c>
      <c r="J553" t="s">
        <v>26</v>
      </c>
      <c r="K553" t="s">
        <v>27</v>
      </c>
      <c r="L553" s="8">
        <v>1419055200</v>
      </c>
      <c r="M553">
        <v>1422511200</v>
      </c>
      <c r="N553" s="12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5">
        <f t="shared" si="32"/>
        <v>0.98511111111111116</v>
      </c>
      <c r="H554">
        <v>92</v>
      </c>
      <c r="I554" s="8">
        <f t="shared" si="33"/>
        <v>98</v>
      </c>
      <c r="J554" t="s">
        <v>21</v>
      </c>
      <c r="K554" t="s">
        <v>22</v>
      </c>
      <c r="L554" s="8">
        <v>1480140000</v>
      </c>
      <c r="M554">
        <v>1480312800</v>
      </c>
      <c r="N554" s="12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5">
        <f t="shared" si="32"/>
        <v>0.43975381008206332</v>
      </c>
      <c r="H555">
        <v>1028</v>
      </c>
      <c r="I555" s="8">
        <f t="shared" si="33"/>
        <v>166</v>
      </c>
      <c r="J555" t="s">
        <v>21</v>
      </c>
      <c r="K555" t="s">
        <v>22</v>
      </c>
      <c r="L555" s="8">
        <v>1293948000</v>
      </c>
      <c r="M555">
        <v>1294034400</v>
      </c>
      <c r="N555" s="12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5">
        <f t="shared" si="32"/>
        <v>1.5166315789473683</v>
      </c>
      <c r="H556">
        <v>554</v>
      </c>
      <c r="I556" s="8">
        <f t="shared" si="33"/>
        <v>17</v>
      </c>
      <c r="J556" t="s">
        <v>15</v>
      </c>
      <c r="K556" t="s">
        <v>16</v>
      </c>
      <c r="L556" s="8">
        <v>1482127200</v>
      </c>
      <c r="M556">
        <v>1482645600</v>
      </c>
      <c r="N556" s="12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5">
        <f t="shared" si="32"/>
        <v>2.2363492063492063</v>
      </c>
      <c r="H557">
        <v>135</v>
      </c>
      <c r="I557" s="8">
        <f t="shared" si="33"/>
        <v>47</v>
      </c>
      <c r="J557" t="s">
        <v>36</v>
      </c>
      <c r="K557" t="s">
        <v>37</v>
      </c>
      <c r="L557" s="8">
        <v>1396414800</v>
      </c>
      <c r="M557">
        <v>1399093200</v>
      </c>
      <c r="N557" s="12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5">
        <f t="shared" si="32"/>
        <v>2.3975</v>
      </c>
      <c r="H558">
        <v>122</v>
      </c>
      <c r="I558" s="8">
        <f t="shared" si="33"/>
        <v>43</v>
      </c>
      <c r="J558" t="s">
        <v>21</v>
      </c>
      <c r="K558" t="s">
        <v>22</v>
      </c>
      <c r="L558" s="8">
        <v>1315285200</v>
      </c>
      <c r="M558">
        <v>1315890000</v>
      </c>
      <c r="N558" s="12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5">
        <f t="shared" si="32"/>
        <v>1.9933333333333334</v>
      </c>
      <c r="H559">
        <v>221</v>
      </c>
      <c r="I559" s="8">
        <f t="shared" si="33"/>
        <v>27</v>
      </c>
      <c r="J559" t="s">
        <v>21</v>
      </c>
      <c r="K559" t="s">
        <v>22</v>
      </c>
      <c r="L559" s="8">
        <v>1443762000</v>
      </c>
      <c r="M559">
        <v>1444021200</v>
      </c>
      <c r="N559" s="12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5">
        <f t="shared" si="32"/>
        <v>1.373448275862069</v>
      </c>
      <c r="H560">
        <v>126</v>
      </c>
      <c r="I560" s="8">
        <f t="shared" si="33"/>
        <v>46</v>
      </c>
      <c r="J560" t="s">
        <v>21</v>
      </c>
      <c r="K560" t="s">
        <v>22</v>
      </c>
      <c r="L560" s="8">
        <v>1456293600</v>
      </c>
      <c r="M560">
        <v>1460005200</v>
      </c>
      <c r="N560" s="12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5">
        <f t="shared" si="32"/>
        <v>1.009696106362773</v>
      </c>
      <c r="H561">
        <v>1022</v>
      </c>
      <c r="I561" s="8">
        <f t="shared" si="33"/>
        <v>103</v>
      </c>
      <c r="J561" t="s">
        <v>21</v>
      </c>
      <c r="K561" t="s">
        <v>22</v>
      </c>
      <c r="L561" s="8">
        <v>1470114000</v>
      </c>
      <c r="M561">
        <v>1470718800</v>
      </c>
      <c r="N561" s="12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5">
        <f t="shared" si="32"/>
        <v>7.9416000000000002</v>
      </c>
      <c r="H562">
        <v>3177</v>
      </c>
      <c r="I562" s="8">
        <f t="shared" si="33"/>
        <v>6</v>
      </c>
      <c r="J562" t="s">
        <v>21</v>
      </c>
      <c r="K562" t="s">
        <v>22</v>
      </c>
      <c r="L562" s="8">
        <v>1321596000</v>
      </c>
      <c r="M562">
        <v>1325052000</v>
      </c>
      <c r="N562" s="12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5">
        <f t="shared" si="32"/>
        <v>3.6970000000000001</v>
      </c>
      <c r="H563">
        <v>198</v>
      </c>
      <c r="I563" s="8">
        <f t="shared" si="33"/>
        <v>15</v>
      </c>
      <c r="J563" t="s">
        <v>98</v>
      </c>
      <c r="K563" t="s">
        <v>99</v>
      </c>
      <c r="L563" s="8">
        <v>1318827600</v>
      </c>
      <c r="M563">
        <v>1319000400</v>
      </c>
      <c r="N563" s="12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5">
        <f t="shared" si="32"/>
        <v>0.12818181818181817</v>
      </c>
      <c r="H564">
        <v>26</v>
      </c>
      <c r="I564" s="8">
        <f t="shared" si="33"/>
        <v>381</v>
      </c>
      <c r="J564" t="s">
        <v>98</v>
      </c>
      <c r="K564" t="s">
        <v>99</v>
      </c>
      <c r="L564" s="8">
        <v>1552366800</v>
      </c>
      <c r="M564">
        <v>1552539600</v>
      </c>
      <c r="N564" s="12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5">
        <f t="shared" si="32"/>
        <v>1.3802702702702703</v>
      </c>
      <c r="H565">
        <v>85</v>
      </c>
      <c r="I565" s="8">
        <f t="shared" si="33"/>
        <v>44</v>
      </c>
      <c r="J565" t="s">
        <v>26</v>
      </c>
      <c r="K565" t="s">
        <v>27</v>
      </c>
      <c r="L565" s="8">
        <v>1542088800</v>
      </c>
      <c r="M565">
        <v>1543816800</v>
      </c>
      <c r="N565" s="12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5">
        <f t="shared" si="32"/>
        <v>0.83813278008298753</v>
      </c>
      <c r="H566">
        <v>1790</v>
      </c>
      <c r="I566" s="8">
        <f t="shared" si="33"/>
        <v>94</v>
      </c>
      <c r="J566" t="s">
        <v>21</v>
      </c>
      <c r="K566" t="s">
        <v>22</v>
      </c>
      <c r="L566" s="8">
        <v>1426395600</v>
      </c>
      <c r="M566">
        <v>1427086800</v>
      </c>
      <c r="N566" s="12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5">
        <f t="shared" si="32"/>
        <v>2.0460063224446787</v>
      </c>
      <c r="H567">
        <v>3596</v>
      </c>
      <c r="I567" s="8">
        <f t="shared" si="33"/>
        <v>26</v>
      </c>
      <c r="J567" t="s">
        <v>21</v>
      </c>
      <c r="K567" t="s">
        <v>22</v>
      </c>
      <c r="L567" s="8">
        <v>1321336800</v>
      </c>
      <c r="M567">
        <v>1323064800</v>
      </c>
      <c r="N567" s="12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5">
        <f t="shared" si="32"/>
        <v>0.44344086021505374</v>
      </c>
      <c r="H568">
        <v>37</v>
      </c>
      <c r="I568" s="8">
        <f t="shared" si="33"/>
        <v>251</v>
      </c>
      <c r="J568" t="s">
        <v>21</v>
      </c>
      <c r="K568" t="s">
        <v>22</v>
      </c>
      <c r="L568" s="8">
        <v>1456293600</v>
      </c>
      <c r="M568">
        <v>1458277200</v>
      </c>
      <c r="N568" s="12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5">
        <f t="shared" si="32"/>
        <v>2.1860294117647059</v>
      </c>
      <c r="H569">
        <v>244</v>
      </c>
      <c r="I569" s="8">
        <f t="shared" si="33"/>
        <v>28</v>
      </c>
      <c r="J569" t="s">
        <v>21</v>
      </c>
      <c r="K569" t="s">
        <v>22</v>
      </c>
      <c r="L569" s="8">
        <v>1404968400</v>
      </c>
      <c r="M569">
        <v>1405141200</v>
      </c>
      <c r="N569" s="12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5">
        <f t="shared" si="32"/>
        <v>1.8603314917127072</v>
      </c>
      <c r="H570">
        <v>5180</v>
      </c>
      <c r="I570" s="8">
        <f t="shared" si="33"/>
        <v>14</v>
      </c>
      <c r="J570" t="s">
        <v>21</v>
      </c>
      <c r="K570" t="s">
        <v>22</v>
      </c>
      <c r="L570" s="8">
        <v>1279170000</v>
      </c>
      <c r="M570">
        <v>1283058000</v>
      </c>
      <c r="N570" s="12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5">
        <f t="shared" si="32"/>
        <v>2.3733830845771142</v>
      </c>
      <c r="H571">
        <v>589</v>
      </c>
      <c r="I571" s="8">
        <f t="shared" si="33"/>
        <v>34</v>
      </c>
      <c r="J571" t="s">
        <v>107</v>
      </c>
      <c r="K571" t="s">
        <v>108</v>
      </c>
      <c r="L571" s="8">
        <v>1294725600</v>
      </c>
      <c r="M571">
        <v>1295762400</v>
      </c>
      <c r="N571" s="12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5">
        <f t="shared" si="32"/>
        <v>3.0565384615384614</v>
      </c>
      <c r="H572">
        <v>2725</v>
      </c>
      <c r="I572" s="8">
        <f t="shared" si="33"/>
        <v>11</v>
      </c>
      <c r="J572" t="s">
        <v>21</v>
      </c>
      <c r="K572" t="s">
        <v>22</v>
      </c>
      <c r="L572" s="8">
        <v>1419055200</v>
      </c>
      <c r="M572">
        <v>1419573600</v>
      </c>
      <c r="N572" s="12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5">
        <f t="shared" si="32"/>
        <v>0.94142857142857139</v>
      </c>
      <c r="H573">
        <v>35</v>
      </c>
      <c r="I573" s="8">
        <f t="shared" si="33"/>
        <v>100</v>
      </c>
      <c r="J573" t="s">
        <v>107</v>
      </c>
      <c r="K573" t="s">
        <v>108</v>
      </c>
      <c r="L573" s="8">
        <v>1434690000</v>
      </c>
      <c r="M573">
        <v>1438750800</v>
      </c>
      <c r="N573" s="12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5">
        <f t="shared" si="32"/>
        <v>0.54400000000000004</v>
      </c>
      <c r="H574">
        <v>94</v>
      </c>
      <c r="I574" s="8">
        <f t="shared" si="33"/>
        <v>96</v>
      </c>
      <c r="J574" t="s">
        <v>21</v>
      </c>
      <c r="K574" t="s">
        <v>22</v>
      </c>
      <c r="L574" s="8">
        <v>1443416400</v>
      </c>
      <c r="M574">
        <v>1444798800</v>
      </c>
      <c r="N574" s="12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5">
        <f t="shared" si="32"/>
        <v>1.1188059701492536</v>
      </c>
      <c r="H575">
        <v>300</v>
      </c>
      <c r="I575" s="8">
        <f t="shared" si="33"/>
        <v>22</v>
      </c>
      <c r="J575" t="s">
        <v>21</v>
      </c>
      <c r="K575" t="s">
        <v>22</v>
      </c>
      <c r="L575" s="8">
        <v>1399006800</v>
      </c>
      <c r="M575">
        <v>1399179600</v>
      </c>
      <c r="N575" s="12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5">
        <f t="shared" si="32"/>
        <v>3.6914814814814814</v>
      </c>
      <c r="H576">
        <v>144</v>
      </c>
      <c r="I576" s="8">
        <f t="shared" si="33"/>
        <v>19</v>
      </c>
      <c r="J576" t="s">
        <v>21</v>
      </c>
      <c r="K576" t="s">
        <v>22</v>
      </c>
      <c r="L576" s="8">
        <v>1575698400</v>
      </c>
      <c r="M576">
        <v>1576562400</v>
      </c>
      <c r="N576" s="12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5">
        <f t="shared" si="32"/>
        <v>0.62930372148859548</v>
      </c>
      <c r="H577">
        <v>558</v>
      </c>
      <c r="I577" s="8">
        <f t="shared" si="33"/>
        <v>149</v>
      </c>
      <c r="J577" t="s">
        <v>21</v>
      </c>
      <c r="K577" t="s">
        <v>22</v>
      </c>
      <c r="L577" s="8">
        <v>1400562000</v>
      </c>
      <c r="M577">
        <v>1400821200</v>
      </c>
      <c r="N577" s="12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5">
        <f t="shared" si="32"/>
        <v>0.6492783505154639</v>
      </c>
      <c r="H578">
        <v>64</v>
      </c>
      <c r="I578" s="8">
        <f t="shared" si="33"/>
        <v>152</v>
      </c>
      <c r="J578" t="s">
        <v>21</v>
      </c>
      <c r="K578" t="s">
        <v>22</v>
      </c>
      <c r="L578" s="8">
        <v>1509512400</v>
      </c>
      <c r="M578">
        <v>1510984800</v>
      </c>
      <c r="N578" s="12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5">
        <f t="shared" ref="G579:G642" si="36">E579/D579</f>
        <v>0.18853658536585366</v>
      </c>
      <c r="H579">
        <v>37</v>
      </c>
      <c r="I579" s="8">
        <f t="shared" ref="I579:I642" si="37">ROUND(IF(H579 &gt; 0, D579/H579, 0),0)</f>
        <v>222</v>
      </c>
      <c r="J579" t="s">
        <v>21</v>
      </c>
      <c r="K579" t="s">
        <v>22</v>
      </c>
      <c r="L579" s="8">
        <v>1299823200</v>
      </c>
      <c r="M579">
        <v>1302066000</v>
      </c>
      <c r="N579" s="12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5">
        <f t="shared" si="36"/>
        <v>0.1675440414507772</v>
      </c>
      <c r="H580">
        <v>245</v>
      </c>
      <c r="I580" s="8">
        <f t="shared" si="37"/>
        <v>394</v>
      </c>
      <c r="J580" t="s">
        <v>21</v>
      </c>
      <c r="K580" t="s">
        <v>22</v>
      </c>
      <c r="L580" s="8">
        <v>1322719200</v>
      </c>
      <c r="M580">
        <v>1322978400</v>
      </c>
      <c r="N580" s="12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5">
        <f t="shared" si="36"/>
        <v>1.0111290322580646</v>
      </c>
      <c r="H581">
        <v>87</v>
      </c>
      <c r="I581" s="8">
        <f t="shared" si="37"/>
        <v>71</v>
      </c>
      <c r="J581" t="s">
        <v>21</v>
      </c>
      <c r="K581" t="s">
        <v>22</v>
      </c>
      <c r="L581" s="8">
        <v>1312693200</v>
      </c>
      <c r="M581">
        <v>1313730000</v>
      </c>
      <c r="N581" s="12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5">
        <f t="shared" si="36"/>
        <v>3.4150228310502282</v>
      </c>
      <c r="H582">
        <v>3116</v>
      </c>
      <c r="I582" s="8">
        <f t="shared" si="37"/>
        <v>14</v>
      </c>
      <c r="J582" t="s">
        <v>21</v>
      </c>
      <c r="K582" t="s">
        <v>22</v>
      </c>
      <c r="L582" s="8">
        <v>1393394400</v>
      </c>
      <c r="M582">
        <v>1394085600</v>
      </c>
      <c r="N582" s="12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5">
        <f t="shared" si="36"/>
        <v>0.64016666666666666</v>
      </c>
      <c r="H583">
        <v>71</v>
      </c>
      <c r="I583" s="8">
        <f t="shared" si="37"/>
        <v>85</v>
      </c>
      <c r="J583" t="s">
        <v>21</v>
      </c>
      <c r="K583" t="s">
        <v>22</v>
      </c>
      <c r="L583" s="8">
        <v>1304053200</v>
      </c>
      <c r="M583">
        <v>1305349200</v>
      </c>
      <c r="N583" s="12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5">
        <f t="shared" si="36"/>
        <v>0.5208045977011494</v>
      </c>
      <c r="H584">
        <v>42</v>
      </c>
      <c r="I584" s="8">
        <f t="shared" si="37"/>
        <v>207</v>
      </c>
      <c r="J584" t="s">
        <v>21</v>
      </c>
      <c r="K584" t="s">
        <v>22</v>
      </c>
      <c r="L584" s="8">
        <v>1433912400</v>
      </c>
      <c r="M584">
        <v>1434344400</v>
      </c>
      <c r="N584" s="12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5">
        <f t="shared" si="36"/>
        <v>3.2240211640211642</v>
      </c>
      <c r="H585">
        <v>909</v>
      </c>
      <c r="I585" s="8">
        <f t="shared" si="37"/>
        <v>21</v>
      </c>
      <c r="J585" t="s">
        <v>21</v>
      </c>
      <c r="K585" t="s">
        <v>22</v>
      </c>
      <c r="L585" s="8">
        <v>1329717600</v>
      </c>
      <c r="M585">
        <v>1331186400</v>
      </c>
      <c r="N585" s="12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5">
        <f t="shared" si="36"/>
        <v>1.1950810185185186</v>
      </c>
      <c r="H586">
        <v>1613</v>
      </c>
      <c r="I586" s="8">
        <f t="shared" si="37"/>
        <v>54</v>
      </c>
      <c r="J586" t="s">
        <v>21</v>
      </c>
      <c r="K586" t="s">
        <v>22</v>
      </c>
      <c r="L586" s="8">
        <v>1335330000</v>
      </c>
      <c r="M586">
        <v>1336539600</v>
      </c>
      <c r="N586" s="12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5">
        <f t="shared" si="36"/>
        <v>1.4679775280898877</v>
      </c>
      <c r="H587">
        <v>136</v>
      </c>
      <c r="I587" s="8">
        <f t="shared" si="37"/>
        <v>65</v>
      </c>
      <c r="J587" t="s">
        <v>21</v>
      </c>
      <c r="K587" t="s">
        <v>22</v>
      </c>
      <c r="L587" s="8">
        <v>1268888400</v>
      </c>
      <c r="M587">
        <v>1269752400</v>
      </c>
      <c r="N587" s="12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5">
        <f t="shared" si="36"/>
        <v>9.5057142857142853</v>
      </c>
      <c r="H588">
        <v>130</v>
      </c>
      <c r="I588" s="8">
        <f t="shared" si="37"/>
        <v>5</v>
      </c>
      <c r="J588" t="s">
        <v>21</v>
      </c>
      <c r="K588" t="s">
        <v>22</v>
      </c>
      <c r="L588" s="8">
        <v>1289973600</v>
      </c>
      <c r="M588">
        <v>1291615200</v>
      </c>
      <c r="N588" s="12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5">
        <f t="shared" si="36"/>
        <v>0.72893617021276591</v>
      </c>
      <c r="H589">
        <v>156</v>
      </c>
      <c r="I589" s="8">
        <f t="shared" si="37"/>
        <v>60</v>
      </c>
      <c r="J589" t="s">
        <v>15</v>
      </c>
      <c r="K589" t="s">
        <v>16</v>
      </c>
      <c r="L589" s="8">
        <v>1547877600</v>
      </c>
      <c r="M589">
        <v>1552366800</v>
      </c>
      <c r="N589" s="12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5">
        <f t="shared" si="36"/>
        <v>0.7900824873096447</v>
      </c>
      <c r="H590">
        <v>1368</v>
      </c>
      <c r="I590" s="8">
        <f t="shared" si="37"/>
        <v>115</v>
      </c>
      <c r="J590" t="s">
        <v>40</v>
      </c>
      <c r="K590" t="s">
        <v>41</v>
      </c>
      <c r="L590" s="8">
        <v>1269493200</v>
      </c>
      <c r="M590">
        <v>1272171600</v>
      </c>
      <c r="N590" s="12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5">
        <f t="shared" si="36"/>
        <v>0.64721518987341775</v>
      </c>
      <c r="H591">
        <v>102</v>
      </c>
      <c r="I591" s="8">
        <f t="shared" si="37"/>
        <v>77</v>
      </c>
      <c r="J591" t="s">
        <v>21</v>
      </c>
      <c r="K591" t="s">
        <v>22</v>
      </c>
      <c r="L591" s="8">
        <v>1436072400</v>
      </c>
      <c r="M591">
        <v>1436677200</v>
      </c>
      <c r="N591" s="12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5">
        <f t="shared" si="36"/>
        <v>0.82028169014084507</v>
      </c>
      <c r="H592">
        <v>86</v>
      </c>
      <c r="I592" s="8">
        <f t="shared" si="37"/>
        <v>83</v>
      </c>
      <c r="J592" t="s">
        <v>26</v>
      </c>
      <c r="K592" t="s">
        <v>27</v>
      </c>
      <c r="L592" s="8">
        <v>1419141600</v>
      </c>
      <c r="M592">
        <v>1420092000</v>
      </c>
      <c r="N592" s="12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5">
        <f t="shared" si="36"/>
        <v>10.376666666666667</v>
      </c>
      <c r="H593">
        <v>102</v>
      </c>
      <c r="I593" s="8">
        <f t="shared" si="37"/>
        <v>6</v>
      </c>
      <c r="J593" t="s">
        <v>21</v>
      </c>
      <c r="K593" t="s">
        <v>22</v>
      </c>
      <c r="L593" s="8">
        <v>1279083600</v>
      </c>
      <c r="M593">
        <v>1279947600</v>
      </c>
      <c r="N593" s="12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5">
        <f t="shared" si="36"/>
        <v>0.12910076530612244</v>
      </c>
      <c r="H594">
        <v>253</v>
      </c>
      <c r="I594" s="8">
        <f t="shared" si="37"/>
        <v>620</v>
      </c>
      <c r="J594" t="s">
        <v>21</v>
      </c>
      <c r="K594" t="s">
        <v>22</v>
      </c>
      <c r="L594" s="8">
        <v>1401426000</v>
      </c>
      <c r="M594">
        <v>1402203600</v>
      </c>
      <c r="N594" s="12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5">
        <f t="shared" si="36"/>
        <v>1.5484210526315789</v>
      </c>
      <c r="H595">
        <v>4006</v>
      </c>
      <c r="I595" s="8">
        <f t="shared" si="37"/>
        <v>30</v>
      </c>
      <c r="J595" t="s">
        <v>21</v>
      </c>
      <c r="K595" t="s">
        <v>22</v>
      </c>
      <c r="L595" s="8">
        <v>1395810000</v>
      </c>
      <c r="M595">
        <v>1396933200</v>
      </c>
      <c r="N595" s="12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5">
        <f t="shared" si="36"/>
        <v>7.0991735537190084E-2</v>
      </c>
      <c r="H596">
        <v>157</v>
      </c>
      <c r="I596" s="8">
        <f t="shared" si="37"/>
        <v>1002</v>
      </c>
      <c r="J596" t="s">
        <v>21</v>
      </c>
      <c r="K596" t="s">
        <v>22</v>
      </c>
      <c r="L596" s="8">
        <v>1467003600</v>
      </c>
      <c r="M596">
        <v>1467262800</v>
      </c>
      <c r="N596" s="12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5">
        <f t="shared" si="36"/>
        <v>2.0852773826458035</v>
      </c>
      <c r="H597">
        <v>1629</v>
      </c>
      <c r="I597" s="8">
        <f t="shared" si="37"/>
        <v>43</v>
      </c>
      <c r="J597" t="s">
        <v>21</v>
      </c>
      <c r="K597" t="s">
        <v>22</v>
      </c>
      <c r="L597" s="8">
        <v>1268715600</v>
      </c>
      <c r="M597">
        <v>1270530000</v>
      </c>
      <c r="N597" s="12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5">
        <f t="shared" si="36"/>
        <v>0.99683544303797467</v>
      </c>
      <c r="H598">
        <v>183</v>
      </c>
      <c r="I598" s="8">
        <f t="shared" si="37"/>
        <v>43</v>
      </c>
      <c r="J598" t="s">
        <v>21</v>
      </c>
      <c r="K598" t="s">
        <v>22</v>
      </c>
      <c r="L598" s="8">
        <v>1457157600</v>
      </c>
      <c r="M598">
        <v>1457762400</v>
      </c>
      <c r="N598" s="12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5">
        <f t="shared" si="36"/>
        <v>2.0159756097560977</v>
      </c>
      <c r="H599">
        <v>2188</v>
      </c>
      <c r="I599" s="8">
        <f t="shared" si="37"/>
        <v>34</v>
      </c>
      <c r="J599" t="s">
        <v>21</v>
      </c>
      <c r="K599" t="s">
        <v>22</v>
      </c>
      <c r="L599" s="8">
        <v>1573970400</v>
      </c>
      <c r="M599">
        <v>1575525600</v>
      </c>
      <c r="N599" s="12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5">
        <f t="shared" si="36"/>
        <v>1.6209032258064515</v>
      </c>
      <c r="H600">
        <v>2409</v>
      </c>
      <c r="I600" s="8">
        <f t="shared" si="37"/>
        <v>45</v>
      </c>
      <c r="J600" t="s">
        <v>107</v>
      </c>
      <c r="K600" t="s">
        <v>108</v>
      </c>
      <c r="L600" s="8">
        <v>1276578000</v>
      </c>
      <c r="M600">
        <v>1279083600</v>
      </c>
      <c r="N600" s="12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5">
        <f t="shared" si="36"/>
        <v>3.6436208125445471E-2</v>
      </c>
      <c r="H601">
        <v>82</v>
      </c>
      <c r="I601" s="8">
        <f t="shared" si="37"/>
        <v>1711</v>
      </c>
      <c r="J601" t="s">
        <v>36</v>
      </c>
      <c r="K601" t="s">
        <v>37</v>
      </c>
      <c r="L601" s="8">
        <v>1423720800</v>
      </c>
      <c r="M601">
        <v>1424412000</v>
      </c>
      <c r="N601" s="12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5">
        <f t="shared" si="36"/>
        <v>0.05</v>
      </c>
      <c r="H602">
        <v>1</v>
      </c>
      <c r="I602" s="8">
        <f t="shared" si="37"/>
        <v>100</v>
      </c>
      <c r="J602" t="s">
        <v>40</v>
      </c>
      <c r="K602" t="s">
        <v>41</v>
      </c>
      <c r="L602" s="8">
        <v>1375160400</v>
      </c>
      <c r="M602">
        <v>1376197200</v>
      </c>
      <c r="N602" s="12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5">
        <f t="shared" si="36"/>
        <v>2.0663492063492064</v>
      </c>
      <c r="H603">
        <v>194</v>
      </c>
      <c r="I603" s="8">
        <f t="shared" si="37"/>
        <v>32</v>
      </c>
      <c r="J603" t="s">
        <v>21</v>
      </c>
      <c r="K603" t="s">
        <v>22</v>
      </c>
      <c r="L603" s="8">
        <v>1401426000</v>
      </c>
      <c r="M603">
        <v>1402894800</v>
      </c>
      <c r="N603" s="12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5">
        <f t="shared" si="36"/>
        <v>1.2823628691983122</v>
      </c>
      <c r="H604">
        <v>1140</v>
      </c>
      <c r="I604" s="8">
        <f t="shared" si="37"/>
        <v>62</v>
      </c>
      <c r="J604" t="s">
        <v>21</v>
      </c>
      <c r="K604" t="s">
        <v>22</v>
      </c>
      <c r="L604" s="8">
        <v>1433480400</v>
      </c>
      <c r="M604">
        <v>1434430800</v>
      </c>
      <c r="N604" s="12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5">
        <f t="shared" si="36"/>
        <v>1.1966037735849056</v>
      </c>
      <c r="H605">
        <v>102</v>
      </c>
      <c r="I605" s="8">
        <f t="shared" si="37"/>
        <v>52</v>
      </c>
      <c r="J605" t="s">
        <v>21</v>
      </c>
      <c r="K605" t="s">
        <v>22</v>
      </c>
      <c r="L605" s="8">
        <v>1555563600</v>
      </c>
      <c r="M605">
        <v>1557896400</v>
      </c>
      <c r="N605" s="12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5">
        <f t="shared" si="36"/>
        <v>1.7073055242390078</v>
      </c>
      <c r="H606">
        <v>2857</v>
      </c>
      <c r="I606" s="8">
        <f t="shared" si="37"/>
        <v>31</v>
      </c>
      <c r="J606" t="s">
        <v>21</v>
      </c>
      <c r="K606" t="s">
        <v>22</v>
      </c>
      <c r="L606" s="8">
        <v>1295676000</v>
      </c>
      <c r="M606">
        <v>1297490400</v>
      </c>
      <c r="N606" s="12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5">
        <f t="shared" si="36"/>
        <v>1.8721212121212121</v>
      </c>
      <c r="H607">
        <v>107</v>
      </c>
      <c r="I607" s="8">
        <f t="shared" si="37"/>
        <v>31</v>
      </c>
      <c r="J607" t="s">
        <v>21</v>
      </c>
      <c r="K607" t="s">
        <v>22</v>
      </c>
      <c r="L607" s="8">
        <v>1443848400</v>
      </c>
      <c r="M607">
        <v>1447394400</v>
      </c>
      <c r="N607" s="12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5">
        <f t="shared" si="36"/>
        <v>1.8838235294117647</v>
      </c>
      <c r="H608">
        <v>160</v>
      </c>
      <c r="I608" s="8">
        <f t="shared" si="37"/>
        <v>21</v>
      </c>
      <c r="J608" t="s">
        <v>40</v>
      </c>
      <c r="K608" t="s">
        <v>41</v>
      </c>
      <c r="L608" s="8">
        <v>1457330400</v>
      </c>
      <c r="M608">
        <v>1458277200</v>
      </c>
      <c r="N608" s="12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5">
        <f t="shared" si="36"/>
        <v>1.3129869186046512</v>
      </c>
      <c r="H609">
        <v>2230</v>
      </c>
      <c r="I609" s="8">
        <f t="shared" si="37"/>
        <v>62</v>
      </c>
      <c r="J609" t="s">
        <v>21</v>
      </c>
      <c r="K609" t="s">
        <v>22</v>
      </c>
      <c r="L609" s="8">
        <v>1395550800</v>
      </c>
      <c r="M609">
        <v>1395723600</v>
      </c>
      <c r="N609" s="12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5">
        <f t="shared" si="36"/>
        <v>2.8397435897435899</v>
      </c>
      <c r="H610">
        <v>316</v>
      </c>
      <c r="I610" s="8">
        <f t="shared" si="37"/>
        <v>12</v>
      </c>
      <c r="J610" t="s">
        <v>21</v>
      </c>
      <c r="K610" t="s">
        <v>22</v>
      </c>
      <c r="L610" s="8">
        <v>1551852000</v>
      </c>
      <c r="M610">
        <v>1552197600</v>
      </c>
      <c r="N610" s="12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5">
        <f t="shared" si="36"/>
        <v>1.2041999999999999</v>
      </c>
      <c r="H611">
        <v>117</v>
      </c>
      <c r="I611" s="8">
        <f t="shared" si="37"/>
        <v>85</v>
      </c>
      <c r="J611" t="s">
        <v>21</v>
      </c>
      <c r="K611" t="s">
        <v>22</v>
      </c>
      <c r="L611" s="8">
        <v>1547618400</v>
      </c>
      <c r="M611">
        <v>1549087200</v>
      </c>
      <c r="N611" s="12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5">
        <f t="shared" si="36"/>
        <v>4.1905607476635511</v>
      </c>
      <c r="H612">
        <v>6406</v>
      </c>
      <c r="I612" s="8">
        <f t="shared" si="37"/>
        <v>7</v>
      </c>
      <c r="J612" t="s">
        <v>21</v>
      </c>
      <c r="K612" t="s">
        <v>22</v>
      </c>
      <c r="L612" s="8">
        <v>1355637600</v>
      </c>
      <c r="M612">
        <v>1356847200</v>
      </c>
      <c r="N612" s="12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5">
        <f t="shared" si="36"/>
        <v>0.13853658536585367</v>
      </c>
      <c r="H613">
        <v>15</v>
      </c>
      <c r="I613" s="8">
        <f t="shared" si="37"/>
        <v>547</v>
      </c>
      <c r="J613" t="s">
        <v>21</v>
      </c>
      <c r="K613" t="s">
        <v>22</v>
      </c>
      <c r="L613" s="8">
        <v>1374728400</v>
      </c>
      <c r="M613">
        <v>1375765200</v>
      </c>
      <c r="N613" s="12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5">
        <f t="shared" si="36"/>
        <v>1.3943548387096774</v>
      </c>
      <c r="H614">
        <v>192</v>
      </c>
      <c r="I614" s="8">
        <f t="shared" si="37"/>
        <v>32</v>
      </c>
      <c r="J614" t="s">
        <v>21</v>
      </c>
      <c r="K614" t="s">
        <v>22</v>
      </c>
      <c r="L614" s="8">
        <v>1287810000</v>
      </c>
      <c r="M614">
        <v>1289800800</v>
      </c>
      <c r="N614" s="12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5">
        <f t="shared" si="36"/>
        <v>1.74</v>
      </c>
      <c r="H615">
        <v>26</v>
      </c>
      <c r="I615" s="8">
        <f t="shared" si="37"/>
        <v>42</v>
      </c>
      <c r="J615" t="s">
        <v>15</v>
      </c>
      <c r="K615" t="s">
        <v>16</v>
      </c>
      <c r="L615" s="8">
        <v>1503723600</v>
      </c>
      <c r="M615">
        <v>1504501200</v>
      </c>
      <c r="N615" s="12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5">
        <f t="shared" si="36"/>
        <v>1.5549056603773586</v>
      </c>
      <c r="H616">
        <v>723</v>
      </c>
      <c r="I616" s="8">
        <f t="shared" si="37"/>
        <v>37</v>
      </c>
      <c r="J616" t="s">
        <v>21</v>
      </c>
      <c r="K616" t="s">
        <v>22</v>
      </c>
      <c r="L616" s="8">
        <v>1484114400</v>
      </c>
      <c r="M616">
        <v>1485669600</v>
      </c>
      <c r="N616" s="12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5">
        <f t="shared" si="36"/>
        <v>1.7044705882352942</v>
      </c>
      <c r="H617">
        <v>170</v>
      </c>
      <c r="I617" s="8">
        <f t="shared" si="37"/>
        <v>50</v>
      </c>
      <c r="J617" t="s">
        <v>107</v>
      </c>
      <c r="K617" t="s">
        <v>108</v>
      </c>
      <c r="L617" s="8">
        <v>1461906000</v>
      </c>
      <c r="M617">
        <v>1462770000</v>
      </c>
      <c r="N617" s="12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5">
        <f t="shared" si="36"/>
        <v>1.8951562500000001</v>
      </c>
      <c r="H618">
        <v>238</v>
      </c>
      <c r="I618" s="8">
        <f t="shared" si="37"/>
        <v>27</v>
      </c>
      <c r="J618" t="s">
        <v>40</v>
      </c>
      <c r="K618" t="s">
        <v>41</v>
      </c>
      <c r="L618" s="8">
        <v>1379653200</v>
      </c>
      <c r="M618">
        <v>1379739600</v>
      </c>
      <c r="N618" s="12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5">
        <f t="shared" si="36"/>
        <v>2.4971428571428573</v>
      </c>
      <c r="H619">
        <v>55</v>
      </c>
      <c r="I619" s="8">
        <f t="shared" si="37"/>
        <v>25</v>
      </c>
      <c r="J619" t="s">
        <v>21</v>
      </c>
      <c r="K619" t="s">
        <v>22</v>
      </c>
      <c r="L619" s="8">
        <v>1401858000</v>
      </c>
      <c r="M619">
        <v>1402722000</v>
      </c>
      <c r="N619" s="12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5">
        <f t="shared" si="36"/>
        <v>0.48860523665659616</v>
      </c>
      <c r="H620">
        <v>1198</v>
      </c>
      <c r="I620" s="8">
        <f t="shared" si="37"/>
        <v>166</v>
      </c>
      <c r="J620" t="s">
        <v>21</v>
      </c>
      <c r="K620" t="s">
        <v>22</v>
      </c>
      <c r="L620" s="8">
        <v>1367470800</v>
      </c>
      <c r="M620">
        <v>1369285200</v>
      </c>
      <c r="N620" s="12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5">
        <f t="shared" si="36"/>
        <v>0.28461970393057684</v>
      </c>
      <c r="H621">
        <v>648</v>
      </c>
      <c r="I621" s="8">
        <f t="shared" si="37"/>
        <v>302</v>
      </c>
      <c r="J621" t="s">
        <v>21</v>
      </c>
      <c r="K621" t="s">
        <v>22</v>
      </c>
      <c r="L621" s="8">
        <v>1304658000</v>
      </c>
      <c r="M621">
        <v>1304744400</v>
      </c>
      <c r="N621" s="12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5">
        <f t="shared" si="36"/>
        <v>2.6802325581395348</v>
      </c>
      <c r="H622">
        <v>128</v>
      </c>
      <c r="I622" s="8">
        <f t="shared" si="37"/>
        <v>34</v>
      </c>
      <c r="J622" t="s">
        <v>26</v>
      </c>
      <c r="K622" t="s">
        <v>27</v>
      </c>
      <c r="L622" s="8">
        <v>1467954000</v>
      </c>
      <c r="M622">
        <v>1468299600</v>
      </c>
      <c r="N622" s="12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5">
        <f t="shared" si="36"/>
        <v>6.1980078125000002</v>
      </c>
      <c r="H623">
        <v>2144</v>
      </c>
      <c r="I623" s="8">
        <f t="shared" si="37"/>
        <v>12</v>
      </c>
      <c r="J623" t="s">
        <v>21</v>
      </c>
      <c r="K623" t="s">
        <v>22</v>
      </c>
      <c r="L623" s="8">
        <v>1473742800</v>
      </c>
      <c r="M623">
        <v>1474174800</v>
      </c>
      <c r="N623" s="12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5">
        <f t="shared" si="36"/>
        <v>3.1301587301587303E-2</v>
      </c>
      <c r="H624">
        <v>64</v>
      </c>
      <c r="I624" s="8">
        <f t="shared" si="37"/>
        <v>2953</v>
      </c>
      <c r="J624" t="s">
        <v>21</v>
      </c>
      <c r="K624" t="s">
        <v>22</v>
      </c>
      <c r="L624" s="8">
        <v>1523768400</v>
      </c>
      <c r="M624">
        <v>1526014800</v>
      </c>
      <c r="N624" s="12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5">
        <f t="shared" si="36"/>
        <v>1.5992152704135738</v>
      </c>
      <c r="H625">
        <v>2693</v>
      </c>
      <c r="I625" s="8">
        <f t="shared" si="37"/>
        <v>35</v>
      </c>
      <c r="J625" t="s">
        <v>40</v>
      </c>
      <c r="K625" t="s">
        <v>41</v>
      </c>
      <c r="L625" s="8">
        <v>1437022800</v>
      </c>
      <c r="M625">
        <v>1437454800</v>
      </c>
      <c r="N625" s="12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5">
        <f t="shared" si="36"/>
        <v>2.793921568627451</v>
      </c>
      <c r="H626">
        <v>432</v>
      </c>
      <c r="I626" s="8">
        <f t="shared" si="37"/>
        <v>12</v>
      </c>
      <c r="J626" t="s">
        <v>21</v>
      </c>
      <c r="K626" t="s">
        <v>22</v>
      </c>
      <c r="L626" s="8">
        <v>1422165600</v>
      </c>
      <c r="M626">
        <v>1422684000</v>
      </c>
      <c r="N626" s="12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5">
        <f t="shared" si="36"/>
        <v>0.77373333333333338</v>
      </c>
      <c r="H627">
        <v>62</v>
      </c>
      <c r="I627" s="8">
        <f t="shared" si="37"/>
        <v>121</v>
      </c>
      <c r="J627" t="s">
        <v>21</v>
      </c>
      <c r="K627" t="s">
        <v>22</v>
      </c>
      <c r="L627" s="8">
        <v>1580104800</v>
      </c>
      <c r="M627">
        <v>1581314400</v>
      </c>
      <c r="N627" s="12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5">
        <f t="shared" si="36"/>
        <v>2.0632812500000002</v>
      </c>
      <c r="H628">
        <v>189</v>
      </c>
      <c r="I628" s="8">
        <f t="shared" si="37"/>
        <v>34</v>
      </c>
      <c r="J628" t="s">
        <v>21</v>
      </c>
      <c r="K628" t="s">
        <v>22</v>
      </c>
      <c r="L628" s="8">
        <v>1285650000</v>
      </c>
      <c r="M628">
        <v>1286427600</v>
      </c>
      <c r="N628" s="12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5">
        <f t="shared" si="36"/>
        <v>6.9424999999999999</v>
      </c>
      <c r="H629">
        <v>154</v>
      </c>
      <c r="I629" s="8">
        <f t="shared" si="37"/>
        <v>10</v>
      </c>
      <c r="J629" t="s">
        <v>40</v>
      </c>
      <c r="K629" t="s">
        <v>41</v>
      </c>
      <c r="L629" s="8">
        <v>1276664400</v>
      </c>
      <c r="M629">
        <v>1278738000</v>
      </c>
      <c r="N629" s="12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5">
        <f t="shared" si="36"/>
        <v>1.5178947368421052</v>
      </c>
      <c r="H630">
        <v>96</v>
      </c>
      <c r="I630" s="8">
        <f t="shared" si="37"/>
        <v>20</v>
      </c>
      <c r="J630" t="s">
        <v>21</v>
      </c>
      <c r="K630" t="s">
        <v>22</v>
      </c>
      <c r="L630" s="8">
        <v>1286168400</v>
      </c>
      <c r="M630">
        <v>1286427600</v>
      </c>
      <c r="N630" s="12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5">
        <f t="shared" si="36"/>
        <v>0.64582072176949945</v>
      </c>
      <c r="H631">
        <v>750</v>
      </c>
      <c r="I631" s="8">
        <f t="shared" si="37"/>
        <v>115</v>
      </c>
      <c r="J631" t="s">
        <v>21</v>
      </c>
      <c r="K631" t="s">
        <v>22</v>
      </c>
      <c r="L631" s="8">
        <v>1467781200</v>
      </c>
      <c r="M631">
        <v>1467954000</v>
      </c>
      <c r="N631" s="12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5">
        <f t="shared" si="36"/>
        <v>0.62873684210526315</v>
      </c>
      <c r="H632">
        <v>87</v>
      </c>
      <c r="I632" s="8">
        <f t="shared" si="37"/>
        <v>109</v>
      </c>
      <c r="J632" t="s">
        <v>21</v>
      </c>
      <c r="K632" t="s">
        <v>22</v>
      </c>
      <c r="L632" s="8">
        <v>1556686800</v>
      </c>
      <c r="M632">
        <v>1557637200</v>
      </c>
      <c r="N632" s="12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5">
        <f t="shared" si="36"/>
        <v>3.1039864864864866</v>
      </c>
      <c r="H633">
        <v>3063</v>
      </c>
      <c r="I633" s="8">
        <f t="shared" si="37"/>
        <v>19</v>
      </c>
      <c r="J633" t="s">
        <v>21</v>
      </c>
      <c r="K633" t="s">
        <v>22</v>
      </c>
      <c r="L633" s="8">
        <v>1553576400</v>
      </c>
      <c r="M633">
        <v>1553922000</v>
      </c>
      <c r="N633" s="12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5">
        <f t="shared" si="36"/>
        <v>0.42859916782246882</v>
      </c>
      <c r="H634">
        <v>278</v>
      </c>
      <c r="I634" s="8">
        <f t="shared" si="37"/>
        <v>259</v>
      </c>
      <c r="J634" t="s">
        <v>21</v>
      </c>
      <c r="K634" t="s">
        <v>22</v>
      </c>
      <c r="L634" s="8">
        <v>1414904400</v>
      </c>
      <c r="M634">
        <v>1416463200</v>
      </c>
      <c r="N634" s="12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5">
        <f t="shared" si="36"/>
        <v>0.83119402985074631</v>
      </c>
      <c r="H635">
        <v>105</v>
      </c>
      <c r="I635" s="8">
        <f t="shared" si="37"/>
        <v>64</v>
      </c>
      <c r="J635" t="s">
        <v>21</v>
      </c>
      <c r="K635" t="s">
        <v>22</v>
      </c>
      <c r="L635" s="8">
        <v>1446876000</v>
      </c>
      <c r="M635">
        <v>1447221600</v>
      </c>
      <c r="N635" s="12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5">
        <f t="shared" si="36"/>
        <v>0.78531302876480547</v>
      </c>
      <c r="H636">
        <v>1658</v>
      </c>
      <c r="I636" s="8">
        <f t="shared" si="37"/>
        <v>71</v>
      </c>
      <c r="J636" t="s">
        <v>21</v>
      </c>
      <c r="K636" t="s">
        <v>22</v>
      </c>
      <c r="L636" s="8">
        <v>1490418000</v>
      </c>
      <c r="M636">
        <v>1491627600</v>
      </c>
      <c r="N636" s="12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5">
        <f t="shared" si="36"/>
        <v>1.1409352517985611</v>
      </c>
      <c r="H637">
        <v>2266</v>
      </c>
      <c r="I637" s="8">
        <f t="shared" si="37"/>
        <v>61</v>
      </c>
      <c r="J637" t="s">
        <v>21</v>
      </c>
      <c r="K637" t="s">
        <v>22</v>
      </c>
      <c r="L637" s="8">
        <v>1360389600</v>
      </c>
      <c r="M637">
        <v>1363150800</v>
      </c>
      <c r="N637" s="12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5">
        <f t="shared" si="36"/>
        <v>0.64537683358624176</v>
      </c>
      <c r="H638">
        <v>2604</v>
      </c>
      <c r="I638" s="8">
        <f t="shared" si="37"/>
        <v>76</v>
      </c>
      <c r="J638" t="s">
        <v>36</v>
      </c>
      <c r="K638" t="s">
        <v>37</v>
      </c>
      <c r="L638" s="8">
        <v>1326866400</v>
      </c>
      <c r="M638">
        <v>1330754400</v>
      </c>
      <c r="N638" s="12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5">
        <f t="shared" si="36"/>
        <v>0.79411764705882348</v>
      </c>
      <c r="H639">
        <v>65</v>
      </c>
      <c r="I639" s="8">
        <f t="shared" si="37"/>
        <v>131</v>
      </c>
      <c r="J639" t="s">
        <v>21</v>
      </c>
      <c r="K639" t="s">
        <v>22</v>
      </c>
      <c r="L639" s="8">
        <v>1479103200</v>
      </c>
      <c r="M639">
        <v>1479794400</v>
      </c>
      <c r="N639" s="12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5">
        <f t="shared" si="36"/>
        <v>0.11419117647058824</v>
      </c>
      <c r="H640">
        <v>94</v>
      </c>
      <c r="I640" s="8">
        <f t="shared" si="37"/>
        <v>868</v>
      </c>
      <c r="J640" t="s">
        <v>21</v>
      </c>
      <c r="K640" t="s">
        <v>22</v>
      </c>
      <c r="L640" s="8">
        <v>1280206800</v>
      </c>
      <c r="M640">
        <v>1281243600</v>
      </c>
      <c r="N640" s="12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5">
        <f t="shared" si="36"/>
        <v>0.56186046511627907</v>
      </c>
      <c r="H641">
        <v>45</v>
      </c>
      <c r="I641" s="8">
        <f t="shared" si="37"/>
        <v>191</v>
      </c>
      <c r="J641" t="s">
        <v>21</v>
      </c>
      <c r="K641" t="s">
        <v>22</v>
      </c>
      <c r="L641" s="8">
        <v>1532754000</v>
      </c>
      <c r="M641">
        <v>1532754000</v>
      </c>
      <c r="N641" s="12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5">
        <f t="shared" si="36"/>
        <v>0.16501669449081802</v>
      </c>
      <c r="H642">
        <v>257</v>
      </c>
      <c r="I642" s="8">
        <f t="shared" si="37"/>
        <v>466</v>
      </c>
      <c r="J642" t="s">
        <v>21</v>
      </c>
      <c r="K642" t="s">
        <v>22</v>
      </c>
      <c r="L642" s="8">
        <v>1453096800</v>
      </c>
      <c r="M642">
        <v>1453356000</v>
      </c>
      <c r="N642" s="12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5">
        <f t="shared" ref="G643:G706" si="40">E643/D643</f>
        <v>1.1996808510638297</v>
      </c>
      <c r="H643">
        <v>194</v>
      </c>
      <c r="I643" s="8">
        <f t="shared" ref="I643:I706" si="41">ROUND(IF(H643 &gt; 0, D643/H643, 0),0)</f>
        <v>48</v>
      </c>
      <c r="J643" t="s">
        <v>98</v>
      </c>
      <c r="K643" t="s">
        <v>99</v>
      </c>
      <c r="L643" s="8">
        <v>1487570400</v>
      </c>
      <c r="M643">
        <v>1489986000</v>
      </c>
      <c r="N643" s="12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5">
        <f t="shared" si="40"/>
        <v>1.4545652173913044</v>
      </c>
      <c r="H644">
        <v>129</v>
      </c>
      <c r="I644" s="8">
        <f t="shared" si="41"/>
        <v>71</v>
      </c>
      <c r="J644" t="s">
        <v>15</v>
      </c>
      <c r="K644" t="s">
        <v>16</v>
      </c>
      <c r="L644" s="8">
        <v>1545026400</v>
      </c>
      <c r="M644">
        <v>1545804000</v>
      </c>
      <c r="N644" s="12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5">
        <f t="shared" si="40"/>
        <v>2.2138255033557046</v>
      </c>
      <c r="H645">
        <v>375</v>
      </c>
      <c r="I645" s="8">
        <f t="shared" si="41"/>
        <v>40</v>
      </c>
      <c r="J645" t="s">
        <v>21</v>
      </c>
      <c r="K645" t="s">
        <v>22</v>
      </c>
      <c r="L645" s="8">
        <v>1488348000</v>
      </c>
      <c r="M645">
        <v>1489899600</v>
      </c>
      <c r="N645" s="12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5">
        <f t="shared" si="40"/>
        <v>0.48396694214876035</v>
      </c>
      <c r="H646">
        <v>2928</v>
      </c>
      <c r="I646" s="8">
        <f t="shared" si="41"/>
        <v>58</v>
      </c>
      <c r="J646" t="s">
        <v>15</v>
      </c>
      <c r="K646" t="s">
        <v>16</v>
      </c>
      <c r="L646" s="8">
        <v>1545112800</v>
      </c>
      <c r="M646">
        <v>1546495200</v>
      </c>
      <c r="N646" s="12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5">
        <f t="shared" si="40"/>
        <v>0.92911504424778757</v>
      </c>
      <c r="H647">
        <v>4697</v>
      </c>
      <c r="I647" s="8">
        <f t="shared" si="41"/>
        <v>41</v>
      </c>
      <c r="J647" t="s">
        <v>21</v>
      </c>
      <c r="K647" t="s">
        <v>22</v>
      </c>
      <c r="L647" s="8">
        <v>1537938000</v>
      </c>
      <c r="M647">
        <v>1539752400</v>
      </c>
      <c r="N647" s="12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5">
        <f t="shared" si="40"/>
        <v>0.88599797365754818</v>
      </c>
      <c r="H648">
        <v>2915</v>
      </c>
      <c r="I648" s="8">
        <f t="shared" si="41"/>
        <v>34</v>
      </c>
      <c r="J648" t="s">
        <v>21</v>
      </c>
      <c r="K648" t="s">
        <v>22</v>
      </c>
      <c r="L648" s="8">
        <v>1363150800</v>
      </c>
      <c r="M648">
        <v>1364101200</v>
      </c>
      <c r="N648" s="12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5">
        <f t="shared" si="40"/>
        <v>0.41399999999999998</v>
      </c>
      <c r="H649">
        <v>18</v>
      </c>
      <c r="I649" s="8">
        <f t="shared" si="41"/>
        <v>250</v>
      </c>
      <c r="J649" t="s">
        <v>21</v>
      </c>
      <c r="K649" t="s">
        <v>22</v>
      </c>
      <c r="L649" s="8">
        <v>1523250000</v>
      </c>
      <c r="M649">
        <v>1525323600</v>
      </c>
      <c r="N649" s="12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5">
        <f t="shared" si="40"/>
        <v>0.63056795131845844</v>
      </c>
      <c r="H650">
        <v>723</v>
      </c>
      <c r="I650" s="8">
        <f t="shared" si="41"/>
        <v>136</v>
      </c>
      <c r="J650" t="s">
        <v>21</v>
      </c>
      <c r="K650" t="s">
        <v>22</v>
      </c>
      <c r="L650" s="8">
        <v>1499317200</v>
      </c>
      <c r="M650">
        <v>1500872400</v>
      </c>
      <c r="N650" s="12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5">
        <f t="shared" si="40"/>
        <v>0.48482333607230893</v>
      </c>
      <c r="H651">
        <v>602</v>
      </c>
      <c r="I651" s="8">
        <f t="shared" si="41"/>
        <v>202</v>
      </c>
      <c r="J651" t="s">
        <v>98</v>
      </c>
      <c r="K651" t="s">
        <v>99</v>
      </c>
      <c r="L651" s="8">
        <v>1287550800</v>
      </c>
      <c r="M651">
        <v>1288501200</v>
      </c>
      <c r="N651" s="12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5">
        <f t="shared" si="40"/>
        <v>0.02</v>
      </c>
      <c r="H652">
        <v>1</v>
      </c>
      <c r="I652" s="8">
        <f t="shared" si="41"/>
        <v>100</v>
      </c>
      <c r="J652" t="s">
        <v>21</v>
      </c>
      <c r="K652" t="s">
        <v>22</v>
      </c>
      <c r="L652" s="8">
        <v>1404795600</v>
      </c>
      <c r="M652">
        <v>1407128400</v>
      </c>
      <c r="N652" s="12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5">
        <f t="shared" si="40"/>
        <v>0.88479410269445857</v>
      </c>
      <c r="H653">
        <v>3868</v>
      </c>
      <c r="I653" s="8">
        <f t="shared" si="41"/>
        <v>51</v>
      </c>
      <c r="J653" t="s">
        <v>107</v>
      </c>
      <c r="K653" t="s">
        <v>108</v>
      </c>
      <c r="L653" s="8">
        <v>1393048800</v>
      </c>
      <c r="M653">
        <v>1394344800</v>
      </c>
      <c r="N653" s="12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5">
        <f t="shared" si="40"/>
        <v>1.2684</v>
      </c>
      <c r="H654">
        <v>409</v>
      </c>
      <c r="I654" s="8">
        <f t="shared" si="41"/>
        <v>24</v>
      </c>
      <c r="J654" t="s">
        <v>21</v>
      </c>
      <c r="K654" t="s">
        <v>22</v>
      </c>
      <c r="L654" s="8">
        <v>1470373200</v>
      </c>
      <c r="M654">
        <v>1474088400</v>
      </c>
      <c r="N654" s="12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5">
        <f t="shared" si="40"/>
        <v>23.388333333333332</v>
      </c>
      <c r="H655">
        <v>234</v>
      </c>
      <c r="I655" s="8">
        <f t="shared" si="41"/>
        <v>3</v>
      </c>
      <c r="J655" t="s">
        <v>21</v>
      </c>
      <c r="K655" t="s">
        <v>22</v>
      </c>
      <c r="L655" s="8">
        <v>1460091600</v>
      </c>
      <c r="M655">
        <v>1460264400</v>
      </c>
      <c r="N655" s="12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5">
        <f t="shared" si="40"/>
        <v>5.0838857142857146</v>
      </c>
      <c r="H656">
        <v>3016</v>
      </c>
      <c r="I656" s="8">
        <f t="shared" si="41"/>
        <v>12</v>
      </c>
      <c r="J656" t="s">
        <v>21</v>
      </c>
      <c r="K656" t="s">
        <v>22</v>
      </c>
      <c r="L656" s="8">
        <v>1440392400</v>
      </c>
      <c r="M656">
        <v>1440824400</v>
      </c>
      <c r="N656" s="12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5">
        <f t="shared" si="40"/>
        <v>1.9147826086956521</v>
      </c>
      <c r="H657">
        <v>264</v>
      </c>
      <c r="I657" s="8">
        <f t="shared" si="41"/>
        <v>26</v>
      </c>
      <c r="J657" t="s">
        <v>21</v>
      </c>
      <c r="K657" t="s">
        <v>22</v>
      </c>
      <c r="L657" s="8">
        <v>1488434400</v>
      </c>
      <c r="M657">
        <v>1489554000</v>
      </c>
      <c r="N657" s="12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5">
        <f t="shared" si="40"/>
        <v>0.42127533783783783</v>
      </c>
      <c r="H658">
        <v>504</v>
      </c>
      <c r="I658" s="8">
        <f t="shared" si="41"/>
        <v>235</v>
      </c>
      <c r="J658" t="s">
        <v>26</v>
      </c>
      <c r="K658" t="s">
        <v>27</v>
      </c>
      <c r="L658" s="8">
        <v>1514440800</v>
      </c>
      <c r="M658">
        <v>1514872800</v>
      </c>
      <c r="N658" s="12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5">
        <f t="shared" si="40"/>
        <v>8.2400000000000001E-2</v>
      </c>
      <c r="H659">
        <v>14</v>
      </c>
      <c r="I659" s="8">
        <f t="shared" si="41"/>
        <v>714</v>
      </c>
      <c r="J659" t="s">
        <v>21</v>
      </c>
      <c r="K659" t="s">
        <v>22</v>
      </c>
      <c r="L659" s="8">
        <v>1514354400</v>
      </c>
      <c r="M659">
        <v>1515736800</v>
      </c>
      <c r="N659" s="12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5">
        <f t="shared" si="40"/>
        <v>0.60064638783269964</v>
      </c>
      <c r="H660">
        <v>390</v>
      </c>
      <c r="I660" s="8">
        <f t="shared" si="41"/>
        <v>135</v>
      </c>
      <c r="J660" t="s">
        <v>21</v>
      </c>
      <c r="K660" t="s">
        <v>22</v>
      </c>
      <c r="L660" s="8">
        <v>1440910800</v>
      </c>
      <c r="M660">
        <v>1442898000</v>
      </c>
      <c r="N660" s="12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5">
        <f t="shared" si="40"/>
        <v>0.47232808616404309</v>
      </c>
      <c r="H661">
        <v>750</v>
      </c>
      <c r="I661" s="8">
        <f t="shared" si="41"/>
        <v>161</v>
      </c>
      <c r="J661" t="s">
        <v>40</v>
      </c>
      <c r="K661" t="s">
        <v>41</v>
      </c>
      <c r="L661" s="8">
        <v>1296108000</v>
      </c>
      <c r="M661">
        <v>1296194400</v>
      </c>
      <c r="N661" s="12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5">
        <f t="shared" si="40"/>
        <v>0.81736263736263737</v>
      </c>
      <c r="H662">
        <v>77</v>
      </c>
      <c r="I662" s="8">
        <f t="shared" si="41"/>
        <v>118</v>
      </c>
      <c r="J662" t="s">
        <v>21</v>
      </c>
      <c r="K662" t="s">
        <v>22</v>
      </c>
      <c r="L662" s="8">
        <v>1440133200</v>
      </c>
      <c r="M662">
        <v>1440910800</v>
      </c>
      <c r="N662" s="12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5">
        <f t="shared" si="40"/>
        <v>0.54187265917603</v>
      </c>
      <c r="H663">
        <v>752</v>
      </c>
      <c r="I663" s="8">
        <f t="shared" si="41"/>
        <v>142</v>
      </c>
      <c r="J663" t="s">
        <v>36</v>
      </c>
      <c r="K663" t="s">
        <v>37</v>
      </c>
      <c r="L663" s="8">
        <v>1332910800</v>
      </c>
      <c r="M663">
        <v>1335502800</v>
      </c>
      <c r="N663" s="12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5">
        <f t="shared" si="40"/>
        <v>0.97868131868131869</v>
      </c>
      <c r="H664">
        <v>131</v>
      </c>
      <c r="I664" s="8">
        <f t="shared" si="41"/>
        <v>69</v>
      </c>
      <c r="J664" t="s">
        <v>21</v>
      </c>
      <c r="K664" t="s">
        <v>22</v>
      </c>
      <c r="L664" s="8">
        <v>1544335200</v>
      </c>
      <c r="M664">
        <v>1544680800</v>
      </c>
      <c r="N664" s="12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5">
        <f t="shared" si="40"/>
        <v>0.77239999999999998</v>
      </c>
      <c r="H665">
        <v>87</v>
      </c>
      <c r="I665" s="8">
        <f t="shared" si="41"/>
        <v>115</v>
      </c>
      <c r="J665" t="s">
        <v>21</v>
      </c>
      <c r="K665" t="s">
        <v>22</v>
      </c>
      <c r="L665" s="8">
        <v>1286427600</v>
      </c>
      <c r="M665">
        <v>1288414800</v>
      </c>
      <c r="N665" s="12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5">
        <f t="shared" si="40"/>
        <v>0.33464735516372796</v>
      </c>
      <c r="H666">
        <v>1063</v>
      </c>
      <c r="I666" s="8">
        <f t="shared" si="41"/>
        <v>75</v>
      </c>
      <c r="J666" t="s">
        <v>21</v>
      </c>
      <c r="K666" t="s">
        <v>22</v>
      </c>
      <c r="L666" s="8">
        <v>1329717600</v>
      </c>
      <c r="M666">
        <v>1330581600</v>
      </c>
      <c r="N666" s="12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5">
        <f t="shared" si="40"/>
        <v>2.3958823529411766</v>
      </c>
      <c r="H667">
        <v>272</v>
      </c>
      <c r="I667" s="8">
        <f t="shared" si="41"/>
        <v>19</v>
      </c>
      <c r="J667" t="s">
        <v>21</v>
      </c>
      <c r="K667" t="s">
        <v>22</v>
      </c>
      <c r="L667" s="8">
        <v>1310187600</v>
      </c>
      <c r="M667">
        <v>1311397200</v>
      </c>
      <c r="N667" s="12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5">
        <f t="shared" si="40"/>
        <v>0.64032258064516134</v>
      </c>
      <c r="H668">
        <v>25</v>
      </c>
      <c r="I668" s="8">
        <f t="shared" si="41"/>
        <v>124</v>
      </c>
      <c r="J668" t="s">
        <v>21</v>
      </c>
      <c r="K668" t="s">
        <v>22</v>
      </c>
      <c r="L668" s="8">
        <v>1377838800</v>
      </c>
      <c r="M668">
        <v>1378357200</v>
      </c>
      <c r="N668" s="12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5">
        <f t="shared" si="40"/>
        <v>1.7615942028985507</v>
      </c>
      <c r="H669">
        <v>419</v>
      </c>
      <c r="I669" s="8">
        <f t="shared" si="41"/>
        <v>16</v>
      </c>
      <c r="J669" t="s">
        <v>21</v>
      </c>
      <c r="K669" t="s">
        <v>22</v>
      </c>
      <c r="L669" s="8">
        <v>1410325200</v>
      </c>
      <c r="M669">
        <v>1411102800</v>
      </c>
      <c r="N669" s="12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5">
        <f t="shared" si="40"/>
        <v>0.20338181818181819</v>
      </c>
      <c r="H670">
        <v>76</v>
      </c>
      <c r="I670" s="8">
        <f t="shared" si="41"/>
        <v>362</v>
      </c>
      <c r="J670" t="s">
        <v>21</v>
      </c>
      <c r="K670" t="s">
        <v>22</v>
      </c>
      <c r="L670" s="8">
        <v>1343797200</v>
      </c>
      <c r="M670">
        <v>1344834000</v>
      </c>
      <c r="N670" s="12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5">
        <f t="shared" si="40"/>
        <v>3.5864754098360656</v>
      </c>
      <c r="H671">
        <v>1621</v>
      </c>
      <c r="I671" s="8">
        <f t="shared" si="41"/>
        <v>30</v>
      </c>
      <c r="J671" t="s">
        <v>107</v>
      </c>
      <c r="K671" t="s">
        <v>108</v>
      </c>
      <c r="L671" s="8">
        <v>1498453200</v>
      </c>
      <c r="M671">
        <v>1499230800</v>
      </c>
      <c r="N671" s="12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5">
        <f t="shared" si="40"/>
        <v>4.6885802469135802</v>
      </c>
      <c r="H672">
        <v>1101</v>
      </c>
      <c r="I672" s="8">
        <f t="shared" si="41"/>
        <v>15</v>
      </c>
      <c r="J672" t="s">
        <v>21</v>
      </c>
      <c r="K672" t="s">
        <v>22</v>
      </c>
      <c r="L672" s="8">
        <v>1456380000</v>
      </c>
      <c r="M672">
        <v>1457416800</v>
      </c>
      <c r="N672" s="12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5">
        <f t="shared" si="40"/>
        <v>1.220563524590164</v>
      </c>
      <c r="H673">
        <v>1073</v>
      </c>
      <c r="I673" s="8">
        <f t="shared" si="41"/>
        <v>91</v>
      </c>
      <c r="J673" t="s">
        <v>21</v>
      </c>
      <c r="K673" t="s">
        <v>22</v>
      </c>
      <c r="L673" s="8">
        <v>1280552400</v>
      </c>
      <c r="M673">
        <v>1280898000</v>
      </c>
      <c r="N673" s="12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5">
        <f t="shared" si="40"/>
        <v>0.55931783729156137</v>
      </c>
      <c r="H674">
        <v>4428</v>
      </c>
      <c r="I674" s="8">
        <f t="shared" si="41"/>
        <v>45</v>
      </c>
      <c r="J674" t="s">
        <v>26</v>
      </c>
      <c r="K674" t="s">
        <v>27</v>
      </c>
      <c r="L674" s="8">
        <v>1521608400</v>
      </c>
      <c r="M674">
        <v>1522472400</v>
      </c>
      <c r="N674" s="12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5">
        <f t="shared" si="40"/>
        <v>0.43660714285714286</v>
      </c>
      <c r="H675">
        <v>58</v>
      </c>
      <c r="I675" s="8">
        <f t="shared" si="41"/>
        <v>97</v>
      </c>
      <c r="J675" t="s">
        <v>107</v>
      </c>
      <c r="K675" t="s">
        <v>108</v>
      </c>
      <c r="L675" s="8">
        <v>1460696400</v>
      </c>
      <c r="M675">
        <v>1462510800</v>
      </c>
      <c r="N675" s="12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5">
        <f t="shared" si="40"/>
        <v>0.33538371411833628</v>
      </c>
      <c r="H676">
        <v>1218</v>
      </c>
      <c r="I676" s="8">
        <f t="shared" si="41"/>
        <v>140</v>
      </c>
      <c r="J676" t="s">
        <v>21</v>
      </c>
      <c r="K676" t="s">
        <v>22</v>
      </c>
      <c r="L676" s="8">
        <v>1313730000</v>
      </c>
      <c r="M676">
        <v>1317790800</v>
      </c>
      <c r="N676" s="12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5">
        <f t="shared" si="40"/>
        <v>1.2297938144329896</v>
      </c>
      <c r="H677">
        <v>331</v>
      </c>
      <c r="I677" s="8">
        <f t="shared" si="41"/>
        <v>29</v>
      </c>
      <c r="J677" t="s">
        <v>21</v>
      </c>
      <c r="K677" t="s">
        <v>22</v>
      </c>
      <c r="L677" s="8">
        <v>1568178000</v>
      </c>
      <c r="M677">
        <v>1568782800</v>
      </c>
      <c r="N677" s="12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5">
        <f t="shared" si="40"/>
        <v>1.8974959871589085</v>
      </c>
      <c r="H678">
        <v>1170</v>
      </c>
      <c r="I678" s="8">
        <f t="shared" si="41"/>
        <v>53</v>
      </c>
      <c r="J678" t="s">
        <v>21</v>
      </c>
      <c r="K678" t="s">
        <v>22</v>
      </c>
      <c r="L678" s="8">
        <v>1348635600</v>
      </c>
      <c r="M678">
        <v>1349413200</v>
      </c>
      <c r="N678" s="12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5">
        <f t="shared" si="40"/>
        <v>0.83622641509433959</v>
      </c>
      <c r="H679">
        <v>111</v>
      </c>
      <c r="I679" s="8">
        <f t="shared" si="41"/>
        <v>48</v>
      </c>
      <c r="J679" t="s">
        <v>21</v>
      </c>
      <c r="K679" t="s">
        <v>22</v>
      </c>
      <c r="L679" s="8">
        <v>1468126800</v>
      </c>
      <c r="M679">
        <v>1472446800</v>
      </c>
      <c r="N679" s="12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5">
        <f t="shared" si="40"/>
        <v>0.17968844221105529</v>
      </c>
      <c r="H680">
        <v>215</v>
      </c>
      <c r="I680" s="8">
        <f t="shared" si="41"/>
        <v>463</v>
      </c>
      <c r="J680" t="s">
        <v>21</v>
      </c>
      <c r="K680" t="s">
        <v>22</v>
      </c>
      <c r="L680" s="8">
        <v>1547877600</v>
      </c>
      <c r="M680">
        <v>1548050400</v>
      </c>
      <c r="N680" s="12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5">
        <f t="shared" si="40"/>
        <v>10.365</v>
      </c>
      <c r="H681">
        <v>363</v>
      </c>
      <c r="I681" s="8">
        <f t="shared" si="41"/>
        <v>4</v>
      </c>
      <c r="J681" t="s">
        <v>21</v>
      </c>
      <c r="K681" t="s">
        <v>22</v>
      </c>
      <c r="L681" s="8">
        <v>1571374800</v>
      </c>
      <c r="M681">
        <v>1571806800</v>
      </c>
      <c r="N681" s="12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5">
        <f t="shared" si="40"/>
        <v>0.97405219780219776</v>
      </c>
      <c r="H682">
        <v>2955</v>
      </c>
      <c r="I682" s="8">
        <f t="shared" si="41"/>
        <v>49</v>
      </c>
      <c r="J682" t="s">
        <v>21</v>
      </c>
      <c r="K682" t="s">
        <v>22</v>
      </c>
      <c r="L682" s="8">
        <v>1576303200</v>
      </c>
      <c r="M682">
        <v>1576476000</v>
      </c>
      <c r="N682" s="12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5">
        <f t="shared" si="40"/>
        <v>0.86386203150461705</v>
      </c>
      <c r="H683">
        <v>1657</v>
      </c>
      <c r="I683" s="8">
        <f t="shared" si="41"/>
        <v>111</v>
      </c>
      <c r="J683" t="s">
        <v>21</v>
      </c>
      <c r="K683" t="s">
        <v>22</v>
      </c>
      <c r="L683" s="8">
        <v>1324447200</v>
      </c>
      <c r="M683">
        <v>1324965600</v>
      </c>
      <c r="N683" s="12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5">
        <f t="shared" si="40"/>
        <v>1.5016666666666667</v>
      </c>
      <c r="H684">
        <v>103</v>
      </c>
      <c r="I684" s="8">
        <f t="shared" si="41"/>
        <v>52</v>
      </c>
      <c r="J684" t="s">
        <v>21</v>
      </c>
      <c r="K684" t="s">
        <v>22</v>
      </c>
      <c r="L684" s="8">
        <v>1386741600</v>
      </c>
      <c r="M684">
        <v>1387519200</v>
      </c>
      <c r="N684" s="12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5">
        <f t="shared" si="40"/>
        <v>3.5843478260869563</v>
      </c>
      <c r="H685">
        <v>147</v>
      </c>
      <c r="I685" s="8">
        <f t="shared" si="41"/>
        <v>16</v>
      </c>
      <c r="J685" t="s">
        <v>21</v>
      </c>
      <c r="K685" t="s">
        <v>22</v>
      </c>
      <c r="L685" s="8">
        <v>1537074000</v>
      </c>
      <c r="M685">
        <v>1537246800</v>
      </c>
      <c r="N685" s="12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5">
        <f t="shared" si="40"/>
        <v>5.4285714285714288</v>
      </c>
      <c r="H686">
        <v>110</v>
      </c>
      <c r="I686" s="8">
        <f t="shared" si="41"/>
        <v>13</v>
      </c>
      <c r="J686" t="s">
        <v>15</v>
      </c>
      <c r="K686" t="s">
        <v>16</v>
      </c>
      <c r="L686" s="8">
        <v>1277787600</v>
      </c>
      <c r="M686">
        <v>1279515600</v>
      </c>
      <c r="N686" s="12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5">
        <f t="shared" si="40"/>
        <v>0.67500714285714281</v>
      </c>
      <c r="H687">
        <v>926</v>
      </c>
      <c r="I687" s="8">
        <f t="shared" si="41"/>
        <v>151</v>
      </c>
      <c r="J687" t="s">
        <v>15</v>
      </c>
      <c r="K687" t="s">
        <v>16</v>
      </c>
      <c r="L687" s="8">
        <v>1440306000</v>
      </c>
      <c r="M687">
        <v>1442379600</v>
      </c>
      <c r="N687" s="12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5">
        <f t="shared" si="40"/>
        <v>1.9174666666666667</v>
      </c>
      <c r="H688">
        <v>134</v>
      </c>
      <c r="I688" s="8">
        <f t="shared" si="41"/>
        <v>56</v>
      </c>
      <c r="J688" t="s">
        <v>21</v>
      </c>
      <c r="K688" t="s">
        <v>22</v>
      </c>
      <c r="L688" s="8">
        <v>1522126800</v>
      </c>
      <c r="M688">
        <v>1523077200</v>
      </c>
      <c r="N688" s="12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5">
        <f t="shared" si="40"/>
        <v>9.32</v>
      </c>
      <c r="H689">
        <v>269</v>
      </c>
      <c r="I689" s="8">
        <f t="shared" si="41"/>
        <v>6</v>
      </c>
      <c r="J689" t="s">
        <v>21</v>
      </c>
      <c r="K689" t="s">
        <v>22</v>
      </c>
      <c r="L689" s="8">
        <v>1489298400</v>
      </c>
      <c r="M689">
        <v>1489554000</v>
      </c>
      <c r="N689" s="12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5">
        <f t="shared" si="40"/>
        <v>4.2927586206896553</v>
      </c>
      <c r="H690">
        <v>175</v>
      </c>
      <c r="I690" s="8">
        <f t="shared" si="41"/>
        <v>17</v>
      </c>
      <c r="J690" t="s">
        <v>21</v>
      </c>
      <c r="K690" t="s">
        <v>22</v>
      </c>
      <c r="L690" s="8">
        <v>1547100000</v>
      </c>
      <c r="M690">
        <v>1548482400</v>
      </c>
      <c r="N690" s="12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5">
        <f t="shared" si="40"/>
        <v>1.0065753424657535</v>
      </c>
      <c r="H691">
        <v>69</v>
      </c>
      <c r="I691" s="8">
        <f t="shared" si="41"/>
        <v>106</v>
      </c>
      <c r="J691" t="s">
        <v>21</v>
      </c>
      <c r="K691" t="s">
        <v>22</v>
      </c>
      <c r="L691" s="8">
        <v>1383022800</v>
      </c>
      <c r="M691">
        <v>1384063200</v>
      </c>
      <c r="N691" s="12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5">
        <f t="shared" si="40"/>
        <v>2.266111111111111</v>
      </c>
      <c r="H692">
        <v>190</v>
      </c>
      <c r="I692" s="8">
        <f t="shared" si="41"/>
        <v>19</v>
      </c>
      <c r="J692" t="s">
        <v>21</v>
      </c>
      <c r="K692" t="s">
        <v>22</v>
      </c>
      <c r="L692" s="8">
        <v>1322373600</v>
      </c>
      <c r="M692">
        <v>1322892000</v>
      </c>
      <c r="N692" s="12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5">
        <f t="shared" si="40"/>
        <v>1.4238</v>
      </c>
      <c r="H693">
        <v>237</v>
      </c>
      <c r="I693" s="8">
        <f t="shared" si="41"/>
        <v>21</v>
      </c>
      <c r="J693" t="s">
        <v>21</v>
      </c>
      <c r="K693" t="s">
        <v>22</v>
      </c>
      <c r="L693" s="8">
        <v>1349240400</v>
      </c>
      <c r="M693">
        <v>1350709200</v>
      </c>
      <c r="N693" s="12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5">
        <f t="shared" si="40"/>
        <v>0.90633333333333332</v>
      </c>
      <c r="H694">
        <v>77</v>
      </c>
      <c r="I694" s="8">
        <f t="shared" si="41"/>
        <v>78</v>
      </c>
      <c r="J694" t="s">
        <v>40</v>
      </c>
      <c r="K694" t="s">
        <v>41</v>
      </c>
      <c r="L694" s="8">
        <v>1562648400</v>
      </c>
      <c r="M694">
        <v>1564203600</v>
      </c>
      <c r="N694" s="12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5">
        <f t="shared" si="40"/>
        <v>0.63966740576496672</v>
      </c>
      <c r="H695">
        <v>1748</v>
      </c>
      <c r="I695" s="8">
        <f t="shared" si="41"/>
        <v>103</v>
      </c>
      <c r="J695" t="s">
        <v>21</v>
      </c>
      <c r="K695" t="s">
        <v>22</v>
      </c>
      <c r="L695" s="8">
        <v>1508216400</v>
      </c>
      <c r="M695">
        <v>1509685200</v>
      </c>
      <c r="N695" s="12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5">
        <f t="shared" si="40"/>
        <v>0.84131868131868137</v>
      </c>
      <c r="H696">
        <v>79</v>
      </c>
      <c r="I696" s="8">
        <f t="shared" si="41"/>
        <v>115</v>
      </c>
      <c r="J696" t="s">
        <v>21</v>
      </c>
      <c r="K696" t="s">
        <v>22</v>
      </c>
      <c r="L696" s="8">
        <v>1511762400</v>
      </c>
      <c r="M696">
        <v>1514959200</v>
      </c>
      <c r="N696" s="12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5">
        <f t="shared" si="40"/>
        <v>1.3393478260869565</v>
      </c>
      <c r="H697">
        <v>196</v>
      </c>
      <c r="I697" s="8">
        <f t="shared" si="41"/>
        <v>47</v>
      </c>
      <c r="J697" t="s">
        <v>107</v>
      </c>
      <c r="K697" t="s">
        <v>108</v>
      </c>
      <c r="L697" s="8">
        <v>1447480800</v>
      </c>
      <c r="M697">
        <v>1448863200</v>
      </c>
      <c r="N697" s="12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5">
        <f t="shared" si="40"/>
        <v>0.59042047531992692</v>
      </c>
      <c r="H698">
        <v>889</v>
      </c>
      <c r="I698" s="8">
        <f t="shared" si="41"/>
        <v>185</v>
      </c>
      <c r="J698" t="s">
        <v>21</v>
      </c>
      <c r="K698" t="s">
        <v>22</v>
      </c>
      <c r="L698" s="8">
        <v>1429506000</v>
      </c>
      <c r="M698">
        <v>1429592400</v>
      </c>
      <c r="N698" s="12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5">
        <f t="shared" si="40"/>
        <v>1.5280062063615205</v>
      </c>
      <c r="H699">
        <v>7295</v>
      </c>
      <c r="I699" s="8">
        <f t="shared" si="41"/>
        <v>18</v>
      </c>
      <c r="J699" t="s">
        <v>21</v>
      </c>
      <c r="K699" t="s">
        <v>22</v>
      </c>
      <c r="L699" s="8">
        <v>1522472400</v>
      </c>
      <c r="M699">
        <v>1522645200</v>
      </c>
      <c r="N699" s="12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5">
        <f t="shared" si="40"/>
        <v>4.466912114014252</v>
      </c>
      <c r="H700">
        <v>2893</v>
      </c>
      <c r="I700" s="8">
        <f t="shared" si="41"/>
        <v>15</v>
      </c>
      <c r="J700" t="s">
        <v>15</v>
      </c>
      <c r="K700" t="s">
        <v>16</v>
      </c>
      <c r="L700" s="8">
        <v>1322114400</v>
      </c>
      <c r="M700">
        <v>1323324000</v>
      </c>
      <c r="N700" s="12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5">
        <f t="shared" si="40"/>
        <v>0.8439189189189189</v>
      </c>
      <c r="H701">
        <v>56</v>
      </c>
      <c r="I701" s="8">
        <f t="shared" si="41"/>
        <v>132</v>
      </c>
      <c r="J701" t="s">
        <v>21</v>
      </c>
      <c r="K701" t="s">
        <v>22</v>
      </c>
      <c r="L701" s="8">
        <v>1561438800</v>
      </c>
      <c r="M701">
        <v>1561525200</v>
      </c>
      <c r="N701" s="12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5">
        <f t="shared" si="40"/>
        <v>0.03</v>
      </c>
      <c r="H702">
        <v>1</v>
      </c>
      <c r="I702" s="8">
        <f t="shared" si="41"/>
        <v>100</v>
      </c>
      <c r="J702" t="s">
        <v>21</v>
      </c>
      <c r="K702" t="s">
        <v>22</v>
      </c>
      <c r="L702" s="8">
        <v>1264399200</v>
      </c>
      <c r="M702">
        <v>1265695200</v>
      </c>
      <c r="N702" s="12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5">
        <f t="shared" si="40"/>
        <v>1.7502692307692307</v>
      </c>
      <c r="H703">
        <v>820</v>
      </c>
      <c r="I703" s="8">
        <f t="shared" si="41"/>
        <v>63</v>
      </c>
      <c r="J703" t="s">
        <v>21</v>
      </c>
      <c r="K703" t="s">
        <v>22</v>
      </c>
      <c r="L703" s="8">
        <v>1301202000</v>
      </c>
      <c r="M703">
        <v>1301806800</v>
      </c>
      <c r="N703" s="12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5">
        <f t="shared" si="40"/>
        <v>0.54137931034482756</v>
      </c>
      <c r="H704">
        <v>83</v>
      </c>
      <c r="I704" s="8">
        <f t="shared" si="41"/>
        <v>105</v>
      </c>
      <c r="J704" t="s">
        <v>21</v>
      </c>
      <c r="K704" t="s">
        <v>22</v>
      </c>
      <c r="L704" s="8">
        <v>1374469200</v>
      </c>
      <c r="M704">
        <v>1374901200</v>
      </c>
      <c r="N704" s="12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5">
        <f t="shared" si="40"/>
        <v>3.1187381703470032</v>
      </c>
      <c r="H705">
        <v>2038</v>
      </c>
      <c r="I705" s="8">
        <f t="shared" si="41"/>
        <v>31</v>
      </c>
      <c r="J705" t="s">
        <v>21</v>
      </c>
      <c r="K705" t="s">
        <v>22</v>
      </c>
      <c r="L705" s="8">
        <v>1334984400</v>
      </c>
      <c r="M705">
        <v>1336453200</v>
      </c>
      <c r="N705" s="12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5">
        <f t="shared" si="40"/>
        <v>1.2278160919540231</v>
      </c>
      <c r="H706">
        <v>116</v>
      </c>
      <c r="I706" s="8">
        <f t="shared" si="41"/>
        <v>75</v>
      </c>
      <c r="J706" t="s">
        <v>21</v>
      </c>
      <c r="K706" t="s">
        <v>22</v>
      </c>
      <c r="L706" s="8">
        <v>1467608400</v>
      </c>
      <c r="M706">
        <v>1468904400</v>
      </c>
      <c r="N706" s="12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5">
        <f t="shared" ref="G707:G770" si="44">E707/D707</f>
        <v>0.99026517383618151</v>
      </c>
      <c r="H707">
        <v>2025</v>
      </c>
      <c r="I707" s="8">
        <f t="shared" ref="I707:I770" si="45">ROUND(IF(H707 &gt; 0, D707/H707, 0),0)</f>
        <v>84</v>
      </c>
      <c r="J707" t="s">
        <v>40</v>
      </c>
      <c r="K707" t="s">
        <v>41</v>
      </c>
      <c r="L707" s="8">
        <v>1386741600</v>
      </c>
      <c r="M707">
        <v>1387087200</v>
      </c>
      <c r="N707" s="12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5">
        <f t="shared" si="44"/>
        <v>1.278468634686347</v>
      </c>
      <c r="H708">
        <v>1345</v>
      </c>
      <c r="I708" s="8">
        <f t="shared" si="45"/>
        <v>81</v>
      </c>
      <c r="J708" t="s">
        <v>26</v>
      </c>
      <c r="K708" t="s">
        <v>27</v>
      </c>
      <c r="L708" s="8">
        <v>1546754400</v>
      </c>
      <c r="M708">
        <v>1547445600</v>
      </c>
      <c r="N708" s="12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5">
        <f t="shared" si="44"/>
        <v>1.5861643835616439</v>
      </c>
      <c r="H709">
        <v>168</v>
      </c>
      <c r="I709" s="8">
        <f t="shared" si="45"/>
        <v>43</v>
      </c>
      <c r="J709" t="s">
        <v>21</v>
      </c>
      <c r="K709" t="s">
        <v>22</v>
      </c>
      <c r="L709" s="8">
        <v>1544248800</v>
      </c>
      <c r="M709">
        <v>1547359200</v>
      </c>
      <c r="N709" s="12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5">
        <f t="shared" si="44"/>
        <v>7.0705882352941174</v>
      </c>
      <c r="H710">
        <v>137</v>
      </c>
      <c r="I710" s="8">
        <f t="shared" si="45"/>
        <v>12</v>
      </c>
      <c r="J710" t="s">
        <v>98</v>
      </c>
      <c r="K710" t="s">
        <v>99</v>
      </c>
      <c r="L710" s="8">
        <v>1495429200</v>
      </c>
      <c r="M710">
        <v>1496293200</v>
      </c>
      <c r="N710" s="12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5">
        <f t="shared" si="44"/>
        <v>1.4238775510204082</v>
      </c>
      <c r="H711">
        <v>186</v>
      </c>
      <c r="I711" s="8">
        <f t="shared" si="45"/>
        <v>53</v>
      </c>
      <c r="J711" t="s">
        <v>107</v>
      </c>
      <c r="K711" t="s">
        <v>108</v>
      </c>
      <c r="L711" s="8">
        <v>1334811600</v>
      </c>
      <c r="M711">
        <v>1335416400</v>
      </c>
      <c r="N711" s="12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5">
        <f t="shared" si="44"/>
        <v>1.4786046511627906</v>
      </c>
      <c r="H712">
        <v>125</v>
      </c>
      <c r="I712" s="8">
        <f t="shared" si="45"/>
        <v>34</v>
      </c>
      <c r="J712" t="s">
        <v>21</v>
      </c>
      <c r="K712" t="s">
        <v>22</v>
      </c>
      <c r="L712" s="8">
        <v>1531544400</v>
      </c>
      <c r="M712">
        <v>1532149200</v>
      </c>
      <c r="N712" s="12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5">
        <f t="shared" si="44"/>
        <v>0.20322580645161289</v>
      </c>
      <c r="H713">
        <v>14</v>
      </c>
      <c r="I713" s="8">
        <f t="shared" si="45"/>
        <v>443</v>
      </c>
      <c r="J713" t="s">
        <v>107</v>
      </c>
      <c r="K713" t="s">
        <v>108</v>
      </c>
      <c r="L713" s="8">
        <v>1453615200</v>
      </c>
      <c r="M713">
        <v>1453788000</v>
      </c>
      <c r="N713" s="12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5">
        <f t="shared" si="44"/>
        <v>18.40625</v>
      </c>
      <c r="H714">
        <v>202</v>
      </c>
      <c r="I714" s="8">
        <f t="shared" si="45"/>
        <v>4</v>
      </c>
      <c r="J714" t="s">
        <v>21</v>
      </c>
      <c r="K714" t="s">
        <v>22</v>
      </c>
      <c r="L714" s="8">
        <v>1467954000</v>
      </c>
      <c r="M714">
        <v>1471496400</v>
      </c>
      <c r="N714" s="12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5">
        <f t="shared" si="44"/>
        <v>1.6194202898550725</v>
      </c>
      <c r="H715">
        <v>103</v>
      </c>
      <c r="I715" s="8">
        <f t="shared" si="45"/>
        <v>67</v>
      </c>
      <c r="J715" t="s">
        <v>21</v>
      </c>
      <c r="K715" t="s">
        <v>22</v>
      </c>
      <c r="L715" s="8">
        <v>1471842000</v>
      </c>
      <c r="M715">
        <v>1472878800</v>
      </c>
      <c r="N715" s="12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5">
        <f t="shared" si="44"/>
        <v>4.7282077922077921</v>
      </c>
      <c r="H716">
        <v>1785</v>
      </c>
      <c r="I716" s="8">
        <f t="shared" si="45"/>
        <v>22</v>
      </c>
      <c r="J716" t="s">
        <v>21</v>
      </c>
      <c r="K716" t="s">
        <v>22</v>
      </c>
      <c r="L716" s="8">
        <v>1408424400</v>
      </c>
      <c r="M716">
        <v>1408510800</v>
      </c>
      <c r="N716" s="12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5">
        <f t="shared" si="44"/>
        <v>0.24466101694915254</v>
      </c>
      <c r="H717">
        <v>656</v>
      </c>
      <c r="I717" s="8">
        <f t="shared" si="45"/>
        <v>180</v>
      </c>
      <c r="J717" t="s">
        <v>21</v>
      </c>
      <c r="K717" t="s">
        <v>22</v>
      </c>
      <c r="L717" s="8">
        <v>1281157200</v>
      </c>
      <c r="M717">
        <v>1281589200</v>
      </c>
      <c r="N717" s="12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5">
        <f t="shared" si="44"/>
        <v>5.1764999999999999</v>
      </c>
      <c r="H718">
        <v>157</v>
      </c>
      <c r="I718" s="8">
        <f t="shared" si="45"/>
        <v>13</v>
      </c>
      <c r="J718" t="s">
        <v>21</v>
      </c>
      <c r="K718" t="s">
        <v>22</v>
      </c>
      <c r="L718" s="8">
        <v>1373432400</v>
      </c>
      <c r="M718">
        <v>1375851600</v>
      </c>
      <c r="N718" s="12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5">
        <f t="shared" si="44"/>
        <v>2.4764285714285714</v>
      </c>
      <c r="H719">
        <v>555</v>
      </c>
      <c r="I719" s="8">
        <f t="shared" si="45"/>
        <v>10</v>
      </c>
      <c r="J719" t="s">
        <v>21</v>
      </c>
      <c r="K719" t="s">
        <v>22</v>
      </c>
      <c r="L719" s="8">
        <v>1313989200</v>
      </c>
      <c r="M719">
        <v>1315803600</v>
      </c>
      <c r="N719" s="12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5">
        <f t="shared" si="44"/>
        <v>1.0020481927710843</v>
      </c>
      <c r="H720">
        <v>297</v>
      </c>
      <c r="I720" s="8">
        <f t="shared" si="45"/>
        <v>28</v>
      </c>
      <c r="J720" t="s">
        <v>21</v>
      </c>
      <c r="K720" t="s">
        <v>22</v>
      </c>
      <c r="L720" s="8">
        <v>1371445200</v>
      </c>
      <c r="M720">
        <v>1373691600</v>
      </c>
      <c r="N720" s="12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5">
        <f t="shared" si="44"/>
        <v>1.53</v>
      </c>
      <c r="H721">
        <v>123</v>
      </c>
      <c r="I721" s="8">
        <f t="shared" si="45"/>
        <v>56</v>
      </c>
      <c r="J721" t="s">
        <v>21</v>
      </c>
      <c r="K721" t="s">
        <v>22</v>
      </c>
      <c r="L721" s="8">
        <v>1338267600</v>
      </c>
      <c r="M721">
        <v>1339218000</v>
      </c>
      <c r="N721" s="12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5">
        <f t="shared" si="44"/>
        <v>0.37091954022988505</v>
      </c>
      <c r="H722">
        <v>38</v>
      </c>
      <c r="I722" s="8">
        <f t="shared" si="45"/>
        <v>229</v>
      </c>
      <c r="J722" t="s">
        <v>36</v>
      </c>
      <c r="K722" t="s">
        <v>37</v>
      </c>
      <c r="L722" s="8">
        <v>1519192800</v>
      </c>
      <c r="M722">
        <v>1520402400</v>
      </c>
      <c r="N722" s="12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5">
        <f t="shared" si="44"/>
        <v>4.3923948220064728E-2</v>
      </c>
      <c r="H723">
        <v>60</v>
      </c>
      <c r="I723" s="8">
        <f t="shared" si="45"/>
        <v>2060</v>
      </c>
      <c r="J723" t="s">
        <v>21</v>
      </c>
      <c r="K723" t="s">
        <v>22</v>
      </c>
      <c r="L723" s="8">
        <v>1522818000</v>
      </c>
      <c r="M723">
        <v>1523336400</v>
      </c>
      <c r="N723" s="12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5">
        <f t="shared" si="44"/>
        <v>1.5650721649484536</v>
      </c>
      <c r="H724">
        <v>3036</v>
      </c>
      <c r="I724" s="8">
        <f t="shared" si="45"/>
        <v>16</v>
      </c>
      <c r="J724" t="s">
        <v>21</v>
      </c>
      <c r="K724" t="s">
        <v>22</v>
      </c>
      <c r="L724" s="8">
        <v>1509948000</v>
      </c>
      <c r="M724">
        <v>1512280800</v>
      </c>
      <c r="N724" s="12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5">
        <f t="shared" si="44"/>
        <v>2.704081632653061</v>
      </c>
      <c r="H725">
        <v>144</v>
      </c>
      <c r="I725" s="8">
        <f t="shared" si="45"/>
        <v>34</v>
      </c>
      <c r="J725" t="s">
        <v>26</v>
      </c>
      <c r="K725" t="s">
        <v>27</v>
      </c>
      <c r="L725" s="8">
        <v>1456898400</v>
      </c>
      <c r="M725">
        <v>1458709200</v>
      </c>
      <c r="N725" s="12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5">
        <f t="shared" si="44"/>
        <v>1.3405952380952382</v>
      </c>
      <c r="H726">
        <v>121</v>
      </c>
      <c r="I726" s="8">
        <f t="shared" si="45"/>
        <v>69</v>
      </c>
      <c r="J726" t="s">
        <v>40</v>
      </c>
      <c r="K726" t="s">
        <v>41</v>
      </c>
      <c r="L726" s="8">
        <v>1413954000</v>
      </c>
      <c r="M726">
        <v>1414126800</v>
      </c>
      <c r="N726" s="12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5">
        <f t="shared" si="44"/>
        <v>0.50398033126293995</v>
      </c>
      <c r="H727">
        <v>1596</v>
      </c>
      <c r="I727" s="8">
        <f t="shared" si="45"/>
        <v>121</v>
      </c>
      <c r="J727" t="s">
        <v>21</v>
      </c>
      <c r="K727" t="s">
        <v>22</v>
      </c>
      <c r="L727" s="8">
        <v>1416031200</v>
      </c>
      <c r="M727">
        <v>1416204000</v>
      </c>
      <c r="N727" s="12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5">
        <f t="shared" si="44"/>
        <v>0.88815837937384901</v>
      </c>
      <c r="H728">
        <v>524</v>
      </c>
      <c r="I728" s="8">
        <f t="shared" si="45"/>
        <v>104</v>
      </c>
      <c r="J728" t="s">
        <v>21</v>
      </c>
      <c r="K728" t="s">
        <v>22</v>
      </c>
      <c r="L728" s="8">
        <v>1287982800</v>
      </c>
      <c r="M728">
        <v>1288501200</v>
      </c>
      <c r="N728" s="12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5">
        <f t="shared" si="44"/>
        <v>1.65</v>
      </c>
      <c r="H729">
        <v>181</v>
      </c>
      <c r="I729" s="8">
        <f t="shared" si="45"/>
        <v>49</v>
      </c>
      <c r="J729" t="s">
        <v>21</v>
      </c>
      <c r="K729" t="s">
        <v>22</v>
      </c>
      <c r="L729" s="8">
        <v>1547964000</v>
      </c>
      <c r="M729">
        <v>1552971600</v>
      </c>
      <c r="N729" s="12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5">
        <f t="shared" si="44"/>
        <v>0.17499999999999999</v>
      </c>
      <c r="H730">
        <v>10</v>
      </c>
      <c r="I730" s="8">
        <f t="shared" si="45"/>
        <v>420</v>
      </c>
      <c r="J730" t="s">
        <v>21</v>
      </c>
      <c r="K730" t="s">
        <v>22</v>
      </c>
      <c r="L730" s="8">
        <v>1464152400</v>
      </c>
      <c r="M730">
        <v>1465102800</v>
      </c>
      <c r="N730" s="12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5">
        <f t="shared" si="44"/>
        <v>1.8566071428571429</v>
      </c>
      <c r="H731">
        <v>122</v>
      </c>
      <c r="I731" s="8">
        <f t="shared" si="45"/>
        <v>46</v>
      </c>
      <c r="J731" t="s">
        <v>21</v>
      </c>
      <c r="K731" t="s">
        <v>22</v>
      </c>
      <c r="L731" s="8">
        <v>1359957600</v>
      </c>
      <c r="M731">
        <v>1360130400</v>
      </c>
      <c r="N731" s="12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5">
        <f t="shared" si="44"/>
        <v>4.1266319444444441</v>
      </c>
      <c r="H732">
        <v>1071</v>
      </c>
      <c r="I732" s="8">
        <f t="shared" si="45"/>
        <v>27</v>
      </c>
      <c r="J732" t="s">
        <v>15</v>
      </c>
      <c r="K732" t="s">
        <v>16</v>
      </c>
      <c r="L732" s="8">
        <v>1432357200</v>
      </c>
      <c r="M732">
        <v>1432875600</v>
      </c>
      <c r="N732" s="12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5">
        <f t="shared" si="44"/>
        <v>0.90249999999999997</v>
      </c>
      <c r="H733">
        <v>219</v>
      </c>
      <c r="I733" s="8">
        <f t="shared" si="45"/>
        <v>37</v>
      </c>
      <c r="J733" t="s">
        <v>21</v>
      </c>
      <c r="K733" t="s">
        <v>22</v>
      </c>
      <c r="L733" s="8">
        <v>1500786000</v>
      </c>
      <c r="M733">
        <v>1500872400</v>
      </c>
      <c r="N733" s="12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5">
        <f t="shared" si="44"/>
        <v>0.91984615384615387</v>
      </c>
      <c r="H734">
        <v>1121</v>
      </c>
      <c r="I734" s="8">
        <f t="shared" si="45"/>
        <v>104</v>
      </c>
      <c r="J734" t="s">
        <v>21</v>
      </c>
      <c r="K734" t="s">
        <v>22</v>
      </c>
      <c r="L734" s="8">
        <v>1490158800</v>
      </c>
      <c r="M734">
        <v>1492146000</v>
      </c>
      <c r="N734" s="12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5">
        <f t="shared" si="44"/>
        <v>5.2700632911392402</v>
      </c>
      <c r="H735">
        <v>980</v>
      </c>
      <c r="I735" s="8">
        <f t="shared" si="45"/>
        <v>16</v>
      </c>
      <c r="J735" t="s">
        <v>21</v>
      </c>
      <c r="K735" t="s">
        <v>22</v>
      </c>
      <c r="L735" s="8">
        <v>1406178000</v>
      </c>
      <c r="M735">
        <v>1407301200</v>
      </c>
      <c r="N735" s="12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5">
        <f t="shared" si="44"/>
        <v>3.1914285714285713</v>
      </c>
      <c r="H736">
        <v>536</v>
      </c>
      <c r="I736" s="8">
        <f t="shared" si="45"/>
        <v>8</v>
      </c>
      <c r="J736" t="s">
        <v>21</v>
      </c>
      <c r="K736" t="s">
        <v>22</v>
      </c>
      <c r="L736" s="8">
        <v>1485583200</v>
      </c>
      <c r="M736">
        <v>1486620000</v>
      </c>
      <c r="N736" s="12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5">
        <f t="shared" si="44"/>
        <v>3.5418867924528303</v>
      </c>
      <c r="H737">
        <v>1991</v>
      </c>
      <c r="I737" s="8">
        <f t="shared" si="45"/>
        <v>19</v>
      </c>
      <c r="J737" t="s">
        <v>21</v>
      </c>
      <c r="K737" t="s">
        <v>22</v>
      </c>
      <c r="L737" s="8">
        <v>1459314000</v>
      </c>
      <c r="M737">
        <v>1459918800</v>
      </c>
      <c r="N737" s="12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5">
        <f t="shared" si="44"/>
        <v>0.32896103896103895</v>
      </c>
      <c r="H738">
        <v>29</v>
      </c>
      <c r="I738" s="8">
        <f t="shared" si="45"/>
        <v>266</v>
      </c>
      <c r="J738" t="s">
        <v>21</v>
      </c>
      <c r="K738" t="s">
        <v>22</v>
      </c>
      <c r="L738" s="8">
        <v>1424412000</v>
      </c>
      <c r="M738">
        <v>1424757600</v>
      </c>
      <c r="N738" s="12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5">
        <f t="shared" si="44"/>
        <v>1.358918918918919</v>
      </c>
      <c r="H739">
        <v>180</v>
      </c>
      <c r="I739" s="8">
        <f t="shared" si="45"/>
        <v>21</v>
      </c>
      <c r="J739" t="s">
        <v>21</v>
      </c>
      <c r="K739" t="s">
        <v>22</v>
      </c>
      <c r="L739" s="8">
        <v>1478844000</v>
      </c>
      <c r="M739">
        <v>1479880800</v>
      </c>
      <c r="N739" s="12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5">
        <f t="shared" si="44"/>
        <v>2.0843373493975904E-2</v>
      </c>
      <c r="H740">
        <v>15</v>
      </c>
      <c r="I740" s="8">
        <f t="shared" si="45"/>
        <v>4980</v>
      </c>
      <c r="J740" t="s">
        <v>21</v>
      </c>
      <c r="K740" t="s">
        <v>22</v>
      </c>
      <c r="L740" s="8">
        <v>1416117600</v>
      </c>
      <c r="M740">
        <v>1418018400</v>
      </c>
      <c r="N740" s="12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5">
        <f t="shared" si="44"/>
        <v>0.61</v>
      </c>
      <c r="H741">
        <v>191</v>
      </c>
      <c r="I741" s="8">
        <f t="shared" si="45"/>
        <v>52</v>
      </c>
      <c r="J741" t="s">
        <v>21</v>
      </c>
      <c r="K741" t="s">
        <v>22</v>
      </c>
      <c r="L741" s="8">
        <v>1340946000</v>
      </c>
      <c r="M741">
        <v>1341032400</v>
      </c>
      <c r="N741" s="12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5">
        <f t="shared" si="44"/>
        <v>0.30037735849056602</v>
      </c>
      <c r="H742">
        <v>16</v>
      </c>
      <c r="I742" s="8">
        <f t="shared" si="45"/>
        <v>331</v>
      </c>
      <c r="J742" t="s">
        <v>21</v>
      </c>
      <c r="K742" t="s">
        <v>22</v>
      </c>
      <c r="L742" s="8">
        <v>1486101600</v>
      </c>
      <c r="M742">
        <v>1486360800</v>
      </c>
      <c r="N742" s="12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5">
        <f t="shared" si="44"/>
        <v>11.791666666666666</v>
      </c>
      <c r="H743">
        <v>130</v>
      </c>
      <c r="I743" s="8">
        <f t="shared" si="45"/>
        <v>9</v>
      </c>
      <c r="J743" t="s">
        <v>21</v>
      </c>
      <c r="K743" t="s">
        <v>22</v>
      </c>
      <c r="L743" s="8">
        <v>1274590800</v>
      </c>
      <c r="M743">
        <v>1274677200</v>
      </c>
      <c r="N743" s="12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5">
        <f t="shared" si="44"/>
        <v>11.260833333333334</v>
      </c>
      <c r="H744">
        <v>122</v>
      </c>
      <c r="I744" s="8">
        <f t="shared" si="45"/>
        <v>10</v>
      </c>
      <c r="J744" t="s">
        <v>21</v>
      </c>
      <c r="K744" t="s">
        <v>22</v>
      </c>
      <c r="L744" s="8">
        <v>1263880800</v>
      </c>
      <c r="M744">
        <v>1267509600</v>
      </c>
      <c r="N744" s="12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5">
        <f t="shared" si="44"/>
        <v>0.12923076923076923</v>
      </c>
      <c r="H745">
        <v>17</v>
      </c>
      <c r="I745" s="8">
        <f t="shared" si="45"/>
        <v>229</v>
      </c>
      <c r="J745" t="s">
        <v>21</v>
      </c>
      <c r="K745" t="s">
        <v>22</v>
      </c>
      <c r="L745" s="8">
        <v>1445403600</v>
      </c>
      <c r="M745">
        <v>1445922000</v>
      </c>
      <c r="N745" s="12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5">
        <f t="shared" si="44"/>
        <v>7.12</v>
      </c>
      <c r="H746">
        <v>140</v>
      </c>
      <c r="I746" s="8">
        <f t="shared" si="45"/>
        <v>14</v>
      </c>
      <c r="J746" t="s">
        <v>21</v>
      </c>
      <c r="K746" t="s">
        <v>22</v>
      </c>
      <c r="L746" s="8">
        <v>1533877200</v>
      </c>
      <c r="M746">
        <v>1534050000</v>
      </c>
      <c r="N746" s="12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5">
        <f t="shared" si="44"/>
        <v>0.30304347826086958</v>
      </c>
      <c r="H747">
        <v>34</v>
      </c>
      <c r="I747" s="8">
        <f t="shared" si="45"/>
        <v>203</v>
      </c>
      <c r="J747" t="s">
        <v>21</v>
      </c>
      <c r="K747" t="s">
        <v>22</v>
      </c>
      <c r="L747" s="8">
        <v>1275195600</v>
      </c>
      <c r="M747">
        <v>1277528400</v>
      </c>
      <c r="N747" s="12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5">
        <f t="shared" si="44"/>
        <v>2.1250896057347672</v>
      </c>
      <c r="H748">
        <v>3388</v>
      </c>
      <c r="I748" s="8">
        <f t="shared" si="45"/>
        <v>16</v>
      </c>
      <c r="J748" t="s">
        <v>21</v>
      </c>
      <c r="K748" t="s">
        <v>22</v>
      </c>
      <c r="L748" s="8">
        <v>1318136400</v>
      </c>
      <c r="M748">
        <v>1318568400</v>
      </c>
      <c r="N748" s="12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5">
        <f t="shared" si="44"/>
        <v>2.2885714285714287</v>
      </c>
      <c r="H749">
        <v>280</v>
      </c>
      <c r="I749" s="8">
        <f t="shared" si="45"/>
        <v>18</v>
      </c>
      <c r="J749" t="s">
        <v>21</v>
      </c>
      <c r="K749" t="s">
        <v>22</v>
      </c>
      <c r="L749" s="8">
        <v>1283403600</v>
      </c>
      <c r="M749">
        <v>1284354000</v>
      </c>
      <c r="N749" s="12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5">
        <f t="shared" si="44"/>
        <v>0.34959979476654696</v>
      </c>
      <c r="H750">
        <v>614</v>
      </c>
      <c r="I750" s="8">
        <f t="shared" si="45"/>
        <v>317</v>
      </c>
      <c r="J750" t="s">
        <v>21</v>
      </c>
      <c r="K750" t="s">
        <v>22</v>
      </c>
      <c r="L750" s="8">
        <v>1267423200</v>
      </c>
      <c r="M750">
        <v>1269579600</v>
      </c>
      <c r="N750" s="12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5">
        <f t="shared" si="44"/>
        <v>1.5729069767441861</v>
      </c>
      <c r="H751">
        <v>366</v>
      </c>
      <c r="I751" s="8">
        <f t="shared" si="45"/>
        <v>23</v>
      </c>
      <c r="J751" t="s">
        <v>107</v>
      </c>
      <c r="K751" t="s">
        <v>108</v>
      </c>
      <c r="L751" s="8">
        <v>1412744400</v>
      </c>
      <c r="M751">
        <v>1413781200</v>
      </c>
      <c r="N751" s="12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5">
        <f t="shared" si="44"/>
        <v>0.01</v>
      </c>
      <c r="H752">
        <v>1</v>
      </c>
      <c r="I752" s="8">
        <f t="shared" si="45"/>
        <v>100</v>
      </c>
      <c r="J752" t="s">
        <v>40</v>
      </c>
      <c r="K752" t="s">
        <v>41</v>
      </c>
      <c r="L752" s="8">
        <v>1277960400</v>
      </c>
      <c r="M752">
        <v>1280120400</v>
      </c>
      <c r="N752" s="12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5">
        <f t="shared" si="44"/>
        <v>2.3230555555555554</v>
      </c>
      <c r="H753">
        <v>270</v>
      </c>
      <c r="I753" s="8">
        <f t="shared" si="45"/>
        <v>13</v>
      </c>
      <c r="J753" t="s">
        <v>21</v>
      </c>
      <c r="K753" t="s">
        <v>22</v>
      </c>
      <c r="L753" s="8">
        <v>1458190800</v>
      </c>
      <c r="M753">
        <v>1459486800</v>
      </c>
      <c r="N753" s="12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5">
        <f t="shared" si="44"/>
        <v>0.92448275862068963</v>
      </c>
      <c r="H754">
        <v>114</v>
      </c>
      <c r="I754" s="8">
        <f t="shared" si="45"/>
        <v>51</v>
      </c>
      <c r="J754" t="s">
        <v>21</v>
      </c>
      <c r="K754" t="s">
        <v>22</v>
      </c>
      <c r="L754" s="8">
        <v>1280984400</v>
      </c>
      <c r="M754">
        <v>1282539600</v>
      </c>
      <c r="N754" s="12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5">
        <f t="shared" si="44"/>
        <v>2.5670212765957445</v>
      </c>
      <c r="H755">
        <v>137</v>
      </c>
      <c r="I755" s="8">
        <f t="shared" si="45"/>
        <v>34</v>
      </c>
      <c r="J755" t="s">
        <v>21</v>
      </c>
      <c r="K755" t="s">
        <v>22</v>
      </c>
      <c r="L755" s="8">
        <v>1274590800</v>
      </c>
      <c r="M755">
        <v>1275886800</v>
      </c>
      <c r="N755" s="12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5">
        <f t="shared" si="44"/>
        <v>1.6847017045454546</v>
      </c>
      <c r="H756">
        <v>3205</v>
      </c>
      <c r="I756" s="8">
        <f t="shared" si="45"/>
        <v>22</v>
      </c>
      <c r="J756" t="s">
        <v>21</v>
      </c>
      <c r="K756" t="s">
        <v>22</v>
      </c>
      <c r="L756" s="8">
        <v>1351400400</v>
      </c>
      <c r="M756">
        <v>1355983200</v>
      </c>
      <c r="N756" s="12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5">
        <f t="shared" si="44"/>
        <v>1.6657777777777778</v>
      </c>
      <c r="H757">
        <v>288</v>
      </c>
      <c r="I757" s="8">
        <f t="shared" si="45"/>
        <v>16</v>
      </c>
      <c r="J757" t="s">
        <v>36</v>
      </c>
      <c r="K757" t="s">
        <v>37</v>
      </c>
      <c r="L757" s="8">
        <v>1514354400</v>
      </c>
      <c r="M757">
        <v>1515391200</v>
      </c>
      <c r="N757" s="12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5">
        <f t="shared" si="44"/>
        <v>7.7207692307692311</v>
      </c>
      <c r="H758">
        <v>148</v>
      </c>
      <c r="I758" s="8">
        <f t="shared" si="45"/>
        <v>9</v>
      </c>
      <c r="J758" t="s">
        <v>21</v>
      </c>
      <c r="K758" t="s">
        <v>22</v>
      </c>
      <c r="L758" s="8">
        <v>1421733600</v>
      </c>
      <c r="M758">
        <v>1422252000</v>
      </c>
      <c r="N758" s="12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5">
        <f t="shared" si="44"/>
        <v>4.0685714285714285</v>
      </c>
      <c r="H759">
        <v>114</v>
      </c>
      <c r="I759" s="8">
        <f t="shared" si="45"/>
        <v>12</v>
      </c>
      <c r="J759" t="s">
        <v>21</v>
      </c>
      <c r="K759" t="s">
        <v>22</v>
      </c>
      <c r="L759" s="8">
        <v>1305176400</v>
      </c>
      <c r="M759">
        <v>1305522000</v>
      </c>
      <c r="N759" s="12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5">
        <f t="shared" si="44"/>
        <v>5.6420608108108112</v>
      </c>
      <c r="H760">
        <v>1518</v>
      </c>
      <c r="I760" s="8">
        <f t="shared" si="45"/>
        <v>19</v>
      </c>
      <c r="J760" t="s">
        <v>15</v>
      </c>
      <c r="K760" t="s">
        <v>16</v>
      </c>
      <c r="L760" s="8">
        <v>1414126800</v>
      </c>
      <c r="M760">
        <v>1414904400</v>
      </c>
      <c r="N760" s="12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5">
        <f t="shared" si="44"/>
        <v>0.6842686567164179</v>
      </c>
      <c r="H761">
        <v>1274</v>
      </c>
      <c r="I761" s="8">
        <f t="shared" si="45"/>
        <v>131</v>
      </c>
      <c r="J761" t="s">
        <v>21</v>
      </c>
      <c r="K761" t="s">
        <v>22</v>
      </c>
      <c r="L761" s="8">
        <v>1517810400</v>
      </c>
      <c r="M761">
        <v>1520402400</v>
      </c>
      <c r="N761" s="12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5">
        <f t="shared" si="44"/>
        <v>0.34351966873706002</v>
      </c>
      <c r="H762">
        <v>210</v>
      </c>
      <c r="I762" s="8">
        <f t="shared" si="45"/>
        <v>230</v>
      </c>
      <c r="J762" t="s">
        <v>107</v>
      </c>
      <c r="K762" t="s">
        <v>108</v>
      </c>
      <c r="L762" s="8">
        <v>1564635600</v>
      </c>
      <c r="M762">
        <v>1567141200</v>
      </c>
      <c r="N762" s="12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5">
        <f t="shared" si="44"/>
        <v>6.5545454545454547</v>
      </c>
      <c r="H763">
        <v>166</v>
      </c>
      <c r="I763" s="8">
        <f t="shared" si="45"/>
        <v>13</v>
      </c>
      <c r="J763" t="s">
        <v>21</v>
      </c>
      <c r="K763" t="s">
        <v>22</v>
      </c>
      <c r="L763" s="8">
        <v>1500699600</v>
      </c>
      <c r="M763">
        <v>1501131600</v>
      </c>
      <c r="N763" s="12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5">
        <f t="shared" si="44"/>
        <v>1.7725714285714285</v>
      </c>
      <c r="H764">
        <v>100</v>
      </c>
      <c r="I764" s="8">
        <f t="shared" si="45"/>
        <v>35</v>
      </c>
      <c r="J764" t="s">
        <v>26</v>
      </c>
      <c r="K764" t="s">
        <v>27</v>
      </c>
      <c r="L764" s="8">
        <v>1354082400</v>
      </c>
      <c r="M764">
        <v>1355032800</v>
      </c>
      <c r="N764" s="12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5">
        <f t="shared" si="44"/>
        <v>1.1317857142857144</v>
      </c>
      <c r="H765">
        <v>235</v>
      </c>
      <c r="I765" s="8">
        <f t="shared" si="45"/>
        <v>24</v>
      </c>
      <c r="J765" t="s">
        <v>21</v>
      </c>
      <c r="K765" t="s">
        <v>22</v>
      </c>
      <c r="L765" s="8">
        <v>1336453200</v>
      </c>
      <c r="M765">
        <v>1339477200</v>
      </c>
      <c r="N765" s="12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5">
        <f t="shared" si="44"/>
        <v>7.2818181818181822</v>
      </c>
      <c r="H766">
        <v>148</v>
      </c>
      <c r="I766" s="8">
        <f t="shared" si="45"/>
        <v>7</v>
      </c>
      <c r="J766" t="s">
        <v>21</v>
      </c>
      <c r="K766" t="s">
        <v>22</v>
      </c>
      <c r="L766" s="8">
        <v>1305262800</v>
      </c>
      <c r="M766">
        <v>1305954000</v>
      </c>
      <c r="N766" s="12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5">
        <f t="shared" si="44"/>
        <v>2.0833333333333335</v>
      </c>
      <c r="H767">
        <v>198</v>
      </c>
      <c r="I767" s="8">
        <f t="shared" si="45"/>
        <v>20</v>
      </c>
      <c r="J767" t="s">
        <v>21</v>
      </c>
      <c r="K767" t="s">
        <v>22</v>
      </c>
      <c r="L767" s="8">
        <v>1492232400</v>
      </c>
      <c r="M767">
        <v>1494392400</v>
      </c>
      <c r="N767" s="12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5">
        <f t="shared" si="44"/>
        <v>0.31171232876712329</v>
      </c>
      <c r="H768">
        <v>248</v>
      </c>
      <c r="I768" s="8">
        <f t="shared" si="45"/>
        <v>177</v>
      </c>
      <c r="J768" t="s">
        <v>26</v>
      </c>
      <c r="K768" t="s">
        <v>27</v>
      </c>
      <c r="L768" s="8">
        <v>1537333200</v>
      </c>
      <c r="M768">
        <v>1537419600</v>
      </c>
      <c r="N768" s="12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5">
        <f t="shared" si="44"/>
        <v>0.56967078189300413</v>
      </c>
      <c r="H769">
        <v>513</v>
      </c>
      <c r="I769" s="8">
        <f t="shared" si="45"/>
        <v>189</v>
      </c>
      <c r="J769" t="s">
        <v>21</v>
      </c>
      <c r="K769" t="s">
        <v>22</v>
      </c>
      <c r="L769" s="8">
        <v>1444107600</v>
      </c>
      <c r="M769">
        <v>1447999200</v>
      </c>
      <c r="N769" s="12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5">
        <f t="shared" si="44"/>
        <v>2.31</v>
      </c>
      <c r="H770">
        <v>150</v>
      </c>
      <c r="I770" s="8">
        <f t="shared" si="45"/>
        <v>32</v>
      </c>
      <c r="J770" t="s">
        <v>21</v>
      </c>
      <c r="K770" t="s">
        <v>22</v>
      </c>
      <c r="L770" s="8">
        <v>1386741600</v>
      </c>
      <c r="M770">
        <v>1388037600</v>
      </c>
      <c r="N770" s="12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5">
        <f t="shared" ref="G771:G834" si="48">E771/D771</f>
        <v>0.86867834394904464</v>
      </c>
      <c r="H771">
        <v>3410</v>
      </c>
      <c r="I771" s="8">
        <f t="shared" ref="I771:I834" si="49">ROUND(IF(H771 &gt; 0, D771/H771, 0),0)</f>
        <v>37</v>
      </c>
      <c r="J771" t="s">
        <v>21</v>
      </c>
      <c r="K771" t="s">
        <v>22</v>
      </c>
      <c r="L771" s="8">
        <v>1376542800</v>
      </c>
      <c r="M771">
        <v>1378789200</v>
      </c>
      <c r="N771" s="12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5">
        <f t="shared" si="48"/>
        <v>2.7074418604651163</v>
      </c>
      <c r="H772">
        <v>216</v>
      </c>
      <c r="I772" s="8">
        <f t="shared" si="49"/>
        <v>20</v>
      </c>
      <c r="J772" t="s">
        <v>107</v>
      </c>
      <c r="K772" t="s">
        <v>108</v>
      </c>
      <c r="L772" s="8">
        <v>1397451600</v>
      </c>
      <c r="M772">
        <v>1398056400</v>
      </c>
      <c r="N772" s="12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5">
        <f t="shared" si="48"/>
        <v>0.49446428571428569</v>
      </c>
      <c r="H773">
        <v>26</v>
      </c>
      <c r="I773" s="8">
        <f t="shared" si="49"/>
        <v>215</v>
      </c>
      <c r="J773" t="s">
        <v>21</v>
      </c>
      <c r="K773" t="s">
        <v>22</v>
      </c>
      <c r="L773" s="8">
        <v>1548482400</v>
      </c>
      <c r="M773">
        <v>1550815200</v>
      </c>
      <c r="N773" s="12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5">
        <f t="shared" si="48"/>
        <v>1.1335962566844919</v>
      </c>
      <c r="H774">
        <v>5139</v>
      </c>
      <c r="I774" s="8">
        <f t="shared" si="49"/>
        <v>29</v>
      </c>
      <c r="J774" t="s">
        <v>21</v>
      </c>
      <c r="K774" t="s">
        <v>22</v>
      </c>
      <c r="L774" s="8">
        <v>1549692000</v>
      </c>
      <c r="M774">
        <v>1550037600</v>
      </c>
      <c r="N774" s="12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5">
        <f t="shared" si="48"/>
        <v>1.9055555555555554</v>
      </c>
      <c r="H775">
        <v>2353</v>
      </c>
      <c r="I775" s="8">
        <f t="shared" si="49"/>
        <v>23</v>
      </c>
      <c r="J775" t="s">
        <v>21</v>
      </c>
      <c r="K775" t="s">
        <v>22</v>
      </c>
      <c r="L775" s="8">
        <v>1492059600</v>
      </c>
      <c r="M775">
        <v>1492923600</v>
      </c>
      <c r="N775" s="12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5">
        <f t="shared" si="48"/>
        <v>1.355</v>
      </c>
      <c r="H776">
        <v>78</v>
      </c>
      <c r="I776" s="8">
        <f t="shared" si="49"/>
        <v>64</v>
      </c>
      <c r="J776" t="s">
        <v>107</v>
      </c>
      <c r="K776" t="s">
        <v>108</v>
      </c>
      <c r="L776" s="8">
        <v>1463979600</v>
      </c>
      <c r="M776">
        <v>1467522000</v>
      </c>
      <c r="N776" s="12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5">
        <f t="shared" si="48"/>
        <v>0.10297872340425532</v>
      </c>
      <c r="H777">
        <v>10</v>
      </c>
      <c r="I777" s="8">
        <f t="shared" si="49"/>
        <v>940</v>
      </c>
      <c r="J777" t="s">
        <v>21</v>
      </c>
      <c r="K777" t="s">
        <v>22</v>
      </c>
      <c r="L777" s="8">
        <v>1415253600</v>
      </c>
      <c r="M777">
        <v>1416117600</v>
      </c>
      <c r="N777" s="12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5">
        <f t="shared" si="48"/>
        <v>0.65544223826714798</v>
      </c>
      <c r="H778">
        <v>2201</v>
      </c>
      <c r="I778" s="8">
        <f t="shared" si="49"/>
        <v>50</v>
      </c>
      <c r="J778" t="s">
        <v>21</v>
      </c>
      <c r="K778" t="s">
        <v>22</v>
      </c>
      <c r="L778" s="8">
        <v>1562216400</v>
      </c>
      <c r="M778">
        <v>1563771600</v>
      </c>
      <c r="N778" s="12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5">
        <f t="shared" si="48"/>
        <v>0.49026652452025588</v>
      </c>
      <c r="H779">
        <v>676</v>
      </c>
      <c r="I779" s="8">
        <f t="shared" si="49"/>
        <v>139</v>
      </c>
      <c r="J779" t="s">
        <v>21</v>
      </c>
      <c r="K779" t="s">
        <v>22</v>
      </c>
      <c r="L779" s="8">
        <v>1316754000</v>
      </c>
      <c r="M779">
        <v>1319259600</v>
      </c>
      <c r="N779" s="12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5">
        <f t="shared" si="48"/>
        <v>7.8792307692307695</v>
      </c>
      <c r="H780">
        <v>174</v>
      </c>
      <c r="I780" s="8">
        <f t="shared" si="49"/>
        <v>7</v>
      </c>
      <c r="J780" t="s">
        <v>98</v>
      </c>
      <c r="K780" t="s">
        <v>99</v>
      </c>
      <c r="L780" s="8">
        <v>1313211600</v>
      </c>
      <c r="M780">
        <v>1313643600</v>
      </c>
      <c r="N780" s="12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5">
        <f t="shared" si="48"/>
        <v>0.80306347746090156</v>
      </c>
      <c r="H781">
        <v>831</v>
      </c>
      <c r="I781" s="8">
        <f t="shared" si="49"/>
        <v>131</v>
      </c>
      <c r="J781" t="s">
        <v>21</v>
      </c>
      <c r="K781" t="s">
        <v>22</v>
      </c>
      <c r="L781" s="8">
        <v>1439528400</v>
      </c>
      <c r="M781">
        <v>1440306000</v>
      </c>
      <c r="N781" s="12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5">
        <f t="shared" si="48"/>
        <v>1.0629411764705883</v>
      </c>
      <c r="H782">
        <v>164</v>
      </c>
      <c r="I782" s="8">
        <f t="shared" si="49"/>
        <v>31</v>
      </c>
      <c r="J782" t="s">
        <v>21</v>
      </c>
      <c r="K782" t="s">
        <v>22</v>
      </c>
      <c r="L782" s="8">
        <v>1469163600</v>
      </c>
      <c r="M782">
        <v>1470805200</v>
      </c>
      <c r="N782" s="12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5">
        <f t="shared" si="48"/>
        <v>0.50735632183908042</v>
      </c>
      <c r="H783">
        <v>56</v>
      </c>
      <c r="I783" s="8">
        <f t="shared" si="49"/>
        <v>155</v>
      </c>
      <c r="J783" t="s">
        <v>98</v>
      </c>
      <c r="K783" t="s">
        <v>99</v>
      </c>
      <c r="L783" s="8">
        <v>1288501200</v>
      </c>
      <c r="M783">
        <v>1292911200</v>
      </c>
      <c r="N783" s="12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5">
        <f t="shared" si="48"/>
        <v>2.153137254901961</v>
      </c>
      <c r="H784">
        <v>161</v>
      </c>
      <c r="I784" s="8">
        <f t="shared" si="49"/>
        <v>32</v>
      </c>
      <c r="J784" t="s">
        <v>21</v>
      </c>
      <c r="K784" t="s">
        <v>22</v>
      </c>
      <c r="L784" s="8">
        <v>1298959200</v>
      </c>
      <c r="M784">
        <v>1301374800</v>
      </c>
      <c r="N784" s="12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5">
        <f t="shared" si="48"/>
        <v>1.4122972972972974</v>
      </c>
      <c r="H785">
        <v>138</v>
      </c>
      <c r="I785" s="8">
        <f t="shared" si="49"/>
        <v>54</v>
      </c>
      <c r="J785" t="s">
        <v>21</v>
      </c>
      <c r="K785" t="s">
        <v>22</v>
      </c>
      <c r="L785" s="8">
        <v>1387260000</v>
      </c>
      <c r="M785">
        <v>1387864800</v>
      </c>
      <c r="N785" s="12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5">
        <f t="shared" si="48"/>
        <v>1.1533745781777278</v>
      </c>
      <c r="H786">
        <v>3308</v>
      </c>
      <c r="I786" s="8">
        <f t="shared" si="49"/>
        <v>27</v>
      </c>
      <c r="J786" t="s">
        <v>21</v>
      </c>
      <c r="K786" t="s">
        <v>22</v>
      </c>
      <c r="L786" s="8">
        <v>1457244000</v>
      </c>
      <c r="M786">
        <v>1458190800</v>
      </c>
      <c r="N786" s="12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5">
        <f t="shared" si="48"/>
        <v>1.9311940298507462</v>
      </c>
      <c r="H787">
        <v>127</v>
      </c>
      <c r="I787" s="8">
        <f t="shared" si="49"/>
        <v>53</v>
      </c>
      <c r="J787" t="s">
        <v>26</v>
      </c>
      <c r="K787" t="s">
        <v>27</v>
      </c>
      <c r="L787" s="8">
        <v>1556341200</v>
      </c>
      <c r="M787">
        <v>1559278800</v>
      </c>
      <c r="N787" s="12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5">
        <f t="shared" si="48"/>
        <v>7.2973333333333334</v>
      </c>
      <c r="H788">
        <v>207</v>
      </c>
      <c r="I788" s="8">
        <f t="shared" si="49"/>
        <v>7</v>
      </c>
      <c r="J788" t="s">
        <v>107</v>
      </c>
      <c r="K788" t="s">
        <v>108</v>
      </c>
      <c r="L788" s="8">
        <v>1522126800</v>
      </c>
      <c r="M788">
        <v>1522731600</v>
      </c>
      <c r="N788" s="12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5">
        <f t="shared" si="48"/>
        <v>0.99663398692810456</v>
      </c>
      <c r="H789">
        <v>859</v>
      </c>
      <c r="I789" s="8">
        <f t="shared" si="49"/>
        <v>71</v>
      </c>
      <c r="J789" t="s">
        <v>15</v>
      </c>
      <c r="K789" t="s">
        <v>16</v>
      </c>
      <c r="L789" s="8">
        <v>1305954000</v>
      </c>
      <c r="M789">
        <v>1306731600</v>
      </c>
      <c r="N789" s="12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5">
        <f t="shared" si="48"/>
        <v>0.88166666666666671</v>
      </c>
      <c r="H790">
        <v>31</v>
      </c>
      <c r="I790" s="8">
        <f t="shared" si="49"/>
        <v>116</v>
      </c>
      <c r="J790" t="s">
        <v>21</v>
      </c>
      <c r="K790" t="s">
        <v>22</v>
      </c>
      <c r="L790" s="8">
        <v>1350709200</v>
      </c>
      <c r="M790">
        <v>1352527200</v>
      </c>
      <c r="N790" s="12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5">
        <f t="shared" si="48"/>
        <v>0.37233333333333335</v>
      </c>
      <c r="H791">
        <v>45</v>
      </c>
      <c r="I791" s="8">
        <f t="shared" si="49"/>
        <v>200</v>
      </c>
      <c r="J791" t="s">
        <v>21</v>
      </c>
      <c r="K791" t="s">
        <v>22</v>
      </c>
      <c r="L791" s="8">
        <v>1401166800</v>
      </c>
      <c r="M791">
        <v>1404363600</v>
      </c>
      <c r="N791" s="12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5">
        <f t="shared" si="48"/>
        <v>0.30540075309306081</v>
      </c>
      <c r="H792">
        <v>1113</v>
      </c>
      <c r="I792" s="8">
        <f t="shared" si="49"/>
        <v>167</v>
      </c>
      <c r="J792" t="s">
        <v>21</v>
      </c>
      <c r="K792" t="s">
        <v>22</v>
      </c>
      <c r="L792" s="8">
        <v>1266127200</v>
      </c>
      <c r="M792">
        <v>1266645600</v>
      </c>
      <c r="N792" s="12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5">
        <f t="shared" si="48"/>
        <v>0.25714285714285712</v>
      </c>
      <c r="H793">
        <v>6</v>
      </c>
      <c r="I793" s="8">
        <f t="shared" si="49"/>
        <v>350</v>
      </c>
      <c r="J793" t="s">
        <v>21</v>
      </c>
      <c r="K793" t="s">
        <v>22</v>
      </c>
      <c r="L793" s="8">
        <v>1481436000</v>
      </c>
      <c r="M793">
        <v>1482818400</v>
      </c>
      <c r="N793" s="12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5">
        <f t="shared" si="48"/>
        <v>0.34</v>
      </c>
      <c r="H794">
        <v>7</v>
      </c>
      <c r="I794" s="8">
        <f t="shared" si="49"/>
        <v>286</v>
      </c>
      <c r="J794" t="s">
        <v>21</v>
      </c>
      <c r="K794" t="s">
        <v>22</v>
      </c>
      <c r="L794" s="8">
        <v>1372222800</v>
      </c>
      <c r="M794">
        <v>1374642000</v>
      </c>
      <c r="N794" s="12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5">
        <f t="shared" si="48"/>
        <v>11.859090909090909</v>
      </c>
      <c r="H795">
        <v>181</v>
      </c>
      <c r="I795" s="8">
        <f t="shared" si="49"/>
        <v>6</v>
      </c>
      <c r="J795" t="s">
        <v>98</v>
      </c>
      <c r="K795" t="s">
        <v>99</v>
      </c>
      <c r="L795" s="8">
        <v>1372136400</v>
      </c>
      <c r="M795">
        <v>1372482000</v>
      </c>
      <c r="N795" s="12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5">
        <f t="shared" si="48"/>
        <v>1.2539393939393939</v>
      </c>
      <c r="H796">
        <v>110</v>
      </c>
      <c r="I796" s="8">
        <f t="shared" si="49"/>
        <v>60</v>
      </c>
      <c r="J796" t="s">
        <v>21</v>
      </c>
      <c r="K796" t="s">
        <v>22</v>
      </c>
      <c r="L796" s="8">
        <v>1513922400</v>
      </c>
      <c r="M796">
        <v>1514959200</v>
      </c>
      <c r="N796" s="12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5">
        <f t="shared" si="48"/>
        <v>0.14394366197183098</v>
      </c>
      <c r="H797">
        <v>31</v>
      </c>
      <c r="I797" s="8">
        <f t="shared" si="49"/>
        <v>229</v>
      </c>
      <c r="J797" t="s">
        <v>21</v>
      </c>
      <c r="K797" t="s">
        <v>22</v>
      </c>
      <c r="L797" s="8">
        <v>1477976400</v>
      </c>
      <c r="M797">
        <v>1478235600</v>
      </c>
      <c r="N797" s="12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5">
        <f t="shared" si="48"/>
        <v>0.54807692307692313</v>
      </c>
      <c r="H798">
        <v>78</v>
      </c>
      <c r="I798" s="8">
        <f t="shared" si="49"/>
        <v>100</v>
      </c>
      <c r="J798" t="s">
        <v>21</v>
      </c>
      <c r="K798" t="s">
        <v>22</v>
      </c>
      <c r="L798" s="8">
        <v>1407474000</v>
      </c>
      <c r="M798">
        <v>1408078800</v>
      </c>
      <c r="N798" s="12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5">
        <f t="shared" si="48"/>
        <v>1.0963157894736841</v>
      </c>
      <c r="H799">
        <v>185</v>
      </c>
      <c r="I799" s="8">
        <f t="shared" si="49"/>
        <v>41</v>
      </c>
      <c r="J799" t="s">
        <v>21</v>
      </c>
      <c r="K799" t="s">
        <v>22</v>
      </c>
      <c r="L799" s="8">
        <v>1546149600</v>
      </c>
      <c r="M799">
        <v>1548136800</v>
      </c>
      <c r="N799" s="12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5">
        <f t="shared" si="48"/>
        <v>1.8847058823529412</v>
      </c>
      <c r="H800">
        <v>121</v>
      </c>
      <c r="I800" s="8">
        <f t="shared" si="49"/>
        <v>28</v>
      </c>
      <c r="J800" t="s">
        <v>21</v>
      </c>
      <c r="K800" t="s">
        <v>22</v>
      </c>
      <c r="L800" s="8">
        <v>1338440400</v>
      </c>
      <c r="M800">
        <v>1340859600</v>
      </c>
      <c r="N800" s="12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5">
        <f t="shared" si="48"/>
        <v>0.87008284023668636</v>
      </c>
      <c r="H801">
        <v>1225</v>
      </c>
      <c r="I801" s="8">
        <f t="shared" si="49"/>
        <v>69</v>
      </c>
      <c r="J801" t="s">
        <v>40</v>
      </c>
      <c r="K801" t="s">
        <v>41</v>
      </c>
      <c r="L801" s="8">
        <v>1454133600</v>
      </c>
      <c r="M801">
        <v>1454479200</v>
      </c>
      <c r="N801" s="12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5">
        <f t="shared" si="48"/>
        <v>0.01</v>
      </c>
      <c r="H802">
        <v>1</v>
      </c>
      <c r="I802" s="8">
        <f t="shared" si="49"/>
        <v>100</v>
      </c>
      <c r="J802" t="s">
        <v>98</v>
      </c>
      <c r="K802" t="s">
        <v>99</v>
      </c>
      <c r="L802" s="8">
        <v>1434085200</v>
      </c>
      <c r="M802">
        <v>1434430800</v>
      </c>
      <c r="N802" s="12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5">
        <f t="shared" si="48"/>
        <v>2.0291304347826089</v>
      </c>
      <c r="H803">
        <v>106</v>
      </c>
      <c r="I803" s="8">
        <f t="shared" si="49"/>
        <v>22</v>
      </c>
      <c r="J803" t="s">
        <v>21</v>
      </c>
      <c r="K803" t="s">
        <v>22</v>
      </c>
      <c r="L803" s="8">
        <v>1577772000</v>
      </c>
      <c r="M803">
        <v>1579672800</v>
      </c>
      <c r="N803" s="12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5">
        <f t="shared" si="48"/>
        <v>1.9703225806451612</v>
      </c>
      <c r="H804">
        <v>142</v>
      </c>
      <c r="I804" s="8">
        <f t="shared" si="49"/>
        <v>44</v>
      </c>
      <c r="J804" t="s">
        <v>21</v>
      </c>
      <c r="K804" t="s">
        <v>22</v>
      </c>
      <c r="L804" s="8">
        <v>1562216400</v>
      </c>
      <c r="M804">
        <v>1562389200</v>
      </c>
      <c r="N804" s="12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5">
        <f t="shared" si="48"/>
        <v>1.07</v>
      </c>
      <c r="H805">
        <v>233</v>
      </c>
      <c r="I805" s="8">
        <f t="shared" si="49"/>
        <v>26</v>
      </c>
      <c r="J805" t="s">
        <v>21</v>
      </c>
      <c r="K805" t="s">
        <v>22</v>
      </c>
      <c r="L805" s="8">
        <v>1548568800</v>
      </c>
      <c r="M805">
        <v>1551506400</v>
      </c>
      <c r="N805" s="12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5">
        <f t="shared" si="48"/>
        <v>2.6873076923076922</v>
      </c>
      <c r="H806">
        <v>218</v>
      </c>
      <c r="I806" s="8">
        <f t="shared" si="49"/>
        <v>12</v>
      </c>
      <c r="J806" t="s">
        <v>21</v>
      </c>
      <c r="K806" t="s">
        <v>22</v>
      </c>
      <c r="L806" s="8">
        <v>1514872800</v>
      </c>
      <c r="M806">
        <v>1516600800</v>
      </c>
      <c r="N806" s="12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5">
        <f t="shared" si="48"/>
        <v>0.50845360824742269</v>
      </c>
      <c r="H807">
        <v>67</v>
      </c>
      <c r="I807" s="8">
        <f t="shared" si="49"/>
        <v>145</v>
      </c>
      <c r="J807" t="s">
        <v>26</v>
      </c>
      <c r="K807" t="s">
        <v>27</v>
      </c>
      <c r="L807" s="8">
        <v>1416031200</v>
      </c>
      <c r="M807">
        <v>1420437600</v>
      </c>
      <c r="N807" s="12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5">
        <f t="shared" si="48"/>
        <v>11.802857142857142</v>
      </c>
      <c r="H808">
        <v>76</v>
      </c>
      <c r="I808" s="8">
        <f t="shared" si="49"/>
        <v>9</v>
      </c>
      <c r="J808" t="s">
        <v>21</v>
      </c>
      <c r="K808" t="s">
        <v>22</v>
      </c>
      <c r="L808" s="8">
        <v>1330927200</v>
      </c>
      <c r="M808">
        <v>1332997200</v>
      </c>
      <c r="N808" s="12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5">
        <f t="shared" si="48"/>
        <v>2.64</v>
      </c>
      <c r="H809">
        <v>43</v>
      </c>
      <c r="I809" s="8">
        <f t="shared" si="49"/>
        <v>16</v>
      </c>
      <c r="J809" t="s">
        <v>21</v>
      </c>
      <c r="K809" t="s">
        <v>22</v>
      </c>
      <c r="L809" s="8">
        <v>1571115600</v>
      </c>
      <c r="M809">
        <v>1574920800</v>
      </c>
      <c r="N809" s="12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5">
        <f t="shared" si="48"/>
        <v>0.30442307692307691</v>
      </c>
      <c r="H810">
        <v>19</v>
      </c>
      <c r="I810" s="8">
        <f t="shared" si="49"/>
        <v>274</v>
      </c>
      <c r="J810" t="s">
        <v>21</v>
      </c>
      <c r="K810" t="s">
        <v>22</v>
      </c>
      <c r="L810" s="8">
        <v>1463461200</v>
      </c>
      <c r="M810">
        <v>1464930000</v>
      </c>
      <c r="N810" s="12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5">
        <f t="shared" si="48"/>
        <v>0.62880681818181816</v>
      </c>
      <c r="H811">
        <v>2108</v>
      </c>
      <c r="I811" s="8">
        <f t="shared" si="49"/>
        <v>67</v>
      </c>
      <c r="J811" t="s">
        <v>98</v>
      </c>
      <c r="K811" t="s">
        <v>99</v>
      </c>
      <c r="L811" s="8">
        <v>1344920400</v>
      </c>
      <c r="M811">
        <v>1345006800</v>
      </c>
      <c r="N811" s="12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5">
        <f t="shared" si="48"/>
        <v>1.9312499999999999</v>
      </c>
      <c r="H812">
        <v>221</v>
      </c>
      <c r="I812" s="8">
        <f t="shared" si="49"/>
        <v>29</v>
      </c>
      <c r="J812" t="s">
        <v>21</v>
      </c>
      <c r="K812" t="s">
        <v>22</v>
      </c>
      <c r="L812" s="8">
        <v>1511848800</v>
      </c>
      <c r="M812">
        <v>1512712800</v>
      </c>
      <c r="N812" s="12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5">
        <f t="shared" si="48"/>
        <v>0.77102702702702708</v>
      </c>
      <c r="H813">
        <v>679</v>
      </c>
      <c r="I813" s="8">
        <f t="shared" si="49"/>
        <v>136</v>
      </c>
      <c r="J813" t="s">
        <v>21</v>
      </c>
      <c r="K813" t="s">
        <v>22</v>
      </c>
      <c r="L813" s="8">
        <v>1452319200</v>
      </c>
      <c r="M813">
        <v>1452492000</v>
      </c>
      <c r="N813" s="12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5">
        <f t="shared" si="48"/>
        <v>2.2552763819095478</v>
      </c>
      <c r="H814">
        <v>2805</v>
      </c>
      <c r="I814" s="8">
        <f t="shared" si="49"/>
        <v>21</v>
      </c>
      <c r="J814" t="s">
        <v>15</v>
      </c>
      <c r="K814" t="s">
        <v>16</v>
      </c>
      <c r="L814" s="8">
        <v>1523854800</v>
      </c>
      <c r="M814">
        <v>1524286800</v>
      </c>
      <c r="N814" s="12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5">
        <f t="shared" si="48"/>
        <v>2.3940625</v>
      </c>
      <c r="H815">
        <v>68</v>
      </c>
      <c r="I815" s="8">
        <f t="shared" si="49"/>
        <v>47</v>
      </c>
      <c r="J815" t="s">
        <v>21</v>
      </c>
      <c r="K815" t="s">
        <v>22</v>
      </c>
      <c r="L815" s="8">
        <v>1346043600</v>
      </c>
      <c r="M815">
        <v>1346907600</v>
      </c>
      <c r="N815" s="12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5">
        <f t="shared" si="48"/>
        <v>0.921875</v>
      </c>
      <c r="H816">
        <v>36</v>
      </c>
      <c r="I816" s="8">
        <f t="shared" si="49"/>
        <v>89</v>
      </c>
      <c r="J816" t="s">
        <v>36</v>
      </c>
      <c r="K816" t="s">
        <v>37</v>
      </c>
      <c r="L816" s="8">
        <v>1464325200</v>
      </c>
      <c r="M816">
        <v>1464498000</v>
      </c>
      <c r="N816" s="12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5">
        <f t="shared" si="48"/>
        <v>1.3023333333333333</v>
      </c>
      <c r="H817">
        <v>183</v>
      </c>
      <c r="I817" s="8">
        <f t="shared" si="49"/>
        <v>49</v>
      </c>
      <c r="J817" t="s">
        <v>15</v>
      </c>
      <c r="K817" t="s">
        <v>16</v>
      </c>
      <c r="L817" s="8">
        <v>1511935200</v>
      </c>
      <c r="M817">
        <v>1514181600</v>
      </c>
      <c r="N817" s="12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5">
        <f t="shared" si="48"/>
        <v>6.1521739130434785</v>
      </c>
      <c r="H818">
        <v>133</v>
      </c>
      <c r="I818" s="8">
        <f t="shared" si="49"/>
        <v>17</v>
      </c>
      <c r="J818" t="s">
        <v>21</v>
      </c>
      <c r="K818" t="s">
        <v>22</v>
      </c>
      <c r="L818" s="8">
        <v>1392012000</v>
      </c>
      <c r="M818">
        <v>1392184800</v>
      </c>
      <c r="N818" s="12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5">
        <f t="shared" si="48"/>
        <v>3.687953216374269</v>
      </c>
      <c r="H819">
        <v>2489</v>
      </c>
      <c r="I819" s="8">
        <f t="shared" si="49"/>
        <v>21</v>
      </c>
      <c r="J819" t="s">
        <v>107</v>
      </c>
      <c r="K819" t="s">
        <v>108</v>
      </c>
      <c r="L819" s="8">
        <v>1556946000</v>
      </c>
      <c r="M819">
        <v>1559365200</v>
      </c>
      <c r="N819" s="12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5">
        <f t="shared" si="48"/>
        <v>10.948571428571428</v>
      </c>
      <c r="H820">
        <v>69</v>
      </c>
      <c r="I820" s="8">
        <f t="shared" si="49"/>
        <v>10</v>
      </c>
      <c r="J820" t="s">
        <v>21</v>
      </c>
      <c r="K820" t="s">
        <v>22</v>
      </c>
      <c r="L820" s="8">
        <v>1548050400</v>
      </c>
      <c r="M820">
        <v>1549173600</v>
      </c>
      <c r="N820" s="12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5">
        <f t="shared" si="48"/>
        <v>0.50662921348314605</v>
      </c>
      <c r="H821">
        <v>47</v>
      </c>
      <c r="I821" s="8">
        <f t="shared" si="49"/>
        <v>189</v>
      </c>
      <c r="J821" t="s">
        <v>21</v>
      </c>
      <c r="K821" t="s">
        <v>22</v>
      </c>
      <c r="L821" s="8">
        <v>1353736800</v>
      </c>
      <c r="M821">
        <v>1355032800</v>
      </c>
      <c r="N821" s="12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5">
        <f t="shared" si="48"/>
        <v>8.0060000000000002</v>
      </c>
      <c r="H822">
        <v>279</v>
      </c>
      <c r="I822" s="8">
        <f t="shared" si="49"/>
        <v>5</v>
      </c>
      <c r="J822" t="s">
        <v>40</v>
      </c>
      <c r="K822" t="s">
        <v>41</v>
      </c>
      <c r="L822" s="8">
        <v>1532840400</v>
      </c>
      <c r="M822">
        <v>1533963600</v>
      </c>
      <c r="N822" s="12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5">
        <f t="shared" si="48"/>
        <v>2.9128571428571428</v>
      </c>
      <c r="H823">
        <v>210</v>
      </c>
      <c r="I823" s="8">
        <f t="shared" si="49"/>
        <v>23</v>
      </c>
      <c r="J823" t="s">
        <v>21</v>
      </c>
      <c r="K823" t="s">
        <v>22</v>
      </c>
      <c r="L823" s="8">
        <v>1488261600</v>
      </c>
      <c r="M823">
        <v>1489381200</v>
      </c>
      <c r="N823" s="12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5">
        <f t="shared" si="48"/>
        <v>3.4996666666666667</v>
      </c>
      <c r="H824">
        <v>2100</v>
      </c>
      <c r="I824" s="8">
        <f t="shared" si="49"/>
        <v>26</v>
      </c>
      <c r="J824" t="s">
        <v>21</v>
      </c>
      <c r="K824" t="s">
        <v>22</v>
      </c>
      <c r="L824" s="8">
        <v>1393567200</v>
      </c>
      <c r="M824">
        <v>1395032400</v>
      </c>
      <c r="N824" s="12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5">
        <f t="shared" si="48"/>
        <v>3.5707317073170732</v>
      </c>
      <c r="H825">
        <v>252</v>
      </c>
      <c r="I825" s="8">
        <f t="shared" si="49"/>
        <v>16</v>
      </c>
      <c r="J825" t="s">
        <v>21</v>
      </c>
      <c r="K825" t="s">
        <v>22</v>
      </c>
      <c r="L825" s="8">
        <v>1410325200</v>
      </c>
      <c r="M825">
        <v>1412485200</v>
      </c>
      <c r="N825" s="12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5">
        <f t="shared" si="48"/>
        <v>1.2648941176470587</v>
      </c>
      <c r="H826">
        <v>1280</v>
      </c>
      <c r="I826" s="8">
        <f t="shared" si="49"/>
        <v>66</v>
      </c>
      <c r="J826" t="s">
        <v>21</v>
      </c>
      <c r="K826" t="s">
        <v>22</v>
      </c>
      <c r="L826" s="8">
        <v>1276923600</v>
      </c>
      <c r="M826">
        <v>1279688400</v>
      </c>
      <c r="N826" s="12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5">
        <f t="shared" si="48"/>
        <v>3.875</v>
      </c>
      <c r="H827">
        <v>157</v>
      </c>
      <c r="I827" s="8">
        <f t="shared" si="49"/>
        <v>23</v>
      </c>
      <c r="J827" t="s">
        <v>40</v>
      </c>
      <c r="K827" t="s">
        <v>41</v>
      </c>
      <c r="L827" s="8">
        <v>1500958800</v>
      </c>
      <c r="M827">
        <v>1501995600</v>
      </c>
      <c r="N827" s="12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5">
        <f t="shared" si="48"/>
        <v>4.5703571428571426</v>
      </c>
      <c r="H828">
        <v>194</v>
      </c>
      <c r="I828" s="8">
        <f t="shared" si="49"/>
        <v>14</v>
      </c>
      <c r="J828" t="s">
        <v>21</v>
      </c>
      <c r="K828" t="s">
        <v>22</v>
      </c>
      <c r="L828" s="8">
        <v>1292220000</v>
      </c>
      <c r="M828">
        <v>1294639200</v>
      </c>
      <c r="N828" s="12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5">
        <f t="shared" si="48"/>
        <v>2.6669565217391304</v>
      </c>
      <c r="H829">
        <v>82</v>
      </c>
      <c r="I829" s="8">
        <f t="shared" si="49"/>
        <v>28</v>
      </c>
      <c r="J829" t="s">
        <v>26</v>
      </c>
      <c r="K829" t="s">
        <v>27</v>
      </c>
      <c r="L829" s="8">
        <v>1304398800</v>
      </c>
      <c r="M829">
        <v>1305435600</v>
      </c>
      <c r="N829" s="12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5">
        <f t="shared" si="48"/>
        <v>0.69</v>
      </c>
      <c r="H830">
        <v>70</v>
      </c>
      <c r="I830" s="8">
        <f t="shared" si="49"/>
        <v>101</v>
      </c>
      <c r="J830" t="s">
        <v>21</v>
      </c>
      <c r="K830" t="s">
        <v>22</v>
      </c>
      <c r="L830" s="8">
        <v>1535432400</v>
      </c>
      <c r="M830">
        <v>1537592400</v>
      </c>
      <c r="N830" s="12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5">
        <f t="shared" si="48"/>
        <v>0.51343749999999999</v>
      </c>
      <c r="H831">
        <v>154</v>
      </c>
      <c r="I831" s="8">
        <f t="shared" si="49"/>
        <v>62</v>
      </c>
      <c r="J831" t="s">
        <v>21</v>
      </c>
      <c r="K831" t="s">
        <v>22</v>
      </c>
      <c r="L831" s="8">
        <v>1433826000</v>
      </c>
      <c r="M831">
        <v>1435122000</v>
      </c>
      <c r="N831" s="12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5">
        <f t="shared" si="48"/>
        <v>1.1710526315789473E-2</v>
      </c>
      <c r="H832">
        <v>22</v>
      </c>
      <c r="I832" s="8">
        <f t="shared" si="49"/>
        <v>5527</v>
      </c>
      <c r="J832" t="s">
        <v>21</v>
      </c>
      <c r="K832" t="s">
        <v>22</v>
      </c>
      <c r="L832" s="8">
        <v>1514959200</v>
      </c>
      <c r="M832">
        <v>1520056800</v>
      </c>
      <c r="N832" s="12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5">
        <f t="shared" si="48"/>
        <v>1.089773429454171</v>
      </c>
      <c r="H833">
        <v>4233</v>
      </c>
      <c r="I833" s="8">
        <f t="shared" si="49"/>
        <v>23</v>
      </c>
      <c r="J833" t="s">
        <v>21</v>
      </c>
      <c r="K833" t="s">
        <v>22</v>
      </c>
      <c r="L833" s="8">
        <v>1332738000</v>
      </c>
      <c r="M833">
        <v>1335675600</v>
      </c>
      <c r="N833" s="12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5">
        <f t="shared" si="48"/>
        <v>3.1517592592592591</v>
      </c>
      <c r="H834">
        <v>1297</v>
      </c>
      <c r="I834" s="8">
        <f t="shared" si="49"/>
        <v>33</v>
      </c>
      <c r="J834" t="s">
        <v>36</v>
      </c>
      <c r="K834" t="s">
        <v>37</v>
      </c>
      <c r="L834" s="8">
        <v>1445490000</v>
      </c>
      <c r="M834">
        <v>1448431200</v>
      </c>
      <c r="N834" s="12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5">
        <f t="shared" ref="G835:G898" si="52">E835/D835</f>
        <v>1.5769117647058823</v>
      </c>
      <c r="H835">
        <v>165</v>
      </c>
      <c r="I835" s="8">
        <f t="shared" ref="I835:I898" si="53">ROUND(IF(H835 &gt; 0, D835/H835, 0),0)</f>
        <v>41</v>
      </c>
      <c r="J835" t="s">
        <v>36</v>
      </c>
      <c r="K835" t="s">
        <v>37</v>
      </c>
      <c r="L835" s="8">
        <v>1297663200</v>
      </c>
      <c r="M835">
        <v>1298613600</v>
      </c>
      <c r="N835" s="12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5">
        <f t="shared" si="52"/>
        <v>1.5380821917808218</v>
      </c>
      <c r="H836">
        <v>119</v>
      </c>
      <c r="I836" s="8">
        <f t="shared" si="53"/>
        <v>61</v>
      </c>
      <c r="J836" t="s">
        <v>21</v>
      </c>
      <c r="K836" t="s">
        <v>22</v>
      </c>
      <c r="L836" s="8">
        <v>1371963600</v>
      </c>
      <c r="M836">
        <v>1372482000</v>
      </c>
      <c r="N836" s="12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5">
        <f t="shared" si="52"/>
        <v>0.89738979118329465</v>
      </c>
      <c r="H837">
        <v>1758</v>
      </c>
      <c r="I837" s="8">
        <f t="shared" si="53"/>
        <v>49</v>
      </c>
      <c r="J837" t="s">
        <v>21</v>
      </c>
      <c r="K837" t="s">
        <v>22</v>
      </c>
      <c r="L837" s="8">
        <v>1425103200</v>
      </c>
      <c r="M837">
        <v>1425621600</v>
      </c>
      <c r="N837" s="12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5">
        <f t="shared" si="52"/>
        <v>0.75135802469135804</v>
      </c>
      <c r="H838">
        <v>94</v>
      </c>
      <c r="I838" s="8">
        <f t="shared" si="53"/>
        <v>86</v>
      </c>
      <c r="J838" t="s">
        <v>21</v>
      </c>
      <c r="K838" t="s">
        <v>22</v>
      </c>
      <c r="L838" s="8">
        <v>1265349600</v>
      </c>
      <c r="M838">
        <v>1266300000</v>
      </c>
      <c r="N838" s="12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5">
        <f t="shared" si="52"/>
        <v>8.5288135593220336</v>
      </c>
      <c r="H839">
        <v>1797</v>
      </c>
      <c r="I839" s="8">
        <f t="shared" si="53"/>
        <v>10</v>
      </c>
      <c r="J839" t="s">
        <v>21</v>
      </c>
      <c r="K839" t="s">
        <v>22</v>
      </c>
      <c r="L839" s="8">
        <v>1301202000</v>
      </c>
      <c r="M839">
        <v>1305867600</v>
      </c>
      <c r="N839" s="12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5">
        <f t="shared" si="52"/>
        <v>1.3890625000000001</v>
      </c>
      <c r="H840">
        <v>261</v>
      </c>
      <c r="I840" s="8">
        <f t="shared" si="53"/>
        <v>25</v>
      </c>
      <c r="J840" t="s">
        <v>21</v>
      </c>
      <c r="K840" t="s">
        <v>22</v>
      </c>
      <c r="L840" s="8">
        <v>1538024400</v>
      </c>
      <c r="M840">
        <v>1538802000</v>
      </c>
      <c r="N840" s="12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5">
        <f t="shared" si="52"/>
        <v>1.9018181818181819</v>
      </c>
      <c r="H841">
        <v>157</v>
      </c>
      <c r="I841" s="8">
        <f t="shared" si="53"/>
        <v>49</v>
      </c>
      <c r="J841" t="s">
        <v>21</v>
      </c>
      <c r="K841" t="s">
        <v>22</v>
      </c>
      <c r="L841" s="8">
        <v>1395032400</v>
      </c>
      <c r="M841">
        <v>1398920400</v>
      </c>
      <c r="N841" s="12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5">
        <f t="shared" si="52"/>
        <v>1.0024333619948409</v>
      </c>
      <c r="H842">
        <v>3533</v>
      </c>
      <c r="I842" s="8">
        <f t="shared" si="53"/>
        <v>33</v>
      </c>
      <c r="J842" t="s">
        <v>21</v>
      </c>
      <c r="K842" t="s">
        <v>22</v>
      </c>
      <c r="L842" s="8">
        <v>1405486800</v>
      </c>
      <c r="M842">
        <v>1405659600</v>
      </c>
      <c r="N842" s="12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5">
        <f t="shared" si="52"/>
        <v>1.4275824175824177</v>
      </c>
      <c r="H843">
        <v>155</v>
      </c>
      <c r="I843" s="8">
        <f t="shared" si="53"/>
        <v>59</v>
      </c>
      <c r="J843" t="s">
        <v>21</v>
      </c>
      <c r="K843" t="s">
        <v>22</v>
      </c>
      <c r="L843" s="8">
        <v>1455861600</v>
      </c>
      <c r="M843">
        <v>1457244000</v>
      </c>
      <c r="N843" s="12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5">
        <f t="shared" si="52"/>
        <v>5.6313333333333331</v>
      </c>
      <c r="H844">
        <v>132</v>
      </c>
      <c r="I844" s="8">
        <f t="shared" si="53"/>
        <v>11</v>
      </c>
      <c r="J844" t="s">
        <v>107</v>
      </c>
      <c r="K844" t="s">
        <v>108</v>
      </c>
      <c r="L844" s="8">
        <v>1529038800</v>
      </c>
      <c r="M844">
        <v>1529298000</v>
      </c>
      <c r="N844" s="12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5">
        <f t="shared" si="52"/>
        <v>0.30715909090909088</v>
      </c>
      <c r="H845">
        <v>33</v>
      </c>
      <c r="I845" s="8">
        <f t="shared" si="53"/>
        <v>267</v>
      </c>
      <c r="J845" t="s">
        <v>21</v>
      </c>
      <c r="K845" t="s">
        <v>22</v>
      </c>
      <c r="L845" s="8">
        <v>1535259600</v>
      </c>
      <c r="M845">
        <v>1535778000</v>
      </c>
      <c r="N845" s="12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5">
        <f t="shared" si="52"/>
        <v>0.99397727272727276</v>
      </c>
      <c r="H846">
        <v>94</v>
      </c>
      <c r="I846" s="8">
        <f t="shared" si="53"/>
        <v>94</v>
      </c>
      <c r="J846" t="s">
        <v>21</v>
      </c>
      <c r="K846" t="s">
        <v>22</v>
      </c>
      <c r="L846" s="8">
        <v>1327212000</v>
      </c>
      <c r="M846">
        <v>1327471200</v>
      </c>
      <c r="N846" s="12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5">
        <f t="shared" si="52"/>
        <v>1.9754935622317598</v>
      </c>
      <c r="H847">
        <v>1354</v>
      </c>
      <c r="I847" s="8">
        <f t="shared" si="53"/>
        <v>52</v>
      </c>
      <c r="J847" t="s">
        <v>40</v>
      </c>
      <c r="K847" t="s">
        <v>41</v>
      </c>
      <c r="L847" s="8">
        <v>1526360400</v>
      </c>
      <c r="M847">
        <v>1529557200</v>
      </c>
      <c r="N847" s="12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5">
        <f t="shared" si="52"/>
        <v>5.085</v>
      </c>
      <c r="H848">
        <v>48</v>
      </c>
      <c r="I848" s="8">
        <f t="shared" si="53"/>
        <v>21</v>
      </c>
      <c r="J848" t="s">
        <v>21</v>
      </c>
      <c r="K848" t="s">
        <v>22</v>
      </c>
      <c r="L848" s="8">
        <v>1532149200</v>
      </c>
      <c r="M848">
        <v>1535259600</v>
      </c>
      <c r="N848" s="12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5">
        <f t="shared" si="52"/>
        <v>2.3774468085106384</v>
      </c>
      <c r="H849">
        <v>110</v>
      </c>
      <c r="I849" s="8">
        <f t="shared" si="53"/>
        <v>43</v>
      </c>
      <c r="J849" t="s">
        <v>21</v>
      </c>
      <c r="K849" t="s">
        <v>22</v>
      </c>
      <c r="L849" s="8">
        <v>1515304800</v>
      </c>
      <c r="M849">
        <v>1515564000</v>
      </c>
      <c r="N849" s="12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5">
        <f t="shared" si="52"/>
        <v>3.3846875000000001</v>
      </c>
      <c r="H850">
        <v>172</v>
      </c>
      <c r="I850" s="8">
        <f t="shared" si="53"/>
        <v>19</v>
      </c>
      <c r="J850" t="s">
        <v>21</v>
      </c>
      <c r="K850" t="s">
        <v>22</v>
      </c>
      <c r="L850" s="8">
        <v>1276318800</v>
      </c>
      <c r="M850">
        <v>1277096400</v>
      </c>
      <c r="N850" s="12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5">
        <f t="shared" si="52"/>
        <v>1.3308955223880596</v>
      </c>
      <c r="H851">
        <v>307</v>
      </c>
      <c r="I851" s="8">
        <f t="shared" si="53"/>
        <v>22</v>
      </c>
      <c r="J851" t="s">
        <v>21</v>
      </c>
      <c r="K851" t="s">
        <v>22</v>
      </c>
      <c r="L851" s="8">
        <v>1328767200</v>
      </c>
      <c r="M851">
        <v>1329026400</v>
      </c>
      <c r="N851" s="12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5">
        <f t="shared" si="52"/>
        <v>0.01</v>
      </c>
      <c r="H852">
        <v>1</v>
      </c>
      <c r="I852" s="8">
        <f t="shared" si="53"/>
        <v>100</v>
      </c>
      <c r="J852" t="s">
        <v>21</v>
      </c>
      <c r="K852" t="s">
        <v>22</v>
      </c>
      <c r="L852" s="8">
        <v>1321682400</v>
      </c>
      <c r="M852">
        <v>1322978400</v>
      </c>
      <c r="N852" s="12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5">
        <f t="shared" si="52"/>
        <v>2.0779999999999998</v>
      </c>
      <c r="H853">
        <v>160</v>
      </c>
      <c r="I853" s="8">
        <f t="shared" si="53"/>
        <v>38</v>
      </c>
      <c r="J853" t="s">
        <v>21</v>
      </c>
      <c r="K853" t="s">
        <v>22</v>
      </c>
      <c r="L853" s="8">
        <v>1335934800</v>
      </c>
      <c r="M853">
        <v>1338786000</v>
      </c>
      <c r="N853" s="12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5">
        <f t="shared" si="52"/>
        <v>0.51122448979591839</v>
      </c>
      <c r="H854">
        <v>31</v>
      </c>
      <c r="I854" s="8">
        <f t="shared" si="53"/>
        <v>158</v>
      </c>
      <c r="J854" t="s">
        <v>21</v>
      </c>
      <c r="K854" t="s">
        <v>22</v>
      </c>
      <c r="L854" s="8">
        <v>1310792400</v>
      </c>
      <c r="M854">
        <v>1311656400</v>
      </c>
      <c r="N854" s="12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5">
        <f t="shared" si="52"/>
        <v>6.5205847953216374</v>
      </c>
      <c r="H855">
        <v>1467</v>
      </c>
      <c r="I855" s="8">
        <f t="shared" si="53"/>
        <v>12</v>
      </c>
      <c r="J855" t="s">
        <v>15</v>
      </c>
      <c r="K855" t="s">
        <v>16</v>
      </c>
      <c r="L855" s="8">
        <v>1308546000</v>
      </c>
      <c r="M855">
        <v>1308978000</v>
      </c>
      <c r="N855" s="12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5">
        <f t="shared" si="52"/>
        <v>1.1363099415204678</v>
      </c>
      <c r="H856">
        <v>2662</v>
      </c>
      <c r="I856" s="8">
        <f t="shared" si="53"/>
        <v>64</v>
      </c>
      <c r="J856" t="s">
        <v>15</v>
      </c>
      <c r="K856" t="s">
        <v>16</v>
      </c>
      <c r="L856" s="8">
        <v>1574056800</v>
      </c>
      <c r="M856">
        <v>1576389600</v>
      </c>
      <c r="N856" s="12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5">
        <f t="shared" si="52"/>
        <v>1.0237606837606839</v>
      </c>
      <c r="H857">
        <v>452</v>
      </c>
      <c r="I857" s="8">
        <f t="shared" si="53"/>
        <v>52</v>
      </c>
      <c r="J857" t="s">
        <v>26</v>
      </c>
      <c r="K857" t="s">
        <v>27</v>
      </c>
      <c r="L857" s="8">
        <v>1308373200</v>
      </c>
      <c r="M857">
        <v>1311051600</v>
      </c>
      <c r="N857" s="12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5">
        <f t="shared" si="52"/>
        <v>3.5658333333333334</v>
      </c>
      <c r="H858">
        <v>158</v>
      </c>
      <c r="I858" s="8">
        <f t="shared" si="53"/>
        <v>15</v>
      </c>
      <c r="J858" t="s">
        <v>21</v>
      </c>
      <c r="K858" t="s">
        <v>22</v>
      </c>
      <c r="L858" s="8">
        <v>1335243600</v>
      </c>
      <c r="M858">
        <v>1336712400</v>
      </c>
      <c r="N858" s="12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5">
        <f t="shared" si="52"/>
        <v>1.3986792452830188</v>
      </c>
      <c r="H859">
        <v>225</v>
      </c>
      <c r="I859" s="8">
        <f t="shared" si="53"/>
        <v>24</v>
      </c>
      <c r="J859" t="s">
        <v>98</v>
      </c>
      <c r="K859" t="s">
        <v>99</v>
      </c>
      <c r="L859" s="8">
        <v>1328421600</v>
      </c>
      <c r="M859">
        <v>1330408800</v>
      </c>
      <c r="N859" s="12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5">
        <f t="shared" si="52"/>
        <v>0.69450000000000001</v>
      </c>
      <c r="H860">
        <v>35</v>
      </c>
      <c r="I860" s="8">
        <f t="shared" si="53"/>
        <v>114</v>
      </c>
      <c r="J860" t="s">
        <v>21</v>
      </c>
      <c r="K860" t="s">
        <v>22</v>
      </c>
      <c r="L860" s="8">
        <v>1524286800</v>
      </c>
      <c r="M860">
        <v>1524891600</v>
      </c>
      <c r="N860" s="12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5">
        <f t="shared" si="52"/>
        <v>0.35534246575342465</v>
      </c>
      <c r="H861">
        <v>63</v>
      </c>
      <c r="I861" s="8">
        <f t="shared" si="53"/>
        <v>116</v>
      </c>
      <c r="J861" t="s">
        <v>21</v>
      </c>
      <c r="K861" t="s">
        <v>22</v>
      </c>
      <c r="L861" s="8">
        <v>1362117600</v>
      </c>
      <c r="M861">
        <v>1363669200</v>
      </c>
      <c r="N861" s="12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5">
        <f t="shared" si="52"/>
        <v>2.5165000000000002</v>
      </c>
      <c r="H862">
        <v>65</v>
      </c>
      <c r="I862" s="8">
        <f t="shared" si="53"/>
        <v>31</v>
      </c>
      <c r="J862" t="s">
        <v>21</v>
      </c>
      <c r="K862" t="s">
        <v>22</v>
      </c>
      <c r="L862" s="8">
        <v>1550556000</v>
      </c>
      <c r="M862">
        <v>1551420000</v>
      </c>
      <c r="N862" s="12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5">
        <f t="shared" si="52"/>
        <v>1.0587500000000001</v>
      </c>
      <c r="H863">
        <v>163</v>
      </c>
      <c r="I863" s="8">
        <f t="shared" si="53"/>
        <v>54</v>
      </c>
      <c r="J863" t="s">
        <v>21</v>
      </c>
      <c r="K863" t="s">
        <v>22</v>
      </c>
      <c r="L863" s="8">
        <v>1269147600</v>
      </c>
      <c r="M863">
        <v>1269838800</v>
      </c>
      <c r="N863" s="12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5">
        <f t="shared" si="52"/>
        <v>1.8742857142857143</v>
      </c>
      <c r="H864">
        <v>85</v>
      </c>
      <c r="I864" s="8">
        <f t="shared" si="53"/>
        <v>41</v>
      </c>
      <c r="J864" t="s">
        <v>21</v>
      </c>
      <c r="K864" t="s">
        <v>22</v>
      </c>
      <c r="L864" s="8">
        <v>1312174800</v>
      </c>
      <c r="M864">
        <v>1312520400</v>
      </c>
      <c r="N864" s="12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5">
        <f t="shared" si="52"/>
        <v>3.8678571428571429</v>
      </c>
      <c r="H865">
        <v>217</v>
      </c>
      <c r="I865" s="8">
        <f t="shared" si="53"/>
        <v>6</v>
      </c>
      <c r="J865" t="s">
        <v>21</v>
      </c>
      <c r="K865" t="s">
        <v>22</v>
      </c>
      <c r="L865" s="8">
        <v>1434517200</v>
      </c>
      <c r="M865">
        <v>1436504400</v>
      </c>
      <c r="N865" s="12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5">
        <f t="shared" si="52"/>
        <v>3.4707142857142856</v>
      </c>
      <c r="H866">
        <v>150</v>
      </c>
      <c r="I866" s="8">
        <f t="shared" si="53"/>
        <v>28</v>
      </c>
      <c r="J866" t="s">
        <v>21</v>
      </c>
      <c r="K866" t="s">
        <v>22</v>
      </c>
      <c r="L866" s="8">
        <v>1471582800</v>
      </c>
      <c r="M866">
        <v>1472014800</v>
      </c>
      <c r="N866" s="12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5">
        <f t="shared" si="52"/>
        <v>1.8582098765432098</v>
      </c>
      <c r="H867">
        <v>3272</v>
      </c>
      <c r="I867" s="8">
        <f t="shared" si="53"/>
        <v>25</v>
      </c>
      <c r="J867" t="s">
        <v>21</v>
      </c>
      <c r="K867" t="s">
        <v>22</v>
      </c>
      <c r="L867" s="8">
        <v>1410757200</v>
      </c>
      <c r="M867">
        <v>1411534800</v>
      </c>
      <c r="N867" s="12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5">
        <f t="shared" si="52"/>
        <v>0.43241247264770238</v>
      </c>
      <c r="H868">
        <v>898</v>
      </c>
      <c r="I868" s="8">
        <f t="shared" si="53"/>
        <v>204</v>
      </c>
      <c r="J868" t="s">
        <v>21</v>
      </c>
      <c r="K868" t="s">
        <v>22</v>
      </c>
      <c r="L868" s="8">
        <v>1304830800</v>
      </c>
      <c r="M868">
        <v>1304917200</v>
      </c>
      <c r="N868" s="12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5">
        <f t="shared" si="52"/>
        <v>1.6243749999999999</v>
      </c>
      <c r="H869">
        <v>300</v>
      </c>
      <c r="I869" s="8">
        <f t="shared" si="53"/>
        <v>16</v>
      </c>
      <c r="J869" t="s">
        <v>21</v>
      </c>
      <c r="K869" t="s">
        <v>22</v>
      </c>
      <c r="L869" s="8">
        <v>1539061200</v>
      </c>
      <c r="M869">
        <v>1539579600</v>
      </c>
      <c r="N869" s="12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5">
        <f t="shared" si="52"/>
        <v>1.8484285714285715</v>
      </c>
      <c r="H870">
        <v>126</v>
      </c>
      <c r="I870" s="8">
        <f t="shared" si="53"/>
        <v>56</v>
      </c>
      <c r="J870" t="s">
        <v>21</v>
      </c>
      <c r="K870" t="s">
        <v>22</v>
      </c>
      <c r="L870" s="8">
        <v>1381554000</v>
      </c>
      <c r="M870">
        <v>1382504400</v>
      </c>
      <c r="N870" s="12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5">
        <f t="shared" si="52"/>
        <v>0.23703520691785052</v>
      </c>
      <c r="H871">
        <v>526</v>
      </c>
      <c r="I871" s="8">
        <f t="shared" si="53"/>
        <v>308</v>
      </c>
      <c r="J871" t="s">
        <v>21</v>
      </c>
      <c r="K871" t="s">
        <v>22</v>
      </c>
      <c r="L871" s="8">
        <v>1277096400</v>
      </c>
      <c r="M871">
        <v>1278306000</v>
      </c>
      <c r="N871" s="12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5">
        <f t="shared" si="52"/>
        <v>0.89870129870129867</v>
      </c>
      <c r="H872">
        <v>121</v>
      </c>
      <c r="I872" s="8">
        <f t="shared" si="53"/>
        <v>64</v>
      </c>
      <c r="J872" t="s">
        <v>21</v>
      </c>
      <c r="K872" t="s">
        <v>22</v>
      </c>
      <c r="L872" s="8">
        <v>1440392400</v>
      </c>
      <c r="M872">
        <v>1442552400</v>
      </c>
      <c r="N872" s="12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5">
        <f t="shared" si="52"/>
        <v>2.7260419580419581</v>
      </c>
      <c r="H873">
        <v>2320</v>
      </c>
      <c r="I873" s="8">
        <f t="shared" si="53"/>
        <v>31</v>
      </c>
      <c r="J873" t="s">
        <v>21</v>
      </c>
      <c r="K873" t="s">
        <v>22</v>
      </c>
      <c r="L873" s="8">
        <v>1509512400</v>
      </c>
      <c r="M873">
        <v>1511071200</v>
      </c>
      <c r="N873" s="12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5">
        <f t="shared" si="52"/>
        <v>1.7004255319148935</v>
      </c>
      <c r="H874">
        <v>81</v>
      </c>
      <c r="I874" s="8">
        <f t="shared" si="53"/>
        <v>58</v>
      </c>
      <c r="J874" t="s">
        <v>26</v>
      </c>
      <c r="K874" t="s">
        <v>27</v>
      </c>
      <c r="L874" s="8">
        <v>1535950800</v>
      </c>
      <c r="M874">
        <v>1536382800</v>
      </c>
      <c r="N874" s="12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5">
        <f t="shared" si="52"/>
        <v>1.8828503562945369</v>
      </c>
      <c r="H875">
        <v>1887</v>
      </c>
      <c r="I875" s="8">
        <f t="shared" si="53"/>
        <v>22</v>
      </c>
      <c r="J875" t="s">
        <v>21</v>
      </c>
      <c r="K875" t="s">
        <v>22</v>
      </c>
      <c r="L875" s="8">
        <v>1389160800</v>
      </c>
      <c r="M875">
        <v>1389592800</v>
      </c>
      <c r="N875" s="12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5">
        <f t="shared" si="52"/>
        <v>3.4693532338308457</v>
      </c>
      <c r="H876">
        <v>4358</v>
      </c>
      <c r="I876" s="8">
        <f t="shared" si="53"/>
        <v>9</v>
      </c>
      <c r="J876" t="s">
        <v>21</v>
      </c>
      <c r="K876" t="s">
        <v>22</v>
      </c>
      <c r="L876" s="8">
        <v>1271998800</v>
      </c>
      <c r="M876">
        <v>1275282000</v>
      </c>
      <c r="N876" s="12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5">
        <f t="shared" si="52"/>
        <v>0.6917721518987342</v>
      </c>
      <c r="H877">
        <v>67</v>
      </c>
      <c r="I877" s="8">
        <f t="shared" si="53"/>
        <v>118</v>
      </c>
      <c r="J877" t="s">
        <v>21</v>
      </c>
      <c r="K877" t="s">
        <v>22</v>
      </c>
      <c r="L877" s="8">
        <v>1294898400</v>
      </c>
      <c r="M877">
        <v>1294984800</v>
      </c>
      <c r="N877" s="12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5">
        <f t="shared" si="52"/>
        <v>0.25433734939759034</v>
      </c>
      <c r="H878">
        <v>57</v>
      </c>
      <c r="I878" s="8">
        <f t="shared" si="53"/>
        <v>146</v>
      </c>
      <c r="J878" t="s">
        <v>15</v>
      </c>
      <c r="K878" t="s">
        <v>16</v>
      </c>
      <c r="L878" s="8">
        <v>1559970000</v>
      </c>
      <c r="M878">
        <v>1562043600</v>
      </c>
      <c r="N878" s="12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5">
        <f t="shared" si="52"/>
        <v>0.77400977995110021</v>
      </c>
      <c r="H879">
        <v>1229</v>
      </c>
      <c r="I879" s="8">
        <f t="shared" si="53"/>
        <v>133</v>
      </c>
      <c r="J879" t="s">
        <v>21</v>
      </c>
      <c r="K879" t="s">
        <v>22</v>
      </c>
      <c r="L879" s="8">
        <v>1469509200</v>
      </c>
      <c r="M879">
        <v>1469595600</v>
      </c>
      <c r="N879" s="12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5">
        <f t="shared" si="52"/>
        <v>0.37481481481481482</v>
      </c>
      <c r="H880">
        <v>12</v>
      </c>
      <c r="I880" s="8">
        <f t="shared" si="53"/>
        <v>225</v>
      </c>
      <c r="J880" t="s">
        <v>107</v>
      </c>
      <c r="K880" t="s">
        <v>108</v>
      </c>
      <c r="L880" s="8">
        <v>1579068000</v>
      </c>
      <c r="M880">
        <v>1581141600</v>
      </c>
      <c r="N880" s="12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5">
        <f t="shared" si="52"/>
        <v>5.4379999999999997</v>
      </c>
      <c r="H881">
        <v>53</v>
      </c>
      <c r="I881" s="8">
        <f t="shared" si="53"/>
        <v>19</v>
      </c>
      <c r="J881" t="s">
        <v>21</v>
      </c>
      <c r="K881" t="s">
        <v>22</v>
      </c>
      <c r="L881" s="8">
        <v>1487743200</v>
      </c>
      <c r="M881">
        <v>1488520800</v>
      </c>
      <c r="N881" s="12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5">
        <f t="shared" si="52"/>
        <v>2.2852189349112426</v>
      </c>
      <c r="H882">
        <v>2414</v>
      </c>
      <c r="I882" s="8">
        <f t="shared" si="53"/>
        <v>35</v>
      </c>
      <c r="J882" t="s">
        <v>21</v>
      </c>
      <c r="K882" t="s">
        <v>22</v>
      </c>
      <c r="L882" s="8">
        <v>1563685200</v>
      </c>
      <c r="M882">
        <v>1563858000</v>
      </c>
      <c r="N882" s="12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5">
        <f t="shared" si="52"/>
        <v>0.38948339483394834</v>
      </c>
      <c r="H883">
        <v>452</v>
      </c>
      <c r="I883" s="8">
        <f t="shared" si="53"/>
        <v>180</v>
      </c>
      <c r="J883" t="s">
        <v>21</v>
      </c>
      <c r="K883" t="s">
        <v>22</v>
      </c>
      <c r="L883" s="8">
        <v>1436418000</v>
      </c>
      <c r="M883">
        <v>1438923600</v>
      </c>
      <c r="N883" s="12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5">
        <f t="shared" si="52"/>
        <v>3.7</v>
      </c>
      <c r="H884">
        <v>80</v>
      </c>
      <c r="I884" s="8">
        <f t="shared" si="53"/>
        <v>10</v>
      </c>
      <c r="J884" t="s">
        <v>21</v>
      </c>
      <c r="K884" t="s">
        <v>22</v>
      </c>
      <c r="L884" s="8">
        <v>1421820000</v>
      </c>
      <c r="M884">
        <v>1422165600</v>
      </c>
      <c r="N884" s="12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5">
        <f t="shared" si="52"/>
        <v>2.3791176470588233</v>
      </c>
      <c r="H885">
        <v>193</v>
      </c>
      <c r="I885" s="8">
        <f t="shared" si="53"/>
        <v>18</v>
      </c>
      <c r="J885" t="s">
        <v>21</v>
      </c>
      <c r="K885" t="s">
        <v>22</v>
      </c>
      <c r="L885" s="8">
        <v>1274763600</v>
      </c>
      <c r="M885">
        <v>1277874000</v>
      </c>
      <c r="N885" s="12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5">
        <f t="shared" si="52"/>
        <v>0.64036299765807958</v>
      </c>
      <c r="H886">
        <v>1886</v>
      </c>
      <c r="I886" s="8">
        <f t="shared" si="53"/>
        <v>91</v>
      </c>
      <c r="J886" t="s">
        <v>21</v>
      </c>
      <c r="K886" t="s">
        <v>22</v>
      </c>
      <c r="L886" s="8">
        <v>1399179600</v>
      </c>
      <c r="M886">
        <v>1399352400</v>
      </c>
      <c r="N886" s="12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5">
        <f t="shared" si="52"/>
        <v>1.1827777777777777</v>
      </c>
      <c r="H887">
        <v>52</v>
      </c>
      <c r="I887" s="8">
        <f t="shared" si="53"/>
        <v>35</v>
      </c>
      <c r="J887" t="s">
        <v>21</v>
      </c>
      <c r="K887" t="s">
        <v>22</v>
      </c>
      <c r="L887" s="8">
        <v>1275800400</v>
      </c>
      <c r="M887">
        <v>1279083600</v>
      </c>
      <c r="N887" s="12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5">
        <f t="shared" si="52"/>
        <v>0.84824037184594958</v>
      </c>
      <c r="H888">
        <v>1825</v>
      </c>
      <c r="I888" s="8">
        <f t="shared" si="53"/>
        <v>83</v>
      </c>
      <c r="J888" t="s">
        <v>21</v>
      </c>
      <c r="K888" t="s">
        <v>22</v>
      </c>
      <c r="L888" s="8">
        <v>1282798800</v>
      </c>
      <c r="M888">
        <v>1284354000</v>
      </c>
      <c r="N888" s="12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5">
        <f t="shared" si="52"/>
        <v>0.29346153846153844</v>
      </c>
      <c r="H889">
        <v>31</v>
      </c>
      <c r="I889" s="8">
        <f t="shared" si="53"/>
        <v>252</v>
      </c>
      <c r="J889" t="s">
        <v>21</v>
      </c>
      <c r="K889" t="s">
        <v>22</v>
      </c>
      <c r="L889" s="8">
        <v>1437109200</v>
      </c>
      <c r="M889">
        <v>1441170000</v>
      </c>
      <c r="N889" s="12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5">
        <f t="shared" si="52"/>
        <v>2.0989655172413793</v>
      </c>
      <c r="H890">
        <v>290</v>
      </c>
      <c r="I890" s="8">
        <f t="shared" si="53"/>
        <v>20</v>
      </c>
      <c r="J890" t="s">
        <v>21</v>
      </c>
      <c r="K890" t="s">
        <v>22</v>
      </c>
      <c r="L890" s="8">
        <v>1491886800</v>
      </c>
      <c r="M890">
        <v>1493528400</v>
      </c>
      <c r="N890" s="12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5">
        <f t="shared" si="52"/>
        <v>1.697857142857143</v>
      </c>
      <c r="H891">
        <v>122</v>
      </c>
      <c r="I891" s="8">
        <f t="shared" si="53"/>
        <v>46</v>
      </c>
      <c r="J891" t="s">
        <v>21</v>
      </c>
      <c r="K891" t="s">
        <v>22</v>
      </c>
      <c r="L891" s="8">
        <v>1394600400</v>
      </c>
      <c r="M891">
        <v>1395205200</v>
      </c>
      <c r="N891" s="12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5">
        <f t="shared" si="52"/>
        <v>1.1595907738095239</v>
      </c>
      <c r="H892">
        <v>1470</v>
      </c>
      <c r="I892" s="8">
        <f t="shared" si="53"/>
        <v>91</v>
      </c>
      <c r="J892" t="s">
        <v>21</v>
      </c>
      <c r="K892" t="s">
        <v>22</v>
      </c>
      <c r="L892" s="8">
        <v>1561352400</v>
      </c>
      <c r="M892">
        <v>1561438800</v>
      </c>
      <c r="N892" s="12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5">
        <f t="shared" si="52"/>
        <v>2.5859999999999999</v>
      </c>
      <c r="H893">
        <v>165</v>
      </c>
      <c r="I893" s="8">
        <f t="shared" si="53"/>
        <v>18</v>
      </c>
      <c r="J893" t="s">
        <v>15</v>
      </c>
      <c r="K893" t="s">
        <v>16</v>
      </c>
      <c r="L893" s="8">
        <v>1322892000</v>
      </c>
      <c r="M893">
        <v>1326693600</v>
      </c>
      <c r="N893" s="12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5">
        <f t="shared" si="52"/>
        <v>2.3058333333333332</v>
      </c>
      <c r="H894">
        <v>182</v>
      </c>
      <c r="I894" s="8">
        <f t="shared" si="53"/>
        <v>33</v>
      </c>
      <c r="J894" t="s">
        <v>21</v>
      </c>
      <c r="K894" t="s">
        <v>22</v>
      </c>
      <c r="L894" s="8">
        <v>1274418000</v>
      </c>
      <c r="M894">
        <v>1277960400</v>
      </c>
      <c r="N894" s="12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5">
        <f t="shared" si="52"/>
        <v>1.2821428571428573</v>
      </c>
      <c r="H895">
        <v>199</v>
      </c>
      <c r="I895" s="8">
        <f t="shared" si="53"/>
        <v>42</v>
      </c>
      <c r="J895" t="s">
        <v>107</v>
      </c>
      <c r="K895" t="s">
        <v>108</v>
      </c>
      <c r="L895" s="8">
        <v>1434344400</v>
      </c>
      <c r="M895">
        <v>1434690000</v>
      </c>
      <c r="N895" s="12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5">
        <f t="shared" si="52"/>
        <v>1.8870588235294117</v>
      </c>
      <c r="H896">
        <v>56</v>
      </c>
      <c r="I896" s="8">
        <f t="shared" si="53"/>
        <v>30</v>
      </c>
      <c r="J896" t="s">
        <v>40</v>
      </c>
      <c r="K896" t="s">
        <v>41</v>
      </c>
      <c r="L896" s="8">
        <v>1373518800</v>
      </c>
      <c r="M896">
        <v>1376110800</v>
      </c>
      <c r="N896" s="12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5">
        <f t="shared" si="52"/>
        <v>6.9511889862327911E-2</v>
      </c>
      <c r="H897">
        <v>107</v>
      </c>
      <c r="I897" s="8">
        <f t="shared" si="53"/>
        <v>1493</v>
      </c>
      <c r="J897" t="s">
        <v>21</v>
      </c>
      <c r="K897" t="s">
        <v>22</v>
      </c>
      <c r="L897" s="8">
        <v>1517637600</v>
      </c>
      <c r="M897">
        <v>1518415200</v>
      </c>
      <c r="N897" s="12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5">
        <f t="shared" si="52"/>
        <v>7.7443434343434348</v>
      </c>
      <c r="H898">
        <v>1460</v>
      </c>
      <c r="I898" s="8">
        <f t="shared" si="53"/>
        <v>14</v>
      </c>
      <c r="J898" t="s">
        <v>26</v>
      </c>
      <c r="K898" t="s">
        <v>27</v>
      </c>
      <c r="L898" s="8">
        <v>1310619600</v>
      </c>
      <c r="M898">
        <v>1310878800</v>
      </c>
      <c r="N898" s="12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5">
        <f t="shared" ref="G899:G962" si="56">E899/D899</f>
        <v>0.27693181818181817</v>
      </c>
      <c r="H899">
        <v>27</v>
      </c>
      <c r="I899" s="8">
        <f t="shared" ref="I899:I962" si="57">ROUND(IF(H899 &gt; 0, D899/H899, 0),0)</f>
        <v>326</v>
      </c>
      <c r="J899" t="s">
        <v>21</v>
      </c>
      <c r="K899" t="s">
        <v>22</v>
      </c>
      <c r="L899" s="8">
        <v>1556427600</v>
      </c>
      <c r="M899">
        <v>1556600400</v>
      </c>
      <c r="N899" s="12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5">
        <f t="shared" si="56"/>
        <v>0.52479620323841425</v>
      </c>
      <c r="H900">
        <v>1221</v>
      </c>
      <c r="I900" s="8">
        <f t="shared" si="57"/>
        <v>147</v>
      </c>
      <c r="J900" t="s">
        <v>21</v>
      </c>
      <c r="K900" t="s">
        <v>22</v>
      </c>
      <c r="L900" s="8">
        <v>1576476000</v>
      </c>
      <c r="M900">
        <v>1576994400</v>
      </c>
      <c r="N900" s="12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5">
        <f t="shared" si="56"/>
        <v>4.0709677419354842</v>
      </c>
      <c r="H901">
        <v>123</v>
      </c>
      <c r="I901" s="8">
        <f t="shared" si="57"/>
        <v>25</v>
      </c>
      <c r="J901" t="s">
        <v>98</v>
      </c>
      <c r="K901" t="s">
        <v>99</v>
      </c>
      <c r="L901" s="8">
        <v>1381122000</v>
      </c>
      <c r="M901">
        <v>1382677200</v>
      </c>
      <c r="N901" s="12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5">
        <f t="shared" si="56"/>
        <v>0.02</v>
      </c>
      <c r="H902">
        <v>1</v>
      </c>
      <c r="I902" s="8">
        <f t="shared" si="57"/>
        <v>100</v>
      </c>
      <c r="J902" t="s">
        <v>21</v>
      </c>
      <c r="K902" t="s">
        <v>22</v>
      </c>
      <c r="L902" s="8">
        <v>1411102800</v>
      </c>
      <c r="M902">
        <v>1411189200</v>
      </c>
      <c r="N902" s="12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5">
        <f t="shared" si="56"/>
        <v>1.5617857142857143</v>
      </c>
      <c r="H903">
        <v>159</v>
      </c>
      <c r="I903" s="8">
        <f t="shared" si="57"/>
        <v>35</v>
      </c>
      <c r="J903" t="s">
        <v>21</v>
      </c>
      <c r="K903" t="s">
        <v>22</v>
      </c>
      <c r="L903" s="8">
        <v>1531803600</v>
      </c>
      <c r="M903">
        <v>1534654800</v>
      </c>
      <c r="N903" s="12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5">
        <f t="shared" si="56"/>
        <v>2.5242857142857145</v>
      </c>
      <c r="H904">
        <v>110</v>
      </c>
      <c r="I904" s="8">
        <f t="shared" si="57"/>
        <v>13</v>
      </c>
      <c r="J904" t="s">
        <v>21</v>
      </c>
      <c r="K904" t="s">
        <v>22</v>
      </c>
      <c r="L904" s="8">
        <v>1454133600</v>
      </c>
      <c r="M904">
        <v>1457762400</v>
      </c>
      <c r="N904" s="12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5">
        <f t="shared" si="56"/>
        <v>1.729268292682927E-2</v>
      </c>
      <c r="H905">
        <v>14</v>
      </c>
      <c r="I905" s="8">
        <f t="shared" si="57"/>
        <v>2929</v>
      </c>
      <c r="J905" t="s">
        <v>21</v>
      </c>
      <c r="K905" t="s">
        <v>22</v>
      </c>
      <c r="L905" s="8">
        <v>1336194000</v>
      </c>
      <c r="M905">
        <v>1337490000</v>
      </c>
      <c r="N905" s="12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5">
        <f t="shared" si="56"/>
        <v>0.12230769230769231</v>
      </c>
      <c r="H906">
        <v>16</v>
      </c>
      <c r="I906" s="8">
        <f t="shared" si="57"/>
        <v>406</v>
      </c>
      <c r="J906" t="s">
        <v>21</v>
      </c>
      <c r="K906" t="s">
        <v>22</v>
      </c>
      <c r="L906" s="8">
        <v>1349326800</v>
      </c>
      <c r="M906">
        <v>1349672400</v>
      </c>
      <c r="N906" s="12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5">
        <f t="shared" si="56"/>
        <v>1.6398734177215191</v>
      </c>
      <c r="H907">
        <v>236</v>
      </c>
      <c r="I907" s="8">
        <f t="shared" si="57"/>
        <v>33</v>
      </c>
      <c r="J907" t="s">
        <v>21</v>
      </c>
      <c r="K907" t="s">
        <v>22</v>
      </c>
      <c r="L907" s="8">
        <v>1379566800</v>
      </c>
      <c r="M907">
        <v>1379826000</v>
      </c>
      <c r="N907" s="12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5">
        <f t="shared" si="56"/>
        <v>1.6298181818181818</v>
      </c>
      <c r="H908">
        <v>191</v>
      </c>
      <c r="I908" s="8">
        <f t="shared" si="57"/>
        <v>29</v>
      </c>
      <c r="J908" t="s">
        <v>21</v>
      </c>
      <c r="K908" t="s">
        <v>22</v>
      </c>
      <c r="L908" s="8">
        <v>1494651600</v>
      </c>
      <c r="M908">
        <v>1497762000</v>
      </c>
      <c r="N908" s="12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5">
        <f t="shared" si="56"/>
        <v>0.20252747252747252</v>
      </c>
      <c r="H909">
        <v>41</v>
      </c>
      <c r="I909" s="8">
        <f t="shared" si="57"/>
        <v>222</v>
      </c>
      <c r="J909" t="s">
        <v>21</v>
      </c>
      <c r="K909" t="s">
        <v>22</v>
      </c>
      <c r="L909" s="8">
        <v>1303880400</v>
      </c>
      <c r="M909">
        <v>1304485200</v>
      </c>
      <c r="N909" s="12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5">
        <f t="shared" si="56"/>
        <v>3.1924083769633507</v>
      </c>
      <c r="H910">
        <v>3934</v>
      </c>
      <c r="I910" s="8">
        <f t="shared" si="57"/>
        <v>10</v>
      </c>
      <c r="J910" t="s">
        <v>21</v>
      </c>
      <c r="K910" t="s">
        <v>22</v>
      </c>
      <c r="L910" s="8">
        <v>1335934800</v>
      </c>
      <c r="M910">
        <v>1336885200</v>
      </c>
      <c r="N910" s="12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5">
        <f t="shared" si="56"/>
        <v>4.7894444444444444</v>
      </c>
      <c r="H911">
        <v>80</v>
      </c>
      <c r="I911" s="8">
        <f t="shared" si="57"/>
        <v>23</v>
      </c>
      <c r="J911" t="s">
        <v>15</v>
      </c>
      <c r="K911" t="s">
        <v>16</v>
      </c>
      <c r="L911" s="8">
        <v>1528088400</v>
      </c>
      <c r="M911">
        <v>1530421200</v>
      </c>
      <c r="N911" s="12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5">
        <f t="shared" si="56"/>
        <v>0.19556634304207121</v>
      </c>
      <c r="H912">
        <v>296</v>
      </c>
      <c r="I912" s="8">
        <f t="shared" si="57"/>
        <v>522</v>
      </c>
      <c r="J912" t="s">
        <v>21</v>
      </c>
      <c r="K912" t="s">
        <v>22</v>
      </c>
      <c r="L912" s="8">
        <v>1421906400</v>
      </c>
      <c r="M912">
        <v>1421992800</v>
      </c>
      <c r="N912" s="12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5">
        <f t="shared" si="56"/>
        <v>1.9894827586206896</v>
      </c>
      <c r="H913">
        <v>462</v>
      </c>
      <c r="I913" s="8">
        <f t="shared" si="57"/>
        <v>13</v>
      </c>
      <c r="J913" t="s">
        <v>21</v>
      </c>
      <c r="K913" t="s">
        <v>22</v>
      </c>
      <c r="L913" s="8">
        <v>1568005200</v>
      </c>
      <c r="M913">
        <v>1568178000</v>
      </c>
      <c r="N913" s="12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5">
        <f t="shared" si="56"/>
        <v>7.95</v>
      </c>
      <c r="H914">
        <v>179</v>
      </c>
      <c r="I914" s="8">
        <f t="shared" si="57"/>
        <v>10</v>
      </c>
      <c r="J914" t="s">
        <v>21</v>
      </c>
      <c r="K914" t="s">
        <v>22</v>
      </c>
      <c r="L914" s="8">
        <v>1346821200</v>
      </c>
      <c r="M914">
        <v>1347944400</v>
      </c>
      <c r="N914" s="12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5">
        <f t="shared" si="56"/>
        <v>0.50621082621082625</v>
      </c>
      <c r="H915">
        <v>523</v>
      </c>
      <c r="I915" s="8">
        <f t="shared" si="57"/>
        <v>134</v>
      </c>
      <c r="J915" t="s">
        <v>26</v>
      </c>
      <c r="K915" t="s">
        <v>27</v>
      </c>
      <c r="L915" s="8">
        <v>1557637200</v>
      </c>
      <c r="M915">
        <v>1558760400</v>
      </c>
      <c r="N915" s="12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5">
        <f t="shared" si="56"/>
        <v>0.57437499999999997</v>
      </c>
      <c r="H916">
        <v>141</v>
      </c>
      <c r="I916" s="8">
        <f t="shared" si="57"/>
        <v>45</v>
      </c>
      <c r="J916" t="s">
        <v>40</v>
      </c>
      <c r="K916" t="s">
        <v>41</v>
      </c>
      <c r="L916" s="8">
        <v>1375592400</v>
      </c>
      <c r="M916">
        <v>1376629200</v>
      </c>
      <c r="N916" s="12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5">
        <f t="shared" si="56"/>
        <v>1.5562827640984909</v>
      </c>
      <c r="H917">
        <v>1866</v>
      </c>
      <c r="I917" s="8">
        <f t="shared" si="57"/>
        <v>67</v>
      </c>
      <c r="J917" t="s">
        <v>40</v>
      </c>
      <c r="K917" t="s">
        <v>41</v>
      </c>
      <c r="L917" s="8">
        <v>1503982800</v>
      </c>
      <c r="M917">
        <v>1504760400</v>
      </c>
      <c r="N917" s="12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5">
        <f t="shared" si="56"/>
        <v>0.36297297297297298</v>
      </c>
      <c r="H918">
        <v>52</v>
      </c>
      <c r="I918" s="8">
        <f t="shared" si="57"/>
        <v>71</v>
      </c>
      <c r="J918" t="s">
        <v>21</v>
      </c>
      <c r="K918" t="s">
        <v>22</v>
      </c>
      <c r="L918" s="8">
        <v>1418882400</v>
      </c>
      <c r="M918">
        <v>1419660000</v>
      </c>
      <c r="N918" s="12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5">
        <f t="shared" si="56"/>
        <v>0.58250000000000002</v>
      </c>
      <c r="H919">
        <v>27</v>
      </c>
      <c r="I919" s="8">
        <f t="shared" si="57"/>
        <v>133</v>
      </c>
      <c r="J919" t="s">
        <v>40</v>
      </c>
      <c r="K919" t="s">
        <v>41</v>
      </c>
      <c r="L919" s="8">
        <v>1309237200</v>
      </c>
      <c r="M919">
        <v>1311310800</v>
      </c>
      <c r="N919" s="12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5">
        <f t="shared" si="56"/>
        <v>2.3739473684210526</v>
      </c>
      <c r="H920">
        <v>156</v>
      </c>
      <c r="I920" s="8">
        <f t="shared" si="57"/>
        <v>24</v>
      </c>
      <c r="J920" t="s">
        <v>98</v>
      </c>
      <c r="K920" t="s">
        <v>99</v>
      </c>
      <c r="L920" s="8">
        <v>1343365200</v>
      </c>
      <c r="M920">
        <v>1344315600</v>
      </c>
      <c r="N920" s="12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5">
        <f t="shared" si="56"/>
        <v>0.58750000000000002</v>
      </c>
      <c r="H921">
        <v>225</v>
      </c>
      <c r="I921" s="8">
        <f t="shared" si="57"/>
        <v>158</v>
      </c>
      <c r="J921" t="s">
        <v>26</v>
      </c>
      <c r="K921" t="s">
        <v>27</v>
      </c>
      <c r="L921" s="8">
        <v>1507957200</v>
      </c>
      <c r="M921">
        <v>1510725600</v>
      </c>
      <c r="N921" s="12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5">
        <f t="shared" si="56"/>
        <v>1.8256603773584905</v>
      </c>
      <c r="H922">
        <v>255</v>
      </c>
      <c r="I922" s="8">
        <f t="shared" si="57"/>
        <v>21</v>
      </c>
      <c r="J922" t="s">
        <v>21</v>
      </c>
      <c r="K922" t="s">
        <v>22</v>
      </c>
      <c r="L922" s="8">
        <v>1549519200</v>
      </c>
      <c r="M922">
        <v>1551247200</v>
      </c>
      <c r="N922" s="12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5">
        <f t="shared" si="56"/>
        <v>7.5436408977556111E-3</v>
      </c>
      <c r="H923">
        <v>38</v>
      </c>
      <c r="I923" s="8">
        <f t="shared" si="57"/>
        <v>4221</v>
      </c>
      <c r="J923" t="s">
        <v>21</v>
      </c>
      <c r="K923" t="s">
        <v>22</v>
      </c>
      <c r="L923" s="8">
        <v>1329026400</v>
      </c>
      <c r="M923">
        <v>1330236000</v>
      </c>
      <c r="N923" s="12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5">
        <f t="shared" si="56"/>
        <v>1.7595330739299611</v>
      </c>
      <c r="H924">
        <v>2261</v>
      </c>
      <c r="I924" s="8">
        <f t="shared" si="57"/>
        <v>23</v>
      </c>
      <c r="J924" t="s">
        <v>21</v>
      </c>
      <c r="K924" t="s">
        <v>22</v>
      </c>
      <c r="L924" s="8">
        <v>1544335200</v>
      </c>
      <c r="M924">
        <v>1545112800</v>
      </c>
      <c r="N924" s="12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5">
        <f t="shared" si="56"/>
        <v>2.3788235294117648</v>
      </c>
      <c r="H925">
        <v>40</v>
      </c>
      <c r="I925" s="8">
        <f t="shared" si="57"/>
        <v>43</v>
      </c>
      <c r="J925" t="s">
        <v>21</v>
      </c>
      <c r="K925" t="s">
        <v>22</v>
      </c>
      <c r="L925" s="8">
        <v>1279083600</v>
      </c>
      <c r="M925">
        <v>1279170000</v>
      </c>
      <c r="N925" s="12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5">
        <f t="shared" si="56"/>
        <v>4.8805076142131982</v>
      </c>
      <c r="H926">
        <v>2289</v>
      </c>
      <c r="I926" s="8">
        <f t="shared" si="57"/>
        <v>17</v>
      </c>
      <c r="J926" t="s">
        <v>107</v>
      </c>
      <c r="K926" t="s">
        <v>108</v>
      </c>
      <c r="L926" s="8">
        <v>1572498000</v>
      </c>
      <c r="M926">
        <v>1573452000</v>
      </c>
      <c r="N926" s="12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5">
        <f t="shared" si="56"/>
        <v>2.2406666666666668</v>
      </c>
      <c r="H927">
        <v>65</v>
      </c>
      <c r="I927" s="8">
        <f t="shared" si="57"/>
        <v>46</v>
      </c>
      <c r="J927" t="s">
        <v>21</v>
      </c>
      <c r="K927" t="s">
        <v>22</v>
      </c>
      <c r="L927" s="8">
        <v>1506056400</v>
      </c>
      <c r="M927">
        <v>1507093200</v>
      </c>
      <c r="N927" s="12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5">
        <f t="shared" si="56"/>
        <v>0.18126436781609195</v>
      </c>
      <c r="H928">
        <v>15</v>
      </c>
      <c r="I928" s="8">
        <f t="shared" si="57"/>
        <v>580</v>
      </c>
      <c r="J928" t="s">
        <v>21</v>
      </c>
      <c r="K928" t="s">
        <v>22</v>
      </c>
      <c r="L928" s="8">
        <v>1463029200</v>
      </c>
      <c r="M928">
        <v>1463374800</v>
      </c>
      <c r="N928" s="12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5">
        <f t="shared" si="56"/>
        <v>0.45847222222222223</v>
      </c>
      <c r="H929">
        <v>37</v>
      </c>
      <c r="I929" s="8">
        <f t="shared" si="57"/>
        <v>195</v>
      </c>
      <c r="J929" t="s">
        <v>21</v>
      </c>
      <c r="K929" t="s">
        <v>22</v>
      </c>
      <c r="L929" s="8">
        <v>1342069200</v>
      </c>
      <c r="M929">
        <v>1344574800</v>
      </c>
      <c r="N929" s="12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5">
        <f t="shared" si="56"/>
        <v>1.1731541218637993</v>
      </c>
      <c r="H930">
        <v>3777</v>
      </c>
      <c r="I930" s="8">
        <f t="shared" si="57"/>
        <v>44</v>
      </c>
      <c r="J930" t="s">
        <v>107</v>
      </c>
      <c r="K930" t="s">
        <v>108</v>
      </c>
      <c r="L930" s="8">
        <v>1388296800</v>
      </c>
      <c r="M930">
        <v>1389074400</v>
      </c>
      <c r="N930" s="12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5">
        <f t="shared" si="56"/>
        <v>2.173090909090909</v>
      </c>
      <c r="H931">
        <v>184</v>
      </c>
      <c r="I931" s="8">
        <f t="shared" si="57"/>
        <v>30</v>
      </c>
      <c r="J931" t="s">
        <v>40</v>
      </c>
      <c r="K931" t="s">
        <v>41</v>
      </c>
      <c r="L931" s="8">
        <v>1493787600</v>
      </c>
      <c r="M931">
        <v>1494997200</v>
      </c>
      <c r="N931" s="12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5">
        <f t="shared" si="56"/>
        <v>1.1228571428571428</v>
      </c>
      <c r="H932">
        <v>85</v>
      </c>
      <c r="I932" s="8">
        <f t="shared" si="57"/>
        <v>41</v>
      </c>
      <c r="J932" t="s">
        <v>21</v>
      </c>
      <c r="K932" t="s">
        <v>22</v>
      </c>
      <c r="L932" s="8">
        <v>1424844000</v>
      </c>
      <c r="M932">
        <v>1425448800</v>
      </c>
      <c r="N932" s="12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5">
        <f t="shared" si="56"/>
        <v>0.72518987341772156</v>
      </c>
      <c r="H933">
        <v>112</v>
      </c>
      <c r="I933" s="8">
        <f t="shared" si="57"/>
        <v>71</v>
      </c>
      <c r="J933" t="s">
        <v>21</v>
      </c>
      <c r="K933" t="s">
        <v>22</v>
      </c>
      <c r="L933" s="8">
        <v>1403931600</v>
      </c>
      <c r="M933">
        <v>1404104400</v>
      </c>
      <c r="N933" s="12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5">
        <f t="shared" si="56"/>
        <v>2.1230434782608696</v>
      </c>
      <c r="H934">
        <v>144</v>
      </c>
      <c r="I934" s="8">
        <f t="shared" si="57"/>
        <v>16</v>
      </c>
      <c r="J934" t="s">
        <v>21</v>
      </c>
      <c r="K934" t="s">
        <v>22</v>
      </c>
      <c r="L934" s="8">
        <v>1394514000</v>
      </c>
      <c r="M934">
        <v>1394773200</v>
      </c>
      <c r="N934" s="12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5">
        <f t="shared" si="56"/>
        <v>2.3974657534246577</v>
      </c>
      <c r="H935">
        <v>1902</v>
      </c>
      <c r="I935" s="8">
        <f t="shared" si="57"/>
        <v>38</v>
      </c>
      <c r="J935" t="s">
        <v>21</v>
      </c>
      <c r="K935" t="s">
        <v>22</v>
      </c>
      <c r="L935" s="8">
        <v>1365397200</v>
      </c>
      <c r="M935">
        <v>1366520400</v>
      </c>
      <c r="N935" s="12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5">
        <f t="shared" si="56"/>
        <v>1.8193548387096774</v>
      </c>
      <c r="H936">
        <v>105</v>
      </c>
      <c r="I936" s="8">
        <f t="shared" si="57"/>
        <v>59</v>
      </c>
      <c r="J936" t="s">
        <v>21</v>
      </c>
      <c r="K936" t="s">
        <v>22</v>
      </c>
      <c r="L936" s="8">
        <v>1456120800</v>
      </c>
      <c r="M936">
        <v>1456639200</v>
      </c>
      <c r="N936" s="12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5">
        <f t="shared" si="56"/>
        <v>1.6413114754098361</v>
      </c>
      <c r="H937">
        <v>132</v>
      </c>
      <c r="I937" s="8">
        <f t="shared" si="57"/>
        <v>46</v>
      </c>
      <c r="J937" t="s">
        <v>21</v>
      </c>
      <c r="K937" t="s">
        <v>22</v>
      </c>
      <c r="L937" s="8">
        <v>1437714000</v>
      </c>
      <c r="M937">
        <v>1438318800</v>
      </c>
      <c r="N937" s="12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5">
        <f t="shared" si="56"/>
        <v>1.6375968992248063E-2</v>
      </c>
      <c r="H938">
        <v>21</v>
      </c>
      <c r="I938" s="8">
        <f t="shared" si="57"/>
        <v>4914</v>
      </c>
      <c r="J938" t="s">
        <v>21</v>
      </c>
      <c r="K938" t="s">
        <v>22</v>
      </c>
      <c r="L938" s="8">
        <v>1563771600</v>
      </c>
      <c r="M938">
        <v>1564030800</v>
      </c>
      <c r="N938" s="12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5">
        <f t="shared" si="56"/>
        <v>0.49643859649122807</v>
      </c>
      <c r="H939">
        <v>976</v>
      </c>
      <c r="I939" s="8">
        <f t="shared" si="57"/>
        <v>175</v>
      </c>
      <c r="J939" t="s">
        <v>21</v>
      </c>
      <c r="K939" t="s">
        <v>22</v>
      </c>
      <c r="L939" s="8">
        <v>1448517600</v>
      </c>
      <c r="M939">
        <v>1449295200</v>
      </c>
      <c r="N939" s="12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5">
        <f t="shared" si="56"/>
        <v>1.0970652173913042</v>
      </c>
      <c r="H940">
        <v>96</v>
      </c>
      <c r="I940" s="8">
        <f t="shared" si="57"/>
        <v>96</v>
      </c>
      <c r="J940" t="s">
        <v>21</v>
      </c>
      <c r="K940" t="s">
        <v>22</v>
      </c>
      <c r="L940" s="8">
        <v>1528779600</v>
      </c>
      <c r="M940">
        <v>1531890000</v>
      </c>
      <c r="N940" s="12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5">
        <f t="shared" si="56"/>
        <v>0.49217948717948717</v>
      </c>
      <c r="H941">
        <v>67</v>
      </c>
      <c r="I941" s="8">
        <f t="shared" si="57"/>
        <v>116</v>
      </c>
      <c r="J941" t="s">
        <v>21</v>
      </c>
      <c r="K941" t="s">
        <v>22</v>
      </c>
      <c r="L941" s="8">
        <v>1304744400</v>
      </c>
      <c r="M941">
        <v>1306213200</v>
      </c>
      <c r="N941" s="12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5">
        <f t="shared" si="56"/>
        <v>0.62232323232323228</v>
      </c>
      <c r="H942">
        <v>66</v>
      </c>
      <c r="I942" s="8">
        <f t="shared" si="57"/>
        <v>150</v>
      </c>
      <c r="J942" t="s">
        <v>15</v>
      </c>
      <c r="K942" t="s">
        <v>16</v>
      </c>
      <c r="L942" s="8">
        <v>1354341600</v>
      </c>
      <c r="M942">
        <v>1356242400</v>
      </c>
      <c r="N942" s="12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5">
        <f t="shared" si="56"/>
        <v>0.1305813953488372</v>
      </c>
      <c r="H943">
        <v>78</v>
      </c>
      <c r="I943" s="8">
        <f t="shared" si="57"/>
        <v>551</v>
      </c>
      <c r="J943" t="s">
        <v>21</v>
      </c>
      <c r="K943" t="s">
        <v>22</v>
      </c>
      <c r="L943" s="8">
        <v>1294552800</v>
      </c>
      <c r="M943">
        <v>1297576800</v>
      </c>
      <c r="N943" s="12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5">
        <f t="shared" si="56"/>
        <v>0.64635416666666667</v>
      </c>
      <c r="H944">
        <v>67</v>
      </c>
      <c r="I944" s="8">
        <f t="shared" si="57"/>
        <v>143</v>
      </c>
      <c r="J944" t="s">
        <v>26</v>
      </c>
      <c r="K944" t="s">
        <v>27</v>
      </c>
      <c r="L944" s="8">
        <v>1295935200</v>
      </c>
      <c r="M944">
        <v>1296194400</v>
      </c>
      <c r="N944" s="12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5">
        <f t="shared" si="56"/>
        <v>1.5958666666666668</v>
      </c>
      <c r="H945">
        <v>114</v>
      </c>
      <c r="I945" s="8">
        <f t="shared" si="57"/>
        <v>66</v>
      </c>
      <c r="J945" t="s">
        <v>21</v>
      </c>
      <c r="K945" t="s">
        <v>22</v>
      </c>
      <c r="L945" s="8">
        <v>1411534800</v>
      </c>
      <c r="M945">
        <v>1414558800</v>
      </c>
      <c r="N945" s="12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5">
        <f t="shared" si="56"/>
        <v>0.81420000000000003</v>
      </c>
      <c r="H946">
        <v>263</v>
      </c>
      <c r="I946" s="8">
        <f t="shared" si="57"/>
        <v>38</v>
      </c>
      <c r="J946" t="s">
        <v>26</v>
      </c>
      <c r="K946" t="s">
        <v>27</v>
      </c>
      <c r="L946" s="8">
        <v>1486706400</v>
      </c>
      <c r="M946">
        <v>1488348000</v>
      </c>
      <c r="N946" s="12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5">
        <f t="shared" si="56"/>
        <v>0.32444767441860467</v>
      </c>
      <c r="H947">
        <v>1691</v>
      </c>
      <c r="I947" s="8">
        <f t="shared" si="57"/>
        <v>102</v>
      </c>
      <c r="J947" t="s">
        <v>21</v>
      </c>
      <c r="K947" t="s">
        <v>22</v>
      </c>
      <c r="L947" s="8">
        <v>1333602000</v>
      </c>
      <c r="M947">
        <v>1334898000</v>
      </c>
      <c r="N947" s="12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5">
        <f t="shared" si="56"/>
        <v>9.9141184124918666E-2</v>
      </c>
      <c r="H948">
        <v>181</v>
      </c>
      <c r="I948" s="8">
        <f t="shared" si="57"/>
        <v>849</v>
      </c>
      <c r="J948" t="s">
        <v>21</v>
      </c>
      <c r="K948" t="s">
        <v>22</v>
      </c>
      <c r="L948" s="8">
        <v>1308200400</v>
      </c>
      <c r="M948">
        <v>1308373200</v>
      </c>
      <c r="N948" s="12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5">
        <f t="shared" si="56"/>
        <v>0.26694444444444443</v>
      </c>
      <c r="H949">
        <v>13</v>
      </c>
      <c r="I949" s="8">
        <f t="shared" si="57"/>
        <v>277</v>
      </c>
      <c r="J949" t="s">
        <v>21</v>
      </c>
      <c r="K949" t="s">
        <v>22</v>
      </c>
      <c r="L949" s="8">
        <v>1411707600</v>
      </c>
      <c r="M949">
        <v>1412312400</v>
      </c>
      <c r="N949" s="12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5">
        <f t="shared" si="56"/>
        <v>0.62957446808510642</v>
      </c>
      <c r="H950">
        <v>160</v>
      </c>
      <c r="I950" s="8">
        <f t="shared" si="57"/>
        <v>59</v>
      </c>
      <c r="J950" t="s">
        <v>21</v>
      </c>
      <c r="K950" t="s">
        <v>22</v>
      </c>
      <c r="L950" s="8">
        <v>1418364000</v>
      </c>
      <c r="M950">
        <v>1419228000</v>
      </c>
      <c r="N950" s="12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5">
        <f t="shared" si="56"/>
        <v>1.6135593220338984</v>
      </c>
      <c r="H951">
        <v>203</v>
      </c>
      <c r="I951" s="8">
        <f t="shared" si="57"/>
        <v>29</v>
      </c>
      <c r="J951" t="s">
        <v>21</v>
      </c>
      <c r="K951" t="s">
        <v>22</v>
      </c>
      <c r="L951" s="8">
        <v>1429333200</v>
      </c>
      <c r="M951">
        <v>1430974800</v>
      </c>
      <c r="N951" s="12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5">
        <f t="shared" si="56"/>
        <v>0.05</v>
      </c>
      <c r="H952">
        <v>1</v>
      </c>
      <c r="I952" s="8">
        <f t="shared" si="57"/>
        <v>100</v>
      </c>
      <c r="J952" t="s">
        <v>21</v>
      </c>
      <c r="K952" t="s">
        <v>22</v>
      </c>
      <c r="L952" s="8">
        <v>1555390800</v>
      </c>
      <c r="M952">
        <v>1555822800</v>
      </c>
      <c r="N952" s="12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5">
        <f t="shared" si="56"/>
        <v>10.969379310344827</v>
      </c>
      <c r="H953">
        <v>1559</v>
      </c>
      <c r="I953" s="8">
        <f t="shared" si="57"/>
        <v>9</v>
      </c>
      <c r="J953" t="s">
        <v>21</v>
      </c>
      <c r="K953" t="s">
        <v>22</v>
      </c>
      <c r="L953" s="8">
        <v>1482732000</v>
      </c>
      <c r="M953">
        <v>1482818400</v>
      </c>
      <c r="N953" s="12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5">
        <f t="shared" si="56"/>
        <v>0.70094158075601376</v>
      </c>
      <c r="H954">
        <v>2266</v>
      </c>
      <c r="I954" s="8">
        <f t="shared" si="57"/>
        <v>64</v>
      </c>
      <c r="J954" t="s">
        <v>21</v>
      </c>
      <c r="K954" t="s">
        <v>22</v>
      </c>
      <c r="L954" s="8">
        <v>1470718800</v>
      </c>
      <c r="M954">
        <v>1471928400</v>
      </c>
      <c r="N954" s="12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5">
        <f t="shared" si="56"/>
        <v>0.6</v>
      </c>
      <c r="H955">
        <v>21</v>
      </c>
      <c r="I955" s="8">
        <f t="shared" si="57"/>
        <v>157</v>
      </c>
      <c r="J955" t="s">
        <v>21</v>
      </c>
      <c r="K955" t="s">
        <v>22</v>
      </c>
      <c r="L955" s="8">
        <v>1450591200</v>
      </c>
      <c r="M955">
        <v>1453701600</v>
      </c>
      <c r="N955" s="12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5">
        <f t="shared" si="56"/>
        <v>3.6709859154929578</v>
      </c>
      <c r="H956">
        <v>1548</v>
      </c>
      <c r="I956" s="8">
        <f t="shared" si="57"/>
        <v>28</v>
      </c>
      <c r="J956" t="s">
        <v>26</v>
      </c>
      <c r="K956" t="s">
        <v>27</v>
      </c>
      <c r="L956" s="8">
        <v>1348290000</v>
      </c>
      <c r="M956">
        <v>1350363600</v>
      </c>
      <c r="N956" s="12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5">
        <f t="shared" si="56"/>
        <v>11.09</v>
      </c>
      <c r="H957">
        <v>80</v>
      </c>
      <c r="I957" s="8">
        <f t="shared" si="57"/>
        <v>9</v>
      </c>
      <c r="J957" t="s">
        <v>21</v>
      </c>
      <c r="K957" t="s">
        <v>22</v>
      </c>
      <c r="L957" s="8">
        <v>1353823200</v>
      </c>
      <c r="M957">
        <v>1353996000</v>
      </c>
      <c r="N957" s="12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5">
        <f t="shared" si="56"/>
        <v>0.19028784648187633</v>
      </c>
      <c r="H958">
        <v>830</v>
      </c>
      <c r="I958" s="8">
        <f t="shared" si="57"/>
        <v>226</v>
      </c>
      <c r="J958" t="s">
        <v>21</v>
      </c>
      <c r="K958" t="s">
        <v>22</v>
      </c>
      <c r="L958" s="8">
        <v>1450764000</v>
      </c>
      <c r="M958">
        <v>1451109600</v>
      </c>
      <c r="N958" s="12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5">
        <f t="shared" si="56"/>
        <v>1.2687755102040816</v>
      </c>
      <c r="H959">
        <v>131</v>
      </c>
      <c r="I959" s="8">
        <f t="shared" si="57"/>
        <v>75</v>
      </c>
      <c r="J959" t="s">
        <v>21</v>
      </c>
      <c r="K959" t="s">
        <v>22</v>
      </c>
      <c r="L959" s="8">
        <v>1329372000</v>
      </c>
      <c r="M959">
        <v>1329631200</v>
      </c>
      <c r="N959" s="12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5">
        <f t="shared" si="56"/>
        <v>7.3463636363636367</v>
      </c>
      <c r="H960">
        <v>112</v>
      </c>
      <c r="I960" s="8">
        <f t="shared" si="57"/>
        <v>10</v>
      </c>
      <c r="J960" t="s">
        <v>21</v>
      </c>
      <c r="K960" t="s">
        <v>22</v>
      </c>
      <c r="L960" s="8">
        <v>1277096400</v>
      </c>
      <c r="M960">
        <v>1278997200</v>
      </c>
      <c r="N960" s="12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5">
        <f t="shared" si="56"/>
        <v>4.5731034482758622E-2</v>
      </c>
      <c r="H961">
        <v>130</v>
      </c>
      <c r="I961" s="8">
        <f t="shared" si="57"/>
        <v>1115</v>
      </c>
      <c r="J961" t="s">
        <v>21</v>
      </c>
      <c r="K961" t="s">
        <v>22</v>
      </c>
      <c r="L961" s="8">
        <v>1277701200</v>
      </c>
      <c r="M961">
        <v>1280120400</v>
      </c>
      <c r="N961" s="12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5">
        <f t="shared" si="56"/>
        <v>0.85054545454545449</v>
      </c>
      <c r="H962">
        <v>55</v>
      </c>
      <c r="I962" s="8">
        <f t="shared" si="57"/>
        <v>100</v>
      </c>
      <c r="J962" t="s">
        <v>21</v>
      </c>
      <c r="K962" t="s">
        <v>22</v>
      </c>
      <c r="L962" s="8">
        <v>1454911200</v>
      </c>
      <c r="M962">
        <v>1458104400</v>
      </c>
      <c r="N962" s="12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5">
        <f t="shared" ref="G963:G1001" si="60">E963/D963</f>
        <v>1.1929824561403508</v>
      </c>
      <c r="H963">
        <v>155</v>
      </c>
      <c r="I963" s="8">
        <f t="shared" ref="I963:I1001" si="61">ROUND(IF(H963 &gt; 0, D963/H963, 0),0)</f>
        <v>37</v>
      </c>
      <c r="J963" t="s">
        <v>21</v>
      </c>
      <c r="K963" t="s">
        <v>22</v>
      </c>
      <c r="L963" s="8">
        <v>1297922400</v>
      </c>
      <c r="M963">
        <v>1298268000</v>
      </c>
      <c r="N963" s="12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5">
        <f t="shared" si="60"/>
        <v>2.9602777777777778</v>
      </c>
      <c r="H964">
        <v>266</v>
      </c>
      <c r="I964" s="8">
        <f t="shared" si="61"/>
        <v>14</v>
      </c>
      <c r="J964" t="s">
        <v>21</v>
      </c>
      <c r="K964" t="s">
        <v>22</v>
      </c>
      <c r="L964" s="8">
        <v>1384408800</v>
      </c>
      <c r="M964">
        <v>1386223200</v>
      </c>
      <c r="N964" s="12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5">
        <f t="shared" si="60"/>
        <v>0.84694915254237291</v>
      </c>
      <c r="H965">
        <v>114</v>
      </c>
      <c r="I965" s="8">
        <f t="shared" si="61"/>
        <v>52</v>
      </c>
      <c r="J965" t="s">
        <v>107</v>
      </c>
      <c r="K965" t="s">
        <v>108</v>
      </c>
      <c r="L965" s="8">
        <v>1299304800</v>
      </c>
      <c r="M965">
        <v>1299823200</v>
      </c>
      <c r="N965" s="12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5">
        <f t="shared" si="60"/>
        <v>3.5578378378378379</v>
      </c>
      <c r="H966">
        <v>155</v>
      </c>
      <c r="I966" s="8">
        <f t="shared" si="61"/>
        <v>24</v>
      </c>
      <c r="J966" t="s">
        <v>21</v>
      </c>
      <c r="K966" t="s">
        <v>22</v>
      </c>
      <c r="L966" s="8">
        <v>1431320400</v>
      </c>
      <c r="M966">
        <v>1431752400</v>
      </c>
      <c r="N966" s="12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5">
        <f t="shared" si="60"/>
        <v>3.8640909090909092</v>
      </c>
      <c r="H967">
        <v>207</v>
      </c>
      <c r="I967" s="8">
        <f t="shared" si="61"/>
        <v>11</v>
      </c>
      <c r="J967" t="s">
        <v>40</v>
      </c>
      <c r="K967" t="s">
        <v>41</v>
      </c>
      <c r="L967" s="8">
        <v>1264399200</v>
      </c>
      <c r="M967">
        <v>1267855200</v>
      </c>
      <c r="N967" s="12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5">
        <f t="shared" si="60"/>
        <v>7.9223529411764702</v>
      </c>
      <c r="H968">
        <v>245</v>
      </c>
      <c r="I968" s="8">
        <f t="shared" si="61"/>
        <v>7</v>
      </c>
      <c r="J968" t="s">
        <v>21</v>
      </c>
      <c r="K968" t="s">
        <v>22</v>
      </c>
      <c r="L968" s="8">
        <v>1497502800</v>
      </c>
      <c r="M968">
        <v>1497675600</v>
      </c>
      <c r="N968" s="12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5">
        <f t="shared" si="60"/>
        <v>1.3703393665158372</v>
      </c>
      <c r="H969">
        <v>1573</v>
      </c>
      <c r="I969" s="8">
        <f t="shared" si="61"/>
        <v>56</v>
      </c>
      <c r="J969" t="s">
        <v>21</v>
      </c>
      <c r="K969" t="s">
        <v>22</v>
      </c>
      <c r="L969" s="8">
        <v>1333688400</v>
      </c>
      <c r="M969">
        <v>1336885200</v>
      </c>
      <c r="N969" s="12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5">
        <f t="shared" si="60"/>
        <v>3.3820833333333336</v>
      </c>
      <c r="H970">
        <v>114</v>
      </c>
      <c r="I970" s="8">
        <f t="shared" si="61"/>
        <v>21</v>
      </c>
      <c r="J970" t="s">
        <v>21</v>
      </c>
      <c r="K970" t="s">
        <v>22</v>
      </c>
      <c r="L970" s="8">
        <v>1293861600</v>
      </c>
      <c r="M970">
        <v>1295157600</v>
      </c>
      <c r="N970" s="12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5">
        <f t="shared" si="60"/>
        <v>1.0822784810126582</v>
      </c>
      <c r="H971">
        <v>93</v>
      </c>
      <c r="I971" s="8">
        <f t="shared" si="61"/>
        <v>85</v>
      </c>
      <c r="J971" t="s">
        <v>21</v>
      </c>
      <c r="K971" t="s">
        <v>22</v>
      </c>
      <c r="L971" s="8">
        <v>1576994400</v>
      </c>
      <c r="M971">
        <v>1577599200</v>
      </c>
      <c r="N971" s="12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5">
        <f t="shared" si="60"/>
        <v>0.60757639620653314</v>
      </c>
      <c r="H972">
        <v>594</v>
      </c>
      <c r="I972" s="8">
        <f t="shared" si="61"/>
        <v>160</v>
      </c>
      <c r="J972" t="s">
        <v>21</v>
      </c>
      <c r="K972" t="s">
        <v>22</v>
      </c>
      <c r="L972" s="8">
        <v>1304917200</v>
      </c>
      <c r="M972">
        <v>1305003600</v>
      </c>
      <c r="N972" s="12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5">
        <f t="shared" si="60"/>
        <v>0.27725490196078434</v>
      </c>
      <c r="H973">
        <v>24</v>
      </c>
      <c r="I973" s="8">
        <f t="shared" si="61"/>
        <v>213</v>
      </c>
      <c r="J973" t="s">
        <v>21</v>
      </c>
      <c r="K973" t="s">
        <v>22</v>
      </c>
      <c r="L973" s="8">
        <v>1381208400</v>
      </c>
      <c r="M973">
        <v>1381726800</v>
      </c>
      <c r="N973" s="12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5">
        <f t="shared" si="60"/>
        <v>2.283934426229508</v>
      </c>
      <c r="H974">
        <v>1681</v>
      </c>
      <c r="I974" s="8">
        <f t="shared" si="61"/>
        <v>25</v>
      </c>
      <c r="J974" t="s">
        <v>21</v>
      </c>
      <c r="K974" t="s">
        <v>22</v>
      </c>
      <c r="L974" s="8">
        <v>1401685200</v>
      </c>
      <c r="M974">
        <v>1402462800</v>
      </c>
      <c r="N974" s="12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5">
        <f t="shared" si="60"/>
        <v>0.21615194054500414</v>
      </c>
      <c r="H975">
        <v>252</v>
      </c>
      <c r="I975" s="8">
        <f t="shared" si="61"/>
        <v>481</v>
      </c>
      <c r="J975" t="s">
        <v>21</v>
      </c>
      <c r="K975" t="s">
        <v>22</v>
      </c>
      <c r="L975" s="8">
        <v>1291960800</v>
      </c>
      <c r="M975">
        <v>1292133600</v>
      </c>
      <c r="N975" s="12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5">
        <f t="shared" si="60"/>
        <v>3.73875</v>
      </c>
      <c r="H976">
        <v>32</v>
      </c>
      <c r="I976" s="8">
        <f t="shared" si="61"/>
        <v>25</v>
      </c>
      <c r="J976" t="s">
        <v>21</v>
      </c>
      <c r="K976" t="s">
        <v>22</v>
      </c>
      <c r="L976" s="8">
        <v>1368853200</v>
      </c>
      <c r="M976">
        <v>1368939600</v>
      </c>
      <c r="N976" s="12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5">
        <f t="shared" si="60"/>
        <v>1.5492592592592593</v>
      </c>
      <c r="H977">
        <v>135</v>
      </c>
      <c r="I977" s="8">
        <f t="shared" si="61"/>
        <v>40</v>
      </c>
      <c r="J977" t="s">
        <v>21</v>
      </c>
      <c r="K977" t="s">
        <v>22</v>
      </c>
      <c r="L977" s="8">
        <v>1448776800</v>
      </c>
      <c r="M977">
        <v>1452146400</v>
      </c>
      <c r="N977" s="12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5">
        <f t="shared" si="60"/>
        <v>3.2214999999999998</v>
      </c>
      <c r="H978">
        <v>140</v>
      </c>
      <c r="I978" s="8">
        <f t="shared" si="61"/>
        <v>29</v>
      </c>
      <c r="J978" t="s">
        <v>21</v>
      </c>
      <c r="K978" t="s">
        <v>22</v>
      </c>
      <c r="L978" s="8">
        <v>1296194400</v>
      </c>
      <c r="M978">
        <v>1296712800</v>
      </c>
      <c r="N978" s="12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5">
        <f t="shared" si="60"/>
        <v>0.73957142857142855</v>
      </c>
      <c r="H979">
        <v>67</v>
      </c>
      <c r="I979" s="8">
        <f t="shared" si="61"/>
        <v>104</v>
      </c>
      <c r="J979" t="s">
        <v>21</v>
      </c>
      <c r="K979" t="s">
        <v>22</v>
      </c>
      <c r="L979" s="8">
        <v>1517983200</v>
      </c>
      <c r="M979">
        <v>1520748000</v>
      </c>
      <c r="N979" s="12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5">
        <f t="shared" si="60"/>
        <v>8.641</v>
      </c>
      <c r="H980">
        <v>92</v>
      </c>
      <c r="I980" s="8">
        <f t="shared" si="61"/>
        <v>11</v>
      </c>
      <c r="J980" t="s">
        <v>21</v>
      </c>
      <c r="K980" t="s">
        <v>22</v>
      </c>
      <c r="L980" s="8">
        <v>1478930400</v>
      </c>
      <c r="M980">
        <v>1480831200</v>
      </c>
      <c r="N980" s="12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5">
        <f t="shared" si="60"/>
        <v>1.432624584717608</v>
      </c>
      <c r="H981">
        <v>1015</v>
      </c>
      <c r="I981" s="8">
        <f t="shared" si="61"/>
        <v>59</v>
      </c>
      <c r="J981" t="s">
        <v>40</v>
      </c>
      <c r="K981" t="s">
        <v>41</v>
      </c>
      <c r="L981" s="8">
        <v>1426395600</v>
      </c>
      <c r="M981">
        <v>1426914000</v>
      </c>
      <c r="N981" s="12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5">
        <f t="shared" si="60"/>
        <v>0.40281762295081969</v>
      </c>
      <c r="H982">
        <v>742</v>
      </c>
      <c r="I982" s="8">
        <f t="shared" si="61"/>
        <v>263</v>
      </c>
      <c r="J982" t="s">
        <v>21</v>
      </c>
      <c r="K982" t="s">
        <v>22</v>
      </c>
      <c r="L982" s="8">
        <v>1446181200</v>
      </c>
      <c r="M982">
        <v>1446616800</v>
      </c>
      <c r="N982" s="12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5">
        <f t="shared" si="60"/>
        <v>1.7822388059701493</v>
      </c>
      <c r="H983">
        <v>323</v>
      </c>
      <c r="I983" s="8">
        <f t="shared" si="61"/>
        <v>21</v>
      </c>
      <c r="J983" t="s">
        <v>21</v>
      </c>
      <c r="K983" t="s">
        <v>22</v>
      </c>
      <c r="L983" s="8">
        <v>1514181600</v>
      </c>
      <c r="M983">
        <v>1517032800</v>
      </c>
      <c r="N983" s="12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5">
        <f t="shared" si="60"/>
        <v>0.84930555555555554</v>
      </c>
      <c r="H984">
        <v>75</v>
      </c>
      <c r="I984" s="8">
        <f t="shared" si="61"/>
        <v>96</v>
      </c>
      <c r="J984" t="s">
        <v>21</v>
      </c>
      <c r="K984" t="s">
        <v>22</v>
      </c>
      <c r="L984" s="8">
        <v>1311051600</v>
      </c>
      <c r="M984">
        <v>1311224400</v>
      </c>
      <c r="N984" s="12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5">
        <f t="shared" si="60"/>
        <v>1.4593648334624323</v>
      </c>
      <c r="H985">
        <v>2326</v>
      </c>
      <c r="I985" s="8">
        <f t="shared" si="61"/>
        <v>56</v>
      </c>
      <c r="J985" t="s">
        <v>21</v>
      </c>
      <c r="K985" t="s">
        <v>22</v>
      </c>
      <c r="L985" s="8">
        <v>1564894800</v>
      </c>
      <c r="M985">
        <v>1566190800</v>
      </c>
      <c r="N985" s="12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5">
        <f t="shared" si="60"/>
        <v>1.5246153846153847</v>
      </c>
      <c r="H986">
        <v>381</v>
      </c>
      <c r="I986" s="8">
        <f t="shared" si="61"/>
        <v>17</v>
      </c>
      <c r="J986" t="s">
        <v>21</v>
      </c>
      <c r="K986" t="s">
        <v>22</v>
      </c>
      <c r="L986" s="8">
        <v>1567918800</v>
      </c>
      <c r="M986">
        <v>1570165200</v>
      </c>
      <c r="N986" s="12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5">
        <f t="shared" si="60"/>
        <v>0.67129542790152408</v>
      </c>
      <c r="H987">
        <v>4405</v>
      </c>
      <c r="I987" s="8">
        <f t="shared" si="61"/>
        <v>39</v>
      </c>
      <c r="J987" t="s">
        <v>21</v>
      </c>
      <c r="K987" t="s">
        <v>22</v>
      </c>
      <c r="L987" s="8">
        <v>1386309600</v>
      </c>
      <c r="M987">
        <v>1388556000</v>
      </c>
      <c r="N987" s="12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5">
        <f t="shared" si="60"/>
        <v>0.40307692307692305</v>
      </c>
      <c r="H988">
        <v>92</v>
      </c>
      <c r="I988" s="8">
        <f t="shared" si="61"/>
        <v>85</v>
      </c>
      <c r="J988" t="s">
        <v>21</v>
      </c>
      <c r="K988" t="s">
        <v>22</v>
      </c>
      <c r="L988" s="8">
        <v>1301979600</v>
      </c>
      <c r="M988">
        <v>1303189200</v>
      </c>
      <c r="N988" s="12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5">
        <f t="shared" si="60"/>
        <v>2.1679032258064517</v>
      </c>
      <c r="H989">
        <v>480</v>
      </c>
      <c r="I989" s="8">
        <f t="shared" si="61"/>
        <v>13</v>
      </c>
      <c r="J989" t="s">
        <v>21</v>
      </c>
      <c r="K989" t="s">
        <v>22</v>
      </c>
      <c r="L989" s="8">
        <v>1493269200</v>
      </c>
      <c r="M989">
        <v>1494478800</v>
      </c>
      <c r="N989" s="12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5">
        <f t="shared" si="60"/>
        <v>0.52117021276595743</v>
      </c>
      <c r="H990">
        <v>64</v>
      </c>
      <c r="I990" s="8">
        <f t="shared" si="61"/>
        <v>147</v>
      </c>
      <c r="J990" t="s">
        <v>21</v>
      </c>
      <c r="K990" t="s">
        <v>22</v>
      </c>
      <c r="L990" s="8">
        <v>1478930400</v>
      </c>
      <c r="M990">
        <v>1480744800</v>
      </c>
      <c r="N990" s="12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5">
        <f t="shared" si="60"/>
        <v>4.9958333333333336</v>
      </c>
      <c r="H991">
        <v>226</v>
      </c>
      <c r="I991" s="8">
        <f t="shared" si="61"/>
        <v>11</v>
      </c>
      <c r="J991" t="s">
        <v>21</v>
      </c>
      <c r="K991" t="s">
        <v>22</v>
      </c>
      <c r="L991" s="8">
        <v>1555390800</v>
      </c>
      <c r="M991">
        <v>1555822800</v>
      </c>
      <c r="N991" s="12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5">
        <f t="shared" si="60"/>
        <v>0.87679487179487181</v>
      </c>
      <c r="H992">
        <v>64</v>
      </c>
      <c r="I992" s="8">
        <f t="shared" si="61"/>
        <v>122</v>
      </c>
      <c r="J992" t="s">
        <v>21</v>
      </c>
      <c r="K992" t="s">
        <v>22</v>
      </c>
      <c r="L992" s="8">
        <v>1456984800</v>
      </c>
      <c r="M992">
        <v>1458882000</v>
      </c>
      <c r="N992" s="12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5">
        <f t="shared" si="60"/>
        <v>1.131734693877551</v>
      </c>
      <c r="H993">
        <v>241</v>
      </c>
      <c r="I993" s="8">
        <f t="shared" si="61"/>
        <v>41</v>
      </c>
      <c r="J993" t="s">
        <v>21</v>
      </c>
      <c r="K993" t="s">
        <v>22</v>
      </c>
      <c r="L993" s="8">
        <v>1411621200</v>
      </c>
      <c r="M993">
        <v>1411966800</v>
      </c>
      <c r="N993" s="12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5">
        <f t="shared" si="60"/>
        <v>4.2654838709677421</v>
      </c>
      <c r="H994">
        <v>132</v>
      </c>
      <c r="I994" s="8">
        <f t="shared" si="61"/>
        <v>23</v>
      </c>
      <c r="J994" t="s">
        <v>21</v>
      </c>
      <c r="K994" t="s">
        <v>22</v>
      </c>
      <c r="L994" s="8">
        <v>1525669200</v>
      </c>
      <c r="M994">
        <v>1526878800</v>
      </c>
      <c r="N994" s="12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5">
        <f t="shared" si="60"/>
        <v>0.77632653061224488</v>
      </c>
      <c r="H995">
        <v>75</v>
      </c>
      <c r="I995" s="8">
        <f t="shared" si="61"/>
        <v>131</v>
      </c>
      <c r="J995" t="s">
        <v>107</v>
      </c>
      <c r="K995" t="s">
        <v>108</v>
      </c>
      <c r="L995" s="8">
        <v>1450936800</v>
      </c>
      <c r="M995">
        <v>1452405600</v>
      </c>
      <c r="N995" s="12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5">
        <f t="shared" si="60"/>
        <v>0.52496810772501767</v>
      </c>
      <c r="H996">
        <v>842</v>
      </c>
      <c r="I996" s="8">
        <f t="shared" si="61"/>
        <v>168</v>
      </c>
      <c r="J996" t="s">
        <v>21</v>
      </c>
      <c r="K996" t="s">
        <v>22</v>
      </c>
      <c r="L996" s="8">
        <v>1413522000</v>
      </c>
      <c r="M996">
        <v>1414040400</v>
      </c>
      <c r="N996" s="12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5">
        <f t="shared" si="60"/>
        <v>1.5746762589928058</v>
      </c>
      <c r="H997">
        <v>2043</v>
      </c>
      <c r="I997" s="8">
        <f t="shared" si="61"/>
        <v>48</v>
      </c>
      <c r="J997" t="s">
        <v>21</v>
      </c>
      <c r="K997" t="s">
        <v>22</v>
      </c>
      <c r="L997" s="8">
        <v>1541307600</v>
      </c>
      <c r="M997">
        <v>1543816800</v>
      </c>
      <c r="N997" s="12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5">
        <f t="shared" si="60"/>
        <v>0.72939393939393937</v>
      </c>
      <c r="H998">
        <v>112</v>
      </c>
      <c r="I998" s="8">
        <f t="shared" si="61"/>
        <v>59</v>
      </c>
      <c r="J998" t="s">
        <v>21</v>
      </c>
      <c r="K998" t="s">
        <v>22</v>
      </c>
      <c r="L998" s="8">
        <v>1357106400</v>
      </c>
      <c r="M998">
        <v>1359698400</v>
      </c>
      <c r="N998" s="12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5">
        <f t="shared" si="60"/>
        <v>0.60565789473684206</v>
      </c>
      <c r="H999">
        <v>139</v>
      </c>
      <c r="I999" s="8">
        <f t="shared" si="61"/>
        <v>55</v>
      </c>
      <c r="J999" t="s">
        <v>107</v>
      </c>
      <c r="K999" t="s">
        <v>108</v>
      </c>
      <c r="L999" s="8">
        <v>1390197600</v>
      </c>
      <c r="M999">
        <v>1390629600</v>
      </c>
      <c r="N999" s="12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5">
        <f t="shared" si="60"/>
        <v>0.5679129129129129</v>
      </c>
      <c r="H1000">
        <v>374</v>
      </c>
      <c r="I1000" s="8">
        <f t="shared" si="61"/>
        <v>178</v>
      </c>
      <c r="J1000" t="s">
        <v>21</v>
      </c>
      <c r="K1000" t="s">
        <v>22</v>
      </c>
      <c r="L1000" s="8">
        <v>1265868000</v>
      </c>
      <c r="M1000">
        <v>1267077600</v>
      </c>
      <c r="N1000" s="12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5">
        <f t="shared" si="60"/>
        <v>0.56542754275427543</v>
      </c>
      <c r="H1001">
        <v>1122</v>
      </c>
      <c r="I1001" s="8">
        <f t="shared" si="61"/>
        <v>99</v>
      </c>
      <c r="J1001" t="s">
        <v>21</v>
      </c>
      <c r="K1001" t="s">
        <v>22</v>
      </c>
      <c r="L1001" s="8">
        <v>1467176400</v>
      </c>
      <c r="M1001">
        <v>1467781200</v>
      </c>
      <c r="N1001" s="12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F1:F1001" xr:uid="{00000000-0001-0000-0000-000000000000}">
    <filterColumn colId="0">
      <filters>
        <filter val="failed"/>
      </filters>
    </filterColumn>
  </autoFilter>
  <conditionalFormatting sqref="F1:G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3C5C-BC95-4104-8B9E-E4EE847C9FAF}">
  <dimension ref="A1:H13"/>
  <sheetViews>
    <sheetView workbookViewId="0">
      <selection activeCell="L20" sqref="L20"/>
    </sheetView>
  </sheetViews>
  <sheetFormatPr defaultRowHeight="15.6" x14ac:dyDescent="0.3"/>
  <cols>
    <col min="1" max="1" width="15.199218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3984375" bestFit="1" customWidth="1"/>
    <col min="6" max="6" width="16.19921875" style="5" bestFit="1" customWidth="1"/>
    <col min="7" max="7" width="12.69921875" bestFit="1" customWidth="1"/>
    <col min="8" max="8" width="18.3984375" bestFit="1" customWidth="1"/>
  </cols>
  <sheetData>
    <row r="1" spans="1:8" s="13" customFormat="1" x14ac:dyDescent="0.3">
      <c r="A1" s="13" t="s">
        <v>2086</v>
      </c>
      <c r="B1" s="13" t="s">
        <v>2087</v>
      </c>
      <c r="C1" s="13" t="s">
        <v>2088</v>
      </c>
      <c r="D1" s="13" t="s">
        <v>2103</v>
      </c>
      <c r="E1" s="13" t="s">
        <v>2104</v>
      </c>
      <c r="F1" s="14" t="s">
        <v>2089</v>
      </c>
      <c r="G1" s="13" t="s">
        <v>2090</v>
      </c>
      <c r="H1" s="13" t="s">
        <v>2091</v>
      </c>
    </row>
    <row r="2" spans="1:8" x14ac:dyDescent="0.3">
      <c r="A2" t="s">
        <v>2092</v>
      </c>
      <c r="B2">
        <f>COUNTIFS(goal,"&lt;1000", outcome, "=successful")</f>
        <v>30</v>
      </c>
      <c r="C2">
        <f>COUNTIFS(goal,"&lt;1000", outcome, "=failed")</f>
        <v>20</v>
      </c>
      <c r="D2">
        <f>COUNTIFS(goal,"&lt;1000", outcome, "=canceled")</f>
        <v>1</v>
      </c>
      <c r="E2">
        <f>B2+C2+D2</f>
        <v>51</v>
      </c>
      <c r="F2" s="5">
        <f>B2/$E2</f>
        <v>0.58823529411764708</v>
      </c>
      <c r="G2" s="5">
        <f t="shared" ref="G2:H3" si="0">C2/$E2</f>
        <v>0.39215686274509803</v>
      </c>
      <c r="H2" s="5">
        <f t="shared" si="0"/>
        <v>1.9607843137254902E-2</v>
      </c>
    </row>
    <row r="3" spans="1:8" x14ac:dyDescent="0.3">
      <c r="A3" t="s">
        <v>2093</v>
      </c>
      <c r="B3">
        <f>COUNTIFS(goal,"&gt;=1000", goal, "&lt;=4999", outcome, "=successful")</f>
        <v>191</v>
      </c>
      <c r="C3">
        <f>COUNTIFS(goal,"&gt;=1000", goal, "&lt;=4999", outcome, "=failed")</f>
        <v>38</v>
      </c>
      <c r="D3">
        <f>COUNTIFS(goal,"&gt;=1000", goal, "&lt;=4999", outcome, "=canceled")</f>
        <v>2</v>
      </c>
      <c r="E3">
        <f>B3+C3+D3</f>
        <v>231</v>
      </c>
      <c r="F3" s="5">
        <f>B3/$E3</f>
        <v>0.82683982683982682</v>
      </c>
      <c r="G3" s="5">
        <f t="shared" si="0"/>
        <v>0.16450216450216451</v>
      </c>
      <c r="H3" s="5">
        <f t="shared" si="0"/>
        <v>8.658008658008658E-3</v>
      </c>
    </row>
    <row r="4" spans="1:8" x14ac:dyDescent="0.3">
      <c r="A4" t="s">
        <v>2094</v>
      </c>
      <c r="B4">
        <f>COUNTIFS(goal,"&gt;=5000", goal, "&lt;=9999", outcome, "=successful")</f>
        <v>164</v>
      </c>
      <c r="C4">
        <f>COUNTIFS(goal,"&gt;=5000", goal, "&lt;=9999", outcome, "=failed")</f>
        <v>126</v>
      </c>
      <c r="D4">
        <f>COUNTIFS(goal,"&gt;=5000", goal, "&lt;=9999", outcome, "=canceled")</f>
        <v>25</v>
      </c>
      <c r="E4">
        <f t="shared" ref="E4:E13" si="1">B4+C4+D4</f>
        <v>315</v>
      </c>
      <c r="F4" s="5">
        <f t="shared" ref="F4:F13" si="2">B4/$E4</f>
        <v>0.52063492063492067</v>
      </c>
      <c r="G4" s="5">
        <f t="shared" ref="G4:G13" si="3">C4/$E4</f>
        <v>0.4</v>
      </c>
      <c r="H4" s="5">
        <f t="shared" ref="H4:H13" si="4">D4/$E4</f>
        <v>7.9365079365079361E-2</v>
      </c>
    </row>
    <row r="5" spans="1:8" x14ac:dyDescent="0.3">
      <c r="A5" t="s">
        <v>2105</v>
      </c>
      <c r="B5">
        <f>COUNTIFS(goal,"&gt;=10000", goal, "&lt;=14999", outcome, "=successful")</f>
        <v>4</v>
      </c>
      <c r="C5">
        <f>COUNTIFS(goal,"&gt;=10000", goal, "&lt;=14999", outcome, "=failed")</f>
        <v>5</v>
      </c>
      <c r="D5">
        <f>COUNTIFS(goal,"&gt;=10000", goal, "&lt;=14999", outcome, "=canceled")</f>
        <v>0</v>
      </c>
      <c r="E5">
        <f t="shared" si="1"/>
        <v>9</v>
      </c>
      <c r="F5" s="5">
        <f t="shared" si="2"/>
        <v>0.44444444444444442</v>
      </c>
      <c r="G5" s="5">
        <f t="shared" si="3"/>
        <v>0.55555555555555558</v>
      </c>
      <c r="H5" s="5">
        <f t="shared" si="4"/>
        <v>0</v>
      </c>
    </row>
    <row r="6" spans="1:8" x14ac:dyDescent="0.3">
      <c r="A6" t="s">
        <v>2095</v>
      </c>
      <c r="B6">
        <f>COUNTIFS(goal,"&gt;=15000", goal, "&lt;=19999", outcome, "=successful")</f>
        <v>10</v>
      </c>
      <c r="C6">
        <f>COUNTIFS(goal,"&gt;=15000", goal, "&lt;=19999", outcome, "=failed")</f>
        <v>0</v>
      </c>
      <c r="D6">
        <f>COUNTIFS(goal,"&gt;=15000", goal, "&lt;=19999", outcome, "=canceled")</f>
        <v>0</v>
      </c>
      <c r="E6">
        <f t="shared" si="1"/>
        <v>10</v>
      </c>
      <c r="F6" s="5">
        <f t="shared" si="2"/>
        <v>1</v>
      </c>
      <c r="G6" s="5">
        <f t="shared" si="3"/>
        <v>0</v>
      </c>
      <c r="H6" s="5">
        <f t="shared" si="4"/>
        <v>0</v>
      </c>
    </row>
    <row r="7" spans="1:8" x14ac:dyDescent="0.3">
      <c r="A7" t="s">
        <v>2096</v>
      </c>
      <c r="B7">
        <f>COUNTIFS(goal,"&gt;=20000", goal, "&lt;=24999", outcome, "=successful")</f>
        <v>7</v>
      </c>
      <c r="C7">
        <f>COUNTIFS(goal,"&gt;=20000", goal, "&lt;=24999", outcome, "=failed")</f>
        <v>0</v>
      </c>
      <c r="D7">
        <f>COUNTIFS(goal,"&gt;=20000", goal, "&lt;=42999", outcome, "=canceled")</f>
        <v>1</v>
      </c>
      <c r="E7">
        <f t="shared" si="1"/>
        <v>8</v>
      </c>
      <c r="F7" s="5">
        <f t="shared" si="2"/>
        <v>0.875</v>
      </c>
      <c r="G7" s="5">
        <f t="shared" si="3"/>
        <v>0</v>
      </c>
      <c r="H7" s="5">
        <f t="shared" si="4"/>
        <v>0.125</v>
      </c>
    </row>
    <row r="8" spans="1:8" x14ac:dyDescent="0.3">
      <c r="A8" t="s">
        <v>2097</v>
      </c>
      <c r="B8">
        <f>COUNTIFS(goal,"&gt;=25000", goal, "&lt;=29999", outcome, "=successful")</f>
        <v>11</v>
      </c>
      <c r="C8">
        <f>COUNTIFS(goal,"&gt;=25000", goal, "&lt;=29999", outcome, "=failed")</f>
        <v>3</v>
      </c>
      <c r="D8">
        <f>COUNTIFS(goal,"&gt;=25000", goal, "&lt;=29999", outcome, "=canceled")</f>
        <v>0</v>
      </c>
      <c r="E8">
        <f t="shared" si="1"/>
        <v>14</v>
      </c>
      <c r="F8" s="5">
        <f t="shared" si="2"/>
        <v>0.7857142857142857</v>
      </c>
      <c r="G8" s="5">
        <f t="shared" si="3"/>
        <v>0.21428571428571427</v>
      </c>
      <c r="H8" s="5">
        <f t="shared" si="4"/>
        <v>0</v>
      </c>
    </row>
    <row r="9" spans="1:8" x14ac:dyDescent="0.3">
      <c r="A9" t="s">
        <v>2098</v>
      </c>
      <c r="B9">
        <f>COUNTIFS(goal,"&gt;=30000", goal, "&lt;=34999", outcome, "=successful")</f>
        <v>7</v>
      </c>
      <c r="C9">
        <f>COUNTIFS(goal,"&gt;=30000", goal, "&lt;=34999", outcome, "=failed")</f>
        <v>0</v>
      </c>
      <c r="D9">
        <f>COUNTIFS(goal,"&gt;=30000", goal, "&lt;=34999", outcome, "=canceled")</f>
        <v>0</v>
      </c>
      <c r="E9">
        <f t="shared" si="1"/>
        <v>7</v>
      </c>
      <c r="F9" s="5">
        <f t="shared" si="2"/>
        <v>1</v>
      </c>
      <c r="G9" s="5">
        <f t="shared" si="3"/>
        <v>0</v>
      </c>
      <c r="H9" s="5">
        <f t="shared" si="4"/>
        <v>0</v>
      </c>
    </row>
    <row r="10" spans="1:8" x14ac:dyDescent="0.3">
      <c r="A10" t="s">
        <v>2099</v>
      </c>
      <c r="B10">
        <f>COUNTIFS(goal,"&gt;=35000", goal, "&lt;=39999", outcome, "=successful")</f>
        <v>8</v>
      </c>
      <c r="C10">
        <f>COUNTIFS(goal,"&gt;=35000", goal, "&lt;=39999", outcome, "=failed")</f>
        <v>3</v>
      </c>
      <c r="D10">
        <f>COUNTIFS(goal,"&gt;=35000", goal, "&lt;=39999", outcome, "=canceled")</f>
        <v>1</v>
      </c>
      <c r="E10">
        <f t="shared" si="1"/>
        <v>12</v>
      </c>
      <c r="F10" s="5">
        <f t="shared" si="2"/>
        <v>0.66666666666666663</v>
      </c>
      <c r="G10" s="5">
        <f t="shared" si="3"/>
        <v>0.25</v>
      </c>
      <c r="H10" s="5">
        <f t="shared" si="4"/>
        <v>8.3333333333333329E-2</v>
      </c>
    </row>
    <row r="11" spans="1:8" x14ac:dyDescent="0.3">
      <c r="A11" t="s">
        <v>2100</v>
      </c>
      <c r="B11">
        <f>COUNTIFS(goal,"&gt;=40000", goal, "&lt;=44999", outcome, "=successful")</f>
        <v>11</v>
      </c>
      <c r="C11">
        <f>COUNTIFS(goal,"&gt;=40000", goal, "&lt;=44999", outcome, "=failed")</f>
        <v>3</v>
      </c>
      <c r="D11">
        <f>COUNTIFS(goal,"&gt;=40000", goal, "&lt;=44999", outcome, "=canceled")</f>
        <v>0</v>
      </c>
      <c r="E11">
        <f t="shared" si="1"/>
        <v>14</v>
      </c>
      <c r="F11" s="5">
        <f t="shared" si="2"/>
        <v>0.7857142857142857</v>
      </c>
      <c r="G11" s="5">
        <f t="shared" si="3"/>
        <v>0.21428571428571427</v>
      </c>
      <c r="H11" s="5">
        <f t="shared" si="4"/>
        <v>0</v>
      </c>
    </row>
    <row r="12" spans="1:8" x14ac:dyDescent="0.3">
      <c r="A12" t="s">
        <v>2101</v>
      </c>
      <c r="B12">
        <f>COUNTIFS(goal,"&gt;=45000", goal, "&lt;=49999", outcome, "=successful")</f>
        <v>8</v>
      </c>
      <c r="C12">
        <f>COUNTIFS(goal,"&gt;=45000", goal, "&lt;=49999", outcome, "=failed")</f>
        <v>3</v>
      </c>
      <c r="D12">
        <f>COUNTIFS(goal,"&gt;=45000", goal, "&lt;=49999", outcome, "=canceled")</f>
        <v>0</v>
      </c>
      <c r="E12">
        <f t="shared" si="1"/>
        <v>11</v>
      </c>
      <c r="F12" s="5">
        <f t="shared" si="2"/>
        <v>0.72727272727272729</v>
      </c>
      <c r="G12" s="5">
        <f t="shared" si="3"/>
        <v>0.27272727272727271</v>
      </c>
      <c r="H12" s="5">
        <f t="shared" si="4"/>
        <v>0</v>
      </c>
    </row>
    <row r="13" spans="1:8" x14ac:dyDescent="0.3">
      <c r="A13" t="s">
        <v>2102</v>
      </c>
      <c r="B13">
        <f>COUNTIFS(goal,"&gt;=50000", outcome, "=successful")</f>
        <v>114</v>
      </c>
      <c r="C13">
        <f>COUNTIFS(goal,"&gt;=50000", outcome, "=failed")</f>
        <v>163</v>
      </c>
      <c r="D13">
        <f>COUNTIFS(goal,"&gt;=50000", outcome, "=canceled")</f>
        <v>28</v>
      </c>
      <c r="E13">
        <f t="shared" si="1"/>
        <v>305</v>
      </c>
      <c r="F13" s="5">
        <f t="shared" si="2"/>
        <v>0.3737704918032787</v>
      </c>
      <c r="G13" s="5">
        <f t="shared" si="3"/>
        <v>0.53442622950819674</v>
      </c>
      <c r="H13" s="5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0D26-8838-472A-8609-860E55FAFD52}">
  <dimension ref="A1:M566"/>
  <sheetViews>
    <sheetView workbookViewId="0">
      <selection activeCell="O3" sqref="O3"/>
    </sheetView>
  </sheetViews>
  <sheetFormatPr defaultRowHeight="15.6" x14ac:dyDescent="0.3"/>
  <cols>
    <col min="1" max="1" width="9.19921875" style="15" bestFit="1" customWidth="1"/>
    <col min="4" max="4" width="13.09765625" bestFit="1" customWidth="1"/>
    <col min="5" max="5" width="10.296875" customWidth="1"/>
    <col min="6" max="6" width="22.296875" bestFit="1" customWidth="1"/>
    <col min="7" max="7" width="13.09765625" customWidth="1"/>
    <col min="10" max="10" width="8.796875" style="16"/>
    <col min="13" max="13" width="14.09765625" bestFit="1" customWidth="1"/>
  </cols>
  <sheetData>
    <row r="1" spans="1:13" x14ac:dyDescent="0.3">
      <c r="A1" s="13" t="s">
        <v>4</v>
      </c>
      <c r="B1" s="13" t="s">
        <v>2</v>
      </c>
      <c r="C1" s="13" t="s">
        <v>3</v>
      </c>
      <c r="D1" s="13" t="s">
        <v>2115</v>
      </c>
      <c r="E1" s="13"/>
      <c r="F1" s="13"/>
      <c r="G1" s="13"/>
      <c r="J1" s="13" t="s">
        <v>4</v>
      </c>
      <c r="K1" s="13" t="s">
        <v>2</v>
      </c>
      <c r="L1" s="13" t="s">
        <v>3</v>
      </c>
      <c r="M1" s="13" t="s">
        <v>2116</v>
      </c>
    </row>
    <row r="2" spans="1:13" x14ac:dyDescent="0.3">
      <c r="A2" s="15" t="s">
        <v>20</v>
      </c>
      <c r="B2">
        <v>1400</v>
      </c>
      <c r="C2">
        <v>14560</v>
      </c>
      <c r="D2">
        <v>158</v>
      </c>
      <c r="F2" s="13" t="s">
        <v>2111</v>
      </c>
      <c r="G2" s="13" t="s">
        <v>2106</v>
      </c>
      <c r="H2" s="13" t="s">
        <v>2107</v>
      </c>
      <c r="J2" s="16" t="s">
        <v>14</v>
      </c>
      <c r="K2">
        <v>100</v>
      </c>
      <c r="L2">
        <v>0</v>
      </c>
      <c r="M2">
        <v>0</v>
      </c>
    </row>
    <row r="3" spans="1:13" x14ac:dyDescent="0.3">
      <c r="A3" s="15" t="s">
        <v>20</v>
      </c>
      <c r="B3">
        <v>108400</v>
      </c>
      <c r="C3">
        <v>142523</v>
      </c>
      <c r="D3">
        <v>1425</v>
      </c>
      <c r="F3" s="13" t="s">
        <v>2104</v>
      </c>
      <c r="G3">
        <f>COUNTA(A:A) - 1</f>
        <v>565</v>
      </c>
      <c r="H3">
        <f>COUNTA(J:J) - 1</f>
        <v>364</v>
      </c>
      <c r="J3" s="16" t="s">
        <v>14</v>
      </c>
      <c r="K3">
        <v>4200</v>
      </c>
      <c r="L3">
        <v>2477</v>
      </c>
      <c r="M3">
        <v>24</v>
      </c>
    </row>
    <row r="4" spans="1:13" x14ac:dyDescent="0.3">
      <c r="A4" s="15" t="s">
        <v>20</v>
      </c>
      <c r="B4">
        <v>7600</v>
      </c>
      <c r="C4">
        <v>13195</v>
      </c>
      <c r="D4">
        <v>174</v>
      </c>
      <c r="F4" s="13" t="s">
        <v>2108</v>
      </c>
      <c r="G4" s="6">
        <f>AVERAGE(D:D)</f>
        <v>851.14690265486729</v>
      </c>
      <c r="H4" s="6">
        <f>AVERAGE(M:M)</f>
        <v>585.61538461538464</v>
      </c>
      <c r="J4" s="16" t="s">
        <v>14</v>
      </c>
      <c r="K4">
        <v>7600</v>
      </c>
      <c r="L4">
        <v>5265</v>
      </c>
      <c r="M4">
        <v>53</v>
      </c>
    </row>
    <row r="5" spans="1:13" x14ac:dyDescent="0.3">
      <c r="A5" s="15" t="s">
        <v>20</v>
      </c>
      <c r="B5">
        <v>4500</v>
      </c>
      <c r="C5">
        <v>14741</v>
      </c>
      <c r="D5">
        <v>227</v>
      </c>
      <c r="F5" s="13" t="s">
        <v>2109</v>
      </c>
      <c r="G5" s="6">
        <f>MEDIAN(D:D)</f>
        <v>201</v>
      </c>
      <c r="H5" s="6">
        <f>MEDIAN(M:M)</f>
        <v>114.5</v>
      </c>
      <c r="J5" s="16" t="s">
        <v>14</v>
      </c>
      <c r="K5">
        <v>5200</v>
      </c>
      <c r="L5">
        <v>1090</v>
      </c>
      <c r="M5">
        <v>18</v>
      </c>
    </row>
    <row r="6" spans="1:13" x14ac:dyDescent="0.3">
      <c r="A6" s="15" t="s">
        <v>20</v>
      </c>
      <c r="B6">
        <v>5200</v>
      </c>
      <c r="C6">
        <v>13838</v>
      </c>
      <c r="D6">
        <v>220</v>
      </c>
      <c r="F6" s="13" t="s">
        <v>2110</v>
      </c>
      <c r="G6">
        <f>MIN(D:D)</f>
        <v>16</v>
      </c>
      <c r="H6">
        <f>MIN(M:M)</f>
        <v>0</v>
      </c>
      <c r="J6" s="16" t="s">
        <v>14</v>
      </c>
      <c r="K6">
        <v>6200</v>
      </c>
      <c r="L6">
        <v>3208</v>
      </c>
      <c r="M6">
        <v>44</v>
      </c>
    </row>
    <row r="7" spans="1:13" x14ac:dyDescent="0.3">
      <c r="A7" s="15" t="s">
        <v>20</v>
      </c>
      <c r="B7">
        <v>4200</v>
      </c>
      <c r="C7">
        <v>10295</v>
      </c>
      <c r="D7">
        <v>98</v>
      </c>
      <c r="F7" s="13" t="s">
        <v>2112</v>
      </c>
      <c r="G7">
        <f>MAX(D:D)</f>
        <v>7295</v>
      </c>
      <c r="H7">
        <f>MAX(M:M)</f>
        <v>6080</v>
      </c>
      <c r="J7" s="16" t="s">
        <v>14</v>
      </c>
      <c r="K7">
        <v>6300</v>
      </c>
      <c r="L7">
        <v>3030</v>
      </c>
      <c r="M7">
        <v>27</v>
      </c>
    </row>
    <row r="8" spans="1:13" x14ac:dyDescent="0.3">
      <c r="A8" s="15" t="s">
        <v>20</v>
      </c>
      <c r="B8">
        <v>1700</v>
      </c>
      <c r="C8">
        <v>11041</v>
      </c>
      <c r="D8">
        <v>100</v>
      </c>
      <c r="F8" s="13" t="s">
        <v>2113</v>
      </c>
      <c r="G8" s="8">
        <f>_xlfn.VAR.S(D:D)</f>
        <v>1606216.5936295739</v>
      </c>
      <c r="H8" s="8">
        <f>_xlfn.VAR.S(M:M)</f>
        <v>924113.45496927318</v>
      </c>
      <c r="J8" s="16" t="s">
        <v>14</v>
      </c>
      <c r="K8">
        <v>6300</v>
      </c>
      <c r="L8">
        <v>5629</v>
      </c>
      <c r="M8">
        <v>55</v>
      </c>
    </row>
    <row r="9" spans="1:13" x14ac:dyDescent="0.3">
      <c r="A9" s="15" t="s">
        <v>20</v>
      </c>
      <c r="B9">
        <v>84600</v>
      </c>
      <c r="C9">
        <v>134845</v>
      </c>
      <c r="D9">
        <v>1249</v>
      </c>
      <c r="F9" s="13" t="s">
        <v>2114</v>
      </c>
      <c r="G9" s="8">
        <f>_xlfn.STDEV.S(D:D)</f>
        <v>1267.366006183523</v>
      </c>
      <c r="H9" s="8">
        <f>_xlfn.STDEV.S(M:M)</f>
        <v>961.30819978260524</v>
      </c>
      <c r="J9" s="16" t="s">
        <v>14</v>
      </c>
      <c r="K9">
        <v>28200</v>
      </c>
      <c r="L9">
        <v>18829</v>
      </c>
      <c r="M9">
        <v>200</v>
      </c>
    </row>
    <row r="10" spans="1:13" x14ac:dyDescent="0.3">
      <c r="A10" s="15" t="s">
        <v>20</v>
      </c>
      <c r="B10">
        <v>131800</v>
      </c>
      <c r="C10">
        <v>147936</v>
      </c>
      <c r="D10">
        <v>1396</v>
      </c>
      <c r="J10" s="16" t="s">
        <v>14</v>
      </c>
      <c r="K10">
        <v>81200</v>
      </c>
      <c r="L10">
        <v>38414</v>
      </c>
      <c r="M10">
        <v>452</v>
      </c>
    </row>
    <row r="11" spans="1:13" x14ac:dyDescent="0.3">
      <c r="A11" s="15" t="s">
        <v>20</v>
      </c>
      <c r="B11">
        <v>59100</v>
      </c>
      <c r="C11">
        <v>75690</v>
      </c>
      <c r="D11">
        <v>890</v>
      </c>
      <c r="J11" s="16" t="s">
        <v>14</v>
      </c>
      <c r="K11">
        <v>62500</v>
      </c>
      <c r="L11">
        <v>30331</v>
      </c>
      <c r="M11">
        <v>674</v>
      </c>
    </row>
    <row r="12" spans="1:13" x14ac:dyDescent="0.3">
      <c r="A12" s="15" t="s">
        <v>20</v>
      </c>
      <c r="B12">
        <v>4500</v>
      </c>
      <c r="C12">
        <v>14942</v>
      </c>
      <c r="D12">
        <v>142</v>
      </c>
      <c r="J12" s="16" t="s">
        <v>14</v>
      </c>
      <c r="K12">
        <v>94000</v>
      </c>
      <c r="L12">
        <v>38533</v>
      </c>
      <c r="M12">
        <v>558</v>
      </c>
    </row>
    <row r="13" spans="1:13" x14ac:dyDescent="0.3">
      <c r="A13" s="15" t="s">
        <v>20</v>
      </c>
      <c r="B13">
        <v>92400</v>
      </c>
      <c r="C13">
        <v>104257</v>
      </c>
      <c r="D13">
        <v>2673</v>
      </c>
      <c r="J13" s="16" t="s">
        <v>14</v>
      </c>
      <c r="K13">
        <v>2000</v>
      </c>
      <c r="L13">
        <v>1599</v>
      </c>
      <c r="M13">
        <v>15</v>
      </c>
    </row>
    <row r="14" spans="1:13" x14ac:dyDescent="0.3">
      <c r="A14" s="15" t="s">
        <v>20</v>
      </c>
      <c r="B14">
        <v>5500</v>
      </c>
      <c r="C14">
        <v>11904</v>
      </c>
      <c r="D14">
        <v>163</v>
      </c>
      <c r="J14" s="16" t="s">
        <v>14</v>
      </c>
      <c r="K14">
        <v>101000</v>
      </c>
      <c r="L14">
        <v>87676</v>
      </c>
      <c r="M14">
        <v>2307</v>
      </c>
    </row>
    <row r="15" spans="1:13" x14ac:dyDescent="0.3">
      <c r="A15" s="15" t="s">
        <v>20</v>
      </c>
      <c r="B15">
        <v>130800</v>
      </c>
      <c r="C15">
        <v>137635</v>
      </c>
      <c r="D15">
        <v>2220</v>
      </c>
      <c r="J15" s="16" t="s">
        <v>14</v>
      </c>
      <c r="K15">
        <v>9900</v>
      </c>
      <c r="L15">
        <v>5027</v>
      </c>
      <c r="M15">
        <v>88</v>
      </c>
    </row>
    <row r="16" spans="1:13" x14ac:dyDescent="0.3">
      <c r="A16" s="15" t="s">
        <v>20</v>
      </c>
      <c r="B16">
        <v>45900</v>
      </c>
      <c r="C16">
        <v>150965</v>
      </c>
      <c r="D16">
        <v>1606</v>
      </c>
      <c r="J16" s="16" t="s">
        <v>14</v>
      </c>
      <c r="K16">
        <v>9500</v>
      </c>
      <c r="L16">
        <v>4530</v>
      </c>
      <c r="M16">
        <v>48</v>
      </c>
    </row>
    <row r="17" spans="1:13" x14ac:dyDescent="0.3">
      <c r="A17" s="15" t="s">
        <v>20</v>
      </c>
      <c r="B17">
        <v>9000</v>
      </c>
      <c r="C17">
        <v>14455</v>
      </c>
      <c r="D17">
        <v>129</v>
      </c>
      <c r="J17" s="16" t="s">
        <v>14</v>
      </c>
      <c r="K17">
        <v>100</v>
      </c>
      <c r="L17">
        <v>2</v>
      </c>
      <c r="M17">
        <v>1</v>
      </c>
    </row>
    <row r="18" spans="1:13" x14ac:dyDescent="0.3">
      <c r="A18" s="15" t="s">
        <v>20</v>
      </c>
      <c r="B18">
        <v>3500</v>
      </c>
      <c r="C18">
        <v>10850</v>
      </c>
      <c r="D18">
        <v>226</v>
      </c>
      <c r="J18" s="16" t="s">
        <v>14</v>
      </c>
      <c r="K18">
        <v>158100</v>
      </c>
      <c r="L18">
        <v>145243</v>
      </c>
      <c r="M18">
        <v>1467</v>
      </c>
    </row>
    <row r="19" spans="1:13" x14ac:dyDescent="0.3">
      <c r="A19" s="15" t="s">
        <v>20</v>
      </c>
      <c r="B19">
        <v>50200</v>
      </c>
      <c r="C19">
        <v>189666</v>
      </c>
      <c r="D19">
        <v>5419</v>
      </c>
      <c r="J19" s="16" t="s">
        <v>14</v>
      </c>
      <c r="K19">
        <v>7200</v>
      </c>
      <c r="L19">
        <v>2459</v>
      </c>
      <c r="M19">
        <v>75</v>
      </c>
    </row>
    <row r="20" spans="1:13" x14ac:dyDescent="0.3">
      <c r="A20" s="15" t="s">
        <v>20</v>
      </c>
      <c r="B20">
        <v>9300</v>
      </c>
      <c r="C20">
        <v>14025</v>
      </c>
      <c r="D20">
        <v>165</v>
      </c>
      <c r="J20" s="16" t="s">
        <v>14</v>
      </c>
      <c r="K20">
        <v>6000</v>
      </c>
      <c r="L20">
        <v>5392</v>
      </c>
      <c r="M20">
        <v>120</v>
      </c>
    </row>
    <row r="21" spans="1:13" x14ac:dyDescent="0.3">
      <c r="A21" s="15" t="s">
        <v>20</v>
      </c>
      <c r="B21">
        <v>125500</v>
      </c>
      <c r="C21">
        <v>188628</v>
      </c>
      <c r="D21">
        <v>1965</v>
      </c>
      <c r="J21" s="16" t="s">
        <v>14</v>
      </c>
      <c r="K21">
        <v>199200</v>
      </c>
      <c r="L21">
        <v>184750</v>
      </c>
      <c r="M21">
        <v>2253</v>
      </c>
    </row>
    <row r="22" spans="1:13" x14ac:dyDescent="0.3">
      <c r="A22" s="15" t="s">
        <v>20</v>
      </c>
      <c r="B22">
        <v>700</v>
      </c>
      <c r="C22">
        <v>1101</v>
      </c>
      <c r="D22">
        <v>16</v>
      </c>
      <c r="J22" s="16" t="s">
        <v>14</v>
      </c>
      <c r="K22">
        <v>4700</v>
      </c>
      <c r="L22">
        <v>557</v>
      </c>
      <c r="M22">
        <v>5</v>
      </c>
    </row>
    <row r="23" spans="1:13" x14ac:dyDescent="0.3">
      <c r="A23" s="15" t="s">
        <v>20</v>
      </c>
      <c r="B23">
        <v>8100</v>
      </c>
      <c r="C23">
        <v>11339</v>
      </c>
      <c r="D23">
        <v>107</v>
      </c>
      <c r="J23" s="16" t="s">
        <v>14</v>
      </c>
      <c r="K23">
        <v>2800</v>
      </c>
      <c r="L23">
        <v>2734</v>
      </c>
      <c r="M23">
        <v>38</v>
      </c>
    </row>
    <row r="24" spans="1:13" x14ac:dyDescent="0.3">
      <c r="A24" s="15" t="s">
        <v>20</v>
      </c>
      <c r="B24">
        <v>3100</v>
      </c>
      <c r="C24">
        <v>10085</v>
      </c>
      <c r="D24">
        <v>134</v>
      </c>
      <c r="J24" s="16" t="s">
        <v>14</v>
      </c>
      <c r="K24">
        <v>2900</v>
      </c>
      <c r="L24">
        <v>1307</v>
      </c>
      <c r="M24">
        <v>12</v>
      </c>
    </row>
    <row r="25" spans="1:13" x14ac:dyDescent="0.3">
      <c r="A25" s="15" t="s">
        <v>20</v>
      </c>
      <c r="B25">
        <v>8800</v>
      </c>
      <c r="C25">
        <v>14878</v>
      </c>
      <c r="D25">
        <v>198</v>
      </c>
      <c r="J25" s="16" t="s">
        <v>14</v>
      </c>
      <c r="K25">
        <v>122900</v>
      </c>
      <c r="L25">
        <v>95993</v>
      </c>
      <c r="M25">
        <v>1684</v>
      </c>
    </row>
    <row r="26" spans="1:13" x14ac:dyDescent="0.3">
      <c r="A26" s="15" t="s">
        <v>20</v>
      </c>
      <c r="B26">
        <v>5600</v>
      </c>
      <c r="C26">
        <v>11924</v>
      </c>
      <c r="D26">
        <v>111</v>
      </c>
      <c r="J26" s="16" t="s">
        <v>14</v>
      </c>
      <c r="K26">
        <v>9500</v>
      </c>
      <c r="L26">
        <v>4460</v>
      </c>
      <c r="M26">
        <v>56</v>
      </c>
    </row>
    <row r="27" spans="1:13" x14ac:dyDescent="0.3">
      <c r="A27" s="15" t="s">
        <v>20</v>
      </c>
      <c r="B27">
        <v>1800</v>
      </c>
      <c r="C27">
        <v>7991</v>
      </c>
      <c r="D27">
        <v>222</v>
      </c>
      <c r="J27" s="16" t="s">
        <v>14</v>
      </c>
      <c r="K27">
        <v>57800</v>
      </c>
      <c r="L27">
        <v>40228</v>
      </c>
      <c r="M27">
        <v>838</v>
      </c>
    </row>
    <row r="28" spans="1:13" x14ac:dyDescent="0.3">
      <c r="A28" s="15" t="s">
        <v>20</v>
      </c>
      <c r="B28">
        <v>90200</v>
      </c>
      <c r="C28">
        <v>167717</v>
      </c>
      <c r="D28">
        <v>6212</v>
      </c>
      <c r="J28" s="16" t="s">
        <v>14</v>
      </c>
      <c r="K28">
        <v>106400</v>
      </c>
      <c r="L28">
        <v>39996</v>
      </c>
      <c r="M28">
        <v>1000</v>
      </c>
    </row>
    <row r="29" spans="1:13" x14ac:dyDescent="0.3">
      <c r="A29" s="15" t="s">
        <v>20</v>
      </c>
      <c r="B29">
        <v>1600</v>
      </c>
      <c r="C29">
        <v>10541</v>
      </c>
      <c r="D29">
        <v>98</v>
      </c>
      <c r="J29" s="16" t="s">
        <v>14</v>
      </c>
      <c r="K29">
        <v>198500</v>
      </c>
      <c r="L29">
        <v>123040</v>
      </c>
      <c r="M29">
        <v>1482</v>
      </c>
    </row>
    <row r="30" spans="1:13" x14ac:dyDescent="0.3">
      <c r="A30" s="15" t="s">
        <v>20</v>
      </c>
      <c r="B30">
        <v>3700</v>
      </c>
      <c r="C30">
        <v>4247</v>
      </c>
      <c r="D30">
        <v>92</v>
      </c>
      <c r="J30" s="16" t="s">
        <v>14</v>
      </c>
      <c r="K30">
        <v>7800</v>
      </c>
      <c r="L30">
        <v>6132</v>
      </c>
      <c r="M30">
        <v>106</v>
      </c>
    </row>
    <row r="31" spans="1:13" x14ac:dyDescent="0.3">
      <c r="A31" s="15" t="s">
        <v>20</v>
      </c>
      <c r="B31">
        <v>1500</v>
      </c>
      <c r="C31">
        <v>7129</v>
      </c>
      <c r="D31">
        <v>149</v>
      </c>
      <c r="J31" s="16" t="s">
        <v>14</v>
      </c>
      <c r="K31">
        <v>154300</v>
      </c>
      <c r="L31">
        <v>74688</v>
      </c>
      <c r="M31">
        <v>679</v>
      </c>
    </row>
    <row r="32" spans="1:13" x14ac:dyDescent="0.3">
      <c r="A32" s="15" t="s">
        <v>20</v>
      </c>
      <c r="B32">
        <v>33300</v>
      </c>
      <c r="C32">
        <v>128862</v>
      </c>
      <c r="D32">
        <v>2431</v>
      </c>
      <c r="J32" s="16" t="s">
        <v>14</v>
      </c>
      <c r="K32">
        <v>97800</v>
      </c>
      <c r="L32">
        <v>32951</v>
      </c>
      <c r="M32">
        <v>1220</v>
      </c>
    </row>
    <row r="33" spans="1:13" x14ac:dyDescent="0.3">
      <c r="A33" s="15" t="s">
        <v>20</v>
      </c>
      <c r="B33">
        <v>7200</v>
      </c>
      <c r="C33">
        <v>13653</v>
      </c>
      <c r="D33">
        <v>303</v>
      </c>
      <c r="J33" s="16" t="s">
        <v>14</v>
      </c>
      <c r="K33">
        <v>100</v>
      </c>
      <c r="L33">
        <v>1</v>
      </c>
      <c r="M33">
        <v>1</v>
      </c>
    </row>
    <row r="34" spans="1:13" x14ac:dyDescent="0.3">
      <c r="A34" s="15" t="s">
        <v>20</v>
      </c>
      <c r="B34">
        <v>8800</v>
      </c>
      <c r="C34">
        <v>12356</v>
      </c>
      <c r="D34">
        <v>209</v>
      </c>
      <c r="J34" s="16" t="s">
        <v>14</v>
      </c>
      <c r="K34">
        <v>10000</v>
      </c>
      <c r="L34">
        <v>2461</v>
      </c>
      <c r="M34">
        <v>37</v>
      </c>
    </row>
    <row r="35" spans="1:13" x14ac:dyDescent="0.3">
      <c r="A35" s="15" t="s">
        <v>20</v>
      </c>
      <c r="B35">
        <v>6600</v>
      </c>
      <c r="C35">
        <v>11746</v>
      </c>
      <c r="D35">
        <v>131</v>
      </c>
      <c r="J35" s="16" t="s">
        <v>14</v>
      </c>
      <c r="K35">
        <v>5200</v>
      </c>
      <c r="L35">
        <v>3079</v>
      </c>
      <c r="M35">
        <v>60</v>
      </c>
    </row>
    <row r="36" spans="1:13" x14ac:dyDescent="0.3">
      <c r="A36" s="15" t="s">
        <v>20</v>
      </c>
      <c r="B36">
        <v>8000</v>
      </c>
      <c r="C36">
        <v>11493</v>
      </c>
      <c r="D36">
        <v>164</v>
      </c>
      <c r="J36" s="16" t="s">
        <v>14</v>
      </c>
      <c r="K36">
        <v>142400</v>
      </c>
      <c r="L36">
        <v>21307</v>
      </c>
      <c r="M36">
        <v>296</v>
      </c>
    </row>
    <row r="37" spans="1:13" x14ac:dyDescent="0.3">
      <c r="A37" s="15" t="s">
        <v>20</v>
      </c>
      <c r="B37">
        <v>2900</v>
      </c>
      <c r="C37">
        <v>6243</v>
      </c>
      <c r="D37">
        <v>201</v>
      </c>
      <c r="J37" s="16" t="s">
        <v>14</v>
      </c>
      <c r="K37">
        <v>166700</v>
      </c>
      <c r="L37">
        <v>145382</v>
      </c>
      <c r="M37">
        <v>3304</v>
      </c>
    </row>
    <row r="38" spans="1:13" x14ac:dyDescent="0.3">
      <c r="A38" s="15" t="s">
        <v>20</v>
      </c>
      <c r="B38">
        <v>2700</v>
      </c>
      <c r="C38">
        <v>6132</v>
      </c>
      <c r="D38">
        <v>211</v>
      </c>
      <c r="J38" s="16" t="s">
        <v>14</v>
      </c>
      <c r="K38">
        <v>7200</v>
      </c>
      <c r="L38">
        <v>6336</v>
      </c>
      <c r="M38">
        <v>73</v>
      </c>
    </row>
    <row r="39" spans="1:13" x14ac:dyDescent="0.3">
      <c r="A39" s="15" t="s">
        <v>20</v>
      </c>
      <c r="B39">
        <v>1400</v>
      </c>
      <c r="C39">
        <v>3851</v>
      </c>
      <c r="D39">
        <v>128</v>
      </c>
      <c r="J39" s="16" t="s">
        <v>14</v>
      </c>
      <c r="K39">
        <v>136800</v>
      </c>
      <c r="L39">
        <v>88055</v>
      </c>
      <c r="M39">
        <v>3387</v>
      </c>
    </row>
    <row r="40" spans="1:13" x14ac:dyDescent="0.3">
      <c r="A40" s="15" t="s">
        <v>20</v>
      </c>
      <c r="B40">
        <v>94200</v>
      </c>
      <c r="C40">
        <v>135997</v>
      </c>
      <c r="D40">
        <v>1600</v>
      </c>
      <c r="J40" s="16" t="s">
        <v>14</v>
      </c>
      <c r="K40">
        <v>177700</v>
      </c>
      <c r="L40">
        <v>33092</v>
      </c>
      <c r="M40">
        <v>662</v>
      </c>
    </row>
    <row r="41" spans="1:13" x14ac:dyDescent="0.3">
      <c r="A41" s="15" t="s">
        <v>20</v>
      </c>
      <c r="B41">
        <v>2000</v>
      </c>
      <c r="C41">
        <v>14452</v>
      </c>
      <c r="D41">
        <v>249</v>
      </c>
      <c r="J41" s="16" t="s">
        <v>14</v>
      </c>
      <c r="K41">
        <v>180200</v>
      </c>
      <c r="L41">
        <v>69617</v>
      </c>
      <c r="M41">
        <v>774</v>
      </c>
    </row>
    <row r="42" spans="1:13" x14ac:dyDescent="0.3">
      <c r="A42" s="15" t="s">
        <v>20</v>
      </c>
      <c r="B42">
        <v>6100</v>
      </c>
      <c r="C42">
        <v>14405</v>
      </c>
      <c r="D42">
        <v>236</v>
      </c>
      <c r="J42" s="16" t="s">
        <v>14</v>
      </c>
      <c r="K42">
        <v>103200</v>
      </c>
      <c r="L42">
        <v>53067</v>
      </c>
      <c r="M42">
        <v>672</v>
      </c>
    </row>
    <row r="43" spans="1:13" x14ac:dyDescent="0.3">
      <c r="A43" s="15" t="s">
        <v>20</v>
      </c>
      <c r="B43">
        <v>72600</v>
      </c>
      <c r="C43">
        <v>117892</v>
      </c>
      <c r="D43">
        <v>4065</v>
      </c>
      <c r="J43" s="16" t="s">
        <v>14</v>
      </c>
      <c r="K43">
        <v>99500</v>
      </c>
      <c r="L43">
        <v>89288</v>
      </c>
      <c r="M43">
        <v>940</v>
      </c>
    </row>
    <row r="44" spans="1:13" x14ac:dyDescent="0.3">
      <c r="A44" s="15" t="s">
        <v>20</v>
      </c>
      <c r="B44">
        <v>5700</v>
      </c>
      <c r="C44">
        <v>14508</v>
      </c>
      <c r="D44">
        <v>246</v>
      </c>
      <c r="J44" s="16" t="s">
        <v>14</v>
      </c>
      <c r="K44">
        <v>7700</v>
      </c>
      <c r="L44">
        <v>5488</v>
      </c>
      <c r="M44">
        <v>117</v>
      </c>
    </row>
    <row r="45" spans="1:13" x14ac:dyDescent="0.3">
      <c r="A45" s="15" t="s">
        <v>20</v>
      </c>
      <c r="B45">
        <v>128000</v>
      </c>
      <c r="C45">
        <v>158389</v>
      </c>
      <c r="D45">
        <v>2475</v>
      </c>
      <c r="J45" s="16" t="s">
        <v>14</v>
      </c>
      <c r="K45">
        <v>9600</v>
      </c>
      <c r="L45">
        <v>9216</v>
      </c>
      <c r="M45">
        <v>115</v>
      </c>
    </row>
    <row r="46" spans="1:13" x14ac:dyDescent="0.3">
      <c r="A46" s="15" t="s">
        <v>20</v>
      </c>
      <c r="B46">
        <v>6000</v>
      </c>
      <c r="C46">
        <v>6484</v>
      </c>
      <c r="D46">
        <v>76</v>
      </c>
      <c r="J46" s="16" t="s">
        <v>14</v>
      </c>
      <c r="K46">
        <v>92100</v>
      </c>
      <c r="L46">
        <v>19246</v>
      </c>
      <c r="M46">
        <v>326</v>
      </c>
    </row>
    <row r="47" spans="1:13" x14ac:dyDescent="0.3">
      <c r="A47" s="15" t="s">
        <v>20</v>
      </c>
      <c r="B47">
        <v>600</v>
      </c>
      <c r="C47">
        <v>4022</v>
      </c>
      <c r="D47">
        <v>54</v>
      </c>
      <c r="J47" s="16" t="s">
        <v>14</v>
      </c>
      <c r="K47">
        <v>100</v>
      </c>
      <c r="L47">
        <v>1</v>
      </c>
      <c r="M47">
        <v>1</v>
      </c>
    </row>
    <row r="48" spans="1:13" x14ac:dyDescent="0.3">
      <c r="A48" s="15" t="s">
        <v>20</v>
      </c>
      <c r="B48">
        <v>1400</v>
      </c>
      <c r="C48">
        <v>9253</v>
      </c>
      <c r="D48">
        <v>88</v>
      </c>
      <c r="J48" s="16" t="s">
        <v>14</v>
      </c>
      <c r="K48">
        <v>137200</v>
      </c>
      <c r="L48">
        <v>88037</v>
      </c>
      <c r="M48">
        <v>1467</v>
      </c>
    </row>
    <row r="49" spans="1:13" x14ac:dyDescent="0.3">
      <c r="A49" s="15" t="s">
        <v>20</v>
      </c>
      <c r="B49">
        <v>3900</v>
      </c>
      <c r="C49">
        <v>4776</v>
      </c>
      <c r="D49">
        <v>85</v>
      </c>
      <c r="J49" s="16" t="s">
        <v>14</v>
      </c>
      <c r="K49">
        <v>189400</v>
      </c>
      <c r="L49">
        <v>176112</v>
      </c>
      <c r="M49">
        <v>5681</v>
      </c>
    </row>
    <row r="50" spans="1:13" x14ac:dyDescent="0.3">
      <c r="A50" s="15" t="s">
        <v>20</v>
      </c>
      <c r="B50">
        <v>9700</v>
      </c>
      <c r="C50">
        <v>14606</v>
      </c>
      <c r="D50">
        <v>170</v>
      </c>
      <c r="J50" s="16" t="s">
        <v>14</v>
      </c>
      <c r="K50">
        <v>171300</v>
      </c>
      <c r="L50">
        <v>100650</v>
      </c>
      <c r="M50">
        <v>1059</v>
      </c>
    </row>
    <row r="51" spans="1:13" x14ac:dyDescent="0.3">
      <c r="A51" s="15" t="s">
        <v>20</v>
      </c>
      <c r="B51">
        <v>4500</v>
      </c>
      <c r="C51">
        <v>13536</v>
      </c>
      <c r="D51">
        <v>330</v>
      </c>
      <c r="J51" s="16" t="s">
        <v>14</v>
      </c>
      <c r="K51">
        <v>139500</v>
      </c>
      <c r="L51">
        <v>90706</v>
      </c>
      <c r="M51">
        <v>1194</v>
      </c>
    </row>
    <row r="52" spans="1:13" x14ac:dyDescent="0.3">
      <c r="A52" s="15" t="s">
        <v>20</v>
      </c>
      <c r="B52">
        <v>1100</v>
      </c>
      <c r="C52">
        <v>7012</v>
      </c>
      <c r="D52">
        <v>127</v>
      </c>
      <c r="J52" s="16" t="s">
        <v>14</v>
      </c>
      <c r="K52">
        <v>4200</v>
      </c>
      <c r="L52">
        <v>2212</v>
      </c>
      <c r="M52">
        <v>30</v>
      </c>
    </row>
    <row r="53" spans="1:13" x14ac:dyDescent="0.3">
      <c r="A53" s="15" t="s">
        <v>20</v>
      </c>
      <c r="B53">
        <v>16800</v>
      </c>
      <c r="C53">
        <v>37857</v>
      </c>
      <c r="D53">
        <v>411</v>
      </c>
      <c r="J53" s="16" t="s">
        <v>14</v>
      </c>
      <c r="K53">
        <v>5500</v>
      </c>
      <c r="L53">
        <v>4300</v>
      </c>
      <c r="M53">
        <v>75</v>
      </c>
    </row>
    <row r="54" spans="1:13" x14ac:dyDescent="0.3">
      <c r="A54" s="15" t="s">
        <v>20</v>
      </c>
      <c r="B54">
        <v>1000</v>
      </c>
      <c r="C54">
        <v>14973</v>
      </c>
      <c r="D54">
        <v>180</v>
      </c>
      <c r="J54" s="16" t="s">
        <v>14</v>
      </c>
      <c r="K54">
        <v>128100</v>
      </c>
      <c r="L54">
        <v>40107</v>
      </c>
      <c r="M54">
        <v>955</v>
      </c>
    </row>
    <row r="55" spans="1:13" x14ac:dyDescent="0.3">
      <c r="A55" s="15" t="s">
        <v>20</v>
      </c>
      <c r="B55">
        <v>31400</v>
      </c>
      <c r="C55">
        <v>41564</v>
      </c>
      <c r="D55">
        <v>374</v>
      </c>
      <c r="J55" s="16" t="s">
        <v>14</v>
      </c>
      <c r="K55">
        <v>188100</v>
      </c>
      <c r="L55">
        <v>5528</v>
      </c>
      <c r="M55">
        <v>67</v>
      </c>
    </row>
    <row r="56" spans="1:13" x14ac:dyDescent="0.3">
      <c r="A56" s="15" t="s">
        <v>20</v>
      </c>
      <c r="B56">
        <v>4900</v>
      </c>
      <c r="C56">
        <v>6430</v>
      </c>
      <c r="D56">
        <v>71</v>
      </c>
      <c r="J56" s="16" t="s">
        <v>14</v>
      </c>
      <c r="K56">
        <v>4900</v>
      </c>
      <c r="L56">
        <v>521</v>
      </c>
      <c r="M56">
        <v>5</v>
      </c>
    </row>
    <row r="57" spans="1:13" x14ac:dyDescent="0.3">
      <c r="A57" s="15" t="s">
        <v>20</v>
      </c>
      <c r="B57">
        <v>7400</v>
      </c>
      <c r="C57">
        <v>12405</v>
      </c>
      <c r="D57">
        <v>203</v>
      </c>
      <c r="J57" s="16" t="s">
        <v>14</v>
      </c>
      <c r="K57">
        <v>800</v>
      </c>
      <c r="L57">
        <v>663</v>
      </c>
      <c r="M57">
        <v>26</v>
      </c>
    </row>
    <row r="58" spans="1:13" x14ac:dyDescent="0.3">
      <c r="A58" s="15" t="s">
        <v>20</v>
      </c>
      <c r="B58">
        <v>4800</v>
      </c>
      <c r="C58">
        <v>12516</v>
      </c>
      <c r="D58">
        <v>113</v>
      </c>
      <c r="J58" s="16" t="s">
        <v>14</v>
      </c>
      <c r="K58">
        <v>181200</v>
      </c>
      <c r="L58">
        <v>47459</v>
      </c>
      <c r="M58">
        <v>1130</v>
      </c>
    </row>
    <row r="59" spans="1:13" x14ac:dyDescent="0.3">
      <c r="A59" s="15" t="s">
        <v>20</v>
      </c>
      <c r="B59">
        <v>3400</v>
      </c>
      <c r="C59">
        <v>8588</v>
      </c>
      <c r="D59">
        <v>96</v>
      </c>
      <c r="J59" s="16" t="s">
        <v>14</v>
      </c>
      <c r="K59">
        <v>115000</v>
      </c>
      <c r="L59">
        <v>86060</v>
      </c>
      <c r="M59">
        <v>782</v>
      </c>
    </row>
    <row r="60" spans="1:13" x14ac:dyDescent="0.3">
      <c r="A60" s="15" t="s">
        <v>20</v>
      </c>
      <c r="B60">
        <v>20000</v>
      </c>
      <c r="C60">
        <v>51775</v>
      </c>
      <c r="D60">
        <v>498</v>
      </c>
      <c r="J60" s="16" t="s">
        <v>14</v>
      </c>
      <c r="K60">
        <v>7200</v>
      </c>
      <c r="L60">
        <v>6927</v>
      </c>
      <c r="M60">
        <v>210</v>
      </c>
    </row>
    <row r="61" spans="1:13" x14ac:dyDescent="0.3">
      <c r="A61" s="15" t="s">
        <v>20</v>
      </c>
      <c r="B61">
        <v>2900</v>
      </c>
      <c r="C61">
        <v>8807</v>
      </c>
      <c r="D61">
        <v>180</v>
      </c>
      <c r="J61" s="16" t="s">
        <v>14</v>
      </c>
      <c r="K61">
        <v>8600</v>
      </c>
      <c r="L61">
        <v>5315</v>
      </c>
      <c r="M61">
        <v>136</v>
      </c>
    </row>
    <row r="62" spans="1:13" x14ac:dyDescent="0.3">
      <c r="A62" s="15" t="s">
        <v>20</v>
      </c>
      <c r="B62">
        <v>900</v>
      </c>
      <c r="C62">
        <v>1017</v>
      </c>
      <c r="D62">
        <v>27</v>
      </c>
      <c r="J62" s="16" t="s">
        <v>14</v>
      </c>
      <c r="K62">
        <v>5100</v>
      </c>
      <c r="L62">
        <v>3525</v>
      </c>
      <c r="M62">
        <v>86</v>
      </c>
    </row>
    <row r="63" spans="1:13" x14ac:dyDescent="0.3">
      <c r="A63" s="15" t="s">
        <v>20</v>
      </c>
      <c r="B63">
        <v>69700</v>
      </c>
      <c r="C63">
        <v>151513</v>
      </c>
      <c r="D63">
        <v>2331</v>
      </c>
      <c r="J63" s="16" t="s">
        <v>14</v>
      </c>
      <c r="K63">
        <v>1000</v>
      </c>
      <c r="L63">
        <v>718</v>
      </c>
      <c r="M63">
        <v>19</v>
      </c>
    </row>
    <row r="64" spans="1:13" x14ac:dyDescent="0.3">
      <c r="A64" s="15" t="s">
        <v>20</v>
      </c>
      <c r="B64">
        <v>1300</v>
      </c>
      <c r="C64">
        <v>12047</v>
      </c>
      <c r="D64">
        <v>113</v>
      </c>
      <c r="J64" s="16" t="s">
        <v>14</v>
      </c>
      <c r="K64">
        <v>88800</v>
      </c>
      <c r="L64">
        <v>28358</v>
      </c>
      <c r="M64">
        <v>886</v>
      </c>
    </row>
    <row r="65" spans="1:13" x14ac:dyDescent="0.3">
      <c r="A65" s="15" t="s">
        <v>20</v>
      </c>
      <c r="B65">
        <v>7600</v>
      </c>
      <c r="C65">
        <v>14951</v>
      </c>
      <c r="D65">
        <v>164</v>
      </c>
      <c r="J65" s="16" t="s">
        <v>14</v>
      </c>
      <c r="K65">
        <v>8200</v>
      </c>
      <c r="L65">
        <v>2625</v>
      </c>
      <c r="M65">
        <v>35</v>
      </c>
    </row>
    <row r="66" spans="1:13" x14ac:dyDescent="0.3">
      <c r="A66" s="15" t="s">
        <v>20</v>
      </c>
      <c r="B66">
        <v>900</v>
      </c>
      <c r="C66">
        <v>9193</v>
      </c>
      <c r="D66">
        <v>164</v>
      </c>
      <c r="J66" s="16" t="s">
        <v>14</v>
      </c>
      <c r="K66">
        <v>3700</v>
      </c>
      <c r="L66">
        <v>2538</v>
      </c>
      <c r="M66">
        <v>24</v>
      </c>
    </row>
    <row r="67" spans="1:13" x14ac:dyDescent="0.3">
      <c r="A67" s="15" t="s">
        <v>20</v>
      </c>
      <c r="B67">
        <v>3700</v>
      </c>
      <c r="C67">
        <v>10422</v>
      </c>
      <c r="D67">
        <v>336</v>
      </c>
      <c r="J67" s="16" t="s">
        <v>14</v>
      </c>
      <c r="K67">
        <v>8400</v>
      </c>
      <c r="L67">
        <v>3188</v>
      </c>
      <c r="M67">
        <v>86</v>
      </c>
    </row>
    <row r="68" spans="1:13" x14ac:dyDescent="0.3">
      <c r="A68" s="15" t="s">
        <v>20</v>
      </c>
      <c r="B68">
        <v>119200</v>
      </c>
      <c r="C68">
        <v>170623</v>
      </c>
      <c r="D68">
        <v>1917</v>
      </c>
      <c r="J68" s="16" t="s">
        <v>14</v>
      </c>
      <c r="K68">
        <v>42600</v>
      </c>
      <c r="L68">
        <v>8517</v>
      </c>
      <c r="M68">
        <v>243</v>
      </c>
    </row>
    <row r="69" spans="1:13" x14ac:dyDescent="0.3">
      <c r="A69" s="15" t="s">
        <v>20</v>
      </c>
      <c r="B69">
        <v>6800</v>
      </c>
      <c r="C69">
        <v>9829</v>
      </c>
      <c r="D69">
        <v>95</v>
      </c>
      <c r="J69" s="16" t="s">
        <v>14</v>
      </c>
      <c r="K69">
        <v>6600</v>
      </c>
      <c r="L69">
        <v>3012</v>
      </c>
      <c r="M69">
        <v>65</v>
      </c>
    </row>
    <row r="70" spans="1:13" x14ac:dyDescent="0.3">
      <c r="A70" s="15" t="s">
        <v>20</v>
      </c>
      <c r="B70">
        <v>3900</v>
      </c>
      <c r="C70">
        <v>14006</v>
      </c>
      <c r="D70">
        <v>147</v>
      </c>
      <c r="J70" s="16" t="s">
        <v>14</v>
      </c>
      <c r="K70">
        <v>8200</v>
      </c>
      <c r="L70">
        <v>5178</v>
      </c>
      <c r="M70">
        <v>100</v>
      </c>
    </row>
    <row r="71" spans="1:13" x14ac:dyDescent="0.3">
      <c r="A71" s="15" t="s">
        <v>20</v>
      </c>
      <c r="B71">
        <v>3500</v>
      </c>
      <c r="C71">
        <v>6527</v>
      </c>
      <c r="D71">
        <v>86</v>
      </c>
      <c r="J71" s="16" t="s">
        <v>14</v>
      </c>
      <c r="K71">
        <v>63200</v>
      </c>
      <c r="L71">
        <v>6041</v>
      </c>
      <c r="M71">
        <v>168</v>
      </c>
    </row>
    <row r="72" spans="1:13" x14ac:dyDescent="0.3">
      <c r="A72" s="15" t="s">
        <v>20</v>
      </c>
      <c r="B72">
        <v>1500</v>
      </c>
      <c r="C72">
        <v>8929</v>
      </c>
      <c r="D72">
        <v>83</v>
      </c>
      <c r="J72" s="16" t="s">
        <v>14</v>
      </c>
      <c r="K72">
        <v>1800</v>
      </c>
      <c r="L72">
        <v>968</v>
      </c>
      <c r="M72">
        <v>13</v>
      </c>
    </row>
    <row r="73" spans="1:13" x14ac:dyDescent="0.3">
      <c r="A73" s="15" t="s">
        <v>20</v>
      </c>
      <c r="B73">
        <v>61400</v>
      </c>
      <c r="C73">
        <v>73653</v>
      </c>
      <c r="D73">
        <v>676</v>
      </c>
      <c r="J73" s="16" t="s">
        <v>14</v>
      </c>
      <c r="K73">
        <v>100</v>
      </c>
      <c r="L73">
        <v>2</v>
      </c>
      <c r="M73">
        <v>1</v>
      </c>
    </row>
    <row r="74" spans="1:13" x14ac:dyDescent="0.3">
      <c r="A74" s="15" t="s">
        <v>20</v>
      </c>
      <c r="B74">
        <v>4700</v>
      </c>
      <c r="C74">
        <v>12635</v>
      </c>
      <c r="D74">
        <v>361</v>
      </c>
      <c r="J74" s="16" t="s">
        <v>14</v>
      </c>
      <c r="K74">
        <v>75000</v>
      </c>
      <c r="L74">
        <v>2529</v>
      </c>
      <c r="M74">
        <v>40</v>
      </c>
    </row>
    <row r="75" spans="1:13" x14ac:dyDescent="0.3">
      <c r="A75" s="15" t="s">
        <v>20</v>
      </c>
      <c r="B75">
        <v>3300</v>
      </c>
      <c r="C75">
        <v>12437</v>
      </c>
      <c r="D75">
        <v>131</v>
      </c>
      <c r="J75" s="16" t="s">
        <v>14</v>
      </c>
      <c r="K75">
        <v>9400</v>
      </c>
      <c r="L75">
        <v>6338</v>
      </c>
      <c r="M75">
        <v>226</v>
      </c>
    </row>
    <row r="76" spans="1:13" x14ac:dyDescent="0.3">
      <c r="A76" s="15" t="s">
        <v>20</v>
      </c>
      <c r="B76">
        <v>1900</v>
      </c>
      <c r="C76">
        <v>13816</v>
      </c>
      <c r="D76">
        <v>126</v>
      </c>
      <c r="J76" s="16" t="s">
        <v>14</v>
      </c>
      <c r="K76">
        <v>104400</v>
      </c>
      <c r="L76">
        <v>99100</v>
      </c>
      <c r="M76">
        <v>1625</v>
      </c>
    </row>
    <row r="77" spans="1:13" x14ac:dyDescent="0.3">
      <c r="A77" s="15" t="s">
        <v>20</v>
      </c>
      <c r="B77">
        <v>4900</v>
      </c>
      <c r="C77">
        <v>8523</v>
      </c>
      <c r="D77">
        <v>275</v>
      </c>
      <c r="J77" s="16" t="s">
        <v>14</v>
      </c>
      <c r="K77">
        <v>156800</v>
      </c>
      <c r="L77">
        <v>6024</v>
      </c>
      <c r="M77">
        <v>143</v>
      </c>
    </row>
    <row r="78" spans="1:13" x14ac:dyDescent="0.3">
      <c r="A78" s="15" t="s">
        <v>20</v>
      </c>
      <c r="B78">
        <v>5400</v>
      </c>
      <c r="C78">
        <v>6351</v>
      </c>
      <c r="D78">
        <v>67</v>
      </c>
      <c r="J78" s="16" t="s">
        <v>14</v>
      </c>
      <c r="K78">
        <v>129400</v>
      </c>
      <c r="L78">
        <v>57911</v>
      </c>
      <c r="M78">
        <v>934</v>
      </c>
    </row>
    <row r="79" spans="1:13" x14ac:dyDescent="0.3">
      <c r="A79" s="15" t="s">
        <v>20</v>
      </c>
      <c r="B79">
        <v>5000</v>
      </c>
      <c r="C79">
        <v>10748</v>
      </c>
      <c r="D79">
        <v>154</v>
      </c>
      <c r="J79" s="16" t="s">
        <v>14</v>
      </c>
      <c r="K79">
        <v>7900</v>
      </c>
      <c r="L79">
        <v>667</v>
      </c>
      <c r="M79">
        <v>17</v>
      </c>
    </row>
    <row r="80" spans="1:13" x14ac:dyDescent="0.3">
      <c r="A80" s="15" t="s">
        <v>20</v>
      </c>
      <c r="B80">
        <v>75100</v>
      </c>
      <c r="C80">
        <v>112272</v>
      </c>
      <c r="D80">
        <v>1782</v>
      </c>
      <c r="J80" s="16" t="s">
        <v>14</v>
      </c>
      <c r="K80">
        <v>121500</v>
      </c>
      <c r="L80">
        <v>119830</v>
      </c>
      <c r="M80">
        <v>2179</v>
      </c>
    </row>
    <row r="81" spans="1:13" x14ac:dyDescent="0.3">
      <c r="A81" s="15" t="s">
        <v>20</v>
      </c>
      <c r="B81">
        <v>45300</v>
      </c>
      <c r="C81">
        <v>99361</v>
      </c>
      <c r="D81">
        <v>903</v>
      </c>
      <c r="J81" s="16" t="s">
        <v>14</v>
      </c>
      <c r="K81">
        <v>87300</v>
      </c>
      <c r="L81">
        <v>81897</v>
      </c>
      <c r="M81">
        <v>931</v>
      </c>
    </row>
    <row r="82" spans="1:13" x14ac:dyDescent="0.3">
      <c r="A82" s="15" t="s">
        <v>20</v>
      </c>
      <c r="B82">
        <v>2600</v>
      </c>
      <c r="C82">
        <v>9562</v>
      </c>
      <c r="D82">
        <v>94</v>
      </c>
      <c r="J82" s="16" t="s">
        <v>14</v>
      </c>
      <c r="K82">
        <v>8600</v>
      </c>
      <c r="L82">
        <v>3589</v>
      </c>
      <c r="M82">
        <v>92</v>
      </c>
    </row>
    <row r="83" spans="1:13" x14ac:dyDescent="0.3">
      <c r="A83" s="15" t="s">
        <v>20</v>
      </c>
      <c r="B83">
        <v>5300</v>
      </c>
      <c r="C83">
        <v>8475</v>
      </c>
      <c r="D83">
        <v>180</v>
      </c>
      <c r="J83" s="16" t="s">
        <v>14</v>
      </c>
      <c r="K83">
        <v>39500</v>
      </c>
      <c r="L83">
        <v>4323</v>
      </c>
      <c r="M83">
        <v>57</v>
      </c>
    </row>
    <row r="84" spans="1:13" x14ac:dyDescent="0.3">
      <c r="A84" s="15" t="s">
        <v>20</v>
      </c>
      <c r="B84">
        <v>9600</v>
      </c>
      <c r="C84">
        <v>14925</v>
      </c>
      <c r="D84">
        <v>533</v>
      </c>
      <c r="J84" s="16" t="s">
        <v>14</v>
      </c>
      <c r="K84">
        <v>3200</v>
      </c>
      <c r="L84">
        <v>3127</v>
      </c>
      <c r="M84">
        <v>41</v>
      </c>
    </row>
    <row r="85" spans="1:13" x14ac:dyDescent="0.3">
      <c r="A85" s="15" t="s">
        <v>20</v>
      </c>
      <c r="B85">
        <v>164700</v>
      </c>
      <c r="C85">
        <v>166116</v>
      </c>
      <c r="D85">
        <v>2443</v>
      </c>
      <c r="J85" s="16" t="s">
        <v>14</v>
      </c>
      <c r="K85">
        <v>100</v>
      </c>
      <c r="L85">
        <v>3</v>
      </c>
      <c r="M85">
        <v>1</v>
      </c>
    </row>
    <row r="86" spans="1:13" x14ac:dyDescent="0.3">
      <c r="A86" s="15" t="s">
        <v>20</v>
      </c>
      <c r="B86">
        <v>3300</v>
      </c>
      <c r="C86">
        <v>3834</v>
      </c>
      <c r="D86">
        <v>89</v>
      </c>
      <c r="J86" s="16" t="s">
        <v>14</v>
      </c>
      <c r="K86">
        <v>7100</v>
      </c>
      <c r="L86">
        <v>3840</v>
      </c>
      <c r="M86">
        <v>101</v>
      </c>
    </row>
    <row r="87" spans="1:13" x14ac:dyDescent="0.3">
      <c r="A87" s="15" t="s">
        <v>20</v>
      </c>
      <c r="B87">
        <v>4500</v>
      </c>
      <c r="C87">
        <v>13985</v>
      </c>
      <c r="D87">
        <v>159</v>
      </c>
      <c r="J87" s="16" t="s">
        <v>14</v>
      </c>
      <c r="K87">
        <v>121500</v>
      </c>
      <c r="L87">
        <v>108161</v>
      </c>
      <c r="M87">
        <v>1335</v>
      </c>
    </row>
    <row r="88" spans="1:13" x14ac:dyDescent="0.3">
      <c r="A88" s="15" t="s">
        <v>20</v>
      </c>
      <c r="B88">
        <v>1800</v>
      </c>
      <c r="C88">
        <v>4712</v>
      </c>
      <c r="D88">
        <v>50</v>
      </c>
      <c r="J88" s="16" t="s">
        <v>14</v>
      </c>
      <c r="K88">
        <v>4100</v>
      </c>
      <c r="L88">
        <v>959</v>
      </c>
      <c r="M88">
        <v>15</v>
      </c>
    </row>
    <row r="89" spans="1:13" x14ac:dyDescent="0.3">
      <c r="A89" s="15" t="s">
        <v>20</v>
      </c>
      <c r="B89">
        <v>5500</v>
      </c>
      <c r="C89">
        <v>12274</v>
      </c>
      <c r="D89">
        <v>186</v>
      </c>
      <c r="J89" s="16" t="s">
        <v>14</v>
      </c>
      <c r="K89">
        <v>84300</v>
      </c>
      <c r="L89">
        <v>26303</v>
      </c>
      <c r="M89">
        <v>454</v>
      </c>
    </row>
    <row r="90" spans="1:13" x14ac:dyDescent="0.3">
      <c r="A90" s="15" t="s">
        <v>20</v>
      </c>
      <c r="B90">
        <v>64300</v>
      </c>
      <c r="C90">
        <v>65323</v>
      </c>
      <c r="D90">
        <v>1071</v>
      </c>
      <c r="J90" s="16" t="s">
        <v>14</v>
      </c>
      <c r="K90">
        <v>111900</v>
      </c>
      <c r="L90">
        <v>85902</v>
      </c>
      <c r="M90">
        <v>3182</v>
      </c>
    </row>
    <row r="91" spans="1:13" x14ac:dyDescent="0.3">
      <c r="A91" s="15" t="s">
        <v>20</v>
      </c>
      <c r="B91">
        <v>5000</v>
      </c>
      <c r="C91">
        <v>11502</v>
      </c>
      <c r="D91">
        <v>117</v>
      </c>
      <c r="J91" s="16" t="s">
        <v>14</v>
      </c>
      <c r="K91">
        <v>2400</v>
      </c>
      <c r="L91">
        <v>773</v>
      </c>
      <c r="M91">
        <v>15</v>
      </c>
    </row>
    <row r="92" spans="1:13" x14ac:dyDescent="0.3">
      <c r="A92" s="15" t="s">
        <v>20</v>
      </c>
      <c r="B92">
        <v>5400</v>
      </c>
      <c r="C92">
        <v>7322</v>
      </c>
      <c r="D92">
        <v>70</v>
      </c>
      <c r="J92" s="16" t="s">
        <v>14</v>
      </c>
      <c r="K92">
        <v>5500</v>
      </c>
      <c r="L92">
        <v>5324</v>
      </c>
      <c r="M92">
        <v>133</v>
      </c>
    </row>
    <row r="93" spans="1:13" x14ac:dyDescent="0.3">
      <c r="A93" s="15" t="s">
        <v>20</v>
      </c>
      <c r="B93">
        <v>9000</v>
      </c>
      <c r="C93">
        <v>11619</v>
      </c>
      <c r="D93">
        <v>135</v>
      </c>
      <c r="J93" s="16" t="s">
        <v>14</v>
      </c>
      <c r="K93">
        <v>164500</v>
      </c>
      <c r="L93">
        <v>150552</v>
      </c>
      <c r="M93">
        <v>2062</v>
      </c>
    </row>
    <row r="94" spans="1:13" x14ac:dyDescent="0.3">
      <c r="A94" s="15" t="s">
        <v>20</v>
      </c>
      <c r="B94">
        <v>25000</v>
      </c>
      <c r="C94">
        <v>59128</v>
      </c>
      <c r="D94">
        <v>768</v>
      </c>
      <c r="J94" s="16" t="s">
        <v>14</v>
      </c>
      <c r="K94">
        <v>8100</v>
      </c>
      <c r="L94">
        <v>1517</v>
      </c>
      <c r="M94">
        <v>29</v>
      </c>
    </row>
    <row r="95" spans="1:13" x14ac:dyDescent="0.3">
      <c r="A95" s="15" t="s">
        <v>20</v>
      </c>
      <c r="B95">
        <v>8300</v>
      </c>
      <c r="C95">
        <v>9337</v>
      </c>
      <c r="D95">
        <v>199</v>
      </c>
      <c r="J95" s="16" t="s">
        <v>14</v>
      </c>
      <c r="K95">
        <v>9800</v>
      </c>
      <c r="L95">
        <v>8153</v>
      </c>
      <c r="M95">
        <v>132</v>
      </c>
    </row>
    <row r="96" spans="1:13" x14ac:dyDescent="0.3">
      <c r="A96" s="15" t="s">
        <v>20</v>
      </c>
      <c r="B96">
        <v>9300</v>
      </c>
      <c r="C96">
        <v>11255</v>
      </c>
      <c r="D96">
        <v>107</v>
      </c>
      <c r="J96" s="16" t="s">
        <v>14</v>
      </c>
      <c r="K96">
        <v>5600</v>
      </c>
      <c r="L96">
        <v>5476</v>
      </c>
      <c r="M96">
        <v>137</v>
      </c>
    </row>
    <row r="97" spans="1:13" x14ac:dyDescent="0.3">
      <c r="A97" s="15" t="s">
        <v>20</v>
      </c>
      <c r="B97">
        <v>6200</v>
      </c>
      <c r="C97">
        <v>13632</v>
      </c>
      <c r="D97">
        <v>195</v>
      </c>
      <c r="J97" s="16" t="s">
        <v>14</v>
      </c>
      <c r="K97">
        <v>168600</v>
      </c>
      <c r="L97">
        <v>91722</v>
      </c>
      <c r="M97">
        <v>908</v>
      </c>
    </row>
    <row r="98" spans="1:13" x14ac:dyDescent="0.3">
      <c r="A98" s="15" t="s">
        <v>20</v>
      </c>
      <c r="B98">
        <v>41500</v>
      </c>
      <c r="C98">
        <v>175573</v>
      </c>
      <c r="D98">
        <v>3376</v>
      </c>
      <c r="J98" s="16" t="s">
        <v>14</v>
      </c>
      <c r="K98">
        <v>7300</v>
      </c>
      <c r="L98">
        <v>717</v>
      </c>
      <c r="M98">
        <v>10</v>
      </c>
    </row>
    <row r="99" spans="1:13" x14ac:dyDescent="0.3">
      <c r="A99" s="15" t="s">
        <v>20</v>
      </c>
      <c r="B99">
        <v>2100</v>
      </c>
      <c r="C99">
        <v>4640</v>
      </c>
      <c r="D99">
        <v>41</v>
      </c>
      <c r="J99" s="16" t="s">
        <v>14</v>
      </c>
      <c r="K99">
        <v>192900</v>
      </c>
      <c r="L99">
        <v>68769</v>
      </c>
      <c r="M99">
        <v>1910</v>
      </c>
    </row>
    <row r="100" spans="1:13" x14ac:dyDescent="0.3">
      <c r="A100" s="15" t="s">
        <v>20</v>
      </c>
      <c r="B100">
        <v>191200</v>
      </c>
      <c r="C100">
        <v>191222</v>
      </c>
      <c r="D100">
        <v>1821</v>
      </c>
      <c r="J100" s="16" t="s">
        <v>14</v>
      </c>
      <c r="K100">
        <v>6100</v>
      </c>
      <c r="L100">
        <v>3352</v>
      </c>
      <c r="M100">
        <v>38</v>
      </c>
    </row>
    <row r="101" spans="1:13" x14ac:dyDescent="0.3">
      <c r="A101" s="15" t="s">
        <v>20</v>
      </c>
      <c r="B101">
        <v>8000</v>
      </c>
      <c r="C101">
        <v>12985</v>
      </c>
      <c r="D101">
        <v>164</v>
      </c>
      <c r="J101" s="16" t="s">
        <v>14</v>
      </c>
      <c r="K101">
        <v>7200</v>
      </c>
      <c r="L101">
        <v>6785</v>
      </c>
      <c r="M101">
        <v>104</v>
      </c>
    </row>
    <row r="102" spans="1:13" x14ac:dyDescent="0.3">
      <c r="A102" s="15" t="s">
        <v>20</v>
      </c>
      <c r="B102">
        <v>6100</v>
      </c>
      <c r="C102">
        <v>9134</v>
      </c>
      <c r="D102">
        <v>157</v>
      </c>
      <c r="J102" s="16" t="s">
        <v>14</v>
      </c>
      <c r="K102">
        <v>3800</v>
      </c>
      <c r="L102">
        <v>1954</v>
      </c>
      <c r="M102">
        <v>49</v>
      </c>
    </row>
    <row r="103" spans="1:13" x14ac:dyDescent="0.3">
      <c r="A103" s="15" t="s">
        <v>20</v>
      </c>
      <c r="B103">
        <v>3500</v>
      </c>
      <c r="C103">
        <v>8864</v>
      </c>
      <c r="D103">
        <v>246</v>
      </c>
      <c r="J103" s="16" t="s">
        <v>14</v>
      </c>
      <c r="K103">
        <v>100</v>
      </c>
      <c r="L103">
        <v>5</v>
      </c>
      <c r="M103">
        <v>1</v>
      </c>
    </row>
    <row r="104" spans="1:13" x14ac:dyDescent="0.3">
      <c r="A104" s="15" t="s">
        <v>20</v>
      </c>
      <c r="B104">
        <v>150500</v>
      </c>
      <c r="C104">
        <v>150755</v>
      </c>
      <c r="D104">
        <v>1396</v>
      </c>
      <c r="J104" s="16" t="s">
        <v>14</v>
      </c>
      <c r="K104">
        <v>76100</v>
      </c>
      <c r="L104">
        <v>24234</v>
      </c>
      <c r="M104">
        <v>245</v>
      </c>
    </row>
    <row r="105" spans="1:13" x14ac:dyDescent="0.3">
      <c r="A105" s="15" t="s">
        <v>20</v>
      </c>
      <c r="B105">
        <v>90400</v>
      </c>
      <c r="C105">
        <v>110279</v>
      </c>
      <c r="D105">
        <v>2506</v>
      </c>
      <c r="J105" s="16" t="s">
        <v>14</v>
      </c>
      <c r="K105">
        <v>3400</v>
      </c>
      <c r="L105">
        <v>2809</v>
      </c>
      <c r="M105">
        <v>32</v>
      </c>
    </row>
    <row r="106" spans="1:13" x14ac:dyDescent="0.3">
      <c r="A106" s="15" t="s">
        <v>20</v>
      </c>
      <c r="B106">
        <v>9800</v>
      </c>
      <c r="C106">
        <v>13439</v>
      </c>
      <c r="D106">
        <v>244</v>
      </c>
      <c r="J106" s="16" t="s">
        <v>14</v>
      </c>
      <c r="K106">
        <v>6500</v>
      </c>
      <c r="L106">
        <v>514</v>
      </c>
      <c r="M106">
        <v>7</v>
      </c>
    </row>
    <row r="107" spans="1:13" x14ac:dyDescent="0.3">
      <c r="A107" s="15" t="s">
        <v>20</v>
      </c>
      <c r="B107">
        <v>2600</v>
      </c>
      <c r="C107">
        <v>10804</v>
      </c>
      <c r="D107">
        <v>146</v>
      </c>
      <c r="J107" s="16" t="s">
        <v>14</v>
      </c>
      <c r="K107">
        <v>118200</v>
      </c>
      <c r="L107">
        <v>87560</v>
      </c>
      <c r="M107">
        <v>803</v>
      </c>
    </row>
    <row r="108" spans="1:13" x14ac:dyDescent="0.3">
      <c r="A108" s="15" t="s">
        <v>20</v>
      </c>
      <c r="B108">
        <v>23300</v>
      </c>
      <c r="C108">
        <v>98811</v>
      </c>
      <c r="D108">
        <v>1267</v>
      </c>
      <c r="J108" s="16" t="s">
        <v>14</v>
      </c>
      <c r="K108">
        <v>7800</v>
      </c>
      <c r="L108">
        <v>1586</v>
      </c>
      <c r="M108">
        <v>16</v>
      </c>
    </row>
    <row r="109" spans="1:13" x14ac:dyDescent="0.3">
      <c r="A109" s="15" t="s">
        <v>20</v>
      </c>
      <c r="B109">
        <v>96700</v>
      </c>
      <c r="C109">
        <v>157635</v>
      </c>
      <c r="D109">
        <v>1561</v>
      </c>
      <c r="J109" s="16" t="s">
        <v>14</v>
      </c>
      <c r="K109">
        <v>9500</v>
      </c>
      <c r="L109">
        <v>3220</v>
      </c>
      <c r="M109">
        <v>31</v>
      </c>
    </row>
    <row r="110" spans="1:13" x14ac:dyDescent="0.3">
      <c r="A110" s="15" t="s">
        <v>20</v>
      </c>
      <c r="B110">
        <v>600</v>
      </c>
      <c r="C110">
        <v>5368</v>
      </c>
      <c r="D110">
        <v>48</v>
      </c>
      <c r="J110" s="16" t="s">
        <v>14</v>
      </c>
      <c r="K110">
        <v>9600</v>
      </c>
      <c r="L110">
        <v>6401</v>
      </c>
      <c r="M110">
        <v>108</v>
      </c>
    </row>
    <row r="111" spans="1:13" x14ac:dyDescent="0.3">
      <c r="A111" s="15" t="s">
        <v>20</v>
      </c>
      <c r="B111">
        <v>38800</v>
      </c>
      <c r="C111">
        <v>161593</v>
      </c>
      <c r="D111">
        <v>2739</v>
      </c>
      <c r="J111" s="16" t="s">
        <v>14</v>
      </c>
      <c r="K111">
        <v>6600</v>
      </c>
      <c r="L111">
        <v>1269</v>
      </c>
      <c r="M111">
        <v>30</v>
      </c>
    </row>
    <row r="112" spans="1:13" x14ac:dyDescent="0.3">
      <c r="A112" s="15" t="s">
        <v>20</v>
      </c>
      <c r="B112">
        <v>44500</v>
      </c>
      <c r="C112">
        <v>159185</v>
      </c>
      <c r="D112">
        <v>3537</v>
      </c>
      <c r="J112" s="16" t="s">
        <v>14</v>
      </c>
      <c r="K112">
        <v>5700</v>
      </c>
      <c r="L112">
        <v>903</v>
      </c>
      <c r="M112">
        <v>17</v>
      </c>
    </row>
    <row r="113" spans="1:13" x14ac:dyDescent="0.3">
      <c r="A113" s="15" t="s">
        <v>20</v>
      </c>
      <c r="B113">
        <v>56000</v>
      </c>
      <c r="C113">
        <v>172736</v>
      </c>
      <c r="D113">
        <v>2107</v>
      </c>
      <c r="J113" s="16" t="s">
        <v>14</v>
      </c>
      <c r="K113">
        <v>84400</v>
      </c>
      <c r="L113">
        <v>8092</v>
      </c>
      <c r="M113">
        <v>80</v>
      </c>
    </row>
    <row r="114" spans="1:13" x14ac:dyDescent="0.3">
      <c r="A114" s="15" t="s">
        <v>20</v>
      </c>
      <c r="B114">
        <v>27100</v>
      </c>
      <c r="C114">
        <v>195750</v>
      </c>
      <c r="D114">
        <v>3318</v>
      </c>
      <c r="J114" s="16" t="s">
        <v>14</v>
      </c>
      <c r="K114">
        <v>170400</v>
      </c>
      <c r="L114">
        <v>160422</v>
      </c>
      <c r="M114">
        <v>2468</v>
      </c>
    </row>
    <row r="115" spans="1:13" x14ac:dyDescent="0.3">
      <c r="A115" s="15" t="s">
        <v>20</v>
      </c>
      <c r="B115">
        <v>3600</v>
      </c>
      <c r="C115">
        <v>10550</v>
      </c>
      <c r="D115">
        <v>340</v>
      </c>
      <c r="J115" s="16" t="s">
        <v>14</v>
      </c>
      <c r="K115">
        <v>8900</v>
      </c>
      <c r="L115">
        <v>2148</v>
      </c>
      <c r="M115">
        <v>26</v>
      </c>
    </row>
    <row r="116" spans="1:13" x14ac:dyDescent="0.3">
      <c r="A116" s="15" t="s">
        <v>20</v>
      </c>
      <c r="B116">
        <v>60200</v>
      </c>
      <c r="C116">
        <v>138384</v>
      </c>
      <c r="D116">
        <v>1442</v>
      </c>
      <c r="J116" s="16" t="s">
        <v>14</v>
      </c>
      <c r="K116">
        <v>6500</v>
      </c>
      <c r="L116">
        <v>5897</v>
      </c>
      <c r="M116">
        <v>73</v>
      </c>
    </row>
    <row r="117" spans="1:13" x14ac:dyDescent="0.3">
      <c r="A117" s="15" t="s">
        <v>20</v>
      </c>
      <c r="B117">
        <v>7100</v>
      </c>
      <c r="C117">
        <v>8716</v>
      </c>
      <c r="D117">
        <v>126</v>
      </c>
      <c r="J117" s="16" t="s">
        <v>14</v>
      </c>
      <c r="K117">
        <v>7200</v>
      </c>
      <c r="L117">
        <v>3326</v>
      </c>
      <c r="M117">
        <v>128</v>
      </c>
    </row>
    <row r="118" spans="1:13" x14ac:dyDescent="0.3">
      <c r="A118" s="15" t="s">
        <v>20</v>
      </c>
      <c r="B118">
        <v>15800</v>
      </c>
      <c r="C118">
        <v>57157</v>
      </c>
      <c r="D118">
        <v>524</v>
      </c>
      <c r="J118" s="16" t="s">
        <v>14</v>
      </c>
      <c r="K118">
        <v>2600</v>
      </c>
      <c r="L118">
        <v>1002</v>
      </c>
      <c r="M118">
        <v>33</v>
      </c>
    </row>
    <row r="119" spans="1:13" x14ac:dyDescent="0.3">
      <c r="A119" s="15" t="s">
        <v>20</v>
      </c>
      <c r="B119">
        <v>54700</v>
      </c>
      <c r="C119">
        <v>163118</v>
      </c>
      <c r="D119">
        <v>1989</v>
      </c>
      <c r="J119" s="16" t="s">
        <v>14</v>
      </c>
      <c r="K119">
        <v>70700</v>
      </c>
      <c r="L119">
        <v>68602</v>
      </c>
      <c r="M119">
        <v>1072</v>
      </c>
    </row>
    <row r="120" spans="1:13" x14ac:dyDescent="0.3">
      <c r="A120" s="15" t="s">
        <v>20</v>
      </c>
      <c r="B120">
        <v>2100</v>
      </c>
      <c r="C120">
        <v>14305</v>
      </c>
      <c r="D120">
        <v>157</v>
      </c>
      <c r="J120" s="16" t="s">
        <v>14</v>
      </c>
      <c r="K120">
        <v>37100</v>
      </c>
      <c r="L120">
        <v>34964</v>
      </c>
      <c r="M120">
        <v>393</v>
      </c>
    </row>
    <row r="121" spans="1:13" x14ac:dyDescent="0.3">
      <c r="A121" s="15" t="s">
        <v>20</v>
      </c>
      <c r="B121">
        <v>143900</v>
      </c>
      <c r="C121">
        <v>193413</v>
      </c>
      <c r="D121">
        <v>4498</v>
      </c>
      <c r="J121" s="16" t="s">
        <v>14</v>
      </c>
      <c r="K121">
        <v>114300</v>
      </c>
      <c r="L121">
        <v>96777</v>
      </c>
      <c r="M121">
        <v>1257</v>
      </c>
    </row>
    <row r="122" spans="1:13" x14ac:dyDescent="0.3">
      <c r="A122" s="15" t="s">
        <v>20</v>
      </c>
      <c r="B122">
        <v>1300</v>
      </c>
      <c r="C122">
        <v>5614</v>
      </c>
      <c r="D122">
        <v>80</v>
      </c>
      <c r="J122" s="16" t="s">
        <v>14</v>
      </c>
      <c r="K122">
        <v>47900</v>
      </c>
      <c r="L122">
        <v>31864</v>
      </c>
      <c r="M122">
        <v>328</v>
      </c>
    </row>
    <row r="123" spans="1:13" x14ac:dyDescent="0.3">
      <c r="A123" s="15" t="s">
        <v>20</v>
      </c>
      <c r="B123">
        <v>1000</v>
      </c>
      <c r="C123">
        <v>4257</v>
      </c>
      <c r="D123">
        <v>43</v>
      </c>
      <c r="J123" s="16" t="s">
        <v>14</v>
      </c>
      <c r="K123">
        <v>9000</v>
      </c>
      <c r="L123">
        <v>4853</v>
      </c>
      <c r="M123">
        <v>147</v>
      </c>
    </row>
    <row r="124" spans="1:13" x14ac:dyDescent="0.3">
      <c r="A124" s="15" t="s">
        <v>20</v>
      </c>
      <c r="B124">
        <v>196900</v>
      </c>
      <c r="C124">
        <v>199110</v>
      </c>
      <c r="D124">
        <v>2053</v>
      </c>
      <c r="J124" s="16" t="s">
        <v>14</v>
      </c>
      <c r="K124">
        <v>197600</v>
      </c>
      <c r="L124">
        <v>82959</v>
      </c>
      <c r="M124">
        <v>830</v>
      </c>
    </row>
    <row r="125" spans="1:13" x14ac:dyDescent="0.3">
      <c r="A125" s="15" t="s">
        <v>20</v>
      </c>
      <c r="B125">
        <v>8100</v>
      </c>
      <c r="C125">
        <v>12300</v>
      </c>
      <c r="D125">
        <v>168</v>
      </c>
      <c r="J125" s="16" t="s">
        <v>14</v>
      </c>
      <c r="K125">
        <v>157600</v>
      </c>
      <c r="L125">
        <v>23159</v>
      </c>
      <c r="M125">
        <v>331</v>
      </c>
    </row>
    <row r="126" spans="1:13" x14ac:dyDescent="0.3">
      <c r="A126" s="15" t="s">
        <v>20</v>
      </c>
      <c r="B126">
        <v>87900</v>
      </c>
      <c r="C126">
        <v>171549</v>
      </c>
      <c r="D126">
        <v>4289</v>
      </c>
      <c r="J126" s="16" t="s">
        <v>14</v>
      </c>
      <c r="K126">
        <v>8000</v>
      </c>
      <c r="L126">
        <v>2758</v>
      </c>
      <c r="M126">
        <v>25</v>
      </c>
    </row>
    <row r="127" spans="1:13" x14ac:dyDescent="0.3">
      <c r="A127" s="15" t="s">
        <v>20</v>
      </c>
      <c r="B127">
        <v>1400</v>
      </c>
      <c r="C127">
        <v>14324</v>
      </c>
      <c r="D127">
        <v>165</v>
      </c>
      <c r="J127" s="16" t="s">
        <v>14</v>
      </c>
      <c r="K127">
        <v>199000</v>
      </c>
      <c r="L127">
        <v>142823</v>
      </c>
      <c r="M127">
        <v>3483</v>
      </c>
    </row>
    <row r="128" spans="1:13" x14ac:dyDescent="0.3">
      <c r="A128" s="15" t="s">
        <v>20</v>
      </c>
      <c r="B128">
        <v>121700</v>
      </c>
      <c r="C128">
        <v>188721</v>
      </c>
      <c r="D128">
        <v>1815</v>
      </c>
      <c r="J128" s="16" t="s">
        <v>14</v>
      </c>
      <c r="K128">
        <v>180800</v>
      </c>
      <c r="L128">
        <v>95958</v>
      </c>
      <c r="M128">
        <v>923</v>
      </c>
    </row>
    <row r="129" spans="1:13" x14ac:dyDescent="0.3">
      <c r="A129" s="15" t="s">
        <v>20</v>
      </c>
      <c r="B129">
        <v>5700</v>
      </c>
      <c r="C129">
        <v>12309</v>
      </c>
      <c r="D129">
        <v>397</v>
      </c>
      <c r="J129" s="16" t="s">
        <v>14</v>
      </c>
      <c r="K129">
        <v>100</v>
      </c>
      <c r="L129">
        <v>5</v>
      </c>
      <c r="M129">
        <v>1</v>
      </c>
    </row>
    <row r="130" spans="1:13" x14ac:dyDescent="0.3">
      <c r="A130" s="15" t="s">
        <v>20</v>
      </c>
      <c r="B130">
        <v>41700</v>
      </c>
      <c r="C130">
        <v>138497</v>
      </c>
      <c r="D130">
        <v>1539</v>
      </c>
      <c r="J130" s="16" t="s">
        <v>14</v>
      </c>
      <c r="K130">
        <v>2800</v>
      </c>
      <c r="L130">
        <v>977</v>
      </c>
      <c r="M130">
        <v>33</v>
      </c>
    </row>
    <row r="131" spans="1:13" x14ac:dyDescent="0.3">
      <c r="A131" s="15" t="s">
        <v>20</v>
      </c>
      <c r="B131">
        <v>4800</v>
      </c>
      <c r="C131">
        <v>6623</v>
      </c>
      <c r="D131">
        <v>138</v>
      </c>
      <c r="J131" s="16" t="s">
        <v>14</v>
      </c>
      <c r="K131">
        <v>9300</v>
      </c>
      <c r="L131">
        <v>3431</v>
      </c>
      <c r="M131">
        <v>40</v>
      </c>
    </row>
    <row r="132" spans="1:13" x14ac:dyDescent="0.3">
      <c r="A132" s="15" t="s">
        <v>20</v>
      </c>
      <c r="B132">
        <v>46300</v>
      </c>
      <c r="C132">
        <v>186885</v>
      </c>
      <c r="D132">
        <v>3594</v>
      </c>
      <c r="J132" s="16" t="s">
        <v>14</v>
      </c>
      <c r="K132">
        <v>9700</v>
      </c>
      <c r="L132">
        <v>1146</v>
      </c>
      <c r="M132">
        <v>23</v>
      </c>
    </row>
    <row r="133" spans="1:13" x14ac:dyDescent="0.3">
      <c r="A133" s="15" t="s">
        <v>20</v>
      </c>
      <c r="B133">
        <v>67800</v>
      </c>
      <c r="C133">
        <v>176398</v>
      </c>
      <c r="D133">
        <v>5880</v>
      </c>
      <c r="J133" s="16" t="s">
        <v>14</v>
      </c>
      <c r="K133">
        <v>9900</v>
      </c>
      <c r="L133">
        <v>1870</v>
      </c>
      <c r="M133">
        <v>75</v>
      </c>
    </row>
    <row r="134" spans="1:13" x14ac:dyDescent="0.3">
      <c r="A134" s="15" t="s">
        <v>20</v>
      </c>
      <c r="B134">
        <v>3000</v>
      </c>
      <c r="C134">
        <v>10999</v>
      </c>
      <c r="D134">
        <v>112</v>
      </c>
      <c r="J134" s="16" t="s">
        <v>14</v>
      </c>
      <c r="K134">
        <v>189200</v>
      </c>
      <c r="L134">
        <v>128410</v>
      </c>
      <c r="M134">
        <v>2176</v>
      </c>
    </row>
    <row r="135" spans="1:13" x14ac:dyDescent="0.3">
      <c r="A135" s="15" t="s">
        <v>20</v>
      </c>
      <c r="B135">
        <v>60900</v>
      </c>
      <c r="C135">
        <v>102751</v>
      </c>
      <c r="D135">
        <v>943</v>
      </c>
      <c r="J135" s="16" t="s">
        <v>14</v>
      </c>
      <c r="K135">
        <v>167400</v>
      </c>
      <c r="L135">
        <v>22073</v>
      </c>
      <c r="M135">
        <v>441</v>
      </c>
    </row>
    <row r="136" spans="1:13" x14ac:dyDescent="0.3">
      <c r="A136" s="15" t="s">
        <v>20</v>
      </c>
      <c r="B136">
        <v>137900</v>
      </c>
      <c r="C136">
        <v>165352</v>
      </c>
      <c r="D136">
        <v>2468</v>
      </c>
      <c r="J136" s="16" t="s">
        <v>14</v>
      </c>
      <c r="K136">
        <v>2700</v>
      </c>
      <c r="L136">
        <v>1479</v>
      </c>
      <c r="M136">
        <v>25</v>
      </c>
    </row>
    <row r="137" spans="1:13" x14ac:dyDescent="0.3">
      <c r="A137" s="15" t="s">
        <v>20</v>
      </c>
      <c r="B137">
        <v>85600</v>
      </c>
      <c r="C137">
        <v>165798</v>
      </c>
      <c r="D137">
        <v>2551</v>
      </c>
      <c r="J137" s="16" t="s">
        <v>14</v>
      </c>
      <c r="K137">
        <v>49700</v>
      </c>
      <c r="L137">
        <v>5098</v>
      </c>
      <c r="M137">
        <v>127</v>
      </c>
    </row>
    <row r="138" spans="1:13" x14ac:dyDescent="0.3">
      <c r="A138" s="15" t="s">
        <v>20</v>
      </c>
      <c r="B138">
        <v>2400</v>
      </c>
      <c r="C138">
        <v>10084</v>
      </c>
      <c r="D138">
        <v>101</v>
      </c>
      <c r="J138" s="16" t="s">
        <v>14</v>
      </c>
      <c r="K138">
        <v>178200</v>
      </c>
      <c r="L138">
        <v>24882</v>
      </c>
      <c r="M138">
        <v>355</v>
      </c>
    </row>
    <row r="139" spans="1:13" x14ac:dyDescent="0.3">
      <c r="A139" s="15" t="s">
        <v>20</v>
      </c>
      <c r="B139">
        <v>3400</v>
      </c>
      <c r="C139">
        <v>5823</v>
      </c>
      <c r="D139">
        <v>92</v>
      </c>
      <c r="J139" s="16" t="s">
        <v>14</v>
      </c>
      <c r="K139">
        <v>7200</v>
      </c>
      <c r="L139">
        <v>2912</v>
      </c>
      <c r="M139">
        <v>44</v>
      </c>
    </row>
    <row r="140" spans="1:13" x14ac:dyDescent="0.3">
      <c r="A140" s="15" t="s">
        <v>20</v>
      </c>
      <c r="B140">
        <v>3800</v>
      </c>
      <c r="C140">
        <v>6000</v>
      </c>
      <c r="D140">
        <v>62</v>
      </c>
      <c r="J140" s="16" t="s">
        <v>14</v>
      </c>
      <c r="K140">
        <v>9100</v>
      </c>
      <c r="L140">
        <v>5803</v>
      </c>
      <c r="M140">
        <v>67</v>
      </c>
    </row>
    <row r="141" spans="1:13" x14ac:dyDescent="0.3">
      <c r="A141" s="15" t="s">
        <v>20</v>
      </c>
      <c r="B141">
        <v>7500</v>
      </c>
      <c r="C141">
        <v>8181</v>
      </c>
      <c r="D141">
        <v>149</v>
      </c>
      <c r="J141" s="16" t="s">
        <v>14</v>
      </c>
      <c r="K141">
        <v>135500</v>
      </c>
      <c r="L141">
        <v>103554</v>
      </c>
      <c r="M141">
        <v>1068</v>
      </c>
    </row>
    <row r="142" spans="1:13" x14ac:dyDescent="0.3">
      <c r="A142" s="15" t="s">
        <v>20</v>
      </c>
      <c r="B142">
        <v>9300</v>
      </c>
      <c r="C142">
        <v>14822</v>
      </c>
      <c r="D142">
        <v>329</v>
      </c>
      <c r="J142" s="16" t="s">
        <v>14</v>
      </c>
      <c r="K142">
        <v>109000</v>
      </c>
      <c r="L142">
        <v>42795</v>
      </c>
      <c r="M142">
        <v>424</v>
      </c>
    </row>
    <row r="143" spans="1:13" x14ac:dyDescent="0.3">
      <c r="A143" s="15" t="s">
        <v>20</v>
      </c>
      <c r="B143">
        <v>2400</v>
      </c>
      <c r="C143">
        <v>10138</v>
      </c>
      <c r="D143">
        <v>97</v>
      </c>
      <c r="J143" s="16" t="s">
        <v>14</v>
      </c>
      <c r="K143">
        <v>60400</v>
      </c>
      <c r="L143">
        <v>4393</v>
      </c>
      <c r="M143">
        <v>151</v>
      </c>
    </row>
    <row r="144" spans="1:13" x14ac:dyDescent="0.3">
      <c r="A144" s="15" t="s">
        <v>20</v>
      </c>
      <c r="B144">
        <v>29400</v>
      </c>
      <c r="C144">
        <v>123124</v>
      </c>
      <c r="D144">
        <v>1784</v>
      </c>
      <c r="J144" s="16" t="s">
        <v>14</v>
      </c>
      <c r="K144">
        <v>102900</v>
      </c>
      <c r="L144">
        <v>67546</v>
      </c>
      <c r="M144">
        <v>1608</v>
      </c>
    </row>
    <row r="145" spans="1:13" x14ac:dyDescent="0.3">
      <c r="A145" s="15" t="s">
        <v>20</v>
      </c>
      <c r="B145">
        <v>168500</v>
      </c>
      <c r="C145">
        <v>171729</v>
      </c>
      <c r="D145">
        <v>1684</v>
      </c>
      <c r="J145" s="16" t="s">
        <v>14</v>
      </c>
      <c r="K145">
        <v>97300</v>
      </c>
      <c r="L145">
        <v>62127</v>
      </c>
      <c r="M145">
        <v>941</v>
      </c>
    </row>
    <row r="146" spans="1:13" x14ac:dyDescent="0.3">
      <c r="A146" s="15" t="s">
        <v>20</v>
      </c>
      <c r="B146">
        <v>8400</v>
      </c>
      <c r="C146">
        <v>10729</v>
      </c>
      <c r="D146">
        <v>250</v>
      </c>
      <c r="J146" s="16" t="s">
        <v>14</v>
      </c>
      <c r="K146">
        <v>100</v>
      </c>
      <c r="L146">
        <v>2</v>
      </c>
      <c r="M146">
        <v>1</v>
      </c>
    </row>
    <row r="147" spans="1:13" x14ac:dyDescent="0.3">
      <c r="A147" s="15" t="s">
        <v>20</v>
      </c>
      <c r="B147">
        <v>2300</v>
      </c>
      <c r="C147">
        <v>10240</v>
      </c>
      <c r="D147">
        <v>238</v>
      </c>
      <c r="J147" s="16" t="s">
        <v>14</v>
      </c>
      <c r="K147">
        <v>7300</v>
      </c>
      <c r="L147">
        <v>2946</v>
      </c>
      <c r="M147">
        <v>40</v>
      </c>
    </row>
    <row r="148" spans="1:13" x14ac:dyDescent="0.3">
      <c r="A148" s="15" t="s">
        <v>20</v>
      </c>
      <c r="B148">
        <v>700</v>
      </c>
      <c r="C148">
        <v>3988</v>
      </c>
      <c r="D148">
        <v>53</v>
      </c>
      <c r="J148" s="16" t="s">
        <v>14</v>
      </c>
      <c r="K148">
        <v>195800</v>
      </c>
      <c r="L148">
        <v>168820</v>
      </c>
      <c r="M148">
        <v>3015</v>
      </c>
    </row>
    <row r="149" spans="1:13" x14ac:dyDescent="0.3">
      <c r="A149" s="15" t="s">
        <v>20</v>
      </c>
      <c r="B149">
        <v>2900</v>
      </c>
      <c r="C149">
        <v>14771</v>
      </c>
      <c r="D149">
        <v>214</v>
      </c>
      <c r="J149" s="16" t="s">
        <v>14</v>
      </c>
      <c r="K149">
        <v>29600</v>
      </c>
      <c r="L149">
        <v>26527</v>
      </c>
      <c r="M149">
        <v>435</v>
      </c>
    </row>
    <row r="150" spans="1:13" x14ac:dyDescent="0.3">
      <c r="A150" s="15" t="s">
        <v>20</v>
      </c>
      <c r="B150">
        <v>4500</v>
      </c>
      <c r="C150">
        <v>14649</v>
      </c>
      <c r="D150">
        <v>222</v>
      </c>
      <c r="J150" s="16" t="s">
        <v>14</v>
      </c>
      <c r="K150">
        <v>135600</v>
      </c>
      <c r="L150">
        <v>62804</v>
      </c>
      <c r="M150">
        <v>714</v>
      </c>
    </row>
    <row r="151" spans="1:13" x14ac:dyDescent="0.3">
      <c r="A151" s="15" t="s">
        <v>20</v>
      </c>
      <c r="B151">
        <v>19800</v>
      </c>
      <c r="C151">
        <v>184658</v>
      </c>
      <c r="D151">
        <v>1884</v>
      </c>
      <c r="J151" s="16" t="s">
        <v>14</v>
      </c>
      <c r="K151">
        <v>188200</v>
      </c>
      <c r="L151">
        <v>159405</v>
      </c>
      <c r="M151">
        <v>5497</v>
      </c>
    </row>
    <row r="152" spans="1:13" x14ac:dyDescent="0.3">
      <c r="A152" s="15" t="s">
        <v>20</v>
      </c>
      <c r="B152">
        <v>6200</v>
      </c>
      <c r="C152">
        <v>13103</v>
      </c>
      <c r="D152">
        <v>218</v>
      </c>
      <c r="J152" s="16" t="s">
        <v>14</v>
      </c>
      <c r="K152">
        <v>113500</v>
      </c>
      <c r="L152">
        <v>12552</v>
      </c>
      <c r="M152">
        <v>418</v>
      </c>
    </row>
    <row r="153" spans="1:13" x14ac:dyDescent="0.3">
      <c r="A153" s="15" t="s">
        <v>20</v>
      </c>
      <c r="B153">
        <v>61500</v>
      </c>
      <c r="C153">
        <v>168095</v>
      </c>
      <c r="D153">
        <v>6465</v>
      </c>
      <c r="J153" s="16" t="s">
        <v>14</v>
      </c>
      <c r="K153">
        <v>134600</v>
      </c>
      <c r="L153">
        <v>59007</v>
      </c>
      <c r="M153">
        <v>1439</v>
      </c>
    </row>
    <row r="154" spans="1:13" x14ac:dyDescent="0.3">
      <c r="A154" s="15" t="s">
        <v>20</v>
      </c>
      <c r="B154">
        <v>1000</v>
      </c>
      <c r="C154">
        <v>6263</v>
      </c>
      <c r="D154">
        <v>59</v>
      </c>
      <c r="J154" s="16" t="s">
        <v>14</v>
      </c>
      <c r="K154">
        <v>1700</v>
      </c>
      <c r="L154">
        <v>943</v>
      </c>
      <c r="M154">
        <v>15</v>
      </c>
    </row>
    <row r="155" spans="1:13" x14ac:dyDescent="0.3">
      <c r="A155" s="15" t="s">
        <v>20</v>
      </c>
      <c r="B155">
        <v>4600</v>
      </c>
      <c r="C155">
        <v>8505</v>
      </c>
      <c r="D155">
        <v>88</v>
      </c>
      <c r="J155" s="16" t="s">
        <v>14</v>
      </c>
      <c r="K155">
        <v>163700</v>
      </c>
      <c r="L155">
        <v>93963</v>
      </c>
      <c r="M155">
        <v>1999</v>
      </c>
    </row>
    <row r="156" spans="1:13" x14ac:dyDescent="0.3">
      <c r="A156" s="15" t="s">
        <v>20</v>
      </c>
      <c r="B156">
        <v>80500</v>
      </c>
      <c r="C156">
        <v>96735</v>
      </c>
      <c r="D156">
        <v>1697</v>
      </c>
      <c r="J156" s="16" t="s">
        <v>14</v>
      </c>
      <c r="K156">
        <v>9400</v>
      </c>
      <c r="L156">
        <v>6015</v>
      </c>
      <c r="M156">
        <v>118</v>
      </c>
    </row>
    <row r="157" spans="1:13" x14ac:dyDescent="0.3">
      <c r="A157" s="15" t="s">
        <v>20</v>
      </c>
      <c r="B157">
        <v>5700</v>
      </c>
      <c r="C157">
        <v>8322</v>
      </c>
      <c r="D157">
        <v>92</v>
      </c>
      <c r="J157" s="16" t="s">
        <v>14</v>
      </c>
      <c r="K157">
        <v>147800</v>
      </c>
      <c r="L157">
        <v>15723</v>
      </c>
      <c r="M157">
        <v>162</v>
      </c>
    </row>
    <row r="158" spans="1:13" x14ac:dyDescent="0.3">
      <c r="A158" s="15" t="s">
        <v>20</v>
      </c>
      <c r="B158">
        <v>5000</v>
      </c>
      <c r="C158">
        <v>13424</v>
      </c>
      <c r="D158">
        <v>186</v>
      </c>
      <c r="J158" s="16" t="s">
        <v>14</v>
      </c>
      <c r="K158">
        <v>5100</v>
      </c>
      <c r="L158">
        <v>2064</v>
      </c>
      <c r="M158">
        <v>83</v>
      </c>
    </row>
    <row r="159" spans="1:13" x14ac:dyDescent="0.3">
      <c r="A159" s="15" t="s">
        <v>20</v>
      </c>
      <c r="B159">
        <v>1800</v>
      </c>
      <c r="C159">
        <v>10755</v>
      </c>
      <c r="D159">
        <v>138</v>
      </c>
      <c r="J159" s="16" t="s">
        <v>14</v>
      </c>
      <c r="K159">
        <v>101400</v>
      </c>
      <c r="L159">
        <v>47037</v>
      </c>
      <c r="M159">
        <v>747</v>
      </c>
    </row>
    <row r="160" spans="1:13" x14ac:dyDescent="0.3">
      <c r="A160" s="15" t="s">
        <v>20</v>
      </c>
      <c r="B160">
        <v>6300</v>
      </c>
      <c r="C160">
        <v>9935</v>
      </c>
      <c r="D160">
        <v>261</v>
      </c>
      <c r="J160" s="16" t="s">
        <v>14</v>
      </c>
      <c r="K160">
        <v>8100</v>
      </c>
      <c r="L160">
        <v>5487</v>
      </c>
      <c r="M160">
        <v>84</v>
      </c>
    </row>
    <row r="161" spans="1:13" x14ac:dyDescent="0.3">
      <c r="A161" s="15" t="s">
        <v>20</v>
      </c>
      <c r="B161">
        <v>1700</v>
      </c>
      <c r="C161">
        <v>5328</v>
      </c>
      <c r="D161">
        <v>107</v>
      </c>
      <c r="J161" s="16" t="s">
        <v>14</v>
      </c>
      <c r="K161">
        <v>7700</v>
      </c>
      <c r="L161">
        <v>6369</v>
      </c>
      <c r="M161">
        <v>91</v>
      </c>
    </row>
    <row r="162" spans="1:13" x14ac:dyDescent="0.3">
      <c r="A162" s="15" t="s">
        <v>20</v>
      </c>
      <c r="B162">
        <v>2900</v>
      </c>
      <c r="C162">
        <v>10756</v>
      </c>
      <c r="D162">
        <v>199</v>
      </c>
      <c r="J162" s="16" t="s">
        <v>14</v>
      </c>
      <c r="K162">
        <v>121400</v>
      </c>
      <c r="L162">
        <v>65755</v>
      </c>
      <c r="M162">
        <v>792</v>
      </c>
    </row>
    <row r="163" spans="1:13" x14ac:dyDescent="0.3">
      <c r="A163" s="15" t="s">
        <v>20</v>
      </c>
      <c r="B163">
        <v>45600</v>
      </c>
      <c r="C163">
        <v>165375</v>
      </c>
      <c r="D163">
        <v>5512</v>
      </c>
      <c r="J163" s="16" t="s">
        <v>14</v>
      </c>
      <c r="K163">
        <v>7000</v>
      </c>
      <c r="L163">
        <v>1744</v>
      </c>
      <c r="M163">
        <v>32</v>
      </c>
    </row>
    <row r="164" spans="1:13" x14ac:dyDescent="0.3">
      <c r="A164" s="15" t="s">
        <v>20</v>
      </c>
      <c r="B164">
        <v>4900</v>
      </c>
      <c r="C164">
        <v>6031</v>
      </c>
      <c r="D164">
        <v>86</v>
      </c>
      <c r="J164" s="16" t="s">
        <v>14</v>
      </c>
      <c r="K164">
        <v>6800</v>
      </c>
      <c r="L164">
        <v>5579</v>
      </c>
      <c r="M164">
        <v>186</v>
      </c>
    </row>
    <row r="165" spans="1:13" x14ac:dyDescent="0.3">
      <c r="A165" s="15" t="s">
        <v>20</v>
      </c>
      <c r="B165">
        <v>61600</v>
      </c>
      <c r="C165">
        <v>143910</v>
      </c>
      <c r="D165">
        <v>2768</v>
      </c>
      <c r="J165" s="16" t="s">
        <v>14</v>
      </c>
      <c r="K165">
        <v>89900</v>
      </c>
      <c r="L165">
        <v>45384</v>
      </c>
      <c r="M165">
        <v>605</v>
      </c>
    </row>
    <row r="166" spans="1:13" x14ac:dyDescent="0.3">
      <c r="A166" s="15" t="s">
        <v>20</v>
      </c>
      <c r="B166">
        <v>1500</v>
      </c>
      <c r="C166">
        <v>2708</v>
      </c>
      <c r="D166">
        <v>48</v>
      </c>
      <c r="J166" s="16" t="s">
        <v>14</v>
      </c>
      <c r="K166">
        <v>100</v>
      </c>
      <c r="L166">
        <v>4</v>
      </c>
      <c r="M166">
        <v>1</v>
      </c>
    </row>
    <row r="167" spans="1:13" x14ac:dyDescent="0.3">
      <c r="A167" s="15" t="s">
        <v>20</v>
      </c>
      <c r="B167">
        <v>3500</v>
      </c>
      <c r="C167">
        <v>8842</v>
      </c>
      <c r="D167">
        <v>87</v>
      </c>
      <c r="J167" s="16" t="s">
        <v>14</v>
      </c>
      <c r="K167">
        <v>4800</v>
      </c>
      <c r="L167">
        <v>3045</v>
      </c>
      <c r="M167">
        <v>31</v>
      </c>
    </row>
    <row r="168" spans="1:13" x14ac:dyDescent="0.3">
      <c r="A168" s="15" t="s">
        <v>20</v>
      </c>
      <c r="B168">
        <v>51100</v>
      </c>
      <c r="C168">
        <v>155349</v>
      </c>
      <c r="D168">
        <v>1894</v>
      </c>
      <c r="J168" s="16" t="s">
        <v>14</v>
      </c>
      <c r="K168">
        <v>182400</v>
      </c>
      <c r="L168">
        <v>102749</v>
      </c>
      <c r="M168">
        <v>1181</v>
      </c>
    </row>
    <row r="169" spans="1:13" x14ac:dyDescent="0.3">
      <c r="A169" s="15" t="s">
        <v>20</v>
      </c>
      <c r="B169">
        <v>7800</v>
      </c>
      <c r="C169">
        <v>10704</v>
      </c>
      <c r="D169">
        <v>282</v>
      </c>
      <c r="J169" s="16" t="s">
        <v>14</v>
      </c>
      <c r="K169">
        <v>4000</v>
      </c>
      <c r="L169">
        <v>1763</v>
      </c>
      <c r="M169">
        <v>39</v>
      </c>
    </row>
    <row r="170" spans="1:13" x14ac:dyDescent="0.3">
      <c r="A170" s="15" t="s">
        <v>20</v>
      </c>
      <c r="B170">
        <v>3900</v>
      </c>
      <c r="C170">
        <v>9419</v>
      </c>
      <c r="D170">
        <v>116</v>
      </c>
      <c r="J170" s="16" t="s">
        <v>14</v>
      </c>
      <c r="K170">
        <v>5000</v>
      </c>
      <c r="L170">
        <v>1332</v>
      </c>
      <c r="M170">
        <v>46</v>
      </c>
    </row>
    <row r="171" spans="1:13" x14ac:dyDescent="0.3">
      <c r="A171" s="15" t="s">
        <v>20</v>
      </c>
      <c r="B171">
        <v>700</v>
      </c>
      <c r="C171">
        <v>7465</v>
      </c>
      <c r="D171">
        <v>83</v>
      </c>
      <c r="J171" s="16" t="s">
        <v>14</v>
      </c>
      <c r="K171">
        <v>6300</v>
      </c>
      <c r="L171">
        <v>5674</v>
      </c>
      <c r="M171">
        <v>105</v>
      </c>
    </row>
    <row r="172" spans="1:13" x14ac:dyDescent="0.3">
      <c r="A172" s="15" t="s">
        <v>20</v>
      </c>
      <c r="B172">
        <v>2700</v>
      </c>
      <c r="C172">
        <v>8799</v>
      </c>
      <c r="D172">
        <v>91</v>
      </c>
      <c r="J172" s="16" t="s">
        <v>14</v>
      </c>
      <c r="K172">
        <v>188800</v>
      </c>
      <c r="L172">
        <v>57734</v>
      </c>
      <c r="M172">
        <v>535</v>
      </c>
    </row>
    <row r="173" spans="1:13" x14ac:dyDescent="0.3">
      <c r="A173" s="15" t="s">
        <v>20</v>
      </c>
      <c r="B173">
        <v>8000</v>
      </c>
      <c r="C173">
        <v>13656</v>
      </c>
      <c r="D173">
        <v>546</v>
      </c>
      <c r="J173" s="16" t="s">
        <v>14</v>
      </c>
      <c r="K173">
        <v>4000</v>
      </c>
      <c r="L173">
        <v>1620</v>
      </c>
      <c r="M173">
        <v>16</v>
      </c>
    </row>
    <row r="174" spans="1:13" x14ac:dyDescent="0.3">
      <c r="A174" s="15" t="s">
        <v>20</v>
      </c>
      <c r="B174">
        <v>2500</v>
      </c>
      <c r="C174">
        <v>14536</v>
      </c>
      <c r="D174">
        <v>393</v>
      </c>
      <c r="J174" s="16" t="s">
        <v>14</v>
      </c>
      <c r="K174">
        <v>153800</v>
      </c>
      <c r="L174">
        <v>60342</v>
      </c>
      <c r="M174">
        <v>575</v>
      </c>
    </row>
    <row r="175" spans="1:13" x14ac:dyDescent="0.3">
      <c r="A175" s="15" t="s">
        <v>20</v>
      </c>
      <c r="B175">
        <v>8400</v>
      </c>
      <c r="C175">
        <v>9076</v>
      </c>
      <c r="D175">
        <v>133</v>
      </c>
      <c r="J175" s="16" t="s">
        <v>14</v>
      </c>
      <c r="K175">
        <v>191500</v>
      </c>
      <c r="L175">
        <v>57122</v>
      </c>
      <c r="M175">
        <v>1120</v>
      </c>
    </row>
    <row r="176" spans="1:13" x14ac:dyDescent="0.3">
      <c r="A176" s="15" t="s">
        <v>20</v>
      </c>
      <c r="B176">
        <v>900</v>
      </c>
      <c r="C176">
        <v>6357</v>
      </c>
      <c r="D176">
        <v>254</v>
      </c>
      <c r="J176" s="16" t="s">
        <v>14</v>
      </c>
      <c r="K176">
        <v>8500</v>
      </c>
      <c r="L176">
        <v>4613</v>
      </c>
      <c r="M176">
        <v>113</v>
      </c>
    </row>
    <row r="177" spans="1:13" x14ac:dyDescent="0.3">
      <c r="A177" s="15" t="s">
        <v>20</v>
      </c>
      <c r="B177">
        <v>6300</v>
      </c>
      <c r="C177">
        <v>13213</v>
      </c>
      <c r="D177">
        <v>176</v>
      </c>
      <c r="J177" s="16" t="s">
        <v>14</v>
      </c>
      <c r="K177">
        <v>196600</v>
      </c>
      <c r="L177">
        <v>159931</v>
      </c>
      <c r="M177">
        <v>1538</v>
      </c>
    </row>
    <row r="178" spans="1:13" x14ac:dyDescent="0.3">
      <c r="A178" s="15" t="s">
        <v>20</v>
      </c>
      <c r="B178">
        <v>800</v>
      </c>
      <c r="C178">
        <v>13474</v>
      </c>
      <c r="D178">
        <v>337</v>
      </c>
      <c r="J178" s="16" t="s">
        <v>14</v>
      </c>
      <c r="K178">
        <v>4200</v>
      </c>
      <c r="L178">
        <v>689</v>
      </c>
      <c r="M178">
        <v>9</v>
      </c>
    </row>
    <row r="179" spans="1:13" x14ac:dyDescent="0.3">
      <c r="A179" s="15" t="s">
        <v>20</v>
      </c>
      <c r="B179">
        <v>1800</v>
      </c>
      <c r="C179">
        <v>8219</v>
      </c>
      <c r="D179">
        <v>107</v>
      </c>
      <c r="J179" s="16" t="s">
        <v>14</v>
      </c>
      <c r="K179">
        <v>91400</v>
      </c>
      <c r="L179">
        <v>48236</v>
      </c>
      <c r="M179">
        <v>554</v>
      </c>
    </row>
    <row r="180" spans="1:13" x14ac:dyDescent="0.3">
      <c r="A180" s="15" t="s">
        <v>20</v>
      </c>
      <c r="B180">
        <v>600</v>
      </c>
      <c r="C180">
        <v>8038</v>
      </c>
      <c r="D180">
        <v>183</v>
      </c>
      <c r="J180" s="16" t="s">
        <v>14</v>
      </c>
      <c r="K180">
        <v>90600</v>
      </c>
      <c r="L180">
        <v>27844</v>
      </c>
      <c r="M180">
        <v>648</v>
      </c>
    </row>
    <row r="181" spans="1:13" x14ac:dyDescent="0.3">
      <c r="A181" s="15" t="s">
        <v>20</v>
      </c>
      <c r="B181">
        <v>3500</v>
      </c>
      <c r="C181">
        <v>5037</v>
      </c>
      <c r="D181">
        <v>72</v>
      </c>
      <c r="J181" s="16" t="s">
        <v>14</v>
      </c>
      <c r="K181">
        <v>5200</v>
      </c>
      <c r="L181">
        <v>702</v>
      </c>
      <c r="M181">
        <v>21</v>
      </c>
    </row>
    <row r="182" spans="1:13" x14ac:dyDescent="0.3">
      <c r="A182" s="15" t="s">
        <v>20</v>
      </c>
      <c r="B182">
        <v>900</v>
      </c>
      <c r="C182">
        <v>12102</v>
      </c>
      <c r="D182">
        <v>295</v>
      </c>
      <c r="J182" s="16" t="s">
        <v>14</v>
      </c>
      <c r="K182">
        <v>183800</v>
      </c>
      <c r="L182">
        <v>1667</v>
      </c>
      <c r="M182">
        <v>54</v>
      </c>
    </row>
    <row r="183" spans="1:13" x14ac:dyDescent="0.3">
      <c r="A183" s="15" t="s">
        <v>20</v>
      </c>
      <c r="B183">
        <v>2100</v>
      </c>
      <c r="C183">
        <v>11469</v>
      </c>
      <c r="D183">
        <v>142</v>
      </c>
      <c r="J183" s="16" t="s">
        <v>14</v>
      </c>
      <c r="K183">
        <v>9800</v>
      </c>
      <c r="L183">
        <v>3349</v>
      </c>
      <c r="M183">
        <v>120</v>
      </c>
    </row>
    <row r="184" spans="1:13" x14ac:dyDescent="0.3">
      <c r="A184" s="15" t="s">
        <v>20</v>
      </c>
      <c r="B184">
        <v>2800</v>
      </c>
      <c r="C184">
        <v>8014</v>
      </c>
      <c r="D184">
        <v>85</v>
      </c>
      <c r="J184" s="16" t="s">
        <v>14</v>
      </c>
      <c r="K184">
        <v>193400</v>
      </c>
      <c r="L184">
        <v>46317</v>
      </c>
      <c r="M184">
        <v>579</v>
      </c>
    </row>
    <row r="185" spans="1:13" x14ac:dyDescent="0.3">
      <c r="A185" s="15" t="s">
        <v>20</v>
      </c>
      <c r="B185">
        <v>32900</v>
      </c>
      <c r="C185">
        <v>43473</v>
      </c>
      <c r="D185">
        <v>659</v>
      </c>
      <c r="J185" s="16" t="s">
        <v>14</v>
      </c>
      <c r="K185">
        <v>163800</v>
      </c>
      <c r="L185">
        <v>78743</v>
      </c>
      <c r="M185">
        <v>2072</v>
      </c>
    </row>
    <row r="186" spans="1:13" x14ac:dyDescent="0.3">
      <c r="A186" s="15" t="s">
        <v>20</v>
      </c>
      <c r="B186">
        <v>6300</v>
      </c>
      <c r="C186">
        <v>12812</v>
      </c>
      <c r="D186">
        <v>121</v>
      </c>
      <c r="J186" s="16" t="s">
        <v>14</v>
      </c>
      <c r="K186">
        <v>100</v>
      </c>
      <c r="L186">
        <v>0</v>
      </c>
      <c r="M186">
        <v>0</v>
      </c>
    </row>
    <row r="187" spans="1:13" x14ac:dyDescent="0.3">
      <c r="A187" s="15" t="s">
        <v>20</v>
      </c>
      <c r="B187">
        <v>59100</v>
      </c>
      <c r="C187">
        <v>183345</v>
      </c>
      <c r="D187">
        <v>3742</v>
      </c>
      <c r="J187" s="16" t="s">
        <v>14</v>
      </c>
      <c r="K187">
        <v>153600</v>
      </c>
      <c r="L187">
        <v>107743</v>
      </c>
      <c r="M187">
        <v>1796</v>
      </c>
    </row>
    <row r="188" spans="1:13" x14ac:dyDescent="0.3">
      <c r="A188" s="15" t="s">
        <v>20</v>
      </c>
      <c r="B188">
        <v>2200</v>
      </c>
      <c r="C188">
        <v>8697</v>
      </c>
      <c r="D188">
        <v>223</v>
      </c>
      <c r="J188" s="16" t="s">
        <v>14</v>
      </c>
      <c r="K188">
        <v>7500</v>
      </c>
      <c r="L188">
        <v>6924</v>
      </c>
      <c r="M188">
        <v>62</v>
      </c>
    </row>
    <row r="189" spans="1:13" x14ac:dyDescent="0.3">
      <c r="A189" s="15" t="s">
        <v>20</v>
      </c>
      <c r="B189">
        <v>1400</v>
      </c>
      <c r="C189">
        <v>4126</v>
      </c>
      <c r="D189">
        <v>133</v>
      </c>
      <c r="J189" s="16" t="s">
        <v>14</v>
      </c>
      <c r="K189">
        <v>89900</v>
      </c>
      <c r="L189">
        <v>12497</v>
      </c>
      <c r="M189">
        <v>347</v>
      </c>
    </row>
    <row r="190" spans="1:13" x14ac:dyDescent="0.3">
      <c r="A190" s="15" t="s">
        <v>20</v>
      </c>
      <c r="B190">
        <v>117900</v>
      </c>
      <c r="C190">
        <v>196377</v>
      </c>
      <c r="D190">
        <v>5168</v>
      </c>
      <c r="J190" s="16" t="s">
        <v>14</v>
      </c>
      <c r="K190">
        <v>2100</v>
      </c>
      <c r="L190">
        <v>837</v>
      </c>
      <c r="M190">
        <v>19</v>
      </c>
    </row>
    <row r="191" spans="1:13" x14ac:dyDescent="0.3">
      <c r="A191" s="15" t="s">
        <v>20</v>
      </c>
      <c r="B191">
        <v>7100</v>
      </c>
      <c r="C191">
        <v>11648</v>
      </c>
      <c r="D191">
        <v>307</v>
      </c>
      <c r="J191" s="16" t="s">
        <v>14</v>
      </c>
      <c r="K191">
        <v>168500</v>
      </c>
      <c r="L191">
        <v>119510</v>
      </c>
      <c r="M191">
        <v>1258</v>
      </c>
    </row>
    <row r="192" spans="1:13" x14ac:dyDescent="0.3">
      <c r="A192" s="15" t="s">
        <v>20</v>
      </c>
      <c r="B192">
        <v>98700</v>
      </c>
      <c r="C192">
        <v>131826</v>
      </c>
      <c r="D192">
        <v>2441</v>
      </c>
      <c r="J192" s="16" t="s">
        <v>14</v>
      </c>
      <c r="K192">
        <v>147800</v>
      </c>
      <c r="L192">
        <v>35498</v>
      </c>
      <c r="M192">
        <v>362</v>
      </c>
    </row>
    <row r="193" spans="1:13" x14ac:dyDescent="0.3">
      <c r="A193" s="15" t="s">
        <v>20</v>
      </c>
      <c r="B193">
        <v>33700</v>
      </c>
      <c r="C193">
        <v>62330</v>
      </c>
      <c r="D193">
        <v>1385</v>
      </c>
      <c r="J193" s="16" t="s">
        <v>14</v>
      </c>
      <c r="K193">
        <v>8600</v>
      </c>
      <c r="L193">
        <v>4797</v>
      </c>
      <c r="M193">
        <v>133</v>
      </c>
    </row>
    <row r="194" spans="1:13" x14ac:dyDescent="0.3">
      <c r="A194" s="15" t="s">
        <v>20</v>
      </c>
      <c r="B194">
        <v>3300</v>
      </c>
      <c r="C194">
        <v>14643</v>
      </c>
      <c r="D194">
        <v>190</v>
      </c>
      <c r="J194" s="16" t="s">
        <v>14</v>
      </c>
      <c r="K194">
        <v>125400</v>
      </c>
      <c r="L194">
        <v>53324</v>
      </c>
      <c r="M194">
        <v>846</v>
      </c>
    </row>
    <row r="195" spans="1:13" x14ac:dyDescent="0.3">
      <c r="A195" s="15" t="s">
        <v>20</v>
      </c>
      <c r="B195">
        <v>20700</v>
      </c>
      <c r="C195">
        <v>41396</v>
      </c>
      <c r="D195">
        <v>470</v>
      </c>
      <c r="J195" s="16" t="s">
        <v>14</v>
      </c>
      <c r="K195">
        <v>8800</v>
      </c>
      <c r="L195">
        <v>622</v>
      </c>
      <c r="M195">
        <v>10</v>
      </c>
    </row>
    <row r="196" spans="1:13" x14ac:dyDescent="0.3">
      <c r="A196" s="15" t="s">
        <v>20</v>
      </c>
      <c r="B196">
        <v>9600</v>
      </c>
      <c r="C196">
        <v>11900</v>
      </c>
      <c r="D196">
        <v>253</v>
      </c>
      <c r="J196" s="16" t="s">
        <v>14</v>
      </c>
      <c r="K196">
        <v>50500</v>
      </c>
      <c r="L196">
        <v>16389</v>
      </c>
      <c r="M196">
        <v>191</v>
      </c>
    </row>
    <row r="197" spans="1:13" x14ac:dyDescent="0.3">
      <c r="A197" s="15" t="s">
        <v>20</v>
      </c>
      <c r="B197">
        <v>66200</v>
      </c>
      <c r="C197">
        <v>123538</v>
      </c>
      <c r="D197">
        <v>1113</v>
      </c>
      <c r="J197" s="16" t="s">
        <v>14</v>
      </c>
      <c r="K197">
        <v>96700</v>
      </c>
      <c r="L197">
        <v>81136</v>
      </c>
      <c r="M197">
        <v>1979</v>
      </c>
    </row>
    <row r="198" spans="1:13" x14ac:dyDescent="0.3">
      <c r="A198" s="15" t="s">
        <v>20</v>
      </c>
      <c r="B198">
        <v>173800</v>
      </c>
      <c r="C198">
        <v>198628</v>
      </c>
      <c r="D198">
        <v>2283</v>
      </c>
      <c r="J198" s="16" t="s">
        <v>14</v>
      </c>
      <c r="K198">
        <v>2100</v>
      </c>
      <c r="L198">
        <v>1768</v>
      </c>
      <c r="M198">
        <v>63</v>
      </c>
    </row>
    <row r="199" spans="1:13" x14ac:dyDescent="0.3">
      <c r="A199" s="15" t="s">
        <v>20</v>
      </c>
      <c r="B199">
        <v>94500</v>
      </c>
      <c r="C199">
        <v>116064</v>
      </c>
      <c r="D199">
        <v>1095</v>
      </c>
      <c r="J199" s="16" t="s">
        <v>14</v>
      </c>
      <c r="K199">
        <v>189200</v>
      </c>
      <c r="L199">
        <v>188480</v>
      </c>
      <c r="M199">
        <v>6080</v>
      </c>
    </row>
    <row r="200" spans="1:13" x14ac:dyDescent="0.3">
      <c r="A200" s="15" t="s">
        <v>20</v>
      </c>
      <c r="B200">
        <v>69800</v>
      </c>
      <c r="C200">
        <v>125042</v>
      </c>
      <c r="D200">
        <v>1690</v>
      </c>
      <c r="J200" s="16" t="s">
        <v>14</v>
      </c>
      <c r="K200">
        <v>9000</v>
      </c>
      <c r="L200">
        <v>7227</v>
      </c>
      <c r="M200">
        <v>80</v>
      </c>
    </row>
    <row r="201" spans="1:13" x14ac:dyDescent="0.3">
      <c r="A201" s="15" t="s">
        <v>20</v>
      </c>
      <c r="B201">
        <v>900</v>
      </c>
      <c r="C201">
        <v>12607</v>
      </c>
      <c r="D201">
        <v>191</v>
      </c>
      <c r="J201" s="16" t="s">
        <v>14</v>
      </c>
      <c r="K201">
        <v>5100</v>
      </c>
      <c r="L201">
        <v>574</v>
      </c>
      <c r="M201">
        <v>9</v>
      </c>
    </row>
    <row r="202" spans="1:13" x14ac:dyDescent="0.3">
      <c r="A202" s="15" t="s">
        <v>20</v>
      </c>
      <c r="B202">
        <v>74100</v>
      </c>
      <c r="C202">
        <v>94631</v>
      </c>
      <c r="D202">
        <v>2013</v>
      </c>
      <c r="J202" s="16" t="s">
        <v>14</v>
      </c>
      <c r="K202">
        <v>105000</v>
      </c>
      <c r="L202">
        <v>96328</v>
      </c>
      <c r="M202">
        <v>1784</v>
      </c>
    </row>
    <row r="203" spans="1:13" x14ac:dyDescent="0.3">
      <c r="A203" s="15" t="s">
        <v>20</v>
      </c>
      <c r="B203">
        <v>33600</v>
      </c>
      <c r="C203">
        <v>137961</v>
      </c>
      <c r="D203">
        <v>1703</v>
      </c>
      <c r="J203" s="16" t="s">
        <v>14</v>
      </c>
      <c r="K203">
        <v>89100</v>
      </c>
      <c r="L203">
        <v>13385</v>
      </c>
      <c r="M203">
        <v>243</v>
      </c>
    </row>
    <row r="204" spans="1:13" x14ac:dyDescent="0.3">
      <c r="A204" s="15" t="s">
        <v>20</v>
      </c>
      <c r="B204">
        <v>6100</v>
      </c>
      <c r="C204">
        <v>7548</v>
      </c>
      <c r="D204">
        <v>80</v>
      </c>
      <c r="J204" s="16" t="s">
        <v>14</v>
      </c>
      <c r="K204">
        <v>151300</v>
      </c>
      <c r="L204">
        <v>57034</v>
      </c>
      <c r="M204">
        <v>1296</v>
      </c>
    </row>
    <row r="205" spans="1:13" x14ac:dyDescent="0.3">
      <c r="A205" s="15" t="s">
        <v>20</v>
      </c>
      <c r="B205">
        <v>2300</v>
      </c>
      <c r="C205">
        <v>4253</v>
      </c>
      <c r="D205">
        <v>41</v>
      </c>
      <c r="J205" s="16" t="s">
        <v>14</v>
      </c>
      <c r="K205">
        <v>9800</v>
      </c>
      <c r="L205">
        <v>7120</v>
      </c>
      <c r="M205">
        <v>77</v>
      </c>
    </row>
    <row r="206" spans="1:13" x14ac:dyDescent="0.3">
      <c r="A206" s="15" t="s">
        <v>20</v>
      </c>
      <c r="B206">
        <v>4000</v>
      </c>
      <c r="C206">
        <v>11948</v>
      </c>
      <c r="D206">
        <v>187</v>
      </c>
      <c r="J206" s="16" t="s">
        <v>14</v>
      </c>
      <c r="K206">
        <v>178000</v>
      </c>
      <c r="L206">
        <v>43086</v>
      </c>
      <c r="M206">
        <v>395</v>
      </c>
    </row>
    <row r="207" spans="1:13" x14ac:dyDescent="0.3">
      <c r="A207" s="15" t="s">
        <v>20</v>
      </c>
      <c r="B207">
        <v>59700</v>
      </c>
      <c r="C207">
        <v>135132</v>
      </c>
      <c r="D207">
        <v>2875</v>
      </c>
      <c r="J207" s="16" t="s">
        <v>14</v>
      </c>
      <c r="K207">
        <v>77000</v>
      </c>
      <c r="L207">
        <v>1930</v>
      </c>
      <c r="M207">
        <v>49</v>
      </c>
    </row>
    <row r="208" spans="1:13" x14ac:dyDescent="0.3">
      <c r="A208" s="15" t="s">
        <v>20</v>
      </c>
      <c r="B208">
        <v>5500</v>
      </c>
      <c r="C208">
        <v>9546</v>
      </c>
      <c r="D208">
        <v>88</v>
      </c>
      <c r="J208" s="16" t="s">
        <v>14</v>
      </c>
      <c r="K208">
        <v>84900</v>
      </c>
      <c r="L208">
        <v>13864</v>
      </c>
      <c r="M208">
        <v>180</v>
      </c>
    </row>
    <row r="209" spans="1:13" x14ac:dyDescent="0.3">
      <c r="A209" s="15" t="s">
        <v>20</v>
      </c>
      <c r="B209">
        <v>3700</v>
      </c>
      <c r="C209">
        <v>13755</v>
      </c>
      <c r="D209">
        <v>191</v>
      </c>
      <c r="J209" s="16" t="s">
        <v>14</v>
      </c>
      <c r="K209">
        <v>184800</v>
      </c>
      <c r="L209">
        <v>164109</v>
      </c>
      <c r="M209">
        <v>2690</v>
      </c>
    </row>
    <row r="210" spans="1:13" x14ac:dyDescent="0.3">
      <c r="A210" s="15" t="s">
        <v>20</v>
      </c>
      <c r="B210">
        <v>5200</v>
      </c>
      <c r="C210">
        <v>8330</v>
      </c>
      <c r="D210">
        <v>139</v>
      </c>
      <c r="J210" s="16" t="s">
        <v>14</v>
      </c>
      <c r="K210">
        <v>180100</v>
      </c>
      <c r="L210">
        <v>105598</v>
      </c>
      <c r="M210">
        <v>2779</v>
      </c>
    </row>
    <row r="211" spans="1:13" x14ac:dyDescent="0.3">
      <c r="A211" s="15" t="s">
        <v>20</v>
      </c>
      <c r="B211">
        <v>900</v>
      </c>
      <c r="C211">
        <v>14547</v>
      </c>
      <c r="D211">
        <v>186</v>
      </c>
      <c r="J211" s="16" t="s">
        <v>14</v>
      </c>
      <c r="K211">
        <v>9000</v>
      </c>
      <c r="L211">
        <v>8866</v>
      </c>
      <c r="M211">
        <v>92</v>
      </c>
    </row>
    <row r="212" spans="1:13" x14ac:dyDescent="0.3">
      <c r="A212" s="15" t="s">
        <v>20</v>
      </c>
      <c r="B212">
        <v>1600</v>
      </c>
      <c r="C212">
        <v>11735</v>
      </c>
      <c r="D212">
        <v>112</v>
      </c>
      <c r="J212" s="16" t="s">
        <v>14</v>
      </c>
      <c r="K212">
        <v>170600</v>
      </c>
      <c r="L212">
        <v>75022</v>
      </c>
      <c r="M212">
        <v>1028</v>
      </c>
    </row>
    <row r="213" spans="1:13" x14ac:dyDescent="0.3">
      <c r="A213" s="15" t="s">
        <v>20</v>
      </c>
      <c r="B213">
        <v>1800</v>
      </c>
      <c r="C213">
        <v>10658</v>
      </c>
      <c r="D213">
        <v>101</v>
      </c>
      <c r="J213" s="16" t="s">
        <v>14</v>
      </c>
      <c r="K213">
        <v>9900</v>
      </c>
      <c r="L213">
        <v>1269</v>
      </c>
      <c r="M213">
        <v>26</v>
      </c>
    </row>
    <row r="214" spans="1:13" x14ac:dyDescent="0.3">
      <c r="A214" s="15" t="s">
        <v>20</v>
      </c>
      <c r="B214">
        <v>5200</v>
      </c>
      <c r="C214">
        <v>14394</v>
      </c>
      <c r="D214">
        <v>206</v>
      </c>
      <c r="J214" s="16" t="s">
        <v>14</v>
      </c>
      <c r="K214">
        <v>168700</v>
      </c>
      <c r="L214">
        <v>141393</v>
      </c>
      <c r="M214">
        <v>1790</v>
      </c>
    </row>
    <row r="215" spans="1:13" x14ac:dyDescent="0.3">
      <c r="A215" s="15" t="s">
        <v>20</v>
      </c>
      <c r="B215">
        <v>5400</v>
      </c>
      <c r="C215">
        <v>14743</v>
      </c>
      <c r="D215">
        <v>154</v>
      </c>
      <c r="J215" s="16" t="s">
        <v>14</v>
      </c>
      <c r="K215">
        <v>9300</v>
      </c>
      <c r="L215">
        <v>4124</v>
      </c>
      <c r="M215">
        <v>37</v>
      </c>
    </row>
    <row r="216" spans="1:13" x14ac:dyDescent="0.3">
      <c r="A216" s="15" t="s">
        <v>20</v>
      </c>
      <c r="B216">
        <v>112300</v>
      </c>
      <c r="C216">
        <v>178965</v>
      </c>
      <c r="D216">
        <v>5966</v>
      </c>
      <c r="J216" s="16" t="s">
        <v>14</v>
      </c>
      <c r="K216">
        <v>3500</v>
      </c>
      <c r="L216">
        <v>3295</v>
      </c>
      <c r="M216">
        <v>35</v>
      </c>
    </row>
    <row r="217" spans="1:13" x14ac:dyDescent="0.3">
      <c r="A217" s="15" t="s">
        <v>20</v>
      </c>
      <c r="B217">
        <v>900</v>
      </c>
      <c r="C217">
        <v>14324</v>
      </c>
      <c r="D217">
        <v>169</v>
      </c>
      <c r="J217" s="16" t="s">
        <v>14</v>
      </c>
      <c r="K217">
        <v>83300</v>
      </c>
      <c r="L217">
        <v>52421</v>
      </c>
      <c r="M217">
        <v>558</v>
      </c>
    </row>
    <row r="218" spans="1:13" x14ac:dyDescent="0.3">
      <c r="A218" s="15" t="s">
        <v>20</v>
      </c>
      <c r="B218">
        <v>22500</v>
      </c>
      <c r="C218">
        <v>164291</v>
      </c>
      <c r="D218">
        <v>2106</v>
      </c>
      <c r="J218" s="16" t="s">
        <v>14</v>
      </c>
      <c r="K218">
        <v>9700</v>
      </c>
      <c r="L218">
        <v>6298</v>
      </c>
      <c r="M218">
        <v>64</v>
      </c>
    </row>
    <row r="219" spans="1:13" x14ac:dyDescent="0.3">
      <c r="A219" s="15" t="s">
        <v>20</v>
      </c>
      <c r="B219">
        <v>3400</v>
      </c>
      <c r="C219">
        <v>12275</v>
      </c>
      <c r="D219">
        <v>131</v>
      </c>
      <c r="J219" s="16" t="s">
        <v>14</v>
      </c>
      <c r="K219">
        <v>96500</v>
      </c>
      <c r="L219">
        <v>16168</v>
      </c>
      <c r="M219">
        <v>245</v>
      </c>
    </row>
    <row r="220" spans="1:13" x14ac:dyDescent="0.3">
      <c r="A220" s="15" t="s">
        <v>20</v>
      </c>
      <c r="B220">
        <v>2500</v>
      </c>
      <c r="C220">
        <v>4008</v>
      </c>
      <c r="D220">
        <v>84</v>
      </c>
      <c r="J220" s="16" t="s">
        <v>14</v>
      </c>
      <c r="K220">
        <v>6000</v>
      </c>
      <c r="L220">
        <v>3841</v>
      </c>
      <c r="M220">
        <v>71</v>
      </c>
    </row>
    <row r="221" spans="1:13" x14ac:dyDescent="0.3">
      <c r="A221" s="15" t="s">
        <v>20</v>
      </c>
      <c r="B221">
        <v>5300</v>
      </c>
      <c r="C221">
        <v>9749</v>
      </c>
      <c r="D221">
        <v>155</v>
      </c>
      <c r="J221" s="16" t="s">
        <v>14</v>
      </c>
      <c r="K221">
        <v>8700</v>
      </c>
      <c r="L221">
        <v>4531</v>
      </c>
      <c r="M221">
        <v>42</v>
      </c>
    </row>
    <row r="222" spans="1:13" x14ac:dyDescent="0.3">
      <c r="A222" s="15" t="s">
        <v>20</v>
      </c>
      <c r="B222">
        <v>6300</v>
      </c>
      <c r="C222">
        <v>14199</v>
      </c>
      <c r="D222">
        <v>189</v>
      </c>
      <c r="J222" s="16" t="s">
        <v>14</v>
      </c>
      <c r="K222">
        <v>9400</v>
      </c>
      <c r="L222">
        <v>6852</v>
      </c>
      <c r="M222">
        <v>156</v>
      </c>
    </row>
    <row r="223" spans="1:13" x14ac:dyDescent="0.3">
      <c r="A223" s="15" t="s">
        <v>20</v>
      </c>
      <c r="B223">
        <v>114400</v>
      </c>
      <c r="C223">
        <v>196779</v>
      </c>
      <c r="D223">
        <v>4799</v>
      </c>
      <c r="J223" s="16" t="s">
        <v>14</v>
      </c>
      <c r="K223">
        <v>157600</v>
      </c>
      <c r="L223">
        <v>124517</v>
      </c>
      <c r="M223">
        <v>1368</v>
      </c>
    </row>
    <row r="224" spans="1:13" x14ac:dyDescent="0.3">
      <c r="A224" s="15" t="s">
        <v>20</v>
      </c>
      <c r="B224">
        <v>38900</v>
      </c>
      <c r="C224">
        <v>56859</v>
      </c>
      <c r="D224">
        <v>1137</v>
      </c>
      <c r="J224" s="16" t="s">
        <v>14</v>
      </c>
      <c r="K224">
        <v>7900</v>
      </c>
      <c r="L224">
        <v>5113</v>
      </c>
      <c r="M224">
        <v>102</v>
      </c>
    </row>
    <row r="225" spans="1:13" x14ac:dyDescent="0.3">
      <c r="A225" s="15" t="s">
        <v>20</v>
      </c>
      <c r="B225">
        <v>83000</v>
      </c>
      <c r="C225">
        <v>101352</v>
      </c>
      <c r="D225">
        <v>1152</v>
      </c>
      <c r="J225" s="16" t="s">
        <v>14</v>
      </c>
      <c r="K225">
        <v>7100</v>
      </c>
      <c r="L225">
        <v>5824</v>
      </c>
      <c r="M225">
        <v>86</v>
      </c>
    </row>
    <row r="226" spans="1:13" x14ac:dyDescent="0.3">
      <c r="A226" s="15" t="s">
        <v>20</v>
      </c>
      <c r="B226">
        <v>2400</v>
      </c>
      <c r="C226">
        <v>4477</v>
      </c>
      <c r="D226">
        <v>50</v>
      </c>
      <c r="J226" s="16" t="s">
        <v>14</v>
      </c>
      <c r="K226">
        <v>156800</v>
      </c>
      <c r="L226">
        <v>20243</v>
      </c>
      <c r="M226">
        <v>253</v>
      </c>
    </row>
    <row r="227" spans="1:13" x14ac:dyDescent="0.3">
      <c r="A227" s="15" t="s">
        <v>20</v>
      </c>
      <c r="B227">
        <v>62800</v>
      </c>
      <c r="C227">
        <v>143788</v>
      </c>
      <c r="D227">
        <v>3059</v>
      </c>
      <c r="J227" s="16" t="s">
        <v>14</v>
      </c>
      <c r="K227">
        <v>157300</v>
      </c>
      <c r="L227">
        <v>11167</v>
      </c>
      <c r="M227">
        <v>157</v>
      </c>
    </row>
    <row r="228" spans="1:13" x14ac:dyDescent="0.3">
      <c r="A228" s="15" t="s">
        <v>20</v>
      </c>
      <c r="B228">
        <v>800</v>
      </c>
      <c r="C228">
        <v>3755</v>
      </c>
      <c r="D228">
        <v>34</v>
      </c>
      <c r="J228" s="16" t="s">
        <v>14</v>
      </c>
      <c r="K228">
        <v>7900</v>
      </c>
      <c r="L228">
        <v>7875</v>
      </c>
      <c r="M228">
        <v>183</v>
      </c>
    </row>
    <row r="229" spans="1:13" x14ac:dyDescent="0.3">
      <c r="A229" s="15" t="s">
        <v>20</v>
      </c>
      <c r="B229">
        <v>7100</v>
      </c>
      <c r="C229">
        <v>9238</v>
      </c>
      <c r="D229">
        <v>220</v>
      </c>
      <c r="J229" s="16" t="s">
        <v>14</v>
      </c>
      <c r="K229">
        <v>140300</v>
      </c>
      <c r="L229">
        <v>5112</v>
      </c>
      <c r="M229">
        <v>82</v>
      </c>
    </row>
    <row r="230" spans="1:13" x14ac:dyDescent="0.3">
      <c r="A230" s="15" t="s">
        <v>20</v>
      </c>
      <c r="B230">
        <v>46100</v>
      </c>
      <c r="C230">
        <v>77012</v>
      </c>
      <c r="D230">
        <v>1604</v>
      </c>
      <c r="J230" s="16" t="s">
        <v>14</v>
      </c>
      <c r="K230">
        <v>100</v>
      </c>
      <c r="L230">
        <v>5</v>
      </c>
      <c r="M230">
        <v>1</v>
      </c>
    </row>
    <row r="231" spans="1:13" x14ac:dyDescent="0.3">
      <c r="A231" s="15" t="s">
        <v>20</v>
      </c>
      <c r="B231">
        <v>8100</v>
      </c>
      <c r="C231">
        <v>14083</v>
      </c>
      <c r="D231">
        <v>454</v>
      </c>
      <c r="J231" s="16" t="s">
        <v>14</v>
      </c>
      <c r="K231">
        <v>198600</v>
      </c>
      <c r="L231">
        <v>97037</v>
      </c>
      <c r="M231">
        <v>1198</v>
      </c>
    </row>
    <row r="232" spans="1:13" x14ac:dyDescent="0.3">
      <c r="A232" s="15" t="s">
        <v>20</v>
      </c>
      <c r="B232">
        <v>1700</v>
      </c>
      <c r="C232">
        <v>12202</v>
      </c>
      <c r="D232">
        <v>123</v>
      </c>
      <c r="J232" s="16" t="s">
        <v>14</v>
      </c>
      <c r="K232">
        <v>195900</v>
      </c>
      <c r="L232">
        <v>55757</v>
      </c>
      <c r="M232">
        <v>648</v>
      </c>
    </row>
    <row r="233" spans="1:13" x14ac:dyDescent="0.3">
      <c r="A233" s="15" t="s">
        <v>20</v>
      </c>
      <c r="B233">
        <v>900</v>
      </c>
      <c r="C233">
        <v>13772</v>
      </c>
      <c r="D233">
        <v>299</v>
      </c>
      <c r="J233" s="16" t="s">
        <v>14</v>
      </c>
      <c r="K233">
        <v>189000</v>
      </c>
      <c r="L233">
        <v>5916</v>
      </c>
      <c r="M233">
        <v>64</v>
      </c>
    </row>
    <row r="234" spans="1:13" x14ac:dyDescent="0.3">
      <c r="A234" s="15" t="s">
        <v>20</v>
      </c>
      <c r="B234">
        <v>48900</v>
      </c>
      <c r="C234">
        <v>154321</v>
      </c>
      <c r="D234">
        <v>2237</v>
      </c>
      <c r="J234" s="16" t="s">
        <v>14</v>
      </c>
      <c r="K234">
        <v>7500</v>
      </c>
      <c r="L234">
        <v>5803</v>
      </c>
      <c r="M234">
        <v>62</v>
      </c>
    </row>
    <row r="235" spans="1:13" x14ac:dyDescent="0.3">
      <c r="A235" s="15" t="s">
        <v>20</v>
      </c>
      <c r="B235">
        <v>39300</v>
      </c>
      <c r="C235">
        <v>71583</v>
      </c>
      <c r="D235">
        <v>645</v>
      </c>
      <c r="J235" s="16" t="s">
        <v>14</v>
      </c>
      <c r="K235">
        <v>85900</v>
      </c>
      <c r="L235">
        <v>55476</v>
      </c>
      <c r="M235">
        <v>750</v>
      </c>
    </row>
    <row r="236" spans="1:13" x14ac:dyDescent="0.3">
      <c r="A236" s="15" t="s">
        <v>20</v>
      </c>
      <c r="B236">
        <v>3400</v>
      </c>
      <c r="C236">
        <v>12100</v>
      </c>
      <c r="D236">
        <v>484</v>
      </c>
      <c r="J236" s="16" t="s">
        <v>14</v>
      </c>
      <c r="K236">
        <v>6700</v>
      </c>
      <c r="L236">
        <v>5569</v>
      </c>
      <c r="M236">
        <v>105</v>
      </c>
    </row>
    <row r="237" spans="1:13" x14ac:dyDescent="0.3">
      <c r="A237" s="15" t="s">
        <v>20</v>
      </c>
      <c r="B237">
        <v>9200</v>
      </c>
      <c r="C237">
        <v>12129</v>
      </c>
      <c r="D237">
        <v>154</v>
      </c>
      <c r="J237" s="16" t="s">
        <v>14</v>
      </c>
      <c r="K237">
        <v>197700</v>
      </c>
      <c r="L237">
        <v>127591</v>
      </c>
      <c r="M237">
        <v>2604</v>
      </c>
    </row>
    <row r="238" spans="1:13" x14ac:dyDescent="0.3">
      <c r="A238" s="15" t="s">
        <v>20</v>
      </c>
      <c r="B238">
        <v>7800</v>
      </c>
      <c r="C238">
        <v>8161</v>
      </c>
      <c r="D238">
        <v>82</v>
      </c>
      <c r="J238" s="16" t="s">
        <v>14</v>
      </c>
      <c r="K238">
        <v>8500</v>
      </c>
      <c r="L238">
        <v>6750</v>
      </c>
      <c r="M238">
        <v>65</v>
      </c>
    </row>
    <row r="239" spans="1:13" x14ac:dyDescent="0.3">
      <c r="A239" s="15" t="s">
        <v>20</v>
      </c>
      <c r="B239">
        <v>2100</v>
      </c>
      <c r="C239">
        <v>14046</v>
      </c>
      <c r="D239">
        <v>134</v>
      </c>
      <c r="J239" s="16" t="s">
        <v>14</v>
      </c>
      <c r="K239">
        <v>81600</v>
      </c>
      <c r="L239">
        <v>9318</v>
      </c>
      <c r="M239">
        <v>94</v>
      </c>
    </row>
    <row r="240" spans="1:13" x14ac:dyDescent="0.3">
      <c r="A240" s="15" t="s">
        <v>20</v>
      </c>
      <c r="B240">
        <v>113800</v>
      </c>
      <c r="C240">
        <v>140469</v>
      </c>
      <c r="D240">
        <v>5203</v>
      </c>
      <c r="J240" s="16" t="s">
        <v>14</v>
      </c>
      <c r="K240">
        <v>119800</v>
      </c>
      <c r="L240">
        <v>19769</v>
      </c>
      <c r="M240">
        <v>257</v>
      </c>
    </row>
    <row r="241" spans="1:13" x14ac:dyDescent="0.3">
      <c r="A241" s="15" t="s">
        <v>20</v>
      </c>
      <c r="B241">
        <v>5000</v>
      </c>
      <c r="C241">
        <v>6423</v>
      </c>
      <c r="D241">
        <v>94</v>
      </c>
      <c r="J241" s="16" t="s">
        <v>14</v>
      </c>
      <c r="K241">
        <v>169400</v>
      </c>
      <c r="L241">
        <v>81984</v>
      </c>
      <c r="M241">
        <v>2928</v>
      </c>
    </row>
    <row r="242" spans="1:13" x14ac:dyDescent="0.3">
      <c r="A242" s="15" t="s">
        <v>20</v>
      </c>
      <c r="B242">
        <v>8700</v>
      </c>
      <c r="C242">
        <v>11075</v>
      </c>
      <c r="D242">
        <v>205</v>
      </c>
      <c r="J242" s="16" t="s">
        <v>14</v>
      </c>
      <c r="K242">
        <v>192100</v>
      </c>
      <c r="L242">
        <v>178483</v>
      </c>
      <c r="M242">
        <v>4697</v>
      </c>
    </row>
    <row r="243" spans="1:13" x14ac:dyDescent="0.3">
      <c r="A243" s="15" t="s">
        <v>20</v>
      </c>
      <c r="B243">
        <v>2700</v>
      </c>
      <c r="C243">
        <v>7767</v>
      </c>
      <c r="D243">
        <v>92</v>
      </c>
      <c r="J243" s="16" t="s">
        <v>14</v>
      </c>
      <c r="K243">
        <v>98700</v>
      </c>
      <c r="L243">
        <v>87448</v>
      </c>
      <c r="M243">
        <v>2915</v>
      </c>
    </row>
    <row r="244" spans="1:13" x14ac:dyDescent="0.3">
      <c r="A244" s="15" t="s">
        <v>20</v>
      </c>
      <c r="B244">
        <v>1800</v>
      </c>
      <c r="C244">
        <v>10313</v>
      </c>
      <c r="D244">
        <v>219</v>
      </c>
      <c r="J244" s="16" t="s">
        <v>14</v>
      </c>
      <c r="K244">
        <v>4500</v>
      </c>
      <c r="L244">
        <v>1863</v>
      </c>
      <c r="M244">
        <v>18</v>
      </c>
    </row>
    <row r="245" spans="1:13" x14ac:dyDescent="0.3">
      <c r="A245" s="15" t="s">
        <v>20</v>
      </c>
      <c r="B245">
        <v>174500</v>
      </c>
      <c r="C245">
        <v>197018</v>
      </c>
      <c r="D245">
        <v>2526</v>
      </c>
      <c r="J245" s="16" t="s">
        <v>14</v>
      </c>
      <c r="K245">
        <v>121700</v>
      </c>
      <c r="L245">
        <v>59003</v>
      </c>
      <c r="M245">
        <v>602</v>
      </c>
    </row>
    <row r="246" spans="1:13" x14ac:dyDescent="0.3">
      <c r="A246" s="15" t="s">
        <v>20</v>
      </c>
      <c r="B246">
        <v>5100</v>
      </c>
      <c r="C246">
        <v>9817</v>
      </c>
      <c r="D246">
        <v>94</v>
      </c>
      <c r="J246" s="16" t="s">
        <v>14</v>
      </c>
      <c r="K246">
        <v>100</v>
      </c>
      <c r="L246">
        <v>2</v>
      </c>
      <c r="M246">
        <v>1</v>
      </c>
    </row>
    <row r="247" spans="1:13" x14ac:dyDescent="0.3">
      <c r="A247" s="15" t="s">
        <v>20</v>
      </c>
      <c r="B247">
        <v>152400</v>
      </c>
      <c r="C247">
        <v>178120</v>
      </c>
      <c r="D247">
        <v>1713</v>
      </c>
      <c r="J247" s="16" t="s">
        <v>14</v>
      </c>
      <c r="K247">
        <v>196700</v>
      </c>
      <c r="L247">
        <v>174039</v>
      </c>
      <c r="M247">
        <v>3868</v>
      </c>
    </row>
    <row r="248" spans="1:13" x14ac:dyDescent="0.3">
      <c r="A248" s="15" t="s">
        <v>20</v>
      </c>
      <c r="B248">
        <v>1300</v>
      </c>
      <c r="C248">
        <v>13678</v>
      </c>
      <c r="D248">
        <v>249</v>
      </c>
      <c r="J248" s="16" t="s">
        <v>14</v>
      </c>
      <c r="K248">
        <v>118400</v>
      </c>
      <c r="L248">
        <v>49879</v>
      </c>
      <c r="M248">
        <v>504</v>
      </c>
    </row>
    <row r="249" spans="1:13" x14ac:dyDescent="0.3">
      <c r="A249" s="15" t="s">
        <v>20</v>
      </c>
      <c r="B249">
        <v>8100</v>
      </c>
      <c r="C249">
        <v>9969</v>
      </c>
      <c r="D249">
        <v>192</v>
      </c>
      <c r="J249" s="16" t="s">
        <v>14</v>
      </c>
      <c r="K249">
        <v>10000</v>
      </c>
      <c r="L249">
        <v>824</v>
      </c>
      <c r="M249">
        <v>14</v>
      </c>
    </row>
    <row r="250" spans="1:13" x14ac:dyDescent="0.3">
      <c r="A250" s="15" t="s">
        <v>20</v>
      </c>
      <c r="B250">
        <v>8300</v>
      </c>
      <c r="C250">
        <v>14827</v>
      </c>
      <c r="D250">
        <v>247</v>
      </c>
      <c r="J250" s="16" t="s">
        <v>14</v>
      </c>
      <c r="K250">
        <v>120700</v>
      </c>
      <c r="L250">
        <v>57010</v>
      </c>
      <c r="M250">
        <v>750</v>
      </c>
    </row>
    <row r="251" spans="1:13" x14ac:dyDescent="0.3">
      <c r="A251" s="15" t="s">
        <v>20</v>
      </c>
      <c r="B251">
        <v>28400</v>
      </c>
      <c r="C251">
        <v>100900</v>
      </c>
      <c r="D251">
        <v>2293</v>
      </c>
      <c r="J251" s="16" t="s">
        <v>14</v>
      </c>
      <c r="K251">
        <v>9100</v>
      </c>
      <c r="L251">
        <v>7438</v>
      </c>
      <c r="M251">
        <v>77</v>
      </c>
    </row>
    <row r="252" spans="1:13" x14ac:dyDescent="0.3">
      <c r="A252" s="15" t="s">
        <v>20</v>
      </c>
      <c r="B252">
        <v>102500</v>
      </c>
      <c r="C252">
        <v>165954</v>
      </c>
      <c r="D252">
        <v>3131</v>
      </c>
      <c r="J252" s="16" t="s">
        <v>14</v>
      </c>
      <c r="K252">
        <v>106800</v>
      </c>
      <c r="L252">
        <v>57872</v>
      </c>
      <c r="M252">
        <v>752</v>
      </c>
    </row>
    <row r="253" spans="1:13" x14ac:dyDescent="0.3">
      <c r="A253" s="15" t="s">
        <v>20</v>
      </c>
      <c r="B253">
        <v>5400</v>
      </c>
      <c r="C253">
        <v>10731</v>
      </c>
      <c r="D253">
        <v>143</v>
      </c>
      <c r="J253" s="16" t="s">
        <v>14</v>
      </c>
      <c r="K253">
        <v>9100</v>
      </c>
      <c r="L253">
        <v>8906</v>
      </c>
      <c r="M253">
        <v>131</v>
      </c>
    </row>
    <row r="254" spans="1:13" x14ac:dyDescent="0.3">
      <c r="A254" s="15" t="s">
        <v>20</v>
      </c>
      <c r="B254">
        <v>6200</v>
      </c>
      <c r="C254">
        <v>10938</v>
      </c>
      <c r="D254">
        <v>296</v>
      </c>
      <c r="J254" s="16" t="s">
        <v>14</v>
      </c>
      <c r="K254">
        <v>10000</v>
      </c>
      <c r="L254">
        <v>7724</v>
      </c>
      <c r="M254">
        <v>87</v>
      </c>
    </row>
    <row r="255" spans="1:13" x14ac:dyDescent="0.3">
      <c r="A255" s="15" t="s">
        <v>20</v>
      </c>
      <c r="B255">
        <v>2100</v>
      </c>
      <c r="C255">
        <v>10739</v>
      </c>
      <c r="D255">
        <v>170</v>
      </c>
      <c r="J255" s="16" t="s">
        <v>14</v>
      </c>
      <c r="K255">
        <v>79400</v>
      </c>
      <c r="L255">
        <v>26571</v>
      </c>
      <c r="M255">
        <v>1063</v>
      </c>
    </row>
    <row r="256" spans="1:13" x14ac:dyDescent="0.3">
      <c r="A256" s="15" t="s">
        <v>20</v>
      </c>
      <c r="B256">
        <v>900</v>
      </c>
      <c r="C256">
        <v>8703</v>
      </c>
      <c r="D256">
        <v>86</v>
      </c>
      <c r="J256" s="16" t="s">
        <v>14</v>
      </c>
      <c r="K256">
        <v>27500</v>
      </c>
      <c r="L256">
        <v>5593</v>
      </c>
      <c r="M256">
        <v>76</v>
      </c>
    </row>
    <row r="257" spans="1:13" x14ac:dyDescent="0.3">
      <c r="A257" s="15" t="s">
        <v>20</v>
      </c>
      <c r="B257">
        <v>148400</v>
      </c>
      <c r="C257">
        <v>182302</v>
      </c>
      <c r="D257">
        <v>6286</v>
      </c>
      <c r="J257" s="16" t="s">
        <v>14</v>
      </c>
      <c r="K257">
        <v>197900</v>
      </c>
      <c r="L257">
        <v>110689</v>
      </c>
      <c r="M257">
        <v>4428</v>
      </c>
    </row>
    <row r="258" spans="1:13" x14ac:dyDescent="0.3">
      <c r="A258" s="15" t="s">
        <v>20</v>
      </c>
      <c r="B258">
        <v>116500</v>
      </c>
      <c r="C258">
        <v>137904</v>
      </c>
      <c r="D258">
        <v>3727</v>
      </c>
      <c r="J258" s="16" t="s">
        <v>14</v>
      </c>
      <c r="K258">
        <v>5600</v>
      </c>
      <c r="L258">
        <v>2445</v>
      </c>
      <c r="M258">
        <v>58</v>
      </c>
    </row>
    <row r="259" spans="1:13" x14ac:dyDescent="0.3">
      <c r="A259" s="15" t="s">
        <v>20</v>
      </c>
      <c r="B259">
        <v>146400</v>
      </c>
      <c r="C259">
        <v>152438</v>
      </c>
      <c r="D259">
        <v>1605</v>
      </c>
      <c r="J259" s="16" t="s">
        <v>14</v>
      </c>
      <c r="K259">
        <v>5300</v>
      </c>
      <c r="L259">
        <v>4432</v>
      </c>
      <c r="M259">
        <v>111</v>
      </c>
    </row>
    <row r="260" spans="1:13" x14ac:dyDescent="0.3">
      <c r="A260" s="15" t="s">
        <v>20</v>
      </c>
      <c r="B260">
        <v>33800</v>
      </c>
      <c r="C260">
        <v>118706</v>
      </c>
      <c r="D260">
        <v>2120</v>
      </c>
      <c r="J260" s="16" t="s">
        <v>14</v>
      </c>
      <c r="K260">
        <v>145600</v>
      </c>
      <c r="L260">
        <v>141822</v>
      </c>
      <c r="M260">
        <v>2955</v>
      </c>
    </row>
    <row r="261" spans="1:13" x14ac:dyDescent="0.3">
      <c r="A261" s="15" t="s">
        <v>20</v>
      </c>
      <c r="B261">
        <v>2400</v>
      </c>
      <c r="C261">
        <v>4119</v>
      </c>
      <c r="D261">
        <v>50</v>
      </c>
      <c r="J261" s="16" t="s">
        <v>14</v>
      </c>
      <c r="K261">
        <v>184100</v>
      </c>
      <c r="L261">
        <v>159037</v>
      </c>
      <c r="M261">
        <v>1657</v>
      </c>
    </row>
    <row r="262" spans="1:13" x14ac:dyDescent="0.3">
      <c r="A262" s="15" t="s">
        <v>20</v>
      </c>
      <c r="B262">
        <v>98800</v>
      </c>
      <c r="C262">
        <v>139354</v>
      </c>
      <c r="D262">
        <v>2080</v>
      </c>
      <c r="J262" s="16" t="s">
        <v>14</v>
      </c>
      <c r="K262">
        <v>140000</v>
      </c>
      <c r="L262">
        <v>94501</v>
      </c>
      <c r="M262">
        <v>926</v>
      </c>
    </row>
    <row r="263" spans="1:13" x14ac:dyDescent="0.3">
      <c r="A263" s="15" t="s">
        <v>20</v>
      </c>
      <c r="B263">
        <v>134300</v>
      </c>
      <c r="C263">
        <v>145265</v>
      </c>
      <c r="D263">
        <v>2105</v>
      </c>
      <c r="J263" s="16" t="s">
        <v>14</v>
      </c>
      <c r="K263">
        <v>6000</v>
      </c>
      <c r="L263">
        <v>5438</v>
      </c>
      <c r="M263">
        <v>77</v>
      </c>
    </row>
    <row r="264" spans="1:13" x14ac:dyDescent="0.3">
      <c r="A264" s="15" t="s">
        <v>20</v>
      </c>
      <c r="B264">
        <v>71200</v>
      </c>
      <c r="C264">
        <v>95020</v>
      </c>
      <c r="D264">
        <v>2436</v>
      </c>
      <c r="J264" s="16" t="s">
        <v>14</v>
      </c>
      <c r="K264">
        <v>180400</v>
      </c>
      <c r="L264">
        <v>115396</v>
      </c>
      <c r="M264">
        <v>1748</v>
      </c>
    </row>
    <row r="265" spans="1:13" x14ac:dyDescent="0.3">
      <c r="A265" s="15" t="s">
        <v>20</v>
      </c>
      <c r="B265">
        <v>4700</v>
      </c>
      <c r="C265">
        <v>8829</v>
      </c>
      <c r="D265">
        <v>80</v>
      </c>
      <c r="J265" s="16" t="s">
        <v>14</v>
      </c>
      <c r="K265">
        <v>9100</v>
      </c>
      <c r="L265">
        <v>7656</v>
      </c>
      <c r="M265">
        <v>79</v>
      </c>
    </row>
    <row r="266" spans="1:13" x14ac:dyDescent="0.3">
      <c r="A266" s="15" t="s">
        <v>20</v>
      </c>
      <c r="B266">
        <v>1200</v>
      </c>
      <c r="C266">
        <v>3984</v>
      </c>
      <c r="D266">
        <v>42</v>
      </c>
      <c r="J266" s="16" t="s">
        <v>14</v>
      </c>
      <c r="K266">
        <v>164100</v>
      </c>
      <c r="L266">
        <v>96888</v>
      </c>
      <c r="M266">
        <v>889</v>
      </c>
    </row>
    <row r="267" spans="1:13" x14ac:dyDescent="0.3">
      <c r="A267" s="15" t="s">
        <v>20</v>
      </c>
      <c r="B267">
        <v>1400</v>
      </c>
      <c r="C267">
        <v>8053</v>
      </c>
      <c r="D267">
        <v>139</v>
      </c>
      <c r="J267" s="16" t="s">
        <v>14</v>
      </c>
      <c r="K267">
        <v>7400</v>
      </c>
      <c r="L267">
        <v>6245</v>
      </c>
      <c r="M267">
        <v>56</v>
      </c>
    </row>
    <row r="268" spans="1:13" x14ac:dyDescent="0.3">
      <c r="A268" s="15" t="s">
        <v>20</v>
      </c>
      <c r="B268">
        <v>5600</v>
      </c>
      <c r="C268">
        <v>10328</v>
      </c>
      <c r="D268">
        <v>159</v>
      </c>
      <c r="J268" s="16" t="s">
        <v>14</v>
      </c>
      <c r="K268">
        <v>100</v>
      </c>
      <c r="L268">
        <v>3</v>
      </c>
      <c r="M268">
        <v>1</v>
      </c>
    </row>
    <row r="269" spans="1:13" x14ac:dyDescent="0.3">
      <c r="A269" s="15" t="s">
        <v>20</v>
      </c>
      <c r="B269">
        <v>3600</v>
      </c>
      <c r="C269">
        <v>10289</v>
      </c>
      <c r="D269">
        <v>381</v>
      </c>
      <c r="J269" s="16" t="s">
        <v>14</v>
      </c>
      <c r="K269">
        <v>8700</v>
      </c>
      <c r="L269">
        <v>4710</v>
      </c>
      <c r="M269">
        <v>83</v>
      </c>
    </row>
    <row r="270" spans="1:13" x14ac:dyDescent="0.3">
      <c r="A270" s="15" t="s">
        <v>20</v>
      </c>
      <c r="B270">
        <v>3100</v>
      </c>
      <c r="C270">
        <v>9889</v>
      </c>
      <c r="D270">
        <v>194</v>
      </c>
      <c r="J270" s="16" t="s">
        <v>14</v>
      </c>
      <c r="K270">
        <v>169700</v>
      </c>
      <c r="L270">
        <v>168048</v>
      </c>
      <c r="M270">
        <v>2025</v>
      </c>
    </row>
    <row r="271" spans="1:13" x14ac:dyDescent="0.3">
      <c r="A271" s="15" t="s">
        <v>20</v>
      </c>
      <c r="B271">
        <v>5000</v>
      </c>
      <c r="C271">
        <v>8907</v>
      </c>
      <c r="D271">
        <v>106</v>
      </c>
      <c r="J271" s="16" t="s">
        <v>14</v>
      </c>
      <c r="K271">
        <v>6200</v>
      </c>
      <c r="L271">
        <v>1260</v>
      </c>
      <c r="M271">
        <v>14</v>
      </c>
    </row>
    <row r="272" spans="1:13" x14ac:dyDescent="0.3">
      <c r="A272" s="15" t="s">
        <v>20</v>
      </c>
      <c r="B272">
        <v>4000</v>
      </c>
      <c r="C272">
        <v>14606</v>
      </c>
      <c r="D272">
        <v>142</v>
      </c>
      <c r="J272" s="16" t="s">
        <v>14</v>
      </c>
      <c r="K272">
        <v>118000</v>
      </c>
      <c r="L272">
        <v>28870</v>
      </c>
      <c r="M272">
        <v>656</v>
      </c>
    </row>
    <row r="273" spans="1:13" x14ac:dyDescent="0.3">
      <c r="A273" s="15" t="s">
        <v>20</v>
      </c>
      <c r="B273">
        <v>7400</v>
      </c>
      <c r="C273">
        <v>8432</v>
      </c>
      <c r="D273">
        <v>211</v>
      </c>
      <c r="J273" s="16" t="s">
        <v>14</v>
      </c>
      <c r="K273">
        <v>193200</v>
      </c>
      <c r="L273">
        <v>97369</v>
      </c>
      <c r="M273">
        <v>1596</v>
      </c>
    </row>
    <row r="274" spans="1:13" x14ac:dyDescent="0.3">
      <c r="A274" s="15" t="s">
        <v>20</v>
      </c>
      <c r="B274">
        <v>68800</v>
      </c>
      <c r="C274">
        <v>162603</v>
      </c>
      <c r="D274">
        <v>2756</v>
      </c>
      <c r="J274" s="16" t="s">
        <v>14</v>
      </c>
      <c r="K274">
        <v>4200</v>
      </c>
      <c r="L274">
        <v>735</v>
      </c>
      <c r="M274">
        <v>10</v>
      </c>
    </row>
    <row r="275" spans="1:13" x14ac:dyDescent="0.3">
      <c r="A275" s="15" t="s">
        <v>20</v>
      </c>
      <c r="B275">
        <v>2400</v>
      </c>
      <c r="C275">
        <v>12310</v>
      </c>
      <c r="D275">
        <v>173</v>
      </c>
      <c r="J275" s="16" t="s">
        <v>14</v>
      </c>
      <c r="K275">
        <v>117000</v>
      </c>
      <c r="L275">
        <v>107622</v>
      </c>
      <c r="M275">
        <v>1121</v>
      </c>
    </row>
    <row r="276" spans="1:13" x14ac:dyDescent="0.3">
      <c r="A276" s="15" t="s">
        <v>20</v>
      </c>
      <c r="B276">
        <v>8600</v>
      </c>
      <c r="C276">
        <v>8656</v>
      </c>
      <c r="D276">
        <v>87</v>
      </c>
      <c r="J276" s="16" t="s">
        <v>14</v>
      </c>
      <c r="K276">
        <v>74700</v>
      </c>
      <c r="L276">
        <v>1557</v>
      </c>
      <c r="M276">
        <v>15</v>
      </c>
    </row>
    <row r="277" spans="1:13" x14ac:dyDescent="0.3">
      <c r="A277" s="15" t="s">
        <v>20</v>
      </c>
      <c r="B277">
        <v>29600</v>
      </c>
      <c r="C277">
        <v>77021</v>
      </c>
      <c r="D277">
        <v>1572</v>
      </c>
      <c r="J277" s="16" t="s">
        <v>14</v>
      </c>
      <c r="K277">
        <v>10000</v>
      </c>
      <c r="L277">
        <v>6100</v>
      </c>
      <c r="M277">
        <v>191</v>
      </c>
    </row>
    <row r="278" spans="1:13" x14ac:dyDescent="0.3">
      <c r="A278" s="15" t="s">
        <v>20</v>
      </c>
      <c r="B278">
        <v>110300</v>
      </c>
      <c r="C278">
        <v>197024</v>
      </c>
      <c r="D278">
        <v>2346</v>
      </c>
      <c r="J278" s="16" t="s">
        <v>14</v>
      </c>
      <c r="K278">
        <v>5300</v>
      </c>
      <c r="L278">
        <v>1592</v>
      </c>
      <c r="M278">
        <v>16</v>
      </c>
    </row>
    <row r="279" spans="1:13" x14ac:dyDescent="0.3">
      <c r="A279" s="15" t="s">
        <v>20</v>
      </c>
      <c r="B279">
        <v>5300</v>
      </c>
      <c r="C279">
        <v>11663</v>
      </c>
      <c r="D279">
        <v>115</v>
      </c>
      <c r="J279" s="16" t="s">
        <v>14</v>
      </c>
      <c r="K279">
        <v>3900</v>
      </c>
      <c r="L279">
        <v>504</v>
      </c>
      <c r="M279">
        <v>17</v>
      </c>
    </row>
    <row r="280" spans="1:13" x14ac:dyDescent="0.3">
      <c r="A280" s="15" t="s">
        <v>20</v>
      </c>
      <c r="B280">
        <v>9200</v>
      </c>
      <c r="C280">
        <v>9339</v>
      </c>
      <c r="D280">
        <v>85</v>
      </c>
      <c r="J280" s="16" t="s">
        <v>14</v>
      </c>
      <c r="K280">
        <v>6900</v>
      </c>
      <c r="L280">
        <v>2091</v>
      </c>
      <c r="M280">
        <v>34</v>
      </c>
    </row>
    <row r="281" spans="1:13" x14ac:dyDescent="0.3">
      <c r="A281" s="15" t="s">
        <v>20</v>
      </c>
      <c r="B281">
        <v>2400</v>
      </c>
      <c r="C281">
        <v>4596</v>
      </c>
      <c r="D281">
        <v>144</v>
      </c>
      <c r="J281" s="16" t="s">
        <v>14</v>
      </c>
      <c r="K281">
        <v>100</v>
      </c>
      <c r="L281">
        <v>1</v>
      </c>
      <c r="M281">
        <v>1</v>
      </c>
    </row>
    <row r="282" spans="1:13" x14ac:dyDescent="0.3">
      <c r="A282" s="15" t="s">
        <v>20</v>
      </c>
      <c r="B282">
        <v>56800</v>
      </c>
      <c r="C282">
        <v>173437</v>
      </c>
      <c r="D282">
        <v>2443</v>
      </c>
      <c r="J282" s="16" t="s">
        <v>14</v>
      </c>
      <c r="K282">
        <v>167500</v>
      </c>
      <c r="L282">
        <v>114615</v>
      </c>
      <c r="M282">
        <v>1274</v>
      </c>
    </row>
    <row r="283" spans="1:13" x14ac:dyDescent="0.3">
      <c r="A283" s="15" t="s">
        <v>20</v>
      </c>
      <c r="B283">
        <v>900</v>
      </c>
      <c r="C283">
        <v>6514</v>
      </c>
      <c r="D283">
        <v>64</v>
      </c>
      <c r="J283" s="16" t="s">
        <v>14</v>
      </c>
      <c r="K283">
        <v>48300</v>
      </c>
      <c r="L283">
        <v>16592</v>
      </c>
      <c r="M283">
        <v>210</v>
      </c>
    </row>
    <row r="284" spans="1:13" x14ac:dyDescent="0.3">
      <c r="A284" s="15" t="s">
        <v>20</v>
      </c>
      <c r="B284">
        <v>2500</v>
      </c>
      <c r="C284">
        <v>13684</v>
      </c>
      <c r="D284">
        <v>268</v>
      </c>
      <c r="J284" s="16" t="s">
        <v>14</v>
      </c>
      <c r="K284">
        <v>43800</v>
      </c>
      <c r="L284">
        <v>13653</v>
      </c>
      <c r="M284">
        <v>248</v>
      </c>
    </row>
    <row r="285" spans="1:13" x14ac:dyDescent="0.3">
      <c r="A285" s="15" t="s">
        <v>20</v>
      </c>
      <c r="B285">
        <v>3200</v>
      </c>
      <c r="C285">
        <v>13264</v>
      </c>
      <c r="D285">
        <v>195</v>
      </c>
      <c r="J285" s="16" t="s">
        <v>14</v>
      </c>
      <c r="K285">
        <v>97200</v>
      </c>
      <c r="L285">
        <v>55372</v>
      </c>
      <c r="M285">
        <v>513</v>
      </c>
    </row>
    <row r="286" spans="1:13" x14ac:dyDescent="0.3">
      <c r="A286" s="15" t="s">
        <v>20</v>
      </c>
      <c r="B286">
        <v>1300</v>
      </c>
      <c r="C286">
        <v>6889</v>
      </c>
      <c r="D286">
        <v>186</v>
      </c>
      <c r="J286" s="16" t="s">
        <v>14</v>
      </c>
      <c r="K286">
        <v>125600</v>
      </c>
      <c r="L286">
        <v>109106</v>
      </c>
      <c r="M286">
        <v>3410</v>
      </c>
    </row>
    <row r="287" spans="1:13" x14ac:dyDescent="0.3">
      <c r="A287" s="15" t="s">
        <v>20</v>
      </c>
      <c r="B287">
        <v>25500</v>
      </c>
      <c r="C287">
        <v>45983</v>
      </c>
      <c r="D287">
        <v>460</v>
      </c>
      <c r="J287" s="16" t="s">
        <v>14</v>
      </c>
      <c r="K287">
        <v>9400</v>
      </c>
      <c r="L287">
        <v>968</v>
      </c>
      <c r="M287">
        <v>10</v>
      </c>
    </row>
    <row r="288" spans="1:13" x14ac:dyDescent="0.3">
      <c r="A288" s="15" t="s">
        <v>20</v>
      </c>
      <c r="B288">
        <v>18000</v>
      </c>
      <c r="C288">
        <v>166874</v>
      </c>
      <c r="D288">
        <v>2528</v>
      </c>
      <c r="J288" s="16" t="s">
        <v>14</v>
      </c>
      <c r="K288">
        <v>110800</v>
      </c>
      <c r="L288">
        <v>72623</v>
      </c>
      <c r="M288">
        <v>2201</v>
      </c>
    </row>
    <row r="289" spans="1:13" x14ac:dyDescent="0.3">
      <c r="A289" s="15" t="s">
        <v>20</v>
      </c>
      <c r="B289">
        <v>172700</v>
      </c>
      <c r="C289">
        <v>193820</v>
      </c>
      <c r="D289">
        <v>3657</v>
      </c>
      <c r="J289" s="16" t="s">
        <v>14</v>
      </c>
      <c r="K289">
        <v>93800</v>
      </c>
      <c r="L289">
        <v>45987</v>
      </c>
      <c r="M289">
        <v>676</v>
      </c>
    </row>
    <row r="290" spans="1:13" x14ac:dyDescent="0.3">
      <c r="A290" s="15" t="s">
        <v>20</v>
      </c>
      <c r="B290">
        <v>7800</v>
      </c>
      <c r="C290">
        <v>9289</v>
      </c>
      <c r="D290">
        <v>131</v>
      </c>
      <c r="J290" s="16" t="s">
        <v>14</v>
      </c>
      <c r="K290">
        <v>108700</v>
      </c>
      <c r="L290">
        <v>87293</v>
      </c>
      <c r="M290">
        <v>831</v>
      </c>
    </row>
    <row r="291" spans="1:13" x14ac:dyDescent="0.3">
      <c r="A291" s="15" t="s">
        <v>20</v>
      </c>
      <c r="B291">
        <v>9100</v>
      </c>
      <c r="C291">
        <v>12678</v>
      </c>
      <c r="D291">
        <v>239</v>
      </c>
      <c r="J291" s="16" t="s">
        <v>14</v>
      </c>
      <c r="K291">
        <v>61200</v>
      </c>
      <c r="L291">
        <v>60994</v>
      </c>
      <c r="M291">
        <v>859</v>
      </c>
    </row>
    <row r="292" spans="1:13" x14ac:dyDescent="0.3">
      <c r="A292" s="15" t="s">
        <v>20</v>
      </c>
      <c r="B292">
        <v>5900</v>
      </c>
      <c r="C292">
        <v>6608</v>
      </c>
      <c r="D292">
        <v>78</v>
      </c>
      <c r="J292" s="16" t="s">
        <v>14</v>
      </c>
      <c r="K292">
        <v>9000</v>
      </c>
      <c r="L292">
        <v>3351</v>
      </c>
      <c r="M292">
        <v>45</v>
      </c>
    </row>
    <row r="293" spans="1:13" x14ac:dyDescent="0.3">
      <c r="A293" s="15" t="s">
        <v>20</v>
      </c>
      <c r="B293">
        <v>177700</v>
      </c>
      <c r="C293">
        <v>180802</v>
      </c>
      <c r="D293">
        <v>1773</v>
      </c>
      <c r="J293" s="16" t="s">
        <v>14</v>
      </c>
      <c r="K293">
        <v>2100</v>
      </c>
      <c r="L293">
        <v>540</v>
      </c>
      <c r="M293">
        <v>6</v>
      </c>
    </row>
    <row r="294" spans="1:13" x14ac:dyDescent="0.3">
      <c r="A294" s="15" t="s">
        <v>20</v>
      </c>
      <c r="B294">
        <v>800</v>
      </c>
      <c r="C294">
        <v>3406</v>
      </c>
      <c r="D294">
        <v>32</v>
      </c>
      <c r="J294" s="16" t="s">
        <v>14</v>
      </c>
      <c r="K294">
        <v>2000</v>
      </c>
      <c r="L294">
        <v>680</v>
      </c>
      <c r="M294">
        <v>7</v>
      </c>
    </row>
    <row r="295" spans="1:13" x14ac:dyDescent="0.3">
      <c r="A295" s="15" t="s">
        <v>20</v>
      </c>
      <c r="B295">
        <v>7600</v>
      </c>
      <c r="C295">
        <v>11061</v>
      </c>
      <c r="D295">
        <v>369</v>
      </c>
      <c r="J295" s="16" t="s">
        <v>14</v>
      </c>
      <c r="K295">
        <v>7100</v>
      </c>
      <c r="L295">
        <v>1022</v>
      </c>
      <c r="M295">
        <v>31</v>
      </c>
    </row>
    <row r="296" spans="1:13" x14ac:dyDescent="0.3">
      <c r="A296" s="15" t="s">
        <v>20</v>
      </c>
      <c r="B296">
        <v>900</v>
      </c>
      <c r="C296">
        <v>6303</v>
      </c>
      <c r="D296">
        <v>89</v>
      </c>
      <c r="J296" s="16" t="s">
        <v>14</v>
      </c>
      <c r="K296">
        <v>7800</v>
      </c>
      <c r="L296">
        <v>4275</v>
      </c>
      <c r="M296">
        <v>78</v>
      </c>
    </row>
    <row r="297" spans="1:13" x14ac:dyDescent="0.3">
      <c r="A297" s="15" t="s">
        <v>20</v>
      </c>
      <c r="B297">
        <v>8300</v>
      </c>
      <c r="C297">
        <v>12944</v>
      </c>
      <c r="D297">
        <v>147</v>
      </c>
      <c r="J297" s="16" t="s">
        <v>14</v>
      </c>
      <c r="K297">
        <v>84500</v>
      </c>
      <c r="L297">
        <v>73522</v>
      </c>
      <c r="M297">
        <v>1225</v>
      </c>
    </row>
    <row r="298" spans="1:13" x14ac:dyDescent="0.3">
      <c r="A298" s="15" t="s">
        <v>20</v>
      </c>
      <c r="B298">
        <v>1600</v>
      </c>
      <c r="C298">
        <v>8046</v>
      </c>
      <c r="D298">
        <v>126</v>
      </c>
      <c r="J298" s="16" t="s">
        <v>14</v>
      </c>
      <c r="K298">
        <v>100</v>
      </c>
      <c r="L298">
        <v>1</v>
      </c>
      <c r="M298">
        <v>1</v>
      </c>
    </row>
    <row r="299" spans="1:13" x14ac:dyDescent="0.3">
      <c r="A299" s="15" t="s">
        <v>20</v>
      </c>
      <c r="B299">
        <v>115600</v>
      </c>
      <c r="C299">
        <v>184086</v>
      </c>
      <c r="D299">
        <v>2218</v>
      </c>
      <c r="J299" s="16" t="s">
        <v>14</v>
      </c>
      <c r="K299">
        <v>9700</v>
      </c>
      <c r="L299">
        <v>4932</v>
      </c>
      <c r="M299">
        <v>67</v>
      </c>
    </row>
    <row r="300" spans="1:13" x14ac:dyDescent="0.3">
      <c r="A300" s="15" t="s">
        <v>20</v>
      </c>
      <c r="B300">
        <v>2600</v>
      </c>
      <c r="C300">
        <v>12533</v>
      </c>
      <c r="D300">
        <v>202</v>
      </c>
      <c r="J300" s="16" t="s">
        <v>14</v>
      </c>
      <c r="K300">
        <v>5200</v>
      </c>
      <c r="L300">
        <v>1583</v>
      </c>
      <c r="M300">
        <v>19</v>
      </c>
    </row>
    <row r="301" spans="1:13" x14ac:dyDescent="0.3">
      <c r="A301" s="15" t="s">
        <v>20</v>
      </c>
      <c r="B301">
        <v>9800</v>
      </c>
      <c r="C301">
        <v>14697</v>
      </c>
      <c r="D301">
        <v>140</v>
      </c>
      <c r="J301" s="16" t="s">
        <v>14</v>
      </c>
      <c r="K301">
        <v>140800</v>
      </c>
      <c r="L301">
        <v>88536</v>
      </c>
      <c r="M301">
        <v>2108</v>
      </c>
    </row>
    <row r="302" spans="1:13" x14ac:dyDescent="0.3">
      <c r="A302" s="15" t="s">
        <v>20</v>
      </c>
      <c r="B302">
        <v>84400</v>
      </c>
      <c r="C302">
        <v>98935</v>
      </c>
      <c r="D302">
        <v>1052</v>
      </c>
      <c r="J302" s="16" t="s">
        <v>14</v>
      </c>
      <c r="K302">
        <v>92500</v>
      </c>
      <c r="L302">
        <v>71320</v>
      </c>
      <c r="M302">
        <v>679</v>
      </c>
    </row>
    <row r="303" spans="1:13" x14ac:dyDescent="0.3">
      <c r="A303" s="15" t="s">
        <v>20</v>
      </c>
      <c r="B303">
        <v>5300</v>
      </c>
      <c r="C303">
        <v>14097</v>
      </c>
      <c r="D303">
        <v>247</v>
      </c>
      <c r="J303" s="16" t="s">
        <v>14</v>
      </c>
      <c r="K303">
        <v>3200</v>
      </c>
      <c r="L303">
        <v>2950</v>
      </c>
      <c r="M303">
        <v>36</v>
      </c>
    </row>
    <row r="304" spans="1:13" x14ac:dyDescent="0.3">
      <c r="A304" s="15" t="s">
        <v>20</v>
      </c>
      <c r="B304">
        <v>2800</v>
      </c>
      <c r="C304">
        <v>7742</v>
      </c>
      <c r="D304">
        <v>84</v>
      </c>
      <c r="J304" s="16" t="s">
        <v>14</v>
      </c>
      <c r="K304">
        <v>8900</v>
      </c>
      <c r="L304">
        <v>4509</v>
      </c>
      <c r="M304">
        <v>47</v>
      </c>
    </row>
    <row r="305" spans="1:13" x14ac:dyDescent="0.3">
      <c r="A305" s="15" t="s">
        <v>20</v>
      </c>
      <c r="B305">
        <v>4200</v>
      </c>
      <c r="C305">
        <v>6870</v>
      </c>
      <c r="D305">
        <v>88</v>
      </c>
      <c r="J305" s="16" t="s">
        <v>14</v>
      </c>
      <c r="K305">
        <v>7100</v>
      </c>
      <c r="L305">
        <v>4899</v>
      </c>
      <c r="M305">
        <v>70</v>
      </c>
    </row>
    <row r="306" spans="1:13" x14ac:dyDescent="0.3">
      <c r="A306" s="15" t="s">
        <v>20</v>
      </c>
      <c r="B306">
        <v>1300</v>
      </c>
      <c r="C306">
        <v>12597</v>
      </c>
      <c r="D306">
        <v>156</v>
      </c>
      <c r="J306" s="16" t="s">
        <v>14</v>
      </c>
      <c r="K306">
        <v>9600</v>
      </c>
      <c r="L306">
        <v>4929</v>
      </c>
      <c r="M306">
        <v>154</v>
      </c>
    </row>
    <row r="307" spans="1:13" x14ac:dyDescent="0.3">
      <c r="A307" s="15" t="s">
        <v>20</v>
      </c>
      <c r="B307">
        <v>66100</v>
      </c>
      <c r="C307">
        <v>179074</v>
      </c>
      <c r="D307">
        <v>2985</v>
      </c>
      <c r="J307" s="16" t="s">
        <v>14</v>
      </c>
      <c r="K307">
        <v>121600</v>
      </c>
      <c r="L307">
        <v>1424</v>
      </c>
      <c r="M307">
        <v>22</v>
      </c>
    </row>
    <row r="308" spans="1:13" x14ac:dyDescent="0.3">
      <c r="A308" s="15" t="s">
        <v>20</v>
      </c>
      <c r="B308">
        <v>29500</v>
      </c>
      <c r="C308">
        <v>83843</v>
      </c>
      <c r="D308">
        <v>762</v>
      </c>
      <c r="J308" s="16" t="s">
        <v>14</v>
      </c>
      <c r="K308">
        <v>86200</v>
      </c>
      <c r="L308">
        <v>77355</v>
      </c>
      <c r="M308">
        <v>1758</v>
      </c>
    </row>
    <row r="309" spans="1:13" x14ac:dyDescent="0.3">
      <c r="A309" s="15" t="s">
        <v>20</v>
      </c>
      <c r="B309">
        <v>9500</v>
      </c>
      <c r="C309">
        <v>14408</v>
      </c>
      <c r="D309">
        <v>554</v>
      </c>
      <c r="J309" s="16" t="s">
        <v>14</v>
      </c>
      <c r="K309">
        <v>8100</v>
      </c>
      <c r="L309">
        <v>6086</v>
      </c>
      <c r="M309">
        <v>94</v>
      </c>
    </row>
    <row r="310" spans="1:13" x14ac:dyDescent="0.3">
      <c r="A310" s="15" t="s">
        <v>20</v>
      </c>
      <c r="B310">
        <v>6300</v>
      </c>
      <c r="C310">
        <v>14089</v>
      </c>
      <c r="D310">
        <v>135</v>
      </c>
      <c r="J310" s="16" t="s">
        <v>14</v>
      </c>
      <c r="K310">
        <v>8800</v>
      </c>
      <c r="L310">
        <v>2703</v>
      </c>
      <c r="M310">
        <v>33</v>
      </c>
    </row>
    <row r="311" spans="1:13" x14ac:dyDescent="0.3">
      <c r="A311" s="15" t="s">
        <v>20</v>
      </c>
      <c r="B311">
        <v>5200</v>
      </c>
      <c r="C311">
        <v>12467</v>
      </c>
      <c r="D311">
        <v>122</v>
      </c>
      <c r="J311" s="16" t="s">
        <v>14</v>
      </c>
      <c r="K311">
        <v>100</v>
      </c>
      <c r="L311">
        <v>1</v>
      </c>
      <c r="M311">
        <v>1</v>
      </c>
    </row>
    <row r="312" spans="1:13" x14ac:dyDescent="0.3">
      <c r="A312" s="15" t="s">
        <v>20</v>
      </c>
      <c r="B312">
        <v>6000</v>
      </c>
      <c r="C312">
        <v>11960</v>
      </c>
      <c r="D312">
        <v>221</v>
      </c>
      <c r="J312" s="16" t="s">
        <v>14</v>
      </c>
      <c r="K312">
        <v>4900</v>
      </c>
      <c r="L312">
        <v>2505</v>
      </c>
      <c r="M312">
        <v>31</v>
      </c>
    </row>
    <row r="313" spans="1:13" x14ac:dyDescent="0.3">
      <c r="A313" s="15" t="s">
        <v>20</v>
      </c>
      <c r="B313">
        <v>5800</v>
      </c>
      <c r="C313">
        <v>7966</v>
      </c>
      <c r="D313">
        <v>126</v>
      </c>
      <c r="J313" s="16" t="s">
        <v>14</v>
      </c>
      <c r="K313">
        <v>4000</v>
      </c>
      <c r="L313">
        <v>2778</v>
      </c>
      <c r="M313">
        <v>35</v>
      </c>
    </row>
    <row r="314" spans="1:13" x14ac:dyDescent="0.3">
      <c r="A314" s="15" t="s">
        <v>20</v>
      </c>
      <c r="B314">
        <v>105300</v>
      </c>
      <c r="C314">
        <v>106321</v>
      </c>
      <c r="D314">
        <v>1022</v>
      </c>
      <c r="J314" s="16" t="s">
        <v>14</v>
      </c>
      <c r="K314">
        <v>7300</v>
      </c>
      <c r="L314">
        <v>2594</v>
      </c>
      <c r="M314">
        <v>63</v>
      </c>
    </row>
    <row r="315" spans="1:13" x14ac:dyDescent="0.3">
      <c r="A315" s="15" t="s">
        <v>20</v>
      </c>
      <c r="B315">
        <v>20000</v>
      </c>
      <c r="C315">
        <v>158832</v>
      </c>
      <c r="D315">
        <v>3177</v>
      </c>
      <c r="J315" s="16" t="s">
        <v>14</v>
      </c>
      <c r="K315">
        <v>161900</v>
      </c>
      <c r="L315">
        <v>38376</v>
      </c>
      <c r="M315">
        <v>526</v>
      </c>
    </row>
    <row r="316" spans="1:13" x14ac:dyDescent="0.3">
      <c r="A316" s="15" t="s">
        <v>20</v>
      </c>
      <c r="B316">
        <v>3000</v>
      </c>
      <c r="C316">
        <v>11091</v>
      </c>
      <c r="D316">
        <v>198</v>
      </c>
      <c r="J316" s="16" t="s">
        <v>14</v>
      </c>
      <c r="K316">
        <v>7700</v>
      </c>
      <c r="L316">
        <v>6920</v>
      </c>
      <c r="M316">
        <v>121</v>
      </c>
    </row>
    <row r="317" spans="1:13" x14ac:dyDescent="0.3">
      <c r="A317" s="15" t="s">
        <v>20</v>
      </c>
      <c r="B317">
        <v>3700</v>
      </c>
      <c r="C317">
        <v>5107</v>
      </c>
      <c r="D317">
        <v>85</v>
      </c>
      <c r="J317" s="16" t="s">
        <v>14</v>
      </c>
      <c r="K317">
        <v>7900</v>
      </c>
      <c r="L317">
        <v>5465</v>
      </c>
      <c r="M317">
        <v>67</v>
      </c>
    </row>
    <row r="318" spans="1:13" x14ac:dyDescent="0.3">
      <c r="A318" s="15" t="s">
        <v>20</v>
      </c>
      <c r="B318">
        <v>94900</v>
      </c>
      <c r="C318">
        <v>194166</v>
      </c>
      <c r="D318">
        <v>3596</v>
      </c>
      <c r="J318" s="16" t="s">
        <v>14</v>
      </c>
      <c r="K318">
        <v>8300</v>
      </c>
      <c r="L318">
        <v>2111</v>
      </c>
      <c r="M318">
        <v>57</v>
      </c>
    </row>
    <row r="319" spans="1:13" x14ac:dyDescent="0.3">
      <c r="A319" s="15" t="s">
        <v>20</v>
      </c>
      <c r="B319">
        <v>6800</v>
      </c>
      <c r="C319">
        <v>14865</v>
      </c>
      <c r="D319">
        <v>244</v>
      </c>
      <c r="J319" s="16" t="s">
        <v>14</v>
      </c>
      <c r="K319">
        <v>163600</v>
      </c>
      <c r="L319">
        <v>126628</v>
      </c>
      <c r="M319">
        <v>1229</v>
      </c>
    </row>
    <row r="320" spans="1:13" x14ac:dyDescent="0.3">
      <c r="A320" s="15" t="s">
        <v>20</v>
      </c>
      <c r="B320">
        <v>72400</v>
      </c>
      <c r="C320">
        <v>134688</v>
      </c>
      <c r="D320">
        <v>5180</v>
      </c>
      <c r="J320" s="16" t="s">
        <v>14</v>
      </c>
      <c r="K320">
        <v>2700</v>
      </c>
      <c r="L320">
        <v>1012</v>
      </c>
      <c r="M320">
        <v>12</v>
      </c>
    </row>
    <row r="321" spans="1:13" x14ac:dyDescent="0.3">
      <c r="A321" s="15" t="s">
        <v>20</v>
      </c>
      <c r="B321">
        <v>20100</v>
      </c>
      <c r="C321">
        <v>47705</v>
      </c>
      <c r="D321">
        <v>589</v>
      </c>
      <c r="J321" s="16" t="s">
        <v>14</v>
      </c>
      <c r="K321">
        <v>81300</v>
      </c>
      <c r="L321">
        <v>31665</v>
      </c>
      <c r="M321">
        <v>452</v>
      </c>
    </row>
    <row r="322" spans="1:13" x14ac:dyDescent="0.3">
      <c r="A322" s="15" t="s">
        <v>20</v>
      </c>
      <c r="B322">
        <v>31200</v>
      </c>
      <c r="C322">
        <v>95364</v>
      </c>
      <c r="D322">
        <v>2725</v>
      </c>
      <c r="J322" s="16" t="s">
        <v>14</v>
      </c>
      <c r="K322">
        <v>170800</v>
      </c>
      <c r="L322">
        <v>109374</v>
      </c>
      <c r="M322">
        <v>1886</v>
      </c>
    </row>
    <row r="323" spans="1:13" x14ac:dyDescent="0.3">
      <c r="A323" s="15" t="s">
        <v>20</v>
      </c>
      <c r="B323">
        <v>6700</v>
      </c>
      <c r="C323">
        <v>7496</v>
      </c>
      <c r="D323">
        <v>300</v>
      </c>
      <c r="J323" s="16" t="s">
        <v>14</v>
      </c>
      <c r="K323">
        <v>150600</v>
      </c>
      <c r="L323">
        <v>127745</v>
      </c>
      <c r="M323">
        <v>1825</v>
      </c>
    </row>
    <row r="324" spans="1:13" x14ac:dyDescent="0.3">
      <c r="A324" s="15" t="s">
        <v>20</v>
      </c>
      <c r="B324">
        <v>2700</v>
      </c>
      <c r="C324">
        <v>9967</v>
      </c>
      <c r="D324">
        <v>144</v>
      </c>
      <c r="J324" s="16" t="s">
        <v>14</v>
      </c>
      <c r="K324">
        <v>7800</v>
      </c>
      <c r="L324">
        <v>2289</v>
      </c>
      <c r="M324">
        <v>31</v>
      </c>
    </row>
    <row r="325" spans="1:13" x14ac:dyDescent="0.3">
      <c r="A325" s="15" t="s">
        <v>20</v>
      </c>
      <c r="B325">
        <v>6200</v>
      </c>
      <c r="C325">
        <v>6269</v>
      </c>
      <c r="D325">
        <v>87</v>
      </c>
      <c r="J325" s="16" t="s">
        <v>14</v>
      </c>
      <c r="K325">
        <v>159800</v>
      </c>
      <c r="L325">
        <v>11108</v>
      </c>
      <c r="M325">
        <v>107</v>
      </c>
    </row>
    <row r="326" spans="1:13" x14ac:dyDescent="0.3">
      <c r="A326" s="15" t="s">
        <v>20</v>
      </c>
      <c r="B326">
        <v>43800</v>
      </c>
      <c r="C326">
        <v>149578</v>
      </c>
      <c r="D326">
        <v>3116</v>
      </c>
      <c r="J326" s="16" t="s">
        <v>14</v>
      </c>
      <c r="K326">
        <v>8800</v>
      </c>
      <c r="L326">
        <v>2437</v>
      </c>
      <c r="M326">
        <v>27</v>
      </c>
    </row>
    <row r="327" spans="1:13" x14ac:dyDescent="0.3">
      <c r="A327" s="15" t="s">
        <v>20</v>
      </c>
      <c r="B327">
        <v>18900</v>
      </c>
      <c r="C327">
        <v>60934</v>
      </c>
      <c r="D327">
        <v>909</v>
      </c>
      <c r="J327" s="16" t="s">
        <v>14</v>
      </c>
      <c r="K327">
        <v>179100</v>
      </c>
      <c r="L327">
        <v>93991</v>
      </c>
      <c r="M327">
        <v>1221</v>
      </c>
    </row>
    <row r="328" spans="1:13" x14ac:dyDescent="0.3">
      <c r="A328" s="15" t="s">
        <v>20</v>
      </c>
      <c r="B328">
        <v>86400</v>
      </c>
      <c r="C328">
        <v>103255</v>
      </c>
      <c r="D328">
        <v>1613</v>
      </c>
      <c r="J328" s="16" t="s">
        <v>14</v>
      </c>
      <c r="K328">
        <v>100</v>
      </c>
      <c r="L328">
        <v>2</v>
      </c>
      <c r="M328">
        <v>1</v>
      </c>
    </row>
    <row r="329" spans="1:13" x14ac:dyDescent="0.3">
      <c r="A329" s="15" t="s">
        <v>20</v>
      </c>
      <c r="B329">
        <v>8900</v>
      </c>
      <c r="C329">
        <v>13065</v>
      </c>
      <c r="D329">
        <v>136</v>
      </c>
      <c r="J329" s="16" t="s">
        <v>14</v>
      </c>
      <c r="K329">
        <v>6500</v>
      </c>
      <c r="L329">
        <v>795</v>
      </c>
      <c r="M329">
        <v>16</v>
      </c>
    </row>
    <row r="330" spans="1:13" x14ac:dyDescent="0.3">
      <c r="A330" s="15" t="s">
        <v>20</v>
      </c>
      <c r="B330">
        <v>700</v>
      </c>
      <c r="C330">
        <v>6654</v>
      </c>
      <c r="D330">
        <v>130</v>
      </c>
      <c r="J330" s="16" t="s">
        <v>14</v>
      </c>
      <c r="K330">
        <v>9100</v>
      </c>
      <c r="L330">
        <v>1843</v>
      </c>
      <c r="M330">
        <v>41</v>
      </c>
    </row>
    <row r="331" spans="1:13" x14ac:dyDescent="0.3">
      <c r="A331" s="15" t="s">
        <v>20</v>
      </c>
      <c r="B331">
        <v>600</v>
      </c>
      <c r="C331">
        <v>6226</v>
      </c>
      <c r="D331">
        <v>102</v>
      </c>
      <c r="J331" s="16" t="s">
        <v>14</v>
      </c>
      <c r="K331">
        <v>70200</v>
      </c>
      <c r="L331">
        <v>35536</v>
      </c>
      <c r="M331">
        <v>523</v>
      </c>
    </row>
    <row r="332" spans="1:13" x14ac:dyDescent="0.3">
      <c r="A332" s="15" t="s">
        <v>20</v>
      </c>
      <c r="B332">
        <v>121600</v>
      </c>
      <c r="C332">
        <v>188288</v>
      </c>
      <c r="D332">
        <v>4006</v>
      </c>
      <c r="J332" s="16" t="s">
        <v>14</v>
      </c>
      <c r="K332">
        <v>6400</v>
      </c>
      <c r="L332">
        <v>3676</v>
      </c>
      <c r="M332">
        <v>141</v>
      </c>
    </row>
    <row r="333" spans="1:13" x14ac:dyDescent="0.3">
      <c r="A333" s="15" t="s">
        <v>20</v>
      </c>
      <c r="B333">
        <v>70300</v>
      </c>
      <c r="C333">
        <v>146595</v>
      </c>
      <c r="D333">
        <v>1629</v>
      </c>
      <c r="J333" s="16" t="s">
        <v>14</v>
      </c>
      <c r="K333">
        <v>3700</v>
      </c>
      <c r="L333">
        <v>1343</v>
      </c>
      <c r="M333">
        <v>52</v>
      </c>
    </row>
    <row r="334" spans="1:13" x14ac:dyDescent="0.3">
      <c r="A334" s="15" t="s">
        <v>20</v>
      </c>
      <c r="B334">
        <v>73800</v>
      </c>
      <c r="C334">
        <v>148779</v>
      </c>
      <c r="D334">
        <v>2188</v>
      </c>
      <c r="J334" s="16" t="s">
        <v>14</v>
      </c>
      <c r="K334">
        <v>35600</v>
      </c>
      <c r="L334">
        <v>20915</v>
      </c>
      <c r="M334">
        <v>225</v>
      </c>
    </row>
    <row r="335" spans="1:13" x14ac:dyDescent="0.3">
      <c r="A335" s="15" t="s">
        <v>20</v>
      </c>
      <c r="B335">
        <v>108500</v>
      </c>
      <c r="C335">
        <v>175868</v>
      </c>
      <c r="D335">
        <v>2409</v>
      </c>
      <c r="J335" s="16" t="s">
        <v>14</v>
      </c>
      <c r="K335">
        <v>160400</v>
      </c>
      <c r="L335">
        <v>1210</v>
      </c>
      <c r="M335">
        <v>38</v>
      </c>
    </row>
    <row r="336" spans="1:13" x14ac:dyDescent="0.3">
      <c r="A336" s="15" t="s">
        <v>20</v>
      </c>
      <c r="B336">
        <v>6300</v>
      </c>
      <c r="C336">
        <v>13018</v>
      </c>
      <c r="D336">
        <v>194</v>
      </c>
      <c r="J336" s="16" t="s">
        <v>14</v>
      </c>
      <c r="K336">
        <v>8700</v>
      </c>
      <c r="L336">
        <v>1577</v>
      </c>
      <c r="M336">
        <v>15</v>
      </c>
    </row>
    <row r="337" spans="1:13" x14ac:dyDescent="0.3">
      <c r="A337" s="15" t="s">
        <v>20</v>
      </c>
      <c r="B337">
        <v>71100</v>
      </c>
      <c r="C337">
        <v>91176</v>
      </c>
      <c r="D337">
        <v>1140</v>
      </c>
      <c r="J337" s="16" t="s">
        <v>14</v>
      </c>
      <c r="K337">
        <v>7200</v>
      </c>
      <c r="L337">
        <v>3301</v>
      </c>
      <c r="M337">
        <v>37</v>
      </c>
    </row>
    <row r="338" spans="1:13" x14ac:dyDescent="0.3">
      <c r="A338" s="15" t="s">
        <v>20</v>
      </c>
      <c r="B338">
        <v>5300</v>
      </c>
      <c r="C338">
        <v>6342</v>
      </c>
      <c r="D338">
        <v>102</v>
      </c>
      <c r="J338" s="16" t="s">
        <v>14</v>
      </c>
      <c r="K338">
        <v>7900</v>
      </c>
      <c r="L338">
        <v>5729</v>
      </c>
      <c r="M338">
        <v>112</v>
      </c>
    </row>
    <row r="339" spans="1:13" x14ac:dyDescent="0.3">
      <c r="A339" s="15" t="s">
        <v>20</v>
      </c>
      <c r="B339">
        <v>88700</v>
      </c>
      <c r="C339">
        <v>151438</v>
      </c>
      <c r="D339">
        <v>2857</v>
      </c>
      <c r="J339" s="16" t="s">
        <v>14</v>
      </c>
      <c r="K339">
        <v>103200</v>
      </c>
      <c r="L339">
        <v>1690</v>
      </c>
      <c r="M339">
        <v>21</v>
      </c>
    </row>
    <row r="340" spans="1:13" x14ac:dyDescent="0.3">
      <c r="A340" s="15" t="s">
        <v>20</v>
      </c>
      <c r="B340">
        <v>3300</v>
      </c>
      <c r="C340">
        <v>6178</v>
      </c>
      <c r="D340">
        <v>107</v>
      </c>
      <c r="J340" s="16" t="s">
        <v>14</v>
      </c>
      <c r="K340">
        <v>7800</v>
      </c>
      <c r="L340">
        <v>3839</v>
      </c>
      <c r="M340">
        <v>67</v>
      </c>
    </row>
    <row r="341" spans="1:13" x14ac:dyDescent="0.3">
      <c r="A341" s="15" t="s">
        <v>20</v>
      </c>
      <c r="B341">
        <v>3400</v>
      </c>
      <c r="C341">
        <v>6405</v>
      </c>
      <c r="D341">
        <v>160</v>
      </c>
      <c r="J341" s="16" t="s">
        <v>14</v>
      </c>
      <c r="K341">
        <v>43000</v>
      </c>
      <c r="L341">
        <v>5615</v>
      </c>
      <c r="M341">
        <v>78</v>
      </c>
    </row>
    <row r="342" spans="1:13" x14ac:dyDescent="0.3">
      <c r="A342" s="15" t="s">
        <v>20</v>
      </c>
      <c r="B342">
        <v>137600</v>
      </c>
      <c r="C342">
        <v>180667</v>
      </c>
      <c r="D342">
        <v>2230</v>
      </c>
      <c r="J342" s="16" t="s">
        <v>14</v>
      </c>
      <c r="K342">
        <v>9600</v>
      </c>
      <c r="L342">
        <v>6205</v>
      </c>
      <c r="M342">
        <v>67</v>
      </c>
    </row>
    <row r="343" spans="1:13" x14ac:dyDescent="0.3">
      <c r="A343" s="15" t="s">
        <v>20</v>
      </c>
      <c r="B343">
        <v>3900</v>
      </c>
      <c r="C343">
        <v>11075</v>
      </c>
      <c r="D343">
        <v>316</v>
      </c>
      <c r="J343" s="16" t="s">
        <v>14</v>
      </c>
      <c r="K343">
        <v>10000</v>
      </c>
      <c r="L343">
        <v>8142</v>
      </c>
      <c r="M343">
        <v>263</v>
      </c>
    </row>
    <row r="344" spans="1:13" x14ac:dyDescent="0.3">
      <c r="A344" s="15" t="s">
        <v>20</v>
      </c>
      <c r="B344">
        <v>10000</v>
      </c>
      <c r="C344">
        <v>12042</v>
      </c>
      <c r="D344">
        <v>117</v>
      </c>
      <c r="J344" s="16" t="s">
        <v>14</v>
      </c>
      <c r="K344">
        <v>172000</v>
      </c>
      <c r="L344">
        <v>55805</v>
      </c>
      <c r="M344">
        <v>1691</v>
      </c>
    </row>
    <row r="345" spans="1:13" x14ac:dyDescent="0.3">
      <c r="A345" s="15" t="s">
        <v>20</v>
      </c>
      <c r="B345">
        <v>42800</v>
      </c>
      <c r="C345">
        <v>179356</v>
      </c>
      <c r="D345">
        <v>6406</v>
      </c>
      <c r="J345" s="16" t="s">
        <v>14</v>
      </c>
      <c r="K345">
        <v>153700</v>
      </c>
      <c r="L345">
        <v>15238</v>
      </c>
      <c r="M345">
        <v>181</v>
      </c>
    </row>
    <row r="346" spans="1:13" x14ac:dyDescent="0.3">
      <c r="A346" s="15" t="s">
        <v>20</v>
      </c>
      <c r="B346">
        <v>6200</v>
      </c>
      <c r="C346">
        <v>8645</v>
      </c>
      <c r="D346">
        <v>192</v>
      </c>
      <c r="J346" s="16" t="s">
        <v>14</v>
      </c>
      <c r="K346">
        <v>3600</v>
      </c>
      <c r="L346">
        <v>961</v>
      </c>
      <c r="M346">
        <v>13</v>
      </c>
    </row>
    <row r="347" spans="1:13" x14ac:dyDescent="0.3">
      <c r="A347" s="15" t="s">
        <v>20</v>
      </c>
      <c r="B347">
        <v>1100</v>
      </c>
      <c r="C347">
        <v>1914</v>
      </c>
      <c r="D347">
        <v>26</v>
      </c>
      <c r="J347" s="16" t="s">
        <v>14</v>
      </c>
      <c r="K347">
        <v>100</v>
      </c>
      <c r="L347">
        <v>5</v>
      </c>
      <c r="M347">
        <v>1</v>
      </c>
    </row>
    <row r="348" spans="1:13" x14ac:dyDescent="0.3">
      <c r="A348" s="15" t="s">
        <v>20</v>
      </c>
      <c r="B348">
        <v>26500</v>
      </c>
      <c r="C348">
        <v>41205</v>
      </c>
      <c r="D348">
        <v>723</v>
      </c>
      <c r="J348" s="16" t="s">
        <v>14</v>
      </c>
      <c r="K348">
        <v>3300</v>
      </c>
      <c r="L348">
        <v>1980</v>
      </c>
      <c r="M348">
        <v>21</v>
      </c>
    </row>
    <row r="349" spans="1:13" x14ac:dyDescent="0.3">
      <c r="A349" s="15" t="s">
        <v>20</v>
      </c>
      <c r="B349">
        <v>8500</v>
      </c>
      <c r="C349">
        <v>14488</v>
      </c>
      <c r="D349">
        <v>170</v>
      </c>
      <c r="J349" s="16" t="s">
        <v>14</v>
      </c>
      <c r="K349">
        <v>187600</v>
      </c>
      <c r="L349">
        <v>35698</v>
      </c>
      <c r="M349">
        <v>830</v>
      </c>
    </row>
    <row r="350" spans="1:13" x14ac:dyDescent="0.3">
      <c r="A350" s="15" t="s">
        <v>20</v>
      </c>
      <c r="B350">
        <v>6400</v>
      </c>
      <c r="C350">
        <v>12129</v>
      </c>
      <c r="D350">
        <v>238</v>
      </c>
      <c r="J350" s="16" t="s">
        <v>14</v>
      </c>
      <c r="K350">
        <v>145000</v>
      </c>
      <c r="L350">
        <v>6631</v>
      </c>
      <c r="M350">
        <v>130</v>
      </c>
    </row>
    <row r="351" spans="1:13" x14ac:dyDescent="0.3">
      <c r="A351" s="15" t="s">
        <v>20</v>
      </c>
      <c r="B351">
        <v>1400</v>
      </c>
      <c r="C351">
        <v>3496</v>
      </c>
      <c r="D351">
        <v>55</v>
      </c>
      <c r="J351" s="16" t="s">
        <v>14</v>
      </c>
      <c r="K351">
        <v>5500</v>
      </c>
      <c r="L351">
        <v>4678</v>
      </c>
      <c r="M351">
        <v>55</v>
      </c>
    </row>
    <row r="352" spans="1:13" x14ac:dyDescent="0.3">
      <c r="A352" s="15" t="s">
        <v>20</v>
      </c>
      <c r="B352">
        <v>4300</v>
      </c>
      <c r="C352">
        <v>11525</v>
      </c>
      <c r="D352">
        <v>128</v>
      </c>
      <c r="J352" s="16" t="s">
        <v>14</v>
      </c>
      <c r="K352">
        <v>5900</v>
      </c>
      <c r="L352">
        <v>4997</v>
      </c>
      <c r="M352">
        <v>114</v>
      </c>
    </row>
    <row r="353" spans="1:13" x14ac:dyDescent="0.3">
      <c r="A353" s="15" t="s">
        <v>20</v>
      </c>
      <c r="B353">
        <v>25600</v>
      </c>
      <c r="C353">
        <v>158669</v>
      </c>
      <c r="D353">
        <v>2144</v>
      </c>
      <c r="J353" s="16" t="s">
        <v>14</v>
      </c>
      <c r="K353">
        <v>94900</v>
      </c>
      <c r="L353">
        <v>57659</v>
      </c>
      <c r="M353">
        <v>594</v>
      </c>
    </row>
    <row r="354" spans="1:13" x14ac:dyDescent="0.3">
      <c r="A354" s="15" t="s">
        <v>20</v>
      </c>
      <c r="B354">
        <v>94300</v>
      </c>
      <c r="C354">
        <v>150806</v>
      </c>
      <c r="D354">
        <v>2693</v>
      </c>
      <c r="J354" s="16" t="s">
        <v>14</v>
      </c>
      <c r="K354">
        <v>5100</v>
      </c>
      <c r="L354">
        <v>1414</v>
      </c>
      <c r="M354">
        <v>24</v>
      </c>
    </row>
    <row r="355" spans="1:13" x14ac:dyDescent="0.3">
      <c r="A355" s="15" t="s">
        <v>20</v>
      </c>
      <c r="B355">
        <v>5100</v>
      </c>
      <c r="C355">
        <v>14249</v>
      </c>
      <c r="D355">
        <v>432</v>
      </c>
      <c r="J355" s="16" t="s">
        <v>14</v>
      </c>
      <c r="K355">
        <v>121100</v>
      </c>
      <c r="L355">
        <v>26176</v>
      </c>
      <c r="M355">
        <v>252</v>
      </c>
    </row>
    <row r="356" spans="1:13" x14ac:dyDescent="0.3">
      <c r="A356" s="15" t="s">
        <v>20</v>
      </c>
      <c r="B356">
        <v>6400</v>
      </c>
      <c r="C356">
        <v>13205</v>
      </c>
      <c r="D356">
        <v>189</v>
      </c>
      <c r="J356" s="16" t="s">
        <v>14</v>
      </c>
      <c r="K356">
        <v>7000</v>
      </c>
      <c r="L356">
        <v>5177</v>
      </c>
      <c r="M356">
        <v>67</v>
      </c>
    </row>
    <row r="357" spans="1:13" x14ac:dyDescent="0.3">
      <c r="A357" s="15" t="s">
        <v>20</v>
      </c>
      <c r="B357">
        <v>1600</v>
      </c>
      <c r="C357">
        <v>11108</v>
      </c>
      <c r="D357">
        <v>154</v>
      </c>
      <c r="J357" s="16" t="s">
        <v>14</v>
      </c>
      <c r="K357">
        <v>195200</v>
      </c>
      <c r="L357">
        <v>78630</v>
      </c>
      <c r="M357">
        <v>742</v>
      </c>
    </row>
    <row r="358" spans="1:13" x14ac:dyDescent="0.3">
      <c r="A358" s="15" t="s">
        <v>20</v>
      </c>
      <c r="B358">
        <v>1900</v>
      </c>
      <c r="C358">
        <v>2884</v>
      </c>
      <c r="D358">
        <v>96</v>
      </c>
      <c r="J358" s="16" t="s">
        <v>14</v>
      </c>
      <c r="K358">
        <v>7200</v>
      </c>
      <c r="L358">
        <v>6115</v>
      </c>
      <c r="M358">
        <v>75</v>
      </c>
    </row>
    <row r="359" spans="1:13" x14ac:dyDescent="0.3">
      <c r="A359" s="15" t="s">
        <v>20</v>
      </c>
      <c r="B359">
        <v>59200</v>
      </c>
      <c r="C359">
        <v>183756</v>
      </c>
      <c r="D359">
        <v>3063</v>
      </c>
      <c r="J359" s="16" t="s">
        <v>14</v>
      </c>
      <c r="K359">
        <v>170600</v>
      </c>
      <c r="L359">
        <v>114523</v>
      </c>
      <c r="M359">
        <v>4405</v>
      </c>
    </row>
    <row r="360" spans="1:13" x14ac:dyDescent="0.3">
      <c r="A360" s="15" t="s">
        <v>20</v>
      </c>
      <c r="B360">
        <v>139000</v>
      </c>
      <c r="C360">
        <v>158590</v>
      </c>
      <c r="D360">
        <v>2266</v>
      </c>
      <c r="J360" s="16" t="s">
        <v>14</v>
      </c>
      <c r="K360">
        <v>7800</v>
      </c>
      <c r="L360">
        <v>3144</v>
      </c>
      <c r="M360">
        <v>92</v>
      </c>
    </row>
    <row r="361" spans="1:13" x14ac:dyDescent="0.3">
      <c r="A361" s="15" t="s">
        <v>20</v>
      </c>
      <c r="B361">
        <v>9400</v>
      </c>
      <c r="C361">
        <v>11277</v>
      </c>
      <c r="D361">
        <v>194</v>
      </c>
      <c r="J361" s="16" t="s">
        <v>14</v>
      </c>
      <c r="K361">
        <v>9400</v>
      </c>
      <c r="L361">
        <v>4899</v>
      </c>
      <c r="M361">
        <v>64</v>
      </c>
    </row>
    <row r="362" spans="1:13" x14ac:dyDescent="0.3">
      <c r="A362" s="15" t="s">
        <v>20</v>
      </c>
      <c r="B362">
        <v>9200</v>
      </c>
      <c r="C362">
        <v>13382</v>
      </c>
      <c r="D362">
        <v>129</v>
      </c>
      <c r="J362" s="16" t="s">
        <v>14</v>
      </c>
      <c r="K362">
        <v>7800</v>
      </c>
      <c r="L362">
        <v>6839</v>
      </c>
      <c r="M362">
        <v>64</v>
      </c>
    </row>
    <row r="363" spans="1:13" x14ac:dyDescent="0.3">
      <c r="A363" s="15" t="s">
        <v>20</v>
      </c>
      <c r="B363">
        <v>14900</v>
      </c>
      <c r="C363">
        <v>32986</v>
      </c>
      <c r="D363">
        <v>375</v>
      </c>
      <c r="J363" s="16" t="s">
        <v>14</v>
      </c>
      <c r="K363">
        <v>141100</v>
      </c>
      <c r="L363">
        <v>74073</v>
      </c>
      <c r="M363">
        <v>842</v>
      </c>
    </row>
    <row r="364" spans="1:13" x14ac:dyDescent="0.3">
      <c r="A364" s="15" t="s">
        <v>20</v>
      </c>
      <c r="B364">
        <v>10000</v>
      </c>
      <c r="C364">
        <v>12684</v>
      </c>
      <c r="D364">
        <v>409</v>
      </c>
      <c r="J364" s="16" t="s">
        <v>14</v>
      </c>
      <c r="K364">
        <v>6600</v>
      </c>
      <c r="L364">
        <v>4814</v>
      </c>
      <c r="M364">
        <v>112</v>
      </c>
    </row>
    <row r="365" spans="1:13" x14ac:dyDescent="0.3">
      <c r="A365" s="15" t="s">
        <v>20</v>
      </c>
      <c r="B365">
        <v>600</v>
      </c>
      <c r="C365">
        <v>14033</v>
      </c>
      <c r="D365">
        <v>234</v>
      </c>
      <c r="J365" s="16" t="s">
        <v>14</v>
      </c>
      <c r="K365">
        <v>66600</v>
      </c>
      <c r="L365">
        <v>37823</v>
      </c>
      <c r="M365">
        <v>374</v>
      </c>
    </row>
    <row r="366" spans="1:13" x14ac:dyDescent="0.3">
      <c r="A366" s="15" t="s">
        <v>20</v>
      </c>
      <c r="B366">
        <v>35000</v>
      </c>
      <c r="C366">
        <v>177936</v>
      </c>
      <c r="D366">
        <v>3016</v>
      </c>
    </row>
    <row r="367" spans="1:13" x14ac:dyDescent="0.3">
      <c r="A367" s="15" t="s">
        <v>20</v>
      </c>
      <c r="B367">
        <v>6900</v>
      </c>
      <c r="C367">
        <v>13212</v>
      </c>
      <c r="D367">
        <v>264</v>
      </c>
    </row>
    <row r="368" spans="1:13" x14ac:dyDescent="0.3">
      <c r="A368" s="15" t="s">
        <v>20</v>
      </c>
      <c r="B368">
        <v>5100</v>
      </c>
      <c r="C368">
        <v>12219</v>
      </c>
      <c r="D368">
        <v>272</v>
      </c>
    </row>
    <row r="369" spans="1:4" x14ac:dyDescent="0.3">
      <c r="A369" s="15" t="s">
        <v>20</v>
      </c>
      <c r="B369">
        <v>6900</v>
      </c>
      <c r="C369">
        <v>12155</v>
      </c>
      <c r="D369">
        <v>419</v>
      </c>
    </row>
    <row r="370" spans="1:4" x14ac:dyDescent="0.3">
      <c r="A370" s="15" t="s">
        <v>20</v>
      </c>
      <c r="B370">
        <v>48800</v>
      </c>
      <c r="C370">
        <v>175020</v>
      </c>
      <c r="D370">
        <v>1621</v>
      </c>
    </row>
    <row r="371" spans="1:4" x14ac:dyDescent="0.3">
      <c r="A371" s="15" t="s">
        <v>20</v>
      </c>
      <c r="B371">
        <v>16200</v>
      </c>
      <c r="C371">
        <v>75955</v>
      </c>
      <c r="D371">
        <v>1101</v>
      </c>
    </row>
    <row r="372" spans="1:4" x14ac:dyDescent="0.3">
      <c r="A372" s="15" t="s">
        <v>20</v>
      </c>
      <c r="B372">
        <v>97600</v>
      </c>
      <c r="C372">
        <v>119127</v>
      </c>
      <c r="D372">
        <v>1073</v>
      </c>
    </row>
    <row r="373" spans="1:4" x14ac:dyDescent="0.3">
      <c r="A373" s="15" t="s">
        <v>20</v>
      </c>
      <c r="B373">
        <v>9700</v>
      </c>
      <c r="C373">
        <v>11929</v>
      </c>
      <c r="D373">
        <v>331</v>
      </c>
    </row>
    <row r="374" spans="1:4" x14ac:dyDescent="0.3">
      <c r="A374" s="15" t="s">
        <v>20</v>
      </c>
      <c r="B374">
        <v>62300</v>
      </c>
      <c r="C374">
        <v>118214</v>
      </c>
      <c r="D374">
        <v>1170</v>
      </c>
    </row>
    <row r="375" spans="1:4" x14ac:dyDescent="0.3">
      <c r="A375" s="15" t="s">
        <v>20</v>
      </c>
      <c r="B375">
        <v>1400</v>
      </c>
      <c r="C375">
        <v>14511</v>
      </c>
      <c r="D375">
        <v>363</v>
      </c>
    </row>
    <row r="376" spans="1:4" x14ac:dyDescent="0.3">
      <c r="A376" s="15" t="s">
        <v>20</v>
      </c>
      <c r="B376">
        <v>5400</v>
      </c>
      <c r="C376">
        <v>8109</v>
      </c>
      <c r="D376">
        <v>103</v>
      </c>
    </row>
    <row r="377" spans="1:4" x14ac:dyDescent="0.3">
      <c r="A377" s="15" t="s">
        <v>20</v>
      </c>
      <c r="B377">
        <v>2300</v>
      </c>
      <c r="C377">
        <v>8244</v>
      </c>
      <c r="D377">
        <v>147</v>
      </c>
    </row>
    <row r="378" spans="1:4" x14ac:dyDescent="0.3">
      <c r="A378" s="15" t="s">
        <v>20</v>
      </c>
      <c r="B378">
        <v>1400</v>
      </c>
      <c r="C378">
        <v>7600</v>
      </c>
      <c r="D378">
        <v>110</v>
      </c>
    </row>
    <row r="379" spans="1:4" x14ac:dyDescent="0.3">
      <c r="A379" s="15" t="s">
        <v>20</v>
      </c>
      <c r="B379">
        <v>7500</v>
      </c>
      <c r="C379">
        <v>14381</v>
      </c>
      <c r="D379">
        <v>134</v>
      </c>
    </row>
    <row r="380" spans="1:4" x14ac:dyDescent="0.3">
      <c r="A380" s="15" t="s">
        <v>20</v>
      </c>
      <c r="B380">
        <v>1500</v>
      </c>
      <c r="C380">
        <v>13980</v>
      </c>
      <c r="D380">
        <v>269</v>
      </c>
    </row>
    <row r="381" spans="1:4" x14ac:dyDescent="0.3">
      <c r="A381" s="15" t="s">
        <v>20</v>
      </c>
      <c r="B381">
        <v>2900</v>
      </c>
      <c r="C381">
        <v>12449</v>
      </c>
      <c r="D381">
        <v>175</v>
      </c>
    </row>
    <row r="382" spans="1:4" x14ac:dyDescent="0.3">
      <c r="A382" s="15" t="s">
        <v>20</v>
      </c>
      <c r="B382">
        <v>7300</v>
      </c>
      <c r="C382">
        <v>7348</v>
      </c>
      <c r="D382">
        <v>69</v>
      </c>
    </row>
    <row r="383" spans="1:4" x14ac:dyDescent="0.3">
      <c r="A383" s="15" t="s">
        <v>20</v>
      </c>
      <c r="B383">
        <v>3600</v>
      </c>
      <c r="C383">
        <v>8158</v>
      </c>
      <c r="D383">
        <v>190</v>
      </c>
    </row>
    <row r="384" spans="1:4" x14ac:dyDescent="0.3">
      <c r="A384" s="15" t="s">
        <v>20</v>
      </c>
      <c r="B384">
        <v>5000</v>
      </c>
      <c r="C384">
        <v>7119</v>
      </c>
      <c r="D384">
        <v>237</v>
      </c>
    </row>
    <row r="385" spans="1:4" x14ac:dyDescent="0.3">
      <c r="A385" s="15" t="s">
        <v>20</v>
      </c>
      <c r="B385">
        <v>9200</v>
      </c>
      <c r="C385">
        <v>12322</v>
      </c>
      <c r="D385">
        <v>196</v>
      </c>
    </row>
    <row r="386" spans="1:4" x14ac:dyDescent="0.3">
      <c r="A386" s="15" t="s">
        <v>20</v>
      </c>
      <c r="B386">
        <v>128900</v>
      </c>
      <c r="C386">
        <v>196960</v>
      </c>
      <c r="D386">
        <v>7295</v>
      </c>
    </row>
    <row r="387" spans="1:4" x14ac:dyDescent="0.3">
      <c r="A387" s="15" t="s">
        <v>20</v>
      </c>
      <c r="B387">
        <v>42100</v>
      </c>
      <c r="C387">
        <v>188057</v>
      </c>
      <c r="D387">
        <v>2893</v>
      </c>
    </row>
    <row r="388" spans="1:4" x14ac:dyDescent="0.3">
      <c r="A388" s="15" t="s">
        <v>20</v>
      </c>
      <c r="B388">
        <v>52000</v>
      </c>
      <c r="C388">
        <v>91014</v>
      </c>
      <c r="D388">
        <v>820</v>
      </c>
    </row>
    <row r="389" spans="1:4" x14ac:dyDescent="0.3">
      <c r="A389" s="15" t="s">
        <v>20</v>
      </c>
      <c r="B389">
        <v>63400</v>
      </c>
      <c r="C389">
        <v>197728</v>
      </c>
      <c r="D389">
        <v>2038</v>
      </c>
    </row>
    <row r="390" spans="1:4" x14ac:dyDescent="0.3">
      <c r="A390" s="15" t="s">
        <v>20</v>
      </c>
      <c r="B390">
        <v>8700</v>
      </c>
      <c r="C390">
        <v>10682</v>
      </c>
      <c r="D390">
        <v>116</v>
      </c>
    </row>
    <row r="391" spans="1:4" x14ac:dyDescent="0.3">
      <c r="A391" s="15" t="s">
        <v>20</v>
      </c>
      <c r="B391">
        <v>108400</v>
      </c>
      <c r="C391">
        <v>138586</v>
      </c>
      <c r="D391">
        <v>1345</v>
      </c>
    </row>
    <row r="392" spans="1:4" x14ac:dyDescent="0.3">
      <c r="A392" s="15" t="s">
        <v>20</v>
      </c>
      <c r="B392">
        <v>7300</v>
      </c>
      <c r="C392">
        <v>11579</v>
      </c>
      <c r="D392">
        <v>168</v>
      </c>
    </row>
    <row r="393" spans="1:4" x14ac:dyDescent="0.3">
      <c r="A393" s="15" t="s">
        <v>20</v>
      </c>
      <c r="B393">
        <v>1700</v>
      </c>
      <c r="C393">
        <v>12020</v>
      </c>
      <c r="D393">
        <v>137</v>
      </c>
    </row>
    <row r="394" spans="1:4" x14ac:dyDescent="0.3">
      <c r="A394" s="15" t="s">
        <v>20</v>
      </c>
      <c r="B394">
        <v>9800</v>
      </c>
      <c r="C394">
        <v>13954</v>
      </c>
      <c r="D394">
        <v>186</v>
      </c>
    </row>
    <row r="395" spans="1:4" x14ac:dyDescent="0.3">
      <c r="A395" s="15" t="s">
        <v>20</v>
      </c>
      <c r="B395">
        <v>4300</v>
      </c>
      <c r="C395">
        <v>6358</v>
      </c>
      <c r="D395">
        <v>125</v>
      </c>
    </row>
    <row r="396" spans="1:4" x14ac:dyDescent="0.3">
      <c r="A396" s="15" t="s">
        <v>20</v>
      </c>
      <c r="B396">
        <v>800</v>
      </c>
      <c r="C396">
        <v>14725</v>
      </c>
      <c r="D396">
        <v>202</v>
      </c>
    </row>
    <row r="397" spans="1:4" x14ac:dyDescent="0.3">
      <c r="A397" s="15" t="s">
        <v>20</v>
      </c>
      <c r="B397">
        <v>6900</v>
      </c>
      <c r="C397">
        <v>11174</v>
      </c>
      <c r="D397">
        <v>103</v>
      </c>
    </row>
    <row r="398" spans="1:4" x14ac:dyDescent="0.3">
      <c r="A398" s="15" t="s">
        <v>20</v>
      </c>
      <c r="B398">
        <v>38500</v>
      </c>
      <c r="C398">
        <v>182036</v>
      </c>
      <c r="D398">
        <v>1785</v>
      </c>
    </row>
    <row r="399" spans="1:4" x14ac:dyDescent="0.3">
      <c r="A399" s="15" t="s">
        <v>20</v>
      </c>
      <c r="B399">
        <v>2000</v>
      </c>
      <c r="C399">
        <v>10353</v>
      </c>
      <c r="D399">
        <v>157</v>
      </c>
    </row>
    <row r="400" spans="1:4" x14ac:dyDescent="0.3">
      <c r="A400" s="15" t="s">
        <v>20</v>
      </c>
      <c r="B400">
        <v>5600</v>
      </c>
      <c r="C400">
        <v>13868</v>
      </c>
      <c r="D400">
        <v>555</v>
      </c>
    </row>
    <row r="401" spans="1:4" x14ac:dyDescent="0.3">
      <c r="A401" s="15" t="s">
        <v>20</v>
      </c>
      <c r="B401">
        <v>8300</v>
      </c>
      <c r="C401">
        <v>8317</v>
      </c>
      <c r="D401">
        <v>297</v>
      </c>
    </row>
    <row r="402" spans="1:4" x14ac:dyDescent="0.3">
      <c r="A402" s="15" t="s">
        <v>20</v>
      </c>
      <c r="B402">
        <v>6900</v>
      </c>
      <c r="C402">
        <v>10557</v>
      </c>
      <c r="D402">
        <v>123</v>
      </c>
    </row>
    <row r="403" spans="1:4" x14ac:dyDescent="0.3">
      <c r="A403" s="15" t="s">
        <v>20</v>
      </c>
      <c r="B403">
        <v>48500</v>
      </c>
      <c r="C403">
        <v>75906</v>
      </c>
      <c r="D403">
        <v>3036</v>
      </c>
    </row>
    <row r="404" spans="1:4" x14ac:dyDescent="0.3">
      <c r="A404" s="15" t="s">
        <v>20</v>
      </c>
      <c r="B404">
        <v>4900</v>
      </c>
      <c r="C404">
        <v>13250</v>
      </c>
      <c r="D404">
        <v>144</v>
      </c>
    </row>
    <row r="405" spans="1:4" x14ac:dyDescent="0.3">
      <c r="A405" s="15" t="s">
        <v>20</v>
      </c>
      <c r="B405">
        <v>8400</v>
      </c>
      <c r="C405">
        <v>11261</v>
      </c>
      <c r="D405">
        <v>121</v>
      </c>
    </row>
    <row r="406" spans="1:4" x14ac:dyDescent="0.3">
      <c r="A406" s="15" t="s">
        <v>20</v>
      </c>
      <c r="B406">
        <v>8900</v>
      </c>
      <c r="C406">
        <v>14685</v>
      </c>
      <c r="D406">
        <v>181</v>
      </c>
    </row>
    <row r="407" spans="1:4" x14ac:dyDescent="0.3">
      <c r="A407" s="15" t="s">
        <v>20</v>
      </c>
      <c r="B407">
        <v>5600</v>
      </c>
      <c r="C407">
        <v>10397</v>
      </c>
      <c r="D407">
        <v>122</v>
      </c>
    </row>
    <row r="408" spans="1:4" x14ac:dyDescent="0.3">
      <c r="A408" s="15" t="s">
        <v>20</v>
      </c>
      <c r="B408">
        <v>28800</v>
      </c>
      <c r="C408">
        <v>118847</v>
      </c>
      <c r="D408">
        <v>1071</v>
      </c>
    </row>
    <row r="409" spans="1:4" x14ac:dyDescent="0.3">
      <c r="A409" s="15" t="s">
        <v>20</v>
      </c>
      <c r="B409">
        <v>15800</v>
      </c>
      <c r="C409">
        <v>83267</v>
      </c>
      <c r="D409">
        <v>980</v>
      </c>
    </row>
    <row r="410" spans="1:4" x14ac:dyDescent="0.3">
      <c r="A410" s="15" t="s">
        <v>20</v>
      </c>
      <c r="B410">
        <v>4200</v>
      </c>
      <c r="C410">
        <v>13404</v>
      </c>
      <c r="D410">
        <v>536</v>
      </c>
    </row>
    <row r="411" spans="1:4" x14ac:dyDescent="0.3">
      <c r="A411" s="15" t="s">
        <v>20</v>
      </c>
      <c r="B411">
        <v>37100</v>
      </c>
      <c r="C411">
        <v>131404</v>
      </c>
      <c r="D411">
        <v>1991</v>
      </c>
    </row>
    <row r="412" spans="1:4" x14ac:dyDescent="0.3">
      <c r="A412" s="15" t="s">
        <v>20</v>
      </c>
      <c r="B412">
        <v>3700</v>
      </c>
      <c r="C412">
        <v>5028</v>
      </c>
      <c r="D412">
        <v>180</v>
      </c>
    </row>
    <row r="413" spans="1:4" x14ac:dyDescent="0.3">
      <c r="A413" s="15" t="s">
        <v>20</v>
      </c>
      <c r="B413">
        <v>1200</v>
      </c>
      <c r="C413">
        <v>14150</v>
      </c>
      <c r="D413">
        <v>130</v>
      </c>
    </row>
    <row r="414" spans="1:4" x14ac:dyDescent="0.3">
      <c r="A414" s="15" t="s">
        <v>20</v>
      </c>
      <c r="B414">
        <v>1200</v>
      </c>
      <c r="C414">
        <v>13513</v>
      </c>
      <c r="D414">
        <v>122</v>
      </c>
    </row>
    <row r="415" spans="1:4" x14ac:dyDescent="0.3">
      <c r="A415" s="15" t="s">
        <v>20</v>
      </c>
      <c r="B415">
        <v>2000</v>
      </c>
      <c r="C415">
        <v>14240</v>
      </c>
      <c r="D415">
        <v>140</v>
      </c>
    </row>
    <row r="416" spans="1:4" x14ac:dyDescent="0.3">
      <c r="A416" s="15" t="s">
        <v>20</v>
      </c>
      <c r="B416">
        <v>55800</v>
      </c>
      <c r="C416">
        <v>118580</v>
      </c>
      <c r="D416">
        <v>3388</v>
      </c>
    </row>
    <row r="417" spans="1:4" x14ac:dyDescent="0.3">
      <c r="A417" s="15" t="s">
        <v>20</v>
      </c>
      <c r="B417">
        <v>4900</v>
      </c>
      <c r="C417">
        <v>11214</v>
      </c>
      <c r="D417">
        <v>280</v>
      </c>
    </row>
    <row r="418" spans="1:4" x14ac:dyDescent="0.3">
      <c r="A418" s="15" t="s">
        <v>20</v>
      </c>
      <c r="B418">
        <v>8600</v>
      </c>
      <c r="C418">
        <v>13527</v>
      </c>
      <c r="D418">
        <v>366</v>
      </c>
    </row>
    <row r="419" spans="1:4" x14ac:dyDescent="0.3">
      <c r="A419" s="15" t="s">
        <v>20</v>
      </c>
      <c r="B419">
        <v>3600</v>
      </c>
      <c r="C419">
        <v>8363</v>
      </c>
      <c r="D419">
        <v>270</v>
      </c>
    </row>
    <row r="420" spans="1:4" x14ac:dyDescent="0.3">
      <c r="A420" s="15" t="s">
        <v>20</v>
      </c>
      <c r="B420">
        <v>4700</v>
      </c>
      <c r="C420">
        <v>12065</v>
      </c>
      <c r="D420">
        <v>137</v>
      </c>
    </row>
    <row r="421" spans="1:4" x14ac:dyDescent="0.3">
      <c r="A421" s="15" t="s">
        <v>20</v>
      </c>
      <c r="B421">
        <v>70400</v>
      </c>
      <c r="C421">
        <v>118603</v>
      </c>
      <c r="D421">
        <v>3205</v>
      </c>
    </row>
    <row r="422" spans="1:4" x14ac:dyDescent="0.3">
      <c r="A422" s="15" t="s">
        <v>20</v>
      </c>
      <c r="B422">
        <v>4500</v>
      </c>
      <c r="C422">
        <v>7496</v>
      </c>
      <c r="D422">
        <v>288</v>
      </c>
    </row>
    <row r="423" spans="1:4" x14ac:dyDescent="0.3">
      <c r="A423" s="15" t="s">
        <v>20</v>
      </c>
      <c r="B423">
        <v>1300</v>
      </c>
      <c r="C423">
        <v>10037</v>
      </c>
      <c r="D423">
        <v>148</v>
      </c>
    </row>
    <row r="424" spans="1:4" x14ac:dyDescent="0.3">
      <c r="A424" s="15" t="s">
        <v>20</v>
      </c>
      <c r="B424">
        <v>1400</v>
      </c>
      <c r="C424">
        <v>5696</v>
      </c>
      <c r="D424">
        <v>114</v>
      </c>
    </row>
    <row r="425" spans="1:4" x14ac:dyDescent="0.3">
      <c r="A425" s="15" t="s">
        <v>20</v>
      </c>
      <c r="B425">
        <v>29600</v>
      </c>
      <c r="C425">
        <v>167005</v>
      </c>
      <c r="D425">
        <v>1518</v>
      </c>
    </row>
    <row r="426" spans="1:4" x14ac:dyDescent="0.3">
      <c r="A426" s="15" t="s">
        <v>20</v>
      </c>
      <c r="B426">
        <v>2200</v>
      </c>
      <c r="C426">
        <v>14420</v>
      </c>
      <c r="D426">
        <v>166</v>
      </c>
    </row>
    <row r="427" spans="1:4" x14ac:dyDescent="0.3">
      <c r="A427" s="15" t="s">
        <v>20</v>
      </c>
      <c r="B427">
        <v>3500</v>
      </c>
      <c r="C427">
        <v>6204</v>
      </c>
      <c r="D427">
        <v>100</v>
      </c>
    </row>
    <row r="428" spans="1:4" x14ac:dyDescent="0.3">
      <c r="A428" s="15" t="s">
        <v>20</v>
      </c>
      <c r="B428">
        <v>5600</v>
      </c>
      <c r="C428">
        <v>6338</v>
      </c>
      <c r="D428">
        <v>235</v>
      </c>
    </row>
    <row r="429" spans="1:4" x14ac:dyDescent="0.3">
      <c r="A429" s="15" t="s">
        <v>20</v>
      </c>
      <c r="B429">
        <v>1100</v>
      </c>
      <c r="C429">
        <v>8010</v>
      </c>
      <c r="D429">
        <v>148</v>
      </c>
    </row>
    <row r="430" spans="1:4" x14ac:dyDescent="0.3">
      <c r="A430" s="15" t="s">
        <v>20</v>
      </c>
      <c r="B430">
        <v>3900</v>
      </c>
      <c r="C430">
        <v>8125</v>
      </c>
      <c r="D430">
        <v>198</v>
      </c>
    </row>
    <row r="431" spans="1:4" x14ac:dyDescent="0.3">
      <c r="A431" s="15" t="s">
        <v>20</v>
      </c>
      <c r="B431">
        <v>4800</v>
      </c>
      <c r="C431">
        <v>11088</v>
      </c>
      <c r="D431">
        <v>150</v>
      </c>
    </row>
    <row r="432" spans="1:4" x14ac:dyDescent="0.3">
      <c r="A432" s="15" t="s">
        <v>20</v>
      </c>
      <c r="B432">
        <v>4300</v>
      </c>
      <c r="C432">
        <v>11642</v>
      </c>
      <c r="D432">
        <v>216</v>
      </c>
    </row>
    <row r="433" spans="1:4" x14ac:dyDescent="0.3">
      <c r="A433" s="15" t="s">
        <v>20</v>
      </c>
      <c r="B433">
        <v>149600</v>
      </c>
      <c r="C433">
        <v>169586</v>
      </c>
      <c r="D433">
        <v>5139</v>
      </c>
    </row>
    <row r="434" spans="1:4" x14ac:dyDescent="0.3">
      <c r="A434" s="15" t="s">
        <v>20</v>
      </c>
      <c r="B434">
        <v>53100</v>
      </c>
      <c r="C434">
        <v>101185</v>
      </c>
      <c r="D434">
        <v>2353</v>
      </c>
    </row>
    <row r="435" spans="1:4" x14ac:dyDescent="0.3">
      <c r="A435" s="15" t="s">
        <v>20</v>
      </c>
      <c r="B435">
        <v>5000</v>
      </c>
      <c r="C435">
        <v>6775</v>
      </c>
      <c r="D435">
        <v>78</v>
      </c>
    </row>
    <row r="436" spans="1:4" x14ac:dyDescent="0.3">
      <c r="A436" s="15" t="s">
        <v>20</v>
      </c>
      <c r="B436">
        <v>1300</v>
      </c>
      <c r="C436">
        <v>10243</v>
      </c>
      <c r="D436">
        <v>174</v>
      </c>
    </row>
    <row r="437" spans="1:4" x14ac:dyDescent="0.3">
      <c r="A437" s="15" t="s">
        <v>20</v>
      </c>
      <c r="B437">
        <v>5100</v>
      </c>
      <c r="C437">
        <v>5421</v>
      </c>
      <c r="D437">
        <v>164</v>
      </c>
    </row>
    <row r="438" spans="1:4" x14ac:dyDescent="0.3">
      <c r="A438" s="15" t="s">
        <v>20</v>
      </c>
      <c r="B438">
        <v>5100</v>
      </c>
      <c r="C438">
        <v>10981</v>
      </c>
      <c r="D438">
        <v>161</v>
      </c>
    </row>
    <row r="439" spans="1:4" x14ac:dyDescent="0.3">
      <c r="A439" s="15" t="s">
        <v>20</v>
      </c>
      <c r="B439">
        <v>7400</v>
      </c>
      <c r="C439">
        <v>10451</v>
      </c>
      <c r="D439">
        <v>138</v>
      </c>
    </row>
    <row r="440" spans="1:4" x14ac:dyDescent="0.3">
      <c r="A440" s="15" t="s">
        <v>20</v>
      </c>
      <c r="B440">
        <v>88900</v>
      </c>
      <c r="C440">
        <v>102535</v>
      </c>
      <c r="D440">
        <v>3308</v>
      </c>
    </row>
    <row r="441" spans="1:4" x14ac:dyDescent="0.3">
      <c r="A441" s="15" t="s">
        <v>20</v>
      </c>
      <c r="B441">
        <v>6700</v>
      </c>
      <c r="C441">
        <v>12939</v>
      </c>
      <c r="D441">
        <v>127</v>
      </c>
    </row>
    <row r="442" spans="1:4" x14ac:dyDescent="0.3">
      <c r="A442" s="15" t="s">
        <v>20</v>
      </c>
      <c r="B442">
        <v>1500</v>
      </c>
      <c r="C442">
        <v>10946</v>
      </c>
      <c r="D442">
        <v>207</v>
      </c>
    </row>
    <row r="443" spans="1:4" x14ac:dyDescent="0.3">
      <c r="A443" s="15" t="s">
        <v>20</v>
      </c>
      <c r="B443">
        <v>1100</v>
      </c>
      <c r="C443">
        <v>13045</v>
      </c>
      <c r="D443">
        <v>181</v>
      </c>
    </row>
    <row r="444" spans="1:4" x14ac:dyDescent="0.3">
      <c r="A444" s="15" t="s">
        <v>20</v>
      </c>
      <c r="B444">
        <v>6600</v>
      </c>
      <c r="C444">
        <v>8276</v>
      </c>
      <c r="D444">
        <v>110</v>
      </c>
    </row>
    <row r="445" spans="1:4" x14ac:dyDescent="0.3">
      <c r="A445" s="15" t="s">
        <v>20</v>
      </c>
      <c r="B445">
        <v>7600</v>
      </c>
      <c r="C445">
        <v>8332</v>
      </c>
      <c r="D445">
        <v>185</v>
      </c>
    </row>
    <row r="446" spans="1:4" x14ac:dyDescent="0.3">
      <c r="A446" s="15" t="s">
        <v>20</v>
      </c>
      <c r="B446">
        <v>3400</v>
      </c>
      <c r="C446">
        <v>6408</v>
      </c>
      <c r="D446">
        <v>121</v>
      </c>
    </row>
    <row r="447" spans="1:4" x14ac:dyDescent="0.3">
      <c r="A447" s="15" t="s">
        <v>20</v>
      </c>
      <c r="B447">
        <v>2300</v>
      </c>
      <c r="C447">
        <v>4667</v>
      </c>
      <c r="D447">
        <v>106</v>
      </c>
    </row>
    <row r="448" spans="1:4" x14ac:dyDescent="0.3">
      <c r="A448" s="15" t="s">
        <v>20</v>
      </c>
      <c r="B448">
        <v>6200</v>
      </c>
      <c r="C448">
        <v>12216</v>
      </c>
      <c r="D448">
        <v>142</v>
      </c>
    </row>
    <row r="449" spans="1:4" x14ac:dyDescent="0.3">
      <c r="A449" s="15" t="s">
        <v>20</v>
      </c>
      <c r="B449">
        <v>6100</v>
      </c>
      <c r="C449">
        <v>6527</v>
      </c>
      <c r="D449">
        <v>233</v>
      </c>
    </row>
    <row r="450" spans="1:4" x14ac:dyDescent="0.3">
      <c r="A450" s="15" t="s">
        <v>20</v>
      </c>
      <c r="B450">
        <v>2600</v>
      </c>
      <c r="C450">
        <v>6987</v>
      </c>
      <c r="D450">
        <v>218</v>
      </c>
    </row>
    <row r="451" spans="1:4" x14ac:dyDescent="0.3">
      <c r="A451" s="15" t="s">
        <v>20</v>
      </c>
      <c r="B451">
        <v>700</v>
      </c>
      <c r="C451">
        <v>8262</v>
      </c>
      <c r="D451">
        <v>76</v>
      </c>
    </row>
    <row r="452" spans="1:4" x14ac:dyDescent="0.3">
      <c r="A452" s="15" t="s">
        <v>20</v>
      </c>
      <c r="B452">
        <v>700</v>
      </c>
      <c r="C452">
        <v>1848</v>
      </c>
      <c r="D452">
        <v>43</v>
      </c>
    </row>
    <row r="453" spans="1:4" x14ac:dyDescent="0.3">
      <c r="A453" s="15" t="s">
        <v>20</v>
      </c>
      <c r="B453">
        <v>6400</v>
      </c>
      <c r="C453">
        <v>12360</v>
      </c>
      <c r="D453">
        <v>221</v>
      </c>
    </row>
    <row r="454" spans="1:4" x14ac:dyDescent="0.3">
      <c r="A454" s="15" t="s">
        <v>20</v>
      </c>
      <c r="B454">
        <v>59700</v>
      </c>
      <c r="C454">
        <v>134640</v>
      </c>
      <c r="D454">
        <v>2805</v>
      </c>
    </row>
    <row r="455" spans="1:4" x14ac:dyDescent="0.3">
      <c r="A455" s="15" t="s">
        <v>20</v>
      </c>
      <c r="B455">
        <v>3200</v>
      </c>
      <c r="C455">
        <v>7661</v>
      </c>
      <c r="D455">
        <v>68</v>
      </c>
    </row>
    <row r="456" spans="1:4" x14ac:dyDescent="0.3">
      <c r="A456" s="15" t="s">
        <v>20</v>
      </c>
      <c r="B456">
        <v>9000</v>
      </c>
      <c r="C456">
        <v>11721</v>
      </c>
      <c r="D456">
        <v>183</v>
      </c>
    </row>
    <row r="457" spans="1:4" x14ac:dyDescent="0.3">
      <c r="A457" s="15" t="s">
        <v>20</v>
      </c>
      <c r="B457">
        <v>2300</v>
      </c>
      <c r="C457">
        <v>14150</v>
      </c>
      <c r="D457">
        <v>133</v>
      </c>
    </row>
    <row r="458" spans="1:4" x14ac:dyDescent="0.3">
      <c r="A458" s="15" t="s">
        <v>20</v>
      </c>
      <c r="B458">
        <v>51300</v>
      </c>
      <c r="C458">
        <v>189192</v>
      </c>
      <c r="D458">
        <v>2489</v>
      </c>
    </row>
    <row r="459" spans="1:4" x14ac:dyDescent="0.3">
      <c r="A459" s="15" t="s">
        <v>20</v>
      </c>
      <c r="B459">
        <v>700</v>
      </c>
      <c r="C459">
        <v>7664</v>
      </c>
      <c r="D459">
        <v>69</v>
      </c>
    </row>
    <row r="460" spans="1:4" x14ac:dyDescent="0.3">
      <c r="A460" s="15" t="s">
        <v>20</v>
      </c>
      <c r="B460">
        <v>1500</v>
      </c>
      <c r="C460">
        <v>12009</v>
      </c>
      <c r="D460">
        <v>279</v>
      </c>
    </row>
    <row r="461" spans="1:4" x14ac:dyDescent="0.3">
      <c r="A461" s="15" t="s">
        <v>20</v>
      </c>
      <c r="B461">
        <v>4900</v>
      </c>
      <c r="C461">
        <v>14273</v>
      </c>
      <c r="D461">
        <v>210</v>
      </c>
    </row>
    <row r="462" spans="1:4" x14ac:dyDescent="0.3">
      <c r="A462" s="15" t="s">
        <v>20</v>
      </c>
      <c r="B462">
        <v>54000</v>
      </c>
      <c r="C462">
        <v>188982</v>
      </c>
      <c r="D462">
        <v>2100</v>
      </c>
    </row>
    <row r="463" spans="1:4" x14ac:dyDescent="0.3">
      <c r="A463" s="15" t="s">
        <v>20</v>
      </c>
      <c r="B463">
        <v>4100</v>
      </c>
      <c r="C463">
        <v>14640</v>
      </c>
      <c r="D463">
        <v>252</v>
      </c>
    </row>
    <row r="464" spans="1:4" x14ac:dyDescent="0.3">
      <c r="A464" s="15" t="s">
        <v>20</v>
      </c>
      <c r="B464">
        <v>85000</v>
      </c>
      <c r="C464">
        <v>107516</v>
      </c>
      <c r="D464">
        <v>1280</v>
      </c>
    </row>
    <row r="465" spans="1:4" x14ac:dyDescent="0.3">
      <c r="A465" s="15" t="s">
        <v>20</v>
      </c>
      <c r="B465">
        <v>3600</v>
      </c>
      <c r="C465">
        <v>13950</v>
      </c>
      <c r="D465">
        <v>157</v>
      </c>
    </row>
    <row r="466" spans="1:4" x14ac:dyDescent="0.3">
      <c r="A466" s="15" t="s">
        <v>20</v>
      </c>
      <c r="B466">
        <v>2800</v>
      </c>
      <c r="C466">
        <v>12797</v>
      </c>
      <c r="D466">
        <v>194</v>
      </c>
    </row>
    <row r="467" spans="1:4" x14ac:dyDescent="0.3">
      <c r="A467" s="15" t="s">
        <v>20</v>
      </c>
      <c r="B467">
        <v>2300</v>
      </c>
      <c r="C467">
        <v>6134</v>
      </c>
      <c r="D467">
        <v>82</v>
      </c>
    </row>
    <row r="468" spans="1:4" x14ac:dyDescent="0.3">
      <c r="A468" s="15" t="s">
        <v>20</v>
      </c>
      <c r="B468">
        <v>97100</v>
      </c>
      <c r="C468">
        <v>105817</v>
      </c>
      <c r="D468">
        <v>4233</v>
      </c>
    </row>
    <row r="469" spans="1:4" x14ac:dyDescent="0.3">
      <c r="A469" s="15" t="s">
        <v>20</v>
      </c>
      <c r="B469">
        <v>43200</v>
      </c>
      <c r="C469">
        <v>136156</v>
      </c>
      <c r="D469">
        <v>1297</v>
      </c>
    </row>
    <row r="470" spans="1:4" x14ac:dyDescent="0.3">
      <c r="A470" s="15" t="s">
        <v>20</v>
      </c>
      <c r="B470">
        <v>6800</v>
      </c>
      <c r="C470">
        <v>10723</v>
      </c>
      <c r="D470">
        <v>165</v>
      </c>
    </row>
    <row r="471" spans="1:4" x14ac:dyDescent="0.3">
      <c r="A471" s="15" t="s">
        <v>20</v>
      </c>
      <c r="B471">
        <v>7300</v>
      </c>
      <c r="C471">
        <v>11228</v>
      </c>
      <c r="D471">
        <v>119</v>
      </c>
    </row>
    <row r="472" spans="1:4" x14ac:dyDescent="0.3">
      <c r="A472" s="15" t="s">
        <v>20</v>
      </c>
      <c r="B472">
        <v>17700</v>
      </c>
      <c r="C472">
        <v>150960</v>
      </c>
      <c r="D472">
        <v>1797</v>
      </c>
    </row>
    <row r="473" spans="1:4" x14ac:dyDescent="0.3">
      <c r="A473" s="15" t="s">
        <v>20</v>
      </c>
      <c r="B473">
        <v>6400</v>
      </c>
      <c r="C473">
        <v>8890</v>
      </c>
      <c r="D473">
        <v>261</v>
      </c>
    </row>
    <row r="474" spans="1:4" x14ac:dyDescent="0.3">
      <c r="A474" s="15" t="s">
        <v>20</v>
      </c>
      <c r="B474">
        <v>7700</v>
      </c>
      <c r="C474">
        <v>14644</v>
      </c>
      <c r="D474">
        <v>157</v>
      </c>
    </row>
    <row r="475" spans="1:4" x14ac:dyDescent="0.3">
      <c r="A475" s="15" t="s">
        <v>20</v>
      </c>
      <c r="B475">
        <v>116300</v>
      </c>
      <c r="C475">
        <v>116583</v>
      </c>
      <c r="D475">
        <v>3533</v>
      </c>
    </row>
    <row r="476" spans="1:4" x14ac:dyDescent="0.3">
      <c r="A476" s="15" t="s">
        <v>20</v>
      </c>
      <c r="B476">
        <v>9100</v>
      </c>
      <c r="C476">
        <v>12991</v>
      </c>
      <c r="D476">
        <v>155</v>
      </c>
    </row>
    <row r="477" spans="1:4" x14ac:dyDescent="0.3">
      <c r="A477" s="15" t="s">
        <v>20</v>
      </c>
      <c r="B477">
        <v>1500</v>
      </c>
      <c r="C477">
        <v>8447</v>
      </c>
      <c r="D477">
        <v>132</v>
      </c>
    </row>
    <row r="478" spans="1:4" x14ac:dyDescent="0.3">
      <c r="A478" s="15" t="s">
        <v>20</v>
      </c>
      <c r="B478">
        <v>69900</v>
      </c>
      <c r="C478">
        <v>138087</v>
      </c>
      <c r="D478">
        <v>1354</v>
      </c>
    </row>
    <row r="479" spans="1:4" x14ac:dyDescent="0.3">
      <c r="A479" s="15" t="s">
        <v>20</v>
      </c>
      <c r="B479">
        <v>1000</v>
      </c>
      <c r="C479">
        <v>5085</v>
      </c>
      <c r="D479">
        <v>48</v>
      </c>
    </row>
    <row r="480" spans="1:4" x14ac:dyDescent="0.3">
      <c r="A480" s="15" t="s">
        <v>20</v>
      </c>
      <c r="B480">
        <v>4700</v>
      </c>
      <c r="C480">
        <v>11174</v>
      </c>
      <c r="D480">
        <v>110</v>
      </c>
    </row>
    <row r="481" spans="1:4" x14ac:dyDescent="0.3">
      <c r="A481" s="15" t="s">
        <v>20</v>
      </c>
      <c r="B481">
        <v>3200</v>
      </c>
      <c r="C481">
        <v>10831</v>
      </c>
      <c r="D481">
        <v>172</v>
      </c>
    </row>
    <row r="482" spans="1:4" x14ac:dyDescent="0.3">
      <c r="A482" s="15" t="s">
        <v>20</v>
      </c>
      <c r="B482">
        <v>6700</v>
      </c>
      <c r="C482">
        <v>8917</v>
      </c>
      <c r="D482">
        <v>307</v>
      </c>
    </row>
    <row r="483" spans="1:4" x14ac:dyDescent="0.3">
      <c r="A483" s="15" t="s">
        <v>20</v>
      </c>
      <c r="B483">
        <v>6000</v>
      </c>
      <c r="C483">
        <v>12468</v>
      </c>
      <c r="D483">
        <v>160</v>
      </c>
    </row>
    <row r="484" spans="1:4" x14ac:dyDescent="0.3">
      <c r="A484" s="15" t="s">
        <v>20</v>
      </c>
      <c r="B484">
        <v>17100</v>
      </c>
      <c r="C484">
        <v>111502</v>
      </c>
      <c r="D484">
        <v>1467</v>
      </c>
    </row>
    <row r="485" spans="1:4" x14ac:dyDescent="0.3">
      <c r="A485" s="15" t="s">
        <v>20</v>
      </c>
      <c r="B485">
        <v>171000</v>
      </c>
      <c r="C485">
        <v>194309</v>
      </c>
      <c r="D485">
        <v>2662</v>
      </c>
    </row>
    <row r="486" spans="1:4" x14ac:dyDescent="0.3">
      <c r="A486" s="15" t="s">
        <v>20</v>
      </c>
      <c r="B486">
        <v>23400</v>
      </c>
      <c r="C486">
        <v>23956</v>
      </c>
      <c r="D486">
        <v>452</v>
      </c>
    </row>
    <row r="487" spans="1:4" x14ac:dyDescent="0.3">
      <c r="A487" s="15" t="s">
        <v>20</v>
      </c>
      <c r="B487">
        <v>2400</v>
      </c>
      <c r="C487">
        <v>8558</v>
      </c>
      <c r="D487">
        <v>158</v>
      </c>
    </row>
    <row r="488" spans="1:4" x14ac:dyDescent="0.3">
      <c r="A488" s="15" t="s">
        <v>20</v>
      </c>
      <c r="B488">
        <v>5300</v>
      </c>
      <c r="C488">
        <v>7413</v>
      </c>
      <c r="D488">
        <v>225</v>
      </c>
    </row>
    <row r="489" spans="1:4" x14ac:dyDescent="0.3">
      <c r="A489" s="15" t="s">
        <v>20</v>
      </c>
      <c r="B489">
        <v>2000</v>
      </c>
      <c r="C489">
        <v>5033</v>
      </c>
      <c r="D489">
        <v>65</v>
      </c>
    </row>
    <row r="490" spans="1:4" x14ac:dyDescent="0.3">
      <c r="A490" s="15" t="s">
        <v>20</v>
      </c>
      <c r="B490">
        <v>8800</v>
      </c>
      <c r="C490">
        <v>9317</v>
      </c>
      <c r="D490">
        <v>163</v>
      </c>
    </row>
    <row r="491" spans="1:4" x14ac:dyDescent="0.3">
      <c r="A491" s="15" t="s">
        <v>20</v>
      </c>
      <c r="B491">
        <v>3500</v>
      </c>
      <c r="C491">
        <v>6560</v>
      </c>
      <c r="D491">
        <v>85</v>
      </c>
    </row>
    <row r="492" spans="1:4" x14ac:dyDescent="0.3">
      <c r="A492" s="15" t="s">
        <v>20</v>
      </c>
      <c r="B492">
        <v>1400</v>
      </c>
      <c r="C492">
        <v>5415</v>
      </c>
      <c r="D492">
        <v>217</v>
      </c>
    </row>
    <row r="493" spans="1:4" x14ac:dyDescent="0.3">
      <c r="A493" s="15" t="s">
        <v>20</v>
      </c>
      <c r="B493">
        <v>4200</v>
      </c>
      <c r="C493">
        <v>14577</v>
      </c>
      <c r="D493">
        <v>150</v>
      </c>
    </row>
    <row r="494" spans="1:4" x14ac:dyDescent="0.3">
      <c r="A494" s="15" t="s">
        <v>20</v>
      </c>
      <c r="B494">
        <v>81000</v>
      </c>
      <c r="C494">
        <v>150515</v>
      </c>
      <c r="D494">
        <v>3272</v>
      </c>
    </row>
    <row r="495" spans="1:4" x14ac:dyDescent="0.3">
      <c r="A495" s="15" t="s">
        <v>20</v>
      </c>
      <c r="B495">
        <v>4800</v>
      </c>
      <c r="C495">
        <v>7797</v>
      </c>
      <c r="D495">
        <v>300</v>
      </c>
    </row>
    <row r="496" spans="1:4" x14ac:dyDescent="0.3">
      <c r="A496" s="15" t="s">
        <v>20</v>
      </c>
      <c r="B496">
        <v>7000</v>
      </c>
      <c r="C496">
        <v>12939</v>
      </c>
      <c r="D496">
        <v>126</v>
      </c>
    </row>
    <row r="497" spans="1:4" x14ac:dyDescent="0.3">
      <c r="A497" s="15" t="s">
        <v>20</v>
      </c>
      <c r="B497">
        <v>71500</v>
      </c>
      <c r="C497">
        <v>194912</v>
      </c>
      <c r="D497">
        <v>2320</v>
      </c>
    </row>
    <row r="498" spans="1:4" x14ac:dyDescent="0.3">
      <c r="A498" s="15" t="s">
        <v>20</v>
      </c>
      <c r="B498">
        <v>4700</v>
      </c>
      <c r="C498">
        <v>7992</v>
      </c>
      <c r="D498">
        <v>81</v>
      </c>
    </row>
    <row r="499" spans="1:4" x14ac:dyDescent="0.3">
      <c r="A499" s="15" t="s">
        <v>20</v>
      </c>
      <c r="B499">
        <v>42100</v>
      </c>
      <c r="C499">
        <v>79268</v>
      </c>
      <c r="D499">
        <v>1887</v>
      </c>
    </row>
    <row r="500" spans="1:4" x14ac:dyDescent="0.3">
      <c r="A500" s="15" t="s">
        <v>20</v>
      </c>
      <c r="B500">
        <v>40200</v>
      </c>
      <c r="C500">
        <v>139468</v>
      </c>
      <c r="D500">
        <v>4358</v>
      </c>
    </row>
    <row r="501" spans="1:4" x14ac:dyDescent="0.3">
      <c r="A501" s="15" t="s">
        <v>20</v>
      </c>
      <c r="B501">
        <v>1000</v>
      </c>
      <c r="C501">
        <v>5438</v>
      </c>
      <c r="D501">
        <v>53</v>
      </c>
    </row>
    <row r="502" spans="1:4" x14ac:dyDescent="0.3">
      <c r="A502" s="15" t="s">
        <v>20</v>
      </c>
      <c r="B502">
        <v>84500</v>
      </c>
      <c r="C502">
        <v>193101</v>
      </c>
      <c r="D502">
        <v>2414</v>
      </c>
    </row>
    <row r="503" spans="1:4" x14ac:dyDescent="0.3">
      <c r="A503" s="15" t="s">
        <v>20</v>
      </c>
      <c r="B503">
        <v>800</v>
      </c>
      <c r="C503">
        <v>2960</v>
      </c>
      <c r="D503">
        <v>80</v>
      </c>
    </row>
    <row r="504" spans="1:4" x14ac:dyDescent="0.3">
      <c r="A504" s="15" t="s">
        <v>20</v>
      </c>
      <c r="B504">
        <v>3400</v>
      </c>
      <c r="C504">
        <v>8089</v>
      </c>
      <c r="D504">
        <v>193</v>
      </c>
    </row>
    <row r="505" spans="1:4" x14ac:dyDescent="0.3">
      <c r="A505" s="15" t="s">
        <v>20</v>
      </c>
      <c r="B505">
        <v>1800</v>
      </c>
      <c r="C505">
        <v>2129</v>
      </c>
      <c r="D505">
        <v>52</v>
      </c>
    </row>
    <row r="506" spans="1:4" x14ac:dyDescent="0.3">
      <c r="A506" s="15" t="s">
        <v>20</v>
      </c>
      <c r="B506">
        <v>5800</v>
      </c>
      <c r="C506">
        <v>12174</v>
      </c>
      <c r="D506">
        <v>290</v>
      </c>
    </row>
    <row r="507" spans="1:4" x14ac:dyDescent="0.3">
      <c r="A507" s="15" t="s">
        <v>20</v>
      </c>
      <c r="B507">
        <v>5600</v>
      </c>
      <c r="C507">
        <v>9508</v>
      </c>
      <c r="D507">
        <v>122</v>
      </c>
    </row>
    <row r="508" spans="1:4" x14ac:dyDescent="0.3">
      <c r="A508" s="15" t="s">
        <v>20</v>
      </c>
      <c r="B508">
        <v>134400</v>
      </c>
      <c r="C508">
        <v>155849</v>
      </c>
      <c r="D508">
        <v>1470</v>
      </c>
    </row>
    <row r="509" spans="1:4" x14ac:dyDescent="0.3">
      <c r="A509" s="15" t="s">
        <v>20</v>
      </c>
      <c r="B509">
        <v>3000</v>
      </c>
      <c r="C509">
        <v>7758</v>
      </c>
      <c r="D509">
        <v>165</v>
      </c>
    </row>
    <row r="510" spans="1:4" x14ac:dyDescent="0.3">
      <c r="A510" s="15" t="s">
        <v>20</v>
      </c>
      <c r="B510">
        <v>6000</v>
      </c>
      <c r="C510">
        <v>13835</v>
      </c>
      <c r="D510">
        <v>182</v>
      </c>
    </row>
    <row r="511" spans="1:4" x14ac:dyDescent="0.3">
      <c r="A511" s="15" t="s">
        <v>20</v>
      </c>
      <c r="B511">
        <v>8400</v>
      </c>
      <c r="C511">
        <v>10770</v>
      </c>
      <c r="D511">
        <v>199</v>
      </c>
    </row>
    <row r="512" spans="1:4" x14ac:dyDescent="0.3">
      <c r="A512" s="15" t="s">
        <v>20</v>
      </c>
      <c r="B512">
        <v>1700</v>
      </c>
      <c r="C512">
        <v>3208</v>
      </c>
      <c r="D512">
        <v>56</v>
      </c>
    </row>
    <row r="513" spans="1:4" x14ac:dyDescent="0.3">
      <c r="A513" s="15" t="s">
        <v>20</v>
      </c>
      <c r="B513">
        <v>19800</v>
      </c>
      <c r="C513">
        <v>153338</v>
      </c>
      <c r="D513">
        <v>1460</v>
      </c>
    </row>
    <row r="514" spans="1:4" x14ac:dyDescent="0.3">
      <c r="A514" s="15" t="s">
        <v>20</v>
      </c>
      <c r="B514">
        <v>3100</v>
      </c>
      <c r="C514">
        <v>12620</v>
      </c>
      <c r="D514">
        <v>123</v>
      </c>
    </row>
    <row r="515" spans="1:4" x14ac:dyDescent="0.3">
      <c r="A515" s="15" t="s">
        <v>20</v>
      </c>
      <c r="B515">
        <v>5600</v>
      </c>
      <c r="C515">
        <v>8746</v>
      </c>
      <c r="D515">
        <v>159</v>
      </c>
    </row>
    <row r="516" spans="1:4" x14ac:dyDescent="0.3">
      <c r="A516" s="15" t="s">
        <v>20</v>
      </c>
      <c r="B516">
        <v>1400</v>
      </c>
      <c r="C516">
        <v>3534</v>
      </c>
      <c r="D516">
        <v>110</v>
      </c>
    </row>
    <row r="517" spans="1:4" x14ac:dyDescent="0.3">
      <c r="A517" s="15" t="s">
        <v>20</v>
      </c>
      <c r="B517">
        <v>7900</v>
      </c>
      <c r="C517">
        <v>12955</v>
      </c>
      <c r="D517">
        <v>236</v>
      </c>
    </row>
    <row r="518" spans="1:4" x14ac:dyDescent="0.3">
      <c r="A518" s="15" t="s">
        <v>20</v>
      </c>
      <c r="B518">
        <v>5500</v>
      </c>
      <c r="C518">
        <v>8964</v>
      </c>
      <c r="D518">
        <v>191</v>
      </c>
    </row>
    <row r="519" spans="1:4" x14ac:dyDescent="0.3">
      <c r="A519" s="15" t="s">
        <v>20</v>
      </c>
      <c r="B519">
        <v>38200</v>
      </c>
      <c r="C519">
        <v>121950</v>
      </c>
      <c r="D519">
        <v>3934</v>
      </c>
    </row>
    <row r="520" spans="1:4" x14ac:dyDescent="0.3">
      <c r="A520" s="15" t="s">
        <v>20</v>
      </c>
      <c r="B520">
        <v>1800</v>
      </c>
      <c r="C520">
        <v>8621</v>
      </c>
      <c r="D520">
        <v>80</v>
      </c>
    </row>
    <row r="521" spans="1:4" x14ac:dyDescent="0.3">
      <c r="A521" s="15" t="s">
        <v>20</v>
      </c>
      <c r="B521">
        <v>5800</v>
      </c>
      <c r="C521">
        <v>11539</v>
      </c>
      <c r="D521">
        <v>462</v>
      </c>
    </row>
    <row r="522" spans="1:4" x14ac:dyDescent="0.3">
      <c r="A522" s="15" t="s">
        <v>20</v>
      </c>
      <c r="B522">
        <v>1800</v>
      </c>
      <c r="C522">
        <v>14310</v>
      </c>
      <c r="D522">
        <v>179</v>
      </c>
    </row>
    <row r="523" spans="1:4" x14ac:dyDescent="0.3">
      <c r="A523" s="15" t="s">
        <v>20</v>
      </c>
      <c r="B523">
        <v>125900</v>
      </c>
      <c r="C523">
        <v>195936</v>
      </c>
      <c r="D523">
        <v>1866</v>
      </c>
    </row>
    <row r="524" spans="1:4" x14ac:dyDescent="0.3">
      <c r="A524" s="15" t="s">
        <v>20</v>
      </c>
      <c r="B524">
        <v>3800</v>
      </c>
      <c r="C524">
        <v>9021</v>
      </c>
      <c r="D524">
        <v>156</v>
      </c>
    </row>
    <row r="525" spans="1:4" x14ac:dyDescent="0.3">
      <c r="A525" s="15" t="s">
        <v>20</v>
      </c>
      <c r="B525">
        <v>5300</v>
      </c>
      <c r="C525">
        <v>9676</v>
      </c>
      <c r="D525">
        <v>255</v>
      </c>
    </row>
    <row r="526" spans="1:4" x14ac:dyDescent="0.3">
      <c r="A526" s="15" t="s">
        <v>20</v>
      </c>
      <c r="B526">
        <v>51400</v>
      </c>
      <c r="C526">
        <v>90440</v>
      </c>
      <c r="D526">
        <v>2261</v>
      </c>
    </row>
    <row r="527" spans="1:4" x14ac:dyDescent="0.3">
      <c r="A527" s="15" t="s">
        <v>20</v>
      </c>
      <c r="B527">
        <v>1700</v>
      </c>
      <c r="C527">
        <v>4044</v>
      </c>
      <c r="D527">
        <v>40</v>
      </c>
    </row>
    <row r="528" spans="1:4" x14ac:dyDescent="0.3">
      <c r="A528" s="15" t="s">
        <v>20</v>
      </c>
      <c r="B528">
        <v>39400</v>
      </c>
      <c r="C528">
        <v>192292</v>
      </c>
      <c r="D528">
        <v>2289</v>
      </c>
    </row>
    <row r="529" spans="1:4" x14ac:dyDescent="0.3">
      <c r="A529" s="15" t="s">
        <v>20</v>
      </c>
      <c r="B529">
        <v>3000</v>
      </c>
      <c r="C529">
        <v>6722</v>
      </c>
      <c r="D529">
        <v>65</v>
      </c>
    </row>
    <row r="530" spans="1:4" x14ac:dyDescent="0.3">
      <c r="A530" s="15" t="s">
        <v>20</v>
      </c>
      <c r="B530">
        <v>167400</v>
      </c>
      <c r="C530">
        <v>196386</v>
      </c>
      <c r="D530">
        <v>3777</v>
      </c>
    </row>
    <row r="531" spans="1:4" x14ac:dyDescent="0.3">
      <c r="A531" s="15" t="s">
        <v>20</v>
      </c>
      <c r="B531">
        <v>5500</v>
      </c>
      <c r="C531">
        <v>11952</v>
      </c>
      <c r="D531">
        <v>184</v>
      </c>
    </row>
    <row r="532" spans="1:4" x14ac:dyDescent="0.3">
      <c r="A532" s="15" t="s">
        <v>20</v>
      </c>
      <c r="B532">
        <v>3500</v>
      </c>
      <c r="C532">
        <v>3930</v>
      </c>
      <c r="D532">
        <v>85</v>
      </c>
    </row>
    <row r="533" spans="1:4" x14ac:dyDescent="0.3">
      <c r="A533" s="15" t="s">
        <v>20</v>
      </c>
      <c r="B533">
        <v>2300</v>
      </c>
      <c r="C533">
        <v>4883</v>
      </c>
      <c r="D533">
        <v>144</v>
      </c>
    </row>
    <row r="534" spans="1:4" x14ac:dyDescent="0.3">
      <c r="A534" s="15" t="s">
        <v>20</v>
      </c>
      <c r="B534">
        <v>73000</v>
      </c>
      <c r="C534">
        <v>175015</v>
      </c>
      <c r="D534">
        <v>1902</v>
      </c>
    </row>
    <row r="535" spans="1:4" x14ac:dyDescent="0.3">
      <c r="A535" s="15" t="s">
        <v>20</v>
      </c>
      <c r="B535">
        <v>6200</v>
      </c>
      <c r="C535">
        <v>11280</v>
      </c>
      <c r="D535">
        <v>105</v>
      </c>
    </row>
    <row r="536" spans="1:4" x14ac:dyDescent="0.3">
      <c r="A536" s="15" t="s">
        <v>20</v>
      </c>
      <c r="B536">
        <v>6100</v>
      </c>
      <c r="C536">
        <v>10012</v>
      </c>
      <c r="D536">
        <v>132</v>
      </c>
    </row>
    <row r="537" spans="1:4" x14ac:dyDescent="0.3">
      <c r="A537" s="15" t="s">
        <v>20</v>
      </c>
      <c r="B537">
        <v>9200</v>
      </c>
      <c r="C537">
        <v>10093</v>
      </c>
      <c r="D537">
        <v>96</v>
      </c>
    </row>
    <row r="538" spans="1:4" x14ac:dyDescent="0.3">
      <c r="A538" s="15" t="s">
        <v>20</v>
      </c>
      <c r="B538">
        <v>7500</v>
      </c>
      <c r="C538">
        <v>11969</v>
      </c>
      <c r="D538">
        <v>114</v>
      </c>
    </row>
    <row r="539" spans="1:4" x14ac:dyDescent="0.3">
      <c r="A539" s="15" t="s">
        <v>20</v>
      </c>
      <c r="B539">
        <v>5900</v>
      </c>
      <c r="C539">
        <v>9520</v>
      </c>
      <c r="D539">
        <v>203</v>
      </c>
    </row>
    <row r="540" spans="1:4" x14ac:dyDescent="0.3">
      <c r="A540" s="15" t="s">
        <v>20</v>
      </c>
      <c r="B540">
        <v>14500</v>
      </c>
      <c r="C540">
        <v>159056</v>
      </c>
      <c r="D540">
        <v>1559</v>
      </c>
    </row>
    <row r="541" spans="1:4" x14ac:dyDescent="0.3">
      <c r="A541" s="15" t="s">
        <v>20</v>
      </c>
      <c r="B541">
        <v>42600</v>
      </c>
      <c r="C541">
        <v>156384</v>
      </c>
      <c r="D541">
        <v>1548</v>
      </c>
    </row>
    <row r="542" spans="1:4" x14ac:dyDescent="0.3">
      <c r="A542" s="15" t="s">
        <v>20</v>
      </c>
      <c r="B542">
        <v>700</v>
      </c>
      <c r="C542">
        <v>7763</v>
      </c>
      <c r="D542">
        <v>80</v>
      </c>
    </row>
    <row r="543" spans="1:4" x14ac:dyDescent="0.3">
      <c r="A543" s="15" t="s">
        <v>20</v>
      </c>
      <c r="B543">
        <v>9800</v>
      </c>
      <c r="C543">
        <v>12434</v>
      </c>
      <c r="D543">
        <v>131</v>
      </c>
    </row>
    <row r="544" spans="1:4" x14ac:dyDescent="0.3">
      <c r="A544" s="15" t="s">
        <v>20</v>
      </c>
      <c r="B544">
        <v>1100</v>
      </c>
      <c r="C544">
        <v>8081</v>
      </c>
      <c r="D544">
        <v>112</v>
      </c>
    </row>
    <row r="545" spans="1:4" x14ac:dyDescent="0.3">
      <c r="A545" s="15" t="s">
        <v>20</v>
      </c>
      <c r="B545">
        <v>5700</v>
      </c>
      <c r="C545">
        <v>6800</v>
      </c>
      <c r="D545">
        <v>155</v>
      </c>
    </row>
    <row r="546" spans="1:4" x14ac:dyDescent="0.3">
      <c r="A546" s="15" t="s">
        <v>20</v>
      </c>
      <c r="B546">
        <v>3600</v>
      </c>
      <c r="C546">
        <v>10657</v>
      </c>
      <c r="D546">
        <v>266</v>
      </c>
    </row>
    <row r="547" spans="1:4" x14ac:dyDescent="0.3">
      <c r="A547" s="15" t="s">
        <v>20</v>
      </c>
      <c r="B547">
        <v>3700</v>
      </c>
      <c r="C547">
        <v>13164</v>
      </c>
      <c r="D547">
        <v>155</v>
      </c>
    </row>
    <row r="548" spans="1:4" x14ac:dyDescent="0.3">
      <c r="A548" s="15" t="s">
        <v>20</v>
      </c>
      <c r="B548">
        <v>2200</v>
      </c>
      <c r="C548">
        <v>8501</v>
      </c>
      <c r="D548">
        <v>207</v>
      </c>
    </row>
    <row r="549" spans="1:4" x14ac:dyDescent="0.3">
      <c r="A549" s="15" t="s">
        <v>20</v>
      </c>
      <c r="B549">
        <v>1700</v>
      </c>
      <c r="C549">
        <v>13468</v>
      </c>
      <c r="D549">
        <v>245</v>
      </c>
    </row>
    <row r="550" spans="1:4" x14ac:dyDescent="0.3">
      <c r="A550" s="15" t="s">
        <v>20</v>
      </c>
      <c r="B550">
        <v>88400</v>
      </c>
      <c r="C550">
        <v>121138</v>
      </c>
      <c r="D550">
        <v>1573</v>
      </c>
    </row>
    <row r="551" spans="1:4" x14ac:dyDescent="0.3">
      <c r="A551" s="15" t="s">
        <v>20</v>
      </c>
      <c r="B551">
        <v>2400</v>
      </c>
      <c r="C551">
        <v>8117</v>
      </c>
      <c r="D551">
        <v>114</v>
      </c>
    </row>
    <row r="552" spans="1:4" x14ac:dyDescent="0.3">
      <c r="A552" s="15" t="s">
        <v>20</v>
      </c>
      <c r="B552">
        <v>7900</v>
      </c>
      <c r="C552">
        <v>8550</v>
      </c>
      <c r="D552">
        <v>93</v>
      </c>
    </row>
    <row r="553" spans="1:4" x14ac:dyDescent="0.3">
      <c r="A553" s="15" t="s">
        <v>20</v>
      </c>
      <c r="B553">
        <v>42700</v>
      </c>
      <c r="C553">
        <v>97524</v>
      </c>
      <c r="D553">
        <v>1681</v>
      </c>
    </row>
    <row r="554" spans="1:4" x14ac:dyDescent="0.3">
      <c r="A554" s="15" t="s">
        <v>20</v>
      </c>
      <c r="B554">
        <v>800</v>
      </c>
      <c r="C554">
        <v>2991</v>
      </c>
      <c r="D554">
        <v>32</v>
      </c>
    </row>
    <row r="555" spans="1:4" x14ac:dyDescent="0.3">
      <c r="A555" s="15" t="s">
        <v>20</v>
      </c>
      <c r="B555">
        <v>5400</v>
      </c>
      <c r="C555">
        <v>8366</v>
      </c>
      <c r="D555">
        <v>135</v>
      </c>
    </row>
    <row r="556" spans="1:4" x14ac:dyDescent="0.3">
      <c r="A556" s="15" t="s">
        <v>20</v>
      </c>
      <c r="B556">
        <v>4000</v>
      </c>
      <c r="C556">
        <v>12886</v>
      </c>
      <c r="D556">
        <v>140</v>
      </c>
    </row>
    <row r="557" spans="1:4" x14ac:dyDescent="0.3">
      <c r="A557" s="15" t="s">
        <v>20</v>
      </c>
      <c r="B557">
        <v>1000</v>
      </c>
      <c r="C557">
        <v>8641</v>
      </c>
      <c r="D557">
        <v>92</v>
      </c>
    </row>
    <row r="558" spans="1:4" x14ac:dyDescent="0.3">
      <c r="A558" s="15" t="s">
        <v>20</v>
      </c>
      <c r="B558">
        <v>60200</v>
      </c>
      <c r="C558">
        <v>86244</v>
      </c>
      <c r="D558">
        <v>1015</v>
      </c>
    </row>
    <row r="559" spans="1:4" x14ac:dyDescent="0.3">
      <c r="A559" s="15" t="s">
        <v>20</v>
      </c>
      <c r="B559">
        <v>6700</v>
      </c>
      <c r="C559">
        <v>11941</v>
      </c>
      <c r="D559">
        <v>323</v>
      </c>
    </row>
    <row r="560" spans="1:4" x14ac:dyDescent="0.3">
      <c r="A560" s="15" t="s">
        <v>20</v>
      </c>
      <c r="B560">
        <v>129100</v>
      </c>
      <c r="C560">
        <v>188404</v>
      </c>
      <c r="D560">
        <v>2326</v>
      </c>
    </row>
    <row r="561" spans="1:4" x14ac:dyDescent="0.3">
      <c r="A561" s="15" t="s">
        <v>20</v>
      </c>
      <c r="B561">
        <v>6500</v>
      </c>
      <c r="C561">
        <v>9910</v>
      </c>
      <c r="D561">
        <v>381</v>
      </c>
    </row>
    <row r="562" spans="1:4" x14ac:dyDescent="0.3">
      <c r="A562" s="15" t="s">
        <v>20</v>
      </c>
      <c r="B562">
        <v>6200</v>
      </c>
      <c r="C562">
        <v>13441</v>
      </c>
      <c r="D562">
        <v>480</v>
      </c>
    </row>
    <row r="563" spans="1:4" x14ac:dyDescent="0.3">
      <c r="A563" s="15" t="s">
        <v>20</v>
      </c>
      <c r="B563">
        <v>2400</v>
      </c>
      <c r="C563">
        <v>11990</v>
      </c>
      <c r="D563">
        <v>226</v>
      </c>
    </row>
    <row r="564" spans="1:4" x14ac:dyDescent="0.3">
      <c r="A564" s="15" t="s">
        <v>20</v>
      </c>
      <c r="B564">
        <v>9800</v>
      </c>
      <c r="C564">
        <v>11091</v>
      </c>
      <c r="D564">
        <v>241</v>
      </c>
    </row>
    <row r="565" spans="1:4" x14ac:dyDescent="0.3">
      <c r="A565" s="15" t="s">
        <v>20</v>
      </c>
      <c r="B565">
        <v>3100</v>
      </c>
      <c r="C565">
        <v>13223</v>
      </c>
      <c r="D565">
        <v>132</v>
      </c>
    </row>
    <row r="566" spans="1:4" x14ac:dyDescent="0.3">
      <c r="A566" s="15" t="s">
        <v>20</v>
      </c>
      <c r="B566">
        <v>97300</v>
      </c>
      <c r="C566">
        <v>153216</v>
      </c>
      <c r="D566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D2D5-61C0-41B3-B5D7-C2C538039608}">
  <dimension ref="A1:C14"/>
  <sheetViews>
    <sheetView workbookViewId="0">
      <selection activeCell="B13" sqref="B13"/>
    </sheetView>
  </sheetViews>
  <sheetFormatPr defaultRowHeight="15.6" x14ac:dyDescent="0.3"/>
  <cols>
    <col min="1" max="1" width="39.796875" bestFit="1" customWidth="1"/>
    <col min="2" max="3" width="14.19921875" bestFit="1" customWidth="1"/>
  </cols>
  <sheetData>
    <row r="1" spans="1:3" x14ac:dyDescent="0.3">
      <c r="A1" t="s">
        <v>2117</v>
      </c>
    </row>
    <row r="2" spans="1:3" ht="16.2" thickBot="1" x14ac:dyDescent="0.35"/>
    <row r="3" spans="1:3" x14ac:dyDescent="0.3">
      <c r="A3" s="18"/>
      <c r="B3" s="18" t="s">
        <v>2115</v>
      </c>
      <c r="C3" s="18" t="s">
        <v>2116</v>
      </c>
    </row>
    <row r="4" spans="1:3" x14ac:dyDescent="0.3">
      <c r="A4" t="s">
        <v>2118</v>
      </c>
      <c r="B4">
        <v>851.14690265486729</v>
      </c>
      <c r="C4">
        <v>585.61538461538464</v>
      </c>
    </row>
    <row r="5" spans="1:3" x14ac:dyDescent="0.3">
      <c r="A5" t="s">
        <v>2119</v>
      </c>
      <c r="B5">
        <v>1606216.5936295739</v>
      </c>
      <c r="C5">
        <v>924113.45496927318</v>
      </c>
    </row>
    <row r="6" spans="1:3" x14ac:dyDescent="0.3">
      <c r="A6" t="s">
        <v>2120</v>
      </c>
      <c r="B6">
        <v>565</v>
      </c>
      <c r="C6">
        <v>364</v>
      </c>
    </row>
    <row r="7" spans="1:3" x14ac:dyDescent="0.3">
      <c r="A7" t="s">
        <v>2121</v>
      </c>
      <c r="B7">
        <v>1339114.7173257021</v>
      </c>
    </row>
    <row r="8" spans="1:3" x14ac:dyDescent="0.3">
      <c r="A8" t="s">
        <v>2122</v>
      </c>
      <c r="B8">
        <v>0</v>
      </c>
    </row>
    <row r="9" spans="1:3" x14ac:dyDescent="0.3">
      <c r="A9" t="s">
        <v>2123</v>
      </c>
      <c r="B9">
        <v>927</v>
      </c>
    </row>
    <row r="10" spans="1:3" x14ac:dyDescent="0.3">
      <c r="A10" t="s">
        <v>2124</v>
      </c>
      <c r="B10">
        <v>3.4140843398829657</v>
      </c>
    </row>
    <row r="11" spans="1:3" x14ac:dyDescent="0.3">
      <c r="A11" t="s">
        <v>2125</v>
      </c>
      <c r="B11">
        <v>3.3385202242880517E-4</v>
      </c>
    </row>
    <row r="12" spans="1:3" x14ac:dyDescent="0.3">
      <c r="A12" t="s">
        <v>2126</v>
      </c>
      <c r="B12">
        <v>1.6464990447875787</v>
      </c>
    </row>
    <row r="13" spans="1:3" x14ac:dyDescent="0.3">
      <c r="A13" t="s">
        <v>2127</v>
      </c>
      <c r="B13">
        <v>6.6770404485761033E-4</v>
      </c>
    </row>
    <row r="14" spans="1:3" ht="16.2" thickBot="1" x14ac:dyDescent="0.35">
      <c r="A14" s="17" t="s">
        <v>2128</v>
      </c>
      <c r="B14" s="17">
        <v>1.9625263566793345</v>
      </c>
      <c r="C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Pivot Table Category</vt:lpstr>
      <vt:lpstr>Pivot Table Sub-Category</vt:lpstr>
      <vt:lpstr>Pivot Table Dates</vt:lpstr>
      <vt:lpstr>Crowdfunding</vt:lpstr>
      <vt:lpstr>Goal Analysis</vt:lpstr>
      <vt:lpstr>Outcome Statistics</vt:lpstr>
      <vt:lpstr>T-Test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</cp:lastModifiedBy>
  <dcterms:created xsi:type="dcterms:W3CDTF">2021-09-29T18:52:28Z</dcterms:created>
  <dcterms:modified xsi:type="dcterms:W3CDTF">2023-08-19T14:57:15Z</dcterms:modified>
</cp:coreProperties>
</file>