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ww\megareport\action2015\template\"/>
    </mc:Choice>
  </mc:AlternateContent>
  <bookViews>
    <workbookView xWindow="360" yWindow="270" windowWidth="14100" windowHeight="1650" activeTab="1"/>
  </bookViews>
  <sheets>
    <sheet name="Contents Tables" sheetId="3" r:id="rId1"/>
    <sheet name="Tables" sheetId="1" r:id="rId2"/>
    <sheet name="Contents Sig_tables" sheetId="4" r:id="rId3"/>
    <sheet name="Sig_tables" sheetId="2" r:id="rId4"/>
    <sheet name="Source" sheetId="5" r:id="rId5"/>
  </sheets>
  <definedNames>
    <definedName name="Sig_tables_table1">Sig_tables!$A$3</definedName>
    <definedName name="Sig_tables_table10">Sig_tables!$A$158</definedName>
    <definedName name="Sig_tables_table100">Sig_tables!$A$1981</definedName>
    <definedName name="Sig_tables_table101">Sig_tables!$A$1993</definedName>
    <definedName name="Sig_tables_table102">Sig_tables!$A$2005</definedName>
    <definedName name="Sig_tables_table103">Sig_tables!$A$2017</definedName>
    <definedName name="Sig_tables_table104">Sig_tables!$A$2031</definedName>
    <definedName name="Sig_tables_table105">Sig_tables!$A$2068</definedName>
    <definedName name="Sig_tables_table106">Sig_tables!$A$2099</definedName>
    <definedName name="Sig_tables_table107">Sig_tables!$A$2127</definedName>
    <definedName name="Sig_tables_table11">Sig_tables!$A$194</definedName>
    <definedName name="Sig_tables_table12">Sig_tables!$A$211</definedName>
    <definedName name="Sig_tables_table13">Sig_tables!$A$224</definedName>
    <definedName name="Sig_tables_table14">Sig_tables!$A$261</definedName>
    <definedName name="Sig_tables_table15">Sig_tables!$A$291</definedName>
    <definedName name="Sig_tables_table16">Sig_tables!$A$304</definedName>
    <definedName name="Sig_tables_table17">Sig_tables!$A$324</definedName>
    <definedName name="Sig_tables_table18">Sig_tables!$A$358</definedName>
    <definedName name="Sig_tables_table19">Sig_tables!$A$400</definedName>
    <definedName name="Sig_tables_table2">Sig_tables!$A$14</definedName>
    <definedName name="Sig_tables_table20">Sig_tables!$A$416</definedName>
    <definedName name="Sig_tables_table21">Sig_tables!$A$430</definedName>
    <definedName name="Sig_tables_table22">Sig_tables!$A$444</definedName>
    <definedName name="Sig_tables_table23">Sig_tables!$A$458</definedName>
    <definedName name="Sig_tables_table24">Sig_tables!$A$472</definedName>
    <definedName name="Sig_tables_table25">Sig_tables!$A$486</definedName>
    <definedName name="Sig_tables_table26">Sig_tables!$A$500</definedName>
    <definedName name="Sig_tables_table27">Sig_tables!$A$516</definedName>
    <definedName name="Sig_tables_table28">Sig_tables!$A$531</definedName>
    <definedName name="Sig_tables_table29">Sig_tables!$A$546</definedName>
    <definedName name="Sig_tables_table3">Sig_tables!$A$26</definedName>
    <definedName name="Sig_tables_table30">Sig_tables!$A$561</definedName>
    <definedName name="Sig_tables_table31">Sig_tables!$A$577</definedName>
    <definedName name="Sig_tables_table32">Sig_tables!$A$592</definedName>
    <definedName name="Sig_tables_table33">Sig_tables!$A$607</definedName>
    <definedName name="Sig_tables_table34">Sig_tables!$A$622</definedName>
    <definedName name="Sig_tables_table35">Sig_tables!$A$640</definedName>
    <definedName name="Sig_tables_table36">Sig_tables!$A$654</definedName>
    <definedName name="Sig_tables_table37">Sig_tables!$A$668</definedName>
    <definedName name="Sig_tables_table38">Sig_tables!$A$682</definedName>
    <definedName name="Sig_tables_table39">Sig_tables!$A$696</definedName>
    <definedName name="Sig_tables_table4">Sig_tables!$A$36</definedName>
    <definedName name="Sig_tables_table40">Sig_tables!$A$710</definedName>
    <definedName name="Sig_tables_table41">Sig_tables!$A$724</definedName>
    <definedName name="Sig_tables_table42">Sig_tables!$A$738</definedName>
    <definedName name="Sig_tables_table43">Sig_tables!$A$752</definedName>
    <definedName name="Sig_tables_table44">Sig_tables!$A$769</definedName>
    <definedName name="Sig_tables_table45">Sig_tables!$A$785</definedName>
    <definedName name="Sig_tables_table46">Sig_tables!$A$801</definedName>
    <definedName name="Sig_tables_table47">Sig_tables!$A$816</definedName>
    <definedName name="Sig_tables_table48">Sig_tables!$A$845</definedName>
    <definedName name="Sig_tables_table49">Sig_tables!$A$874</definedName>
    <definedName name="Sig_tables_table5">Sig_tables!$A$47</definedName>
    <definedName name="Sig_tables_table50">Sig_tables!$A$903</definedName>
    <definedName name="Sig_tables_table51">Sig_tables!$A$937</definedName>
    <definedName name="Sig_tables_table52">Sig_tables!$A$952</definedName>
    <definedName name="Sig_tables_table53">Sig_tables!$A$964</definedName>
    <definedName name="Sig_tables_table54">Sig_tables!$A$980</definedName>
    <definedName name="Sig_tables_table55">Sig_tables!$A$995</definedName>
    <definedName name="Sig_tables_table56">Sig_tables!$A$1013</definedName>
    <definedName name="Sig_tables_table57">Sig_tables!$A$1028</definedName>
    <definedName name="Sig_tables_table58">Sig_tables!$A$1052</definedName>
    <definedName name="Sig_tables_table59">Sig_tables!$A$1097</definedName>
    <definedName name="Sig_tables_table6">Sig_tables!$A$61</definedName>
    <definedName name="Sig_tables_table60">Sig_tables!$A$1110</definedName>
    <definedName name="Sig_tables_table61">Sig_tables!$A$1124</definedName>
    <definedName name="Sig_tables_table62">Sig_tables!$A$1138</definedName>
    <definedName name="Sig_tables_table63">Sig_tables!$A$1151</definedName>
    <definedName name="Sig_tables_table64">Sig_tables!$A$1179</definedName>
    <definedName name="Sig_tables_table65">Sig_tables!$A$1201</definedName>
    <definedName name="Sig_tables_table66">Sig_tables!$A$1220</definedName>
    <definedName name="Sig_tables_table67">Sig_tables!$A$1233</definedName>
    <definedName name="Sig_tables_table68">Sig_tables!$A$1243</definedName>
    <definedName name="Sig_tables_table69">Sig_tables!$A$1255</definedName>
    <definedName name="Sig_tables_table7">Sig_tables!$A$79</definedName>
    <definedName name="Sig_tables_table70">Sig_tables!$A$1270</definedName>
    <definedName name="Sig_tables_table71">Sig_tables!$A$1290</definedName>
    <definedName name="Sig_tables_table72">Sig_tables!$A$1306</definedName>
    <definedName name="Sig_tables_table73">Sig_tables!$A$1318</definedName>
    <definedName name="Sig_tables_table74">Sig_tables!$A$1330</definedName>
    <definedName name="Sig_tables_table75">Sig_tables!$A$1342</definedName>
    <definedName name="Sig_tables_table76">Sig_tables!$A$1354</definedName>
    <definedName name="Sig_tables_table77">Sig_tables!$A$1366</definedName>
    <definedName name="Sig_tables_table78">Sig_tables!$A$1393</definedName>
    <definedName name="Sig_tables_table79">Sig_tables!$A$1404</definedName>
    <definedName name="Sig_tables_table8">Sig_tables!$A$90</definedName>
    <definedName name="Sig_tables_table80">Sig_tables!$A$1436</definedName>
    <definedName name="Sig_tables_table81">Sig_tables!$A$1465</definedName>
    <definedName name="Sig_tables_table82">Sig_tables!$A$1494</definedName>
    <definedName name="Sig_tables_table83">Sig_tables!$A$1523</definedName>
    <definedName name="Sig_tables_table84">Sig_tables!$A$1552</definedName>
    <definedName name="Sig_tables_table85">Sig_tables!$A$1581</definedName>
    <definedName name="Sig_tables_table86">Sig_tables!$A$1610</definedName>
    <definedName name="Sig_tables_table87">Sig_tables!$A$1639</definedName>
    <definedName name="Sig_tables_table88">Sig_tables!$A$1668</definedName>
    <definedName name="Sig_tables_table89">Sig_tables!$A$1697</definedName>
    <definedName name="Sig_tables_table9">Sig_tables!$A$104</definedName>
    <definedName name="Sig_tables_table90">Sig_tables!$A$1726</definedName>
    <definedName name="Sig_tables_table91">Sig_tables!$A$1755</definedName>
    <definedName name="Sig_tables_table92">Sig_tables!$A$1784</definedName>
    <definedName name="Sig_tables_table93">Sig_tables!$A$1813</definedName>
    <definedName name="Sig_tables_table94">Sig_tables!$A$1842</definedName>
    <definedName name="Sig_tables_table95">Sig_tables!$A$1871</definedName>
    <definedName name="Sig_tables_table96">Sig_tables!$A$1900</definedName>
    <definedName name="Sig_tables_table97">Sig_tables!$A$1929</definedName>
    <definedName name="Sig_tables_table98">Sig_tables!$A$1953</definedName>
    <definedName name="Sig_tables_table99">Sig_tables!$A$1969</definedName>
    <definedName name="Tables_table1">Tables!$A$3</definedName>
    <definedName name="Tables_table10">Tables!$A$149</definedName>
    <definedName name="Tables_table100">Tables!$A$1882</definedName>
    <definedName name="Tables_table101">Tables!$A$1893</definedName>
    <definedName name="Tables_table102">Tables!$A$1904</definedName>
    <definedName name="Tables_table103">Tables!$A$1915</definedName>
    <definedName name="Tables_table104">Tables!$A$1928</definedName>
    <definedName name="Tables_table105">Tables!$A$1964</definedName>
    <definedName name="Tables_table106">Tables!$A$1994</definedName>
    <definedName name="Tables_table107">Tables!$A$2021</definedName>
    <definedName name="Tables_table11">Tables!$A$184</definedName>
    <definedName name="Tables_table12">Tables!$A$200</definedName>
    <definedName name="Tables_table13">Tables!$A$212</definedName>
    <definedName name="Tables_table14">Tables!$A$248</definedName>
    <definedName name="Tables_table15">Tables!$A$277</definedName>
    <definedName name="Tables_table16">Tables!$A$289</definedName>
    <definedName name="Tables_table17">Tables!$A$308</definedName>
    <definedName name="Tables_table18">Tables!$A$341</definedName>
    <definedName name="Tables_table19">Tables!$A$382</definedName>
    <definedName name="Tables_table2">Tables!$A$13</definedName>
    <definedName name="Tables_table20">Tables!$A$397</definedName>
    <definedName name="Tables_table21">Tables!$A$410</definedName>
    <definedName name="Tables_table22">Tables!$A$423</definedName>
    <definedName name="Tables_table23">Tables!$A$436</definedName>
    <definedName name="Tables_table24">Tables!$A$449</definedName>
    <definedName name="Tables_table25">Tables!$A$462</definedName>
    <definedName name="Tables_table26">Tables!$A$475</definedName>
    <definedName name="Tables_table27">Tables!$A$490</definedName>
    <definedName name="Tables_table28">Tables!$A$504</definedName>
    <definedName name="Tables_table29">Tables!$A$518</definedName>
    <definedName name="Tables_table3">Tables!$A$24</definedName>
    <definedName name="Tables_table30">Tables!$A$532</definedName>
    <definedName name="Tables_table31">Tables!$A$547</definedName>
    <definedName name="Tables_table32">Tables!$A$561</definedName>
    <definedName name="Tables_table33">Tables!$A$575</definedName>
    <definedName name="Tables_table34">Tables!$A$589</definedName>
    <definedName name="Tables_table35">Tables!$A$606</definedName>
    <definedName name="Tables_table36">Tables!$A$619</definedName>
    <definedName name="Tables_table37">Tables!$A$632</definedName>
    <definedName name="Tables_table38">Tables!$A$645</definedName>
    <definedName name="Tables_table39">Tables!$A$658</definedName>
    <definedName name="Tables_table4">Tables!$A$33</definedName>
    <definedName name="Tables_table40">Tables!$A$671</definedName>
    <definedName name="Tables_table41">Tables!$A$684</definedName>
    <definedName name="Tables_table42">Tables!$A$697</definedName>
    <definedName name="Tables_table43">Tables!$A$710</definedName>
    <definedName name="Tables_table44">Tables!$A$726</definedName>
    <definedName name="Tables_table45">Tables!$A$741</definedName>
    <definedName name="Tables_table46">Tables!$A$756</definedName>
    <definedName name="Tables_table47">Tables!$A$770</definedName>
    <definedName name="Tables_table48">Tables!$A$798</definedName>
    <definedName name="Tables_table49">Tables!$A$826</definedName>
    <definedName name="Tables_table5">Tables!$A$43</definedName>
    <definedName name="Tables_table50">Tables!$A$854</definedName>
    <definedName name="Tables_table51">Tables!$A$887</definedName>
    <definedName name="Tables_table52">Tables!$A$901</definedName>
    <definedName name="Tables_table53">Tables!$A$912</definedName>
    <definedName name="Tables_table54">Tables!$A$927</definedName>
    <definedName name="Tables_table55">Tables!$A$941</definedName>
    <definedName name="Tables_table56">Tables!$A$958</definedName>
    <definedName name="Tables_table57">Tables!$A$972</definedName>
    <definedName name="Tables_table58">Tables!$A$995</definedName>
    <definedName name="Tables_table59">Tables!$A$1039</definedName>
    <definedName name="Tables_table6">Tables!$A$56</definedName>
    <definedName name="Tables_table60">Tables!$A$1051</definedName>
    <definedName name="Tables_table61">Tables!$A$1064</definedName>
    <definedName name="Tables_table62">Tables!$A$1077</definedName>
    <definedName name="Tables_table63">Tables!$A$1089</definedName>
    <definedName name="Tables_table64">Tables!$A$1116</definedName>
    <definedName name="Tables_table65">Tables!$A$1137</definedName>
    <definedName name="Tables_table66">Tables!$A$1155</definedName>
    <definedName name="Tables_table67">Tables!$A$1167</definedName>
    <definedName name="Tables_table68">Tables!$A$1176</definedName>
    <definedName name="Tables_table69">Tables!$A$1187</definedName>
    <definedName name="Tables_table7">Tables!$A$73</definedName>
    <definedName name="Tables_table70">Tables!$A$1201</definedName>
    <definedName name="Tables_table71">Tables!$A$1220</definedName>
    <definedName name="Tables_table72">Tables!$A$1235</definedName>
    <definedName name="Tables_table73">Tables!$A$1246</definedName>
    <definedName name="Tables_table74">Tables!$A$1257</definedName>
    <definedName name="Tables_table75">Tables!$A$1268</definedName>
    <definedName name="Tables_table76">Tables!$A$1279</definedName>
    <definedName name="Tables_table77">Tables!$A$1290</definedName>
    <definedName name="Tables_table78">Tables!$A$1316</definedName>
    <definedName name="Tables_table79">Tables!$A$1326</definedName>
    <definedName name="Tables_table8">Tables!$A$83</definedName>
    <definedName name="Tables_table80">Tables!$A$1357</definedName>
    <definedName name="Tables_table81">Tables!$A$1385</definedName>
    <definedName name="Tables_table82">Tables!$A$1413</definedName>
    <definedName name="Tables_table83">Tables!$A$1441</definedName>
    <definedName name="Tables_table84">Tables!$A$1469</definedName>
    <definedName name="Tables_table85">Tables!$A$1497</definedName>
    <definedName name="Tables_table86">Tables!$A$1525</definedName>
    <definedName name="Tables_table87">Tables!$A$1553</definedName>
    <definedName name="Tables_table88">Tables!$A$1581</definedName>
    <definedName name="Tables_table89">Tables!$A$1609</definedName>
    <definedName name="Tables_table9">Tables!$A$96</definedName>
    <definedName name="Tables_table90">Tables!$A$1637</definedName>
    <definedName name="Tables_table91">Tables!$A$1665</definedName>
    <definedName name="Tables_table92">Tables!$A$1693</definedName>
    <definedName name="Tables_table93">Tables!$A$1721</definedName>
    <definedName name="Tables_table94">Tables!$A$1749</definedName>
    <definedName name="Tables_table95">Tables!$A$1777</definedName>
    <definedName name="Tables_table96">Tables!$A$1805</definedName>
    <definedName name="Tables_table97">Tables!$A$1833</definedName>
    <definedName name="Tables_table98">Tables!$A$1856</definedName>
    <definedName name="Tables_table99">Tables!$A$1871</definedName>
  </definedNames>
  <calcPr calcId="152511"/>
</workbook>
</file>

<file path=xl/calcChain.xml><?xml version="1.0" encoding="utf-8"?>
<calcChain xmlns="http://schemas.openxmlformats.org/spreadsheetml/2006/main">
  <c r="C470" i="1" l="1"/>
  <c r="C469" i="1"/>
  <c r="C468" i="1"/>
  <c r="C467" i="1"/>
  <c r="C466" i="1"/>
  <c r="C472" i="1"/>
  <c r="C471" i="1"/>
  <c r="C457" i="1"/>
  <c r="C456" i="1"/>
  <c r="C455" i="1"/>
  <c r="C454" i="1"/>
  <c r="C453" i="1"/>
  <c r="C459" i="1"/>
  <c r="C458" i="1"/>
  <c r="C444" i="1"/>
  <c r="C443" i="1"/>
  <c r="C442" i="1"/>
  <c r="C441" i="1"/>
  <c r="C440" i="1"/>
  <c r="C446" i="1"/>
  <c r="C445" i="1"/>
  <c r="C431" i="1"/>
  <c r="C430" i="1"/>
  <c r="C429" i="1"/>
  <c r="C428" i="1"/>
  <c r="C427" i="1"/>
  <c r="C433" i="1"/>
  <c r="C432" i="1"/>
  <c r="C418" i="1"/>
  <c r="C417" i="1"/>
  <c r="C416" i="1"/>
  <c r="C415" i="1"/>
  <c r="C414" i="1"/>
  <c r="C420" i="1"/>
  <c r="C419" i="1"/>
  <c r="C405" i="1"/>
  <c r="C404" i="1"/>
  <c r="C403" i="1"/>
  <c r="C402" i="1"/>
  <c r="C401" i="1"/>
  <c r="C407" i="1"/>
  <c r="C406" i="1"/>
  <c r="C392" i="1"/>
  <c r="C391" i="1"/>
  <c r="C390" i="1"/>
  <c r="C389" i="1"/>
  <c r="C388" i="1"/>
  <c r="C387" i="1"/>
  <c r="C386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45" i="1"/>
  <c r="C379" i="1"/>
  <c r="C378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12" i="1"/>
  <c r="C338" i="1"/>
  <c r="C337" i="1"/>
  <c r="C304" i="1"/>
  <c r="C294" i="1"/>
  <c r="C295" i="1"/>
  <c r="C296" i="1"/>
  <c r="C297" i="1"/>
  <c r="C298" i="1"/>
  <c r="C299" i="1"/>
  <c r="C300" i="1"/>
  <c r="C293" i="1"/>
  <c r="C305" i="1"/>
  <c r="C284" i="1"/>
  <c r="C283" i="1"/>
  <c r="C282" i="1"/>
  <c r="C281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52" i="1"/>
  <c r="C274" i="1"/>
  <c r="C273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16" i="1"/>
  <c r="C245" i="1"/>
  <c r="C244" i="1"/>
  <c r="C207" i="1"/>
  <c r="C91" i="1"/>
  <c r="C206" i="1"/>
  <c r="C205" i="1"/>
  <c r="C204" i="1"/>
  <c r="C197" i="1" l="1"/>
  <c r="C196" i="1"/>
  <c r="C189" i="1" s="1"/>
  <c r="C156" i="1"/>
  <c r="C157" i="1"/>
  <c r="C160" i="1"/>
  <c r="C161" i="1"/>
  <c r="C164" i="1"/>
  <c r="C165" i="1"/>
  <c r="C168" i="1"/>
  <c r="C169" i="1"/>
  <c r="C172" i="1"/>
  <c r="C173" i="1"/>
  <c r="C176" i="1"/>
  <c r="C153" i="1"/>
  <c r="C181" i="1"/>
  <c r="C180" i="1"/>
  <c r="C154" i="1" s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45" i="1"/>
  <c r="C103" i="1" s="1"/>
  <c r="C90" i="1"/>
  <c r="C88" i="1"/>
  <c r="C87" i="1"/>
  <c r="C68" i="1"/>
  <c r="C67" i="1"/>
  <c r="C64" i="1"/>
  <c r="C63" i="1"/>
  <c r="C60" i="1"/>
  <c r="C1925" i="1"/>
  <c r="C1924" i="1"/>
  <c r="C1912" i="1"/>
  <c r="C1911" i="1"/>
  <c r="C1901" i="1"/>
  <c r="C1900" i="1"/>
  <c r="C1890" i="1"/>
  <c r="C1889" i="1"/>
  <c r="C1879" i="1"/>
  <c r="C1878" i="1"/>
  <c r="C1868" i="1"/>
  <c r="C1867" i="1"/>
  <c r="C1830" i="1"/>
  <c r="C1829" i="1"/>
  <c r="C1802" i="1"/>
  <c r="C1801" i="1"/>
  <c r="C1774" i="1"/>
  <c r="C1773" i="1"/>
  <c r="C1746" i="1"/>
  <c r="C1745" i="1"/>
  <c r="C1718" i="1"/>
  <c r="C1717" i="1"/>
  <c r="C1690" i="1"/>
  <c r="C1689" i="1"/>
  <c r="C1662" i="1"/>
  <c r="C1661" i="1"/>
  <c r="C1634" i="1"/>
  <c r="C1633" i="1"/>
  <c r="C1606" i="1"/>
  <c r="C1605" i="1"/>
  <c r="C1578" i="1"/>
  <c r="C1577" i="1"/>
  <c r="C1550" i="1"/>
  <c r="C1549" i="1"/>
  <c r="C1522" i="1"/>
  <c r="C1521" i="1"/>
  <c r="C1494" i="1"/>
  <c r="C1493" i="1"/>
  <c r="C1466" i="1"/>
  <c r="C1465" i="1"/>
  <c r="C1438" i="1"/>
  <c r="C1437" i="1"/>
  <c r="C1410" i="1"/>
  <c r="C1409" i="1"/>
  <c r="C1382" i="1"/>
  <c r="C1381" i="1"/>
  <c r="I1354" i="1"/>
  <c r="H1354" i="1"/>
  <c r="G1354" i="1"/>
  <c r="F1354" i="1"/>
  <c r="E1354" i="1"/>
  <c r="D1354" i="1"/>
  <c r="C1354" i="1"/>
  <c r="I1353" i="1"/>
  <c r="H1353" i="1"/>
  <c r="G1353" i="1"/>
  <c r="F1353" i="1"/>
  <c r="E1353" i="1"/>
  <c r="D1353" i="1"/>
  <c r="C1353" i="1"/>
  <c r="C1323" i="1"/>
  <c r="C1322" i="1"/>
  <c r="C1184" i="1"/>
  <c r="C1183" i="1"/>
  <c r="C1164" i="1"/>
  <c r="C1163" i="1"/>
  <c r="C1086" i="1"/>
  <c r="C1085" i="1"/>
  <c r="C851" i="1"/>
  <c r="C850" i="1"/>
  <c r="C823" i="1"/>
  <c r="C822" i="1"/>
  <c r="C795" i="1"/>
  <c r="C794" i="1"/>
  <c r="C767" i="1"/>
  <c r="C766" i="1"/>
  <c r="C753" i="1"/>
  <c r="C752" i="1"/>
  <c r="C738" i="1"/>
  <c r="C737" i="1"/>
  <c r="C603" i="1"/>
  <c r="C602" i="1"/>
  <c r="C586" i="1"/>
  <c r="C585" i="1"/>
  <c r="C572" i="1"/>
  <c r="C571" i="1"/>
  <c r="C558" i="1"/>
  <c r="C557" i="1"/>
  <c r="C544" i="1"/>
  <c r="C543" i="1"/>
  <c r="C529" i="1"/>
  <c r="C528" i="1"/>
  <c r="C515" i="1"/>
  <c r="C514" i="1"/>
  <c r="C501" i="1"/>
  <c r="C500" i="1"/>
  <c r="C487" i="1"/>
  <c r="C486" i="1"/>
  <c r="C394" i="1"/>
  <c r="C393" i="1"/>
  <c r="C286" i="1"/>
  <c r="C285" i="1"/>
  <c r="C209" i="1"/>
  <c r="C208" i="1"/>
  <c r="C93" i="1"/>
  <c r="C92" i="1"/>
  <c r="C80" i="1"/>
  <c r="C78" i="1" s="1"/>
  <c r="C79" i="1"/>
  <c r="C70" i="1"/>
  <c r="C69" i="1"/>
  <c r="C66" i="1" s="1"/>
  <c r="C53" i="1"/>
  <c r="C52" i="1"/>
  <c r="C51" i="1" s="1"/>
  <c r="C40" i="1"/>
  <c r="C39" i="1"/>
  <c r="C38" i="1" s="1"/>
  <c r="C30" i="1"/>
  <c r="C29" i="1"/>
  <c r="C28" i="1" s="1"/>
  <c r="C19" i="1"/>
  <c r="C21" i="1"/>
  <c r="C20" i="1"/>
  <c r="C18" i="1" s="1"/>
  <c r="C10" i="1"/>
  <c r="C9" i="1"/>
  <c r="C8" i="1" s="1"/>
  <c r="C17" i="1" l="1"/>
  <c r="C37" i="1"/>
  <c r="C49" i="1"/>
  <c r="C61" i="1"/>
  <c r="C65" i="1"/>
  <c r="C77" i="1"/>
  <c r="C89" i="1"/>
  <c r="C140" i="1"/>
  <c r="C136" i="1"/>
  <c r="C132" i="1"/>
  <c r="C128" i="1"/>
  <c r="C124" i="1"/>
  <c r="C120" i="1"/>
  <c r="C116" i="1"/>
  <c r="C112" i="1"/>
  <c r="C108" i="1"/>
  <c r="C104" i="1"/>
  <c r="C175" i="1"/>
  <c r="C171" i="1"/>
  <c r="C167" i="1"/>
  <c r="C163" i="1"/>
  <c r="C159" i="1"/>
  <c r="C155" i="1"/>
  <c r="C188" i="1"/>
  <c r="C192" i="1"/>
  <c r="C48" i="1"/>
  <c r="C141" i="1"/>
  <c r="C137" i="1"/>
  <c r="C133" i="1"/>
  <c r="C129" i="1"/>
  <c r="C125" i="1"/>
  <c r="C121" i="1"/>
  <c r="C117" i="1"/>
  <c r="C113" i="1"/>
  <c r="C109" i="1"/>
  <c r="C105" i="1"/>
  <c r="C101" i="1"/>
  <c r="C50" i="1"/>
  <c r="C62" i="1"/>
  <c r="C100" i="1"/>
  <c r="C139" i="1"/>
  <c r="C135" i="1"/>
  <c r="C131" i="1"/>
  <c r="C127" i="1"/>
  <c r="C123" i="1"/>
  <c r="C119" i="1"/>
  <c r="C115" i="1"/>
  <c r="C111" i="1"/>
  <c r="C107" i="1"/>
  <c r="C174" i="1"/>
  <c r="C170" i="1"/>
  <c r="C166" i="1"/>
  <c r="C162" i="1"/>
  <c r="C158" i="1"/>
  <c r="C195" i="1"/>
  <c r="C191" i="1"/>
  <c r="C7" i="1"/>
  <c r="C194" i="1"/>
  <c r="C190" i="1"/>
  <c r="C47" i="1"/>
  <c r="C193" i="1"/>
  <c r="E1142" i="1"/>
  <c r="E1143" i="1"/>
  <c r="E1144" i="1"/>
  <c r="E1145" i="1"/>
  <c r="E1146" i="1"/>
  <c r="E1147" i="1"/>
  <c r="E1148" i="1"/>
  <c r="E1149" i="1"/>
  <c r="E1141" i="1"/>
  <c r="D1150" i="1"/>
  <c r="E1150" i="1"/>
  <c r="E1121" i="1"/>
  <c r="E1122" i="1"/>
  <c r="E1123" i="1"/>
  <c r="E1124" i="1"/>
  <c r="E1125" i="1"/>
  <c r="E1126" i="1"/>
  <c r="E1127" i="1"/>
  <c r="E1128" i="1"/>
  <c r="E1129" i="1"/>
  <c r="E1130" i="1"/>
  <c r="E1120" i="1"/>
  <c r="D1131" i="1"/>
  <c r="E1131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093" i="1"/>
  <c r="D1111" i="1"/>
  <c r="E1111" i="1"/>
</calcChain>
</file>

<file path=xl/sharedStrings.xml><?xml version="1.0" encoding="utf-8"?>
<sst xmlns="http://schemas.openxmlformats.org/spreadsheetml/2006/main" count="6798" uniqueCount="1457">
  <si>
    <t/>
  </si>
  <si>
    <t>FILTER OFF.</t>
  </si>
  <si>
    <t>USE ALL.</t>
  </si>
  <si>
    <t>Всего</t>
  </si>
  <si>
    <t>-</t>
  </si>
  <si>
    <t xml:space="preserve"> В6. Ваша должность</t>
  </si>
  <si>
    <t xml:space="preserve"> Главный бухгалтер</t>
  </si>
  <si>
    <t xml:space="preserve"> Заместитель главного бухгалтера</t>
  </si>
  <si>
    <t>Total</t>
  </si>
  <si>
    <t>BASE</t>
  </si>
  <si>
    <t>WEIGHTED BASE</t>
  </si>
  <si>
    <t>Capital letters are used for 5% risk level.</t>
  </si>
  <si>
    <t>(A)</t>
  </si>
  <si>
    <t xml:space="preserve"> В1. По какой системе бухучета ведется бухгалтерия в Вашей компании?</t>
  </si>
  <si>
    <t xml:space="preserve"> Обычная система налогообложения</t>
  </si>
  <si>
    <t xml:space="preserve"> Упрощенная система налогообложения</t>
  </si>
  <si>
    <t xml:space="preserve">  В структуре компании есть юр. лица, как на обычной, так и</t>
  </si>
  <si>
    <t xml:space="preserve"> В2. Подписана ли Ваша компания в настоящее время на какую-либо справочно-правовую систему?</t>
  </si>
  <si>
    <t xml:space="preserve"> Подписаны</t>
  </si>
  <si>
    <t xml:space="preserve"> В7.  Каково Ваше участие в принятии решения о подписке на справочно-правовую систему на следующий период?</t>
  </si>
  <si>
    <t xml:space="preserve"> Вы принимаете решение</t>
  </si>
  <si>
    <t xml:space="preserve"> Вы участвуете в принятии решения</t>
  </si>
  <si>
    <t xml:space="preserve"> В5. Сколько сотрудников работает в Вашей организации?</t>
  </si>
  <si>
    <t xml:space="preserve">  1-19 сотрудников</t>
  </si>
  <si>
    <t xml:space="preserve">  20-50 сотрудников</t>
  </si>
  <si>
    <t xml:space="preserve">  51-100 сотрудников</t>
  </si>
  <si>
    <t xml:space="preserve">  101-500 сотрудников</t>
  </si>
  <si>
    <t xml:space="preserve">  Более 500 сотрудников</t>
  </si>
  <si>
    <t xml:space="preserve"> В3. Каков основной вид деятельности Вашей организации?</t>
  </si>
  <si>
    <t xml:space="preserve"> Торговые организации</t>
  </si>
  <si>
    <t xml:space="preserve"> Строительные и монтажные организации</t>
  </si>
  <si>
    <t xml:space="preserve"> Производственные организации</t>
  </si>
  <si>
    <t xml:space="preserve"> Организации сферы услуг (b2b&amp;b2c)</t>
  </si>
  <si>
    <t xml:space="preserve"> Социальная сфера (образование, наука, здравоохранение, жкх)</t>
  </si>
  <si>
    <t xml:space="preserve"> Производители и провайдеры контента</t>
  </si>
  <si>
    <t xml:space="preserve"> Государственные структуры и ведомства</t>
  </si>
  <si>
    <t xml:space="preserve"> Финансовые институты</t>
  </si>
  <si>
    <t xml:space="preserve"> Другое</t>
  </si>
  <si>
    <t xml:space="preserve"> В4. Ваша компания/организация бюджетная или коммерческая?</t>
  </si>
  <si>
    <t xml:space="preserve"> Бюджетная</t>
  </si>
  <si>
    <t xml:space="preserve"> Коммерческая</t>
  </si>
  <si>
    <t xml:space="preserve"> Электронные версии печатных изданий</t>
  </si>
  <si>
    <t xml:space="preserve"> Справочно-правовые системы</t>
  </si>
  <si>
    <t xml:space="preserve"> Не пользуемся платными источниками профессиональной информации</t>
  </si>
  <si>
    <t xml:space="preserve"> 1. Какие именно платные источники - Профессиональные печатные издания ?</t>
  </si>
  <si>
    <t>Бино</t>
  </si>
  <si>
    <t>Кадры</t>
  </si>
  <si>
    <t>Зарплата</t>
  </si>
  <si>
    <t>Бухучет</t>
  </si>
  <si>
    <t>Бюджетный учет</t>
  </si>
  <si>
    <t>Учет, налоги, право</t>
  </si>
  <si>
    <t>Главная книга</t>
  </si>
  <si>
    <t>Главбух</t>
  </si>
  <si>
    <t>Упрощенка</t>
  </si>
  <si>
    <t>Все для бухгалтера</t>
  </si>
  <si>
    <t>Налоговый консультант</t>
  </si>
  <si>
    <t>Консультант</t>
  </si>
  <si>
    <t>Учет в сфере образования</t>
  </si>
  <si>
    <t>Налогообложение</t>
  </si>
  <si>
    <t>Учет в бюджетных учреждениях</t>
  </si>
  <si>
    <t>Учет в строительстве</t>
  </si>
  <si>
    <t>Кадровое дело</t>
  </si>
  <si>
    <t>ЖКХ</t>
  </si>
  <si>
    <t>Госуслуги</t>
  </si>
  <si>
    <t>Финансы и учет в ЖКХ</t>
  </si>
  <si>
    <t>Казенное учреждение</t>
  </si>
  <si>
    <t>Консультант плюс</t>
  </si>
  <si>
    <t>Российский налоговый курьер</t>
  </si>
  <si>
    <t>Правовест</t>
  </si>
  <si>
    <t>Советник в сфере образования</t>
  </si>
  <si>
    <t>Советник</t>
  </si>
  <si>
    <t>Автономные учреждения</t>
  </si>
  <si>
    <t>Бухгалтерия 1С</t>
  </si>
  <si>
    <t>Бухгалтерский учет в кредитных организациях</t>
  </si>
  <si>
    <t>Учет в торговле</t>
  </si>
  <si>
    <t>Налоговый вестник</t>
  </si>
  <si>
    <t>Бухгалтерия ИП</t>
  </si>
  <si>
    <t>Экономика и жизнь</t>
  </si>
  <si>
    <t>Бухгалтерские вести</t>
  </si>
  <si>
    <t>Бухучет и налогообложение</t>
  </si>
  <si>
    <t>Налоговое планирование</t>
  </si>
  <si>
    <t>Наш бухгалтер</t>
  </si>
  <si>
    <t>Нефтекапитал</t>
  </si>
  <si>
    <t>Нормативные акты для бухгалтера</t>
  </si>
  <si>
    <t>Советник бухгалтера</t>
  </si>
  <si>
    <t>Юрист</t>
  </si>
  <si>
    <t>Финансовый директор</t>
  </si>
  <si>
    <t>Затрудняюсь ответить</t>
  </si>
  <si>
    <t>Другое</t>
  </si>
  <si>
    <t>Base</t>
  </si>
  <si>
    <t>Weighted Base</t>
  </si>
  <si>
    <t xml:space="preserve"> 1. Какие именно платные источники - Электронные версии печатных изданий ?</t>
  </si>
  <si>
    <t>Кредитный консультант</t>
  </si>
  <si>
    <t>Налоги</t>
  </si>
  <si>
    <t>Контур-экстерн</t>
  </si>
  <si>
    <t>МСФО на практике</t>
  </si>
  <si>
    <t>Мое дело</t>
  </si>
  <si>
    <t>Тензор</t>
  </si>
  <si>
    <t>Отказ от ответа</t>
  </si>
  <si>
    <t xml:space="preserve"> 1. Какие именно платные источники - Справочно-Правовые системы ?</t>
  </si>
  <si>
    <t>Консультант Плюс</t>
  </si>
  <si>
    <t>Гарант</t>
  </si>
  <si>
    <t>Система Главбух (БСС)</t>
  </si>
  <si>
    <t>Кодекс</t>
  </si>
  <si>
    <t>Мое Дело</t>
  </si>
  <si>
    <t>СБИС</t>
  </si>
  <si>
    <t>Референт</t>
  </si>
  <si>
    <t>ИТС</t>
  </si>
  <si>
    <t xml:space="preserve"> Специализированные профессиональные форумы в Интернет</t>
  </si>
  <si>
    <t xml:space="preserve"> Не пользуемся бесплатными источниками профессиональной информации</t>
  </si>
  <si>
    <t xml:space="preserve"> 2. Какие именно бесплатные источники - Специализированные информационные интернет-порталы ?</t>
  </si>
  <si>
    <t>Аудит</t>
  </si>
  <si>
    <t>Клерк</t>
  </si>
  <si>
    <t>Бухгалтер онлайн</t>
  </si>
  <si>
    <t>Бухгалтер.ру</t>
  </si>
  <si>
    <t>ПФР.ру</t>
  </si>
  <si>
    <t>nalogi24.ru</t>
  </si>
  <si>
    <t>fss.ru</t>
  </si>
  <si>
    <t>Сайт Центрального Банка</t>
  </si>
  <si>
    <t>Сайт ФМС</t>
  </si>
  <si>
    <t>Сайт Упрощенка</t>
  </si>
  <si>
    <t>Российский бухгалтер</t>
  </si>
  <si>
    <t>Полное право</t>
  </si>
  <si>
    <t>Минфин.ру</t>
  </si>
  <si>
    <t>Правконс.ру</t>
  </si>
  <si>
    <t>Банк.ру</t>
  </si>
  <si>
    <t>Актион</t>
  </si>
  <si>
    <t>Прайм</t>
  </si>
  <si>
    <t>Всегда разные</t>
  </si>
  <si>
    <t>Отказ</t>
  </si>
  <si>
    <t xml:space="preserve"> 2. Какие именно бесплатные источники - Специализированные профессиональные форумы в интернет?</t>
  </si>
  <si>
    <t>pfrf.net</t>
  </si>
  <si>
    <t>Форум МЧС</t>
  </si>
  <si>
    <t>Тюменский бухгалтер</t>
  </si>
  <si>
    <t>1C</t>
  </si>
  <si>
    <t>Бухсофт</t>
  </si>
  <si>
    <t>Бис</t>
  </si>
  <si>
    <t>Банкир.ру</t>
  </si>
  <si>
    <t>Контур</t>
  </si>
  <si>
    <t>Бух.ру</t>
  </si>
  <si>
    <t xml:space="preserve">  Программы для подготовки и сдачи электронной отчетности</t>
  </si>
  <si>
    <t xml:space="preserve"> Не подписаны на платные программы для ведения бухгалтерии и сдачи отчетности</t>
  </si>
  <si>
    <t>3.2 Дргуие платные программные решения - уточните, какие именно?</t>
  </si>
  <si>
    <t>Программы для банков</t>
  </si>
  <si>
    <t>С++</t>
  </si>
  <si>
    <t>IT Актив</t>
  </si>
  <si>
    <t>Визави</t>
  </si>
  <si>
    <t>Контакт</t>
  </si>
  <si>
    <t>IT9</t>
  </si>
  <si>
    <t xml:space="preserve"> 3. На какие платные программные решения для ведения бухгалтерии и сдачи отчетности Вы подписаны в настоящее время - Учетная система ?</t>
  </si>
  <si>
    <t>БИС</t>
  </si>
  <si>
    <t>Контур Экстерн</t>
  </si>
  <si>
    <t>ТКС</t>
  </si>
  <si>
    <t>Парус</t>
  </si>
  <si>
    <t>Инфоцентр</t>
  </si>
  <si>
    <t>Бухгалтерия</t>
  </si>
  <si>
    <t>Налогоплательщик</t>
  </si>
  <si>
    <t>Инфин</t>
  </si>
  <si>
    <t>Флагман</t>
  </si>
  <si>
    <t>Афина</t>
  </si>
  <si>
    <t>Гранд-смета</t>
  </si>
  <si>
    <t>Контейнер</t>
  </si>
  <si>
    <t>Триумф</t>
  </si>
  <si>
    <t xml:space="preserve"> 3. На какие платные программные решения для ведения бухгалтерии и сдачи отчетности Вы подписаны в настоящее время - Программы для подготовки и сдачи электронной отчетности ?</t>
  </si>
  <si>
    <t>Такском</t>
  </si>
  <si>
    <t>Астрал</t>
  </si>
  <si>
    <t>Калуга астрал</t>
  </si>
  <si>
    <t>Крипто Про</t>
  </si>
  <si>
    <t>Фельдъегерь</t>
  </si>
  <si>
    <t>Смарт</t>
  </si>
  <si>
    <t>Центр информ</t>
  </si>
  <si>
    <t>СТЭК</t>
  </si>
  <si>
    <t>Сибтел</t>
  </si>
  <si>
    <t>IT предприятие</t>
  </si>
  <si>
    <t>Диасофт</t>
  </si>
  <si>
    <t>Атлас</t>
  </si>
  <si>
    <t>Аргос</t>
  </si>
  <si>
    <t>ТСС</t>
  </si>
  <si>
    <t>Штрих</t>
  </si>
  <si>
    <t>Баланс</t>
  </si>
  <si>
    <t>Амба</t>
  </si>
  <si>
    <t>Камин</t>
  </si>
  <si>
    <t xml:space="preserve"> Учетная система</t>
  </si>
  <si>
    <t xml:space="preserve"> Программы для подготовки и сдачи электронной отчетности</t>
  </si>
  <si>
    <t xml:space="preserve"> Не планируем изменений в течение 2014 года</t>
  </si>
  <si>
    <t xml:space="preserve"> 4.Изменения. Профессиональные печатные издания</t>
  </si>
  <si>
    <t xml:space="preserve"> Подписка (если не подписаны)</t>
  </si>
  <si>
    <t xml:space="preserve"> Отказ от подписки</t>
  </si>
  <si>
    <t xml:space="preserve"> Смена выбора</t>
  </si>
  <si>
    <t xml:space="preserve"> Сокращение подписки</t>
  </si>
  <si>
    <t xml:space="preserve"> Расширение подписки</t>
  </si>
  <si>
    <t xml:space="preserve"> 4.Изменения.Электронные версии печатных изданий</t>
  </si>
  <si>
    <t xml:space="preserve"> 4.Изменения.Справочно-правовые системы</t>
  </si>
  <si>
    <t xml:space="preserve"> 4.Изменения.Учетная система</t>
  </si>
  <si>
    <t xml:space="preserve"> 4.Изменения.Программы для подготовки и сдачи электронной отчетности</t>
  </si>
  <si>
    <t xml:space="preserve"> 4.Изменения.Другое</t>
  </si>
  <si>
    <t>5. Какие справочно-правовые системы, представленные на рынке, Вы знаете, хотя бы по названию?  1 ответ</t>
  </si>
  <si>
    <t>99</t>
  </si>
  <si>
    <t xml:space="preserve"> Гарант</t>
  </si>
  <si>
    <t xml:space="preserve"> Система Главбух (БСС)</t>
  </si>
  <si>
    <t xml:space="preserve"> Кодекс</t>
  </si>
  <si>
    <t xml:space="preserve"> Мое Дело</t>
  </si>
  <si>
    <t xml:space="preserve"> Никакие</t>
  </si>
  <si>
    <t>9.1 Какая из названных вами справочно-информационные систем основная (используется сотрудниками бухгалтерии наиболее часто/активно)?</t>
  </si>
  <si>
    <t xml:space="preserve"> Другие сотрудники бухгалтерии</t>
  </si>
  <si>
    <t xml:space="preserve"> Сотрудники юридической службы</t>
  </si>
  <si>
    <t xml:space="preserve"> Генеральный директор</t>
  </si>
  <si>
    <t xml:space="preserve"> Коммерческий директор</t>
  </si>
  <si>
    <t xml:space="preserve"> Финансовый директор</t>
  </si>
  <si>
    <t xml:space="preserve"> Отдел кадров</t>
  </si>
  <si>
    <t>1</t>
  </si>
  <si>
    <t>0</t>
  </si>
  <si>
    <t xml:space="preserve"> Другие сотрудники компании</t>
  </si>
  <si>
    <t xml:space="preserve"> 11. Как часто эти сотрудники пользуются справочно-правовой системой? -  Вы лично</t>
  </si>
  <si>
    <t xml:space="preserve"> Ежедневно</t>
  </si>
  <si>
    <t xml:space="preserve"> Несколько раз в неделю</t>
  </si>
  <si>
    <t xml:space="preserve"> Реже 1 раза в нед</t>
  </si>
  <si>
    <t xml:space="preserve"> Нерегулярно, по необходимости</t>
  </si>
  <si>
    <t xml:space="preserve"> Трудно сказать</t>
  </si>
  <si>
    <t xml:space="preserve"> 11. Как часто эти сотрудники пользуются справочно-правовой системой? -  Другие сотрудники бухгалтерии</t>
  </si>
  <si>
    <t xml:space="preserve"> 11. Как часто эти сотрудники пользуются справочно-правовой системой? - Сотрудники юридической службы</t>
  </si>
  <si>
    <t xml:space="preserve"> 11. Как часто эти сотрудники пользуются справочно-правовой системой? -  Генеральный директор</t>
  </si>
  <si>
    <t xml:space="preserve"> 11. Как часто эти сотрудники пользуются справочно-правовой системой?  - Коммерческий директор</t>
  </si>
  <si>
    <t xml:space="preserve"> 11. Как часто эти сотрудники пользуются справочно-правовой системой? - Финансовый директор</t>
  </si>
  <si>
    <t>11. Как часто эти сотрудники пользуются справочно-правовой системой? - Отдел кадров</t>
  </si>
  <si>
    <t>2</t>
  </si>
  <si>
    <t>3</t>
  </si>
  <si>
    <t>4</t>
  </si>
  <si>
    <t>5</t>
  </si>
  <si>
    <t xml:space="preserve"> 11. Как часто эти сотрудники пользуются справочно-правовой системой? - Другие сотрудники компании</t>
  </si>
  <si>
    <t>Отдел кадров</t>
  </si>
  <si>
    <t>З/О</t>
  </si>
  <si>
    <t xml:space="preserve"> Поиск решения нестандартных профессиональных задач, ситуаций</t>
  </si>
  <si>
    <t xml:space="preserve"> Оперативный поиск необходимой профессиональной информации (кодексы, законы, т.п.)</t>
  </si>
  <si>
    <t xml:space="preserve"> Оперативный поиск наиболее актуальных форм</t>
  </si>
  <si>
    <t xml:space="preserve">  Бухгалтерские задачи</t>
  </si>
  <si>
    <t xml:space="preserve">  Юридические задачи</t>
  </si>
  <si>
    <t xml:space="preserve">  Правовое законодательство</t>
  </si>
  <si>
    <t xml:space="preserve">  Повышение квалификации</t>
  </si>
  <si>
    <t xml:space="preserve">  Ведение кадров</t>
  </si>
  <si>
    <t xml:space="preserve">  Расчет выплат</t>
  </si>
  <si>
    <t xml:space="preserve">  Вопросы хозяйственной жизни учреждения</t>
  </si>
  <si>
    <t xml:space="preserve">  Закупки</t>
  </si>
  <si>
    <t xml:space="preserve">  Обращение к экспертам по разным вопросам, онлайн-семинары</t>
  </si>
  <si>
    <t xml:space="preserve">  Вопросы о лизинге</t>
  </si>
  <si>
    <t xml:space="preserve">  Вопросы регионального значения</t>
  </si>
  <si>
    <t xml:space="preserve">  Изменения в законодательстве</t>
  </si>
  <si>
    <t xml:space="preserve">  Поиск информации о судебной практике</t>
  </si>
  <si>
    <t xml:space="preserve">  Экономические вопросы</t>
  </si>
  <si>
    <t xml:space="preserve">  Любые/ разные профессиональные задачи</t>
  </si>
  <si>
    <t xml:space="preserve">  Трудно сказать</t>
  </si>
  <si>
    <t>сновная СПС</t>
  </si>
  <si>
    <t xml:space="preserve"> 18. СПС#1. С какого момента Ваша компания является платным подписчиком на эту СПС?</t>
  </si>
  <si>
    <t xml:space="preserve"> 18.2. СПС#1. Сколько лет</t>
  </si>
  <si>
    <t xml:space="preserve"> 19.1. СПС#1. Ваша роль.</t>
  </si>
  <si>
    <t xml:space="preserve"> Не сравнивали с другими, сразу выбрали именно эту СПС</t>
  </si>
  <si>
    <t xml:space="preserve"> Не помню, трудно сказать</t>
  </si>
  <si>
    <t xml:space="preserve"> Более выгодная стоимость/условия</t>
  </si>
  <si>
    <t xml:space="preserve"> Лучшее качество/полнота предлагаемой информации</t>
  </si>
  <si>
    <t xml:space="preserve"> Лучшее качество сервиса технической поддержки</t>
  </si>
  <si>
    <t xml:space="preserve"> 22.1. СПС#1. Количество пользовательских мест:</t>
  </si>
  <si>
    <t xml:space="preserve"> 22.2. СПС#1. Версия системы</t>
  </si>
  <si>
    <t xml:space="preserve"> 23.  СПС#1.  На данный момент Ваша организация обладает оплаченной подпиской на этот пакет СПС на период…</t>
  </si>
  <si>
    <t xml:space="preserve"> 32. СПС#1. При завершении срока использования оплаченного пакета подписки на СПС Вы…</t>
  </si>
  <si>
    <t>СПС</t>
  </si>
  <si>
    <t>1990</t>
  </si>
  <si>
    <t>1991</t>
  </si>
  <si>
    <t>1992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</si>
  <si>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</si>
  <si>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</si>
  <si>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</si>
  <si>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</si>
  <si>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</si>
  <si>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</si>
  <si>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</si>
  <si>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</si>
  <si>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</si>
  <si>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</si>
  <si>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</si>
  <si>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</si>
  <si>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</si>
  <si>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</si>
  <si>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</si>
  <si>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</si>
  <si>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</si>
  <si>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</si>
  <si>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</si>
  <si>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</si>
  <si>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</si>
  <si>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(B)</t>
  </si>
  <si>
    <t>(C)</t>
  </si>
  <si>
    <t>(D)</t>
  </si>
  <si>
    <t>(E)</t>
  </si>
  <si>
    <t>(F)</t>
  </si>
  <si>
    <t>Менее 1 года (с 2014 года)</t>
  </si>
  <si>
    <t>1 год (с 2013 года)</t>
  </si>
  <si>
    <t>2 года (с 2012 года)</t>
  </si>
  <si>
    <t>3 года (с 2011 года)</t>
  </si>
  <si>
    <t>Более 3 лет (с 2010 года и ранее)</t>
  </si>
  <si>
    <t>Мое решение было определяющим при выборе этой СПС</t>
  </si>
  <si>
    <t>Я принимал(а) участие в выборе этой СПС, однако, мое мнение</t>
  </si>
  <si>
    <t>Я не принимал(а) участия в выборе этой СПС</t>
  </si>
  <si>
    <t>EXECUTE .</t>
  </si>
  <si>
    <t xml:space="preserve"> 21.Факторы выбора СПС. Лучшее качество,полнота информации. Уточнение</t>
  </si>
  <si>
    <t>Понятная, простая в использовании, удобная</t>
  </si>
  <si>
    <t>Возможность задать вопрос эксперту и получить оперативный ответ</t>
  </si>
  <si>
    <t>Больше понравилась</t>
  </si>
  <si>
    <t>Удобный интерфейс</t>
  </si>
  <si>
    <t>Нравятся расчетчики</t>
  </si>
  <si>
    <t>Регулярное и автоматическое обновление баз</t>
  </si>
  <si>
    <t>Предоставляется полная и подробная информация</t>
  </si>
  <si>
    <t>Не выбирал, была установлена</t>
  </si>
  <si>
    <t>Качество/полнота предлагаемой информации (без уточнения)</t>
  </si>
  <si>
    <t xml:space="preserve"> 21.Факторы выбора СПС. Лучшее качествосервиса, технической поддержки. Уточнение</t>
  </si>
  <si>
    <t>Видеосеминары</t>
  </si>
  <si>
    <t>Качество сервиса технической поддержки (без уточнения)</t>
  </si>
  <si>
    <t xml:space="preserve"> 21.Факторы выбора СПС. Другое</t>
  </si>
  <si>
    <t>Более популярная</t>
  </si>
  <si>
    <t>Доступ через интернет</t>
  </si>
  <si>
    <t>Можно открыть с любого компьютера</t>
  </si>
  <si>
    <t>Удобная система оплаты</t>
  </si>
  <si>
    <t>Понравилась реклама</t>
  </si>
  <si>
    <t>Мне посоветовали</t>
  </si>
  <si>
    <t>6</t>
  </si>
  <si>
    <t>7</t>
  </si>
  <si>
    <t>8</t>
  </si>
  <si>
    <t>9</t>
  </si>
  <si>
    <t>10</t>
  </si>
  <si>
    <t>11</t>
  </si>
  <si>
    <t>12</t>
  </si>
  <si>
    <t>15</t>
  </si>
  <si>
    <t>18</t>
  </si>
  <si>
    <t>20</t>
  </si>
  <si>
    <t>23</t>
  </si>
  <si>
    <t>25</t>
  </si>
  <si>
    <t>30</t>
  </si>
  <si>
    <t>34</t>
  </si>
  <si>
    <t>37</t>
  </si>
  <si>
    <t>40</t>
  </si>
  <si>
    <t>50</t>
  </si>
  <si>
    <t>53</t>
  </si>
  <si>
    <t>60</t>
  </si>
  <si>
    <t>70</t>
  </si>
  <si>
    <t>90</t>
  </si>
  <si>
    <t>100</t>
  </si>
  <si>
    <t>111</t>
  </si>
  <si>
    <t>125</t>
  </si>
  <si>
    <t>140</t>
  </si>
  <si>
    <t>200</t>
  </si>
  <si>
    <t>300</t>
  </si>
  <si>
    <t>998</t>
  </si>
  <si>
    <t>999</t>
  </si>
  <si>
    <t>10000000</t>
  </si>
  <si>
    <t>Только локальная версия (установленная на компьютер)</t>
  </si>
  <si>
    <t>Только интернет версия</t>
  </si>
  <si>
    <t>Локальная и интернет версии</t>
  </si>
  <si>
    <t xml:space="preserve"> 6 месяцев</t>
  </si>
  <si>
    <t>12 месяцев</t>
  </si>
  <si>
    <t>18 месяцев</t>
  </si>
  <si>
    <t>другое</t>
  </si>
  <si>
    <t>з/о</t>
  </si>
  <si>
    <t>Безусловно, продлите подписку на эту СПС на следующий срок</t>
  </si>
  <si>
    <t>Продлите подписку, но будете рассматривать возможности изменения пакета подписки</t>
  </si>
  <si>
    <t>Не уверены, что будете продлевать подписку на эту СПС</t>
  </si>
  <si>
    <t>Точно не будете продлевать подписку на эту СПС</t>
  </si>
  <si>
    <t xml:space="preserve"> БСС «Система Главбух»</t>
  </si>
  <si>
    <t>Консультант Плюс Проф</t>
  </si>
  <si>
    <t>Консультант Плюс Эксперт</t>
  </si>
  <si>
    <t>Консультант Плюс Российское законодательство</t>
  </si>
  <si>
    <t>Консультант Юрист</t>
  </si>
  <si>
    <t>Консультант Бюджетные организации</t>
  </si>
  <si>
    <t>Консультант Бюджетные организации Базовый выпуск</t>
  </si>
  <si>
    <t>Консультант Малый Бизнес +</t>
  </si>
  <si>
    <t>Консультант Бухгалтер</t>
  </si>
  <si>
    <t>Консультант Бухгалтер: Версия Проф</t>
  </si>
  <si>
    <t>Консультант Судебная Практика</t>
  </si>
  <si>
    <t>Консультант Арбитраж</t>
  </si>
  <si>
    <t>КонсультантПлюс: Документы СССР</t>
  </si>
  <si>
    <t>КонсультантПлюс: Сводное региональное законодательство</t>
  </si>
  <si>
    <t>КонсультантПлюс: Комментарии Законодательства</t>
  </si>
  <si>
    <t>КонсультантПлюс: Законопроекты</t>
  </si>
  <si>
    <t>КонсультантПлюс: Международное Право</t>
  </si>
  <si>
    <t>КонсультантПлюс: Медицина Фармацевтика</t>
  </si>
  <si>
    <t>КонсультантПлюс: Строительство</t>
  </si>
  <si>
    <t>Трудно сказать</t>
  </si>
  <si>
    <t>Гарант Классик</t>
  </si>
  <si>
    <t>Гарант Классик +</t>
  </si>
  <si>
    <t>Гарант Универсал</t>
  </si>
  <si>
    <t>Гарант Универсал +</t>
  </si>
  <si>
    <t>Гарант Профессионал</t>
  </si>
  <si>
    <t>Гарант Мастер</t>
  </si>
  <si>
    <t>Гарант Аналитик</t>
  </si>
  <si>
    <t>Гарант Аналитик +</t>
  </si>
  <si>
    <t>Гарант Максимум</t>
  </si>
  <si>
    <t>Гарант Максимум. Вся Россия</t>
  </si>
  <si>
    <t>Гарант Максимум. Арбитражная практика России</t>
  </si>
  <si>
    <t>Гарант.Другое</t>
  </si>
  <si>
    <t>БСС "Система Главбух"</t>
  </si>
  <si>
    <t>БСС "Система Главбух" ВИП</t>
  </si>
  <si>
    <t>БСС "Система Главбух "для бюджетных учреждений</t>
  </si>
  <si>
    <t>БСС "Система Главбух" - для "упрощёнки"</t>
  </si>
  <si>
    <t>КСС "Система Кадры"</t>
  </si>
  <si>
    <t>КСС "Система Кадры" для бюджетных организаций</t>
  </si>
  <si>
    <t>КСС "Система Кадры" для коммерческих организаций ВИП-версия</t>
  </si>
  <si>
    <t>ЮСС "Система Юрист"</t>
  </si>
  <si>
    <t>ФСС "Система Финансовый директор"</t>
  </si>
  <si>
    <t xml:space="preserve"> Cтоимость обновления/обслуживания (ежемесячные траты)</t>
  </si>
  <si>
    <t>З/О, Отказ</t>
  </si>
  <si>
    <t xml:space="preserve"> 25. Осуществлялись ли Вашей организацией какие-либо изменения (увеличение или уменьшение) пакета подписки на СПС за последние 2 года (2012-2013 г.г.)</t>
  </si>
  <si>
    <t>Да, осуществлялись</t>
  </si>
  <si>
    <t>Нет, состав пакета подписки не менялся</t>
  </si>
  <si>
    <t xml:space="preserve"> Сокращение пакета подписки</t>
  </si>
  <si>
    <t xml:space="preserve"> Переход на другую версию системы</t>
  </si>
  <si>
    <t xml:space="preserve"> Переход на пользование другой СПС</t>
  </si>
  <si>
    <t xml:space="preserve"> Оформление подписки на дополнительную СПС</t>
  </si>
  <si>
    <t xml:space="preserve"> З/О</t>
  </si>
  <si>
    <t>26.2 Сокращение пакета подписки - суть изменений</t>
  </si>
  <si>
    <t>Отказались от бумажной версии журнала</t>
  </si>
  <si>
    <t>Перешли на упрощенку</t>
  </si>
  <si>
    <t>Убрали финансовые консультации</t>
  </si>
  <si>
    <t>Уменьшили модуль</t>
  </si>
  <si>
    <t>Отказ от модуля местного законодательства</t>
  </si>
  <si>
    <t>Перешли на локальную версию</t>
  </si>
  <si>
    <t>Отказ от юридического блока</t>
  </si>
  <si>
    <t>Сократили (без уточнений)</t>
  </si>
  <si>
    <t>26.3 Переход на другую версию системы - суть изменений</t>
  </si>
  <si>
    <t>Переход на полную версию</t>
  </si>
  <si>
    <t>Переход на сетевую версию</t>
  </si>
  <si>
    <t>Переход на локальную версию</t>
  </si>
  <si>
    <t>На другую версию (без уточнений)</t>
  </si>
  <si>
    <t xml:space="preserve"> 27.Изменение процента. Расширение пакета подписки</t>
  </si>
  <si>
    <t>Увеличился</t>
  </si>
  <si>
    <t>Уменьшился</t>
  </si>
  <si>
    <t xml:space="preserve"> 27.Изменение процента. Сокращение пакета подписки</t>
  </si>
  <si>
    <t xml:space="preserve"> 27.Изменение процента. Переход на другую версию системы</t>
  </si>
  <si>
    <t xml:space="preserve"> 27.Изменение процента. Переход на пользование другой СПС</t>
  </si>
  <si>
    <t xml:space="preserve"> 27.Изменение процента. Оформление подписки на дополнительную СПС</t>
  </si>
  <si>
    <t xml:space="preserve"> 27.Изменение размеров затрат ~@ Расширение пакета подписки</t>
  </si>
  <si>
    <t xml:space="preserve"> 28. Планируются ли Вашей организацией какие-либо изменения (увеличение или уменьшение) пакета подписки на СПС в течение ближайшего года</t>
  </si>
  <si>
    <t>Да, планируются</t>
  </si>
  <si>
    <t xml:space="preserve"> Нет, не планируются</t>
  </si>
  <si>
    <t xml:space="preserve"> КОНСУЛЬТАНТ ПЛЮС</t>
  </si>
  <si>
    <t xml:space="preserve"> ГАРАНТ</t>
  </si>
  <si>
    <t xml:space="preserve"> БСС СИСТЕМА ГЛАВБУХ</t>
  </si>
  <si>
    <t xml:space="preserve"> Другая</t>
  </si>
  <si>
    <t xml:space="preserve"> Все/ любая</t>
  </si>
  <si>
    <t xml:space="preserve"> з/о</t>
  </si>
  <si>
    <t xml:space="preserve"> Ни одна</t>
  </si>
  <si>
    <t>30-34.Имидж. ~@  Качество предоставляемой информации</t>
  </si>
  <si>
    <t xml:space="preserve"> Полнота предоставляемой информации</t>
  </si>
  <si>
    <t xml:space="preserve"> Актуальность предоставляемой информации</t>
  </si>
  <si>
    <t xml:space="preserve"> Легкость поиска необходимой информации</t>
  </si>
  <si>
    <t xml:space="preserve"> Легкость поиска конкретного решения</t>
  </si>
  <si>
    <t xml:space="preserve"> Удобство в использовании</t>
  </si>
  <si>
    <t xml:space="preserve"> Легкость обучения пользованию</t>
  </si>
  <si>
    <t xml:space="preserve"> Возможность настройки под индивидуальные требования пользователя</t>
  </si>
  <si>
    <t xml:space="preserve"> Надежность, отсутствие сбоев в работе</t>
  </si>
  <si>
    <t xml:space="preserve"> Легкость и удобство процесса обновления</t>
  </si>
  <si>
    <t xml:space="preserve"> Высокое качество обслуживания и сопровождения</t>
  </si>
  <si>
    <t xml:space="preserve"> Высокая оперативность и профессионализм консультаций по «горячей линии»</t>
  </si>
  <si>
    <t xml:space="preserve"> Мобильность, доступность в любой момент времени</t>
  </si>
  <si>
    <t xml:space="preserve"> Полнота закрытия профессиональных потребностей в информации бухгалтеров различных специализаций</t>
  </si>
  <si>
    <t xml:space="preserve"> Полнота и полезность бонусных (бесплатных) сервисов для подписчиков</t>
  </si>
  <si>
    <t xml:space="preserve"> Качество предоставляемого сервиса</t>
  </si>
  <si>
    <t xml:space="preserve"> Привлекательная стоимость</t>
  </si>
  <si>
    <t xml:space="preserve"> Соответствует потребностям компаний моего профиля</t>
  </si>
  <si>
    <t xml:space="preserve"> Соответствует потребностям компаний моего размера</t>
  </si>
  <si>
    <t xml:space="preserve"> Известная, популярная среди профессионалов</t>
  </si>
  <si>
    <t xml:space="preserve"> Современная, динамично развивающаяся</t>
  </si>
  <si>
    <t xml:space="preserve"> Полностью удовлетворяет мои потребности</t>
  </si>
  <si>
    <t xml:space="preserve"> Можно уверенно рекомендовать</t>
  </si>
  <si>
    <t>(G)</t>
  </si>
  <si>
    <t xml:space="preserve"> 31. Общая удовлетворенность</t>
  </si>
  <si>
    <t>1.Самая низкая оценка</t>
  </si>
  <si>
    <t>Самая высокая оценка</t>
  </si>
  <si>
    <t>TOP TWO</t>
  </si>
  <si>
    <t>BOTTOM TWO</t>
  </si>
  <si>
    <t>TOP THREE</t>
  </si>
  <si>
    <t>BOTTOM THREE</t>
  </si>
  <si>
    <t>TOP FOUR</t>
  </si>
  <si>
    <t>BOTTOM FOUR</t>
  </si>
  <si>
    <t>TOP FIVE</t>
  </si>
  <si>
    <t>BOTTOM FIVE</t>
  </si>
  <si>
    <t>Mean</t>
  </si>
  <si>
    <t xml:space="preserve"> 31. Качество предоставляемой информации</t>
  </si>
  <si>
    <t xml:space="preserve"> 31. Полнота предоставляемой информации</t>
  </si>
  <si>
    <t xml:space="preserve"> 31. Актуальность предоставляемой информации</t>
  </si>
  <si>
    <t xml:space="preserve"> 31. Легкость поиска необходимой информации</t>
  </si>
  <si>
    <t xml:space="preserve"> 31. Легкость поиска конкретного решения</t>
  </si>
  <si>
    <t xml:space="preserve"> 31. Удобство интерфейса</t>
  </si>
  <si>
    <t xml:space="preserve"> 31. Легкость обучения пользованию</t>
  </si>
  <si>
    <t xml:space="preserve"> 31. Возможность настройки под индивидуальные требования пользователя</t>
  </si>
  <si>
    <t xml:space="preserve"> 31. Надежность, отсутствие сбоев в работе</t>
  </si>
  <si>
    <t xml:space="preserve"> 31. Легкость и удобство процесса обновления</t>
  </si>
  <si>
    <t xml:space="preserve"> 31. Качество обслуживания и сопровождения</t>
  </si>
  <si>
    <t xml:space="preserve"> 31. Оперативность и профессионализм консультаций по «горячей линии»</t>
  </si>
  <si>
    <t xml:space="preserve"> 31. Мобильность, доступность в любой момент времени</t>
  </si>
  <si>
    <t xml:space="preserve"> 31. Полнота закрытия профессиональных потребностей в информации бухгалтеров различных специализаций</t>
  </si>
  <si>
    <t xml:space="preserve"> 31. Полнота и полезность бонусных (бесплатных) сервисов для подписчиков</t>
  </si>
  <si>
    <t xml:space="preserve"> 31. Стоимость</t>
  </si>
  <si>
    <t xml:space="preserve"> Качество предоставляемой информации</t>
  </si>
  <si>
    <t xml:space="preserve"> Удобство интерфейса</t>
  </si>
  <si>
    <t xml:space="preserve"> Качество обслуживания и сопровождения</t>
  </si>
  <si>
    <t xml:space="preserve"> Оперативность и профессионализм консультаций по «горячей линии»</t>
  </si>
  <si>
    <t xml:space="preserve"> Стоимость</t>
  </si>
  <si>
    <t xml:space="preserve"> 33. Готовы ли Вы рекомендовать используемую Вами СПС своим коллегам? И Почему? ЗАПОЛНЯЕТСЯ ТОЛЬКО ДЛЯ ОСНОВНОЙ СПС (СПС#1). ЗАЧИТАЙТЕ ВАРИАНТЫ ОТВЕТА. В СЛУЧАЕ ВЫБОРА ВАРИАНТА ОТВЕТА 2-3, УТОЧНИТЕ ПРИЧИНЫ НИЗКОЙ ГОТОВНОСТИ РЕКОМЕНДОВАТЬ</t>
  </si>
  <si>
    <t>Безусловно, да</t>
  </si>
  <si>
    <t>Скорее да</t>
  </si>
  <si>
    <t>Скорее нет</t>
  </si>
  <si>
    <t>Точно нет</t>
  </si>
  <si>
    <t xml:space="preserve"> 35.1. В последнее время я начинаю все чаще пользоваться СПС и реже - печатными изданиями для бухгалтеров</t>
  </si>
  <si>
    <t>Согласен</t>
  </si>
  <si>
    <t>Не согласен</t>
  </si>
  <si>
    <t xml:space="preserve"> 35.2. Я одновременно веду учет в нескольких компаниях</t>
  </si>
  <si>
    <t xml:space="preserve"> 35.3. Наша компания находится в режиме жесткой экономии при выборе платных источников профессиональной информации - мы оплачиваем только те источники информации, без которых действительно не можем обойтись</t>
  </si>
  <si>
    <t xml:space="preserve"> 35.4. В последние годы мы все более активно пользуемся бесплатными источниками информации, сокращая траты на пользование платными источниками</t>
  </si>
  <si>
    <t xml:space="preserve"> 36. Охарактеризуйте свою информированность и/или опыт использования БСС «Система Главбух»</t>
  </si>
  <si>
    <t>Впервые слышу о такой системе</t>
  </si>
  <si>
    <t>Слышали, но никогда не пользовались</t>
  </si>
  <si>
    <t>Пробовали пользоваться демо-версией, но не оплачивали подпис</t>
  </si>
  <si>
    <t>Обладаем подпиской на БСС «Система Главбух» в настоящий моме</t>
  </si>
  <si>
    <t>Обладали подпиской на БСС «Система Главбух» ранее, но отказа</t>
  </si>
  <si>
    <t xml:space="preserve"> 37. Охарактеризуйте, пожалуйста, преимущества, сильные стороны БСС Система Главбух по сравнению с Консультант Плюс</t>
  </si>
  <si>
    <t>Более практичная</t>
  </si>
  <si>
    <t>Более актуальная, достоверная информация</t>
  </si>
  <si>
    <t>Более доступная</t>
  </si>
  <si>
    <t>Более мобильная</t>
  </si>
  <si>
    <t>Цена ниже</t>
  </si>
  <si>
    <t>Профессиональная</t>
  </si>
  <si>
    <t>Более широкая, подробная информация</t>
  </si>
  <si>
    <t>Больше подходит для бухгалтеров</t>
  </si>
  <si>
    <t>Больше нравится</t>
  </si>
  <si>
    <t>Есть комментарии специалистов, консультации, вопрос-ответ</t>
  </si>
  <si>
    <t>Нравятся видеосеминары</t>
  </si>
  <si>
    <t>Удобное и компактное предоставление информации, информация предоставляется понятнее</t>
  </si>
  <si>
    <t>Техническая поддержка, горячая линия</t>
  </si>
  <si>
    <t>Подходит разным специалистам - юристу, кадровику, бухгалтеру</t>
  </si>
  <si>
    <t>Можно зайти с любого устройства</t>
  </si>
  <si>
    <t>Ежедневно обновляется</t>
  </si>
  <si>
    <t>Журналы в электронном виде</t>
  </si>
  <si>
    <t>Есть расчетчики</t>
  </si>
  <si>
    <t>Удобный поиск</t>
  </si>
  <si>
    <t>Удобнее</t>
  </si>
  <si>
    <t>Есть региональные данные</t>
  </si>
  <si>
    <t>Подходит для аудиторов</t>
  </si>
  <si>
    <t>Простая, подходит для новичков</t>
  </si>
  <si>
    <t>Полезные дополнительные сервисы</t>
  </si>
  <si>
    <t>Возможность участия в форумах</t>
  </si>
  <si>
    <t>Нет таких</t>
  </si>
  <si>
    <t xml:space="preserve"> 37. Охарактеризуйте, пожалуйста, преимущества, сильные стороны БСС Система Главбух по сравнению с Гарант</t>
  </si>
  <si>
    <t>Оперативность</t>
  </si>
  <si>
    <t xml:space="preserve"> 38. Охарактеризуйте, пожалуйста, недостатки, слабые стороны БСС Система Главбух по сравнению с Консультант Плюс</t>
  </si>
  <si>
    <t>Меньше информации</t>
  </si>
  <si>
    <t>Хуже система поддержки</t>
  </si>
  <si>
    <t>Дорого</t>
  </si>
  <si>
    <t>Требуется подключение к интернету</t>
  </si>
  <si>
    <t>Непонятная система оплаты</t>
  </si>
  <si>
    <t>Хуже поиск</t>
  </si>
  <si>
    <t>Хуже интерфейс</t>
  </si>
  <si>
    <t>Мало информации регионального уровня</t>
  </si>
  <si>
    <t>Меньше комментариев к законодательству</t>
  </si>
  <si>
    <t>Только для бухучета</t>
  </si>
  <si>
    <t>Не нравится форма предоставления информации</t>
  </si>
  <si>
    <t>Сложная, непонятная</t>
  </si>
  <si>
    <t>Меньше дополнительных опций</t>
  </si>
  <si>
    <t>Мало информации для бюджетных организаций</t>
  </si>
  <si>
    <t>Сбои в работе</t>
  </si>
  <si>
    <t>Не оперативная, долго обновляется</t>
  </si>
  <si>
    <t xml:space="preserve"> 38. Охарактеризуйте, пожалуйста, недостатки, слабые стороны БСС Система Главбух по сравнению с Гарант</t>
  </si>
  <si>
    <t>Не подходит для маленьких организаций</t>
  </si>
  <si>
    <t xml:space="preserve"> Профессиональные печатные издания</t>
  </si>
  <si>
    <t xml:space="preserve"> 1. Какими платными источниками профессиональной информации Вы пользуетесь в своей деятельности?   </t>
  </si>
  <si>
    <t>Специализированные информационные интернет-порталы</t>
  </si>
  <si>
    <t xml:space="preserve"> 2. Какими бесплатными источниками бухгалтерской информации Вы пользуетесь?    </t>
  </si>
  <si>
    <t>Учетная система</t>
  </si>
  <si>
    <t xml:space="preserve"> 3. На какие платные программные решения для ведения бухгалтерии и сдачи отчетности Вы подписаны в настоящее время  </t>
  </si>
  <si>
    <t>Профессиональные печатные издания</t>
  </si>
  <si>
    <t xml:space="preserve"> 4. Планируете ли Вы какие-либо изменения в выборе платных источников информации и специализированных программ в течение текущего года. Какие именно?  </t>
  </si>
  <si>
    <t xml:space="preserve">5+5.1. Спонтанное знание </t>
  </si>
  <si>
    <t xml:space="preserve"> 6. Какие справочно-правовые системы, представленные на рынке, Вы знаете, хотя бы по названию? </t>
  </si>
  <si>
    <t xml:space="preserve"> 7. Какими справочно-информационными системами Вы пользуетесь регулярно в своей профессиональной деятельности? </t>
  </si>
  <si>
    <t xml:space="preserve">8. Какими еще справочно-информационными системами Вы имели опыт пользования в течение последних 2-3 лет? </t>
  </si>
  <si>
    <t xml:space="preserve">7+8. Пользовались в течение последних 2-3 лет </t>
  </si>
  <si>
    <t xml:space="preserve">9. На какие справочно-информационные системы у Вашей компании оформлена платная подписка в настоящее время? </t>
  </si>
  <si>
    <t>Вы лично</t>
  </si>
  <si>
    <t xml:space="preserve"> 10. Какие сотрудники Вашей компании пользуются в своей деятельности справочно-правовой системой? </t>
  </si>
  <si>
    <t xml:space="preserve"> 12. Кто из них является наиболее активными пользователями (пользуются наиболее активно, по сравнению с другими пользователями?  </t>
  </si>
  <si>
    <t xml:space="preserve"> 13. Какие сотрудники Вашей компании принимают решение о продлении подписки и определении параметров подписки на справочно-правовую систему на следующий период? </t>
  </si>
  <si>
    <t xml:space="preserve"> 14. Мнение кого из них является наиболее весомым, определяющим? </t>
  </si>
  <si>
    <t>Постоянное слежение за актуальными изменениями в налоговом законодательстве</t>
  </si>
  <si>
    <t xml:space="preserve"> 15. Для решения каких профессиональных задач Вы лично пользуетесь справочно-правовой системой в своей деятельности? </t>
  </si>
  <si>
    <t xml:space="preserve"> 15. Для решения каких профессиональных задач Вы лично пользуетесь справочно-правовой системой в своей деятельности?  </t>
  </si>
  <si>
    <t xml:space="preserve"> 16. Какие задачи наиболее удобно решать именно с помощью справочно-правовой системы, в сравнении с другими источниками информации (журналы, интернет)?   </t>
  </si>
  <si>
    <t xml:space="preserve"> 17. Какие профессиональные задачи, напротив, удобнее решать с помощью других источников информации (журналы, интернет)?  </t>
  </si>
  <si>
    <t xml:space="preserve"> Консультант Плюс</t>
  </si>
  <si>
    <t xml:space="preserve"> 20. Перечислите программные продукты, характеристики которых Вы рассматривали и сравнивали при принятии решения о выборе СПС </t>
  </si>
  <si>
    <t>Уже имелся опыт пользования именно этой СПС</t>
  </si>
  <si>
    <t xml:space="preserve"> 21. СПС№1. Перечислите основные факторы, опираясь на которые Вы выбрали именно эту СПС .. </t>
  </si>
  <si>
    <t xml:space="preserve">22.3. Полное название версии/комплектации установленной системы </t>
  </si>
  <si>
    <t>Стоимость выбранного пакета подписки при установке (единовременные траты на период подписки)</t>
  </si>
  <si>
    <t xml:space="preserve"> 24.Статья затрат </t>
  </si>
  <si>
    <t>Расширение пакета подписки</t>
  </si>
  <si>
    <t xml:space="preserve"> 26. Характер. Охарактеризуйте изменения пакета подписки на СПС за последние 2 года (характер и суть) </t>
  </si>
  <si>
    <t xml:space="preserve"> 27.Изменение размеров затрат </t>
  </si>
  <si>
    <t xml:space="preserve">30-34.Имидж. </t>
  </si>
  <si>
    <t>Общая удовлетворенность</t>
  </si>
  <si>
    <t xml:space="preserve"> 31. Удовлетворенность основной СПС (Среднее) </t>
  </si>
  <si>
    <t>13% &gt;B C</t>
  </si>
  <si>
    <t>6% &gt;C</t>
  </si>
  <si>
    <t>5% &gt;C</t>
  </si>
  <si>
    <t>9% &gt;A</t>
  </si>
  <si>
    <t>16% &gt;A</t>
  </si>
  <si>
    <t>20% &gt;A B</t>
  </si>
  <si>
    <t>12% &gt;A</t>
  </si>
  <si>
    <t>17% &gt;C</t>
  </si>
  <si>
    <t>33% &gt;A F</t>
  </si>
  <si>
    <t>40% &gt;A B F</t>
  </si>
  <si>
    <t>5% &gt;A</t>
  </si>
  <si>
    <t>19% &gt;A B</t>
  </si>
  <si>
    <t>19% &gt;A</t>
  </si>
  <si>
    <t>69% &gt;C F</t>
  </si>
  <si>
    <t>9% &gt;C</t>
  </si>
  <si>
    <t>7% &gt;A</t>
  </si>
  <si>
    <t>11% &gt;A</t>
  </si>
  <si>
    <t>64% &gt;C</t>
  </si>
  <si>
    <t>7% &gt;C</t>
  </si>
  <si>
    <t>33% &gt;A B F</t>
  </si>
  <si>
    <t>17% &gt;A</t>
  </si>
  <si>
    <t>21% &gt;A B</t>
  </si>
  <si>
    <t>37% &gt;C</t>
  </si>
  <si>
    <t>40% &gt;A</t>
  </si>
  <si>
    <t>33% &gt;C</t>
  </si>
  <si>
    <t>51% &gt;A B</t>
  </si>
  <si>
    <t>50% &gt;C</t>
  </si>
  <si>
    <t>83% &gt;A B</t>
  </si>
  <si>
    <t>41% &gt;B C</t>
  </si>
  <si>
    <t>43% &gt;A</t>
  </si>
  <si>
    <t>67% &gt;A C</t>
  </si>
  <si>
    <t>39% &gt;B</t>
  </si>
  <si>
    <t>38% &gt;C</t>
  </si>
  <si>
    <t>24% &gt;C</t>
  </si>
  <si>
    <t>32% &gt;A</t>
  </si>
  <si>
    <t>23% &gt;F</t>
  </si>
  <si>
    <t>25% &gt;A</t>
  </si>
  <si>
    <t>83% &gt;C</t>
  </si>
  <si>
    <t>28% &gt;A</t>
  </si>
  <si>
    <t>47% &gt;A B</t>
  </si>
  <si>
    <t>17% &gt;B</t>
  </si>
  <si>
    <t>33% &gt;A B C F</t>
  </si>
  <si>
    <t>54% &gt;A B</t>
  </si>
  <si>
    <t>54% &gt;B C</t>
  </si>
  <si>
    <t>28% &gt;C</t>
  </si>
  <si>
    <t>42% &gt;C</t>
  </si>
  <si>
    <t>63% &gt;A B D F</t>
  </si>
  <si>
    <t>67% &gt;C</t>
  </si>
  <si>
    <t>67% &gt;A B</t>
  </si>
  <si>
    <t>38% &gt;A B</t>
  </si>
  <si>
    <t>20% &gt;C</t>
  </si>
  <si>
    <t>6% &gt;A</t>
  </si>
  <si>
    <t>69% &gt;A</t>
  </si>
  <si>
    <t>7% &gt;A B</t>
  </si>
  <si>
    <t>67% &gt;A B C F</t>
  </si>
  <si>
    <t>79% &gt;A D</t>
  </si>
  <si>
    <t>73% &gt;B C E</t>
  </si>
  <si>
    <t>58% &gt;E</t>
  </si>
  <si>
    <t>18% &gt;A</t>
  </si>
  <si>
    <t>61% &gt;E</t>
  </si>
  <si>
    <t>20% &gt;A</t>
  </si>
  <si>
    <t>83% &gt;E</t>
  </si>
  <si>
    <t>17% &gt;A B C</t>
  </si>
  <si>
    <t>50% &gt;A B F</t>
  </si>
  <si>
    <t>63% &gt;E</t>
  </si>
  <si>
    <t>71% &gt;B C D E F G</t>
  </si>
  <si>
    <t>69% &gt;B C D E F G</t>
  </si>
  <si>
    <t>68% &gt;B C D E F G</t>
  </si>
  <si>
    <t>70% &gt;B C D E F G</t>
  </si>
  <si>
    <t>67% &gt;B C D E F G</t>
  </si>
  <si>
    <t>59% &gt;B C D E F G</t>
  </si>
  <si>
    <t>72% &gt;B C D E F G</t>
  </si>
  <si>
    <t>66% &gt;B C D E F G</t>
  </si>
  <si>
    <t>65% &gt;B C D E F G</t>
  </si>
  <si>
    <t>64% &gt;B C D E F G</t>
  </si>
  <si>
    <t>53% &gt;B C D E F G</t>
  </si>
  <si>
    <t>55% &gt;B C D E F G</t>
  </si>
  <si>
    <t>18% &gt;D E F G</t>
  </si>
  <si>
    <t>19% &gt;D E F G</t>
  </si>
  <si>
    <t>17% &gt;D E F G</t>
  </si>
  <si>
    <t>16% &gt;D E F G</t>
  </si>
  <si>
    <t>14% &gt;D E G</t>
  </si>
  <si>
    <t>13% &gt;D E G</t>
  </si>
  <si>
    <t>12% &gt;D E G</t>
  </si>
  <si>
    <t>20% &gt;D E F G</t>
  </si>
  <si>
    <t>14% &gt;D E F G</t>
  </si>
  <si>
    <t>15% &gt;D E F G</t>
  </si>
  <si>
    <t>21% &gt;D E F G</t>
  </si>
  <si>
    <t>23% &gt;B D E F G</t>
  </si>
  <si>
    <t>16% &gt;B D E G</t>
  </si>
  <si>
    <t>18% &gt;B D E G</t>
  </si>
  <si>
    <t>21% &gt;B D E F G</t>
  </si>
  <si>
    <t>19% &gt;B D E F G</t>
  </si>
  <si>
    <t>20% &gt;B D E F G</t>
  </si>
  <si>
    <t>2% &gt;G</t>
  </si>
  <si>
    <t>3% &gt;G</t>
  </si>
  <si>
    <t>2% &gt;E</t>
  </si>
  <si>
    <t>4% &gt;G</t>
  </si>
  <si>
    <t>6% &gt;D E G</t>
  </si>
  <si>
    <t>7% &gt;D E G</t>
  </si>
  <si>
    <t>5% &gt;D E G</t>
  </si>
  <si>
    <t>19% &gt;B C D E G</t>
  </si>
  <si>
    <t>11% &gt;D E G</t>
  </si>
  <si>
    <t>9% &gt;D E G</t>
  </si>
  <si>
    <t>22% &gt;B C D E G</t>
  </si>
  <si>
    <t>17% &gt;D E G</t>
  </si>
  <si>
    <t>4% &gt;D E</t>
  </si>
  <si>
    <t>3% &gt;E</t>
  </si>
  <si>
    <t>4% &gt;E</t>
  </si>
  <si>
    <t>47% &gt;B</t>
  </si>
  <si>
    <t>65% &gt;B</t>
  </si>
  <si>
    <t>13% &gt;A</t>
  </si>
  <si>
    <t>49% &gt;B</t>
  </si>
  <si>
    <t>68% &gt;B</t>
  </si>
  <si>
    <t>60% &gt;A C</t>
  </si>
  <si>
    <t>20% &gt;A C</t>
  </si>
  <si>
    <t>20% &gt;B</t>
  </si>
  <si>
    <t>8,9 &gt;E</t>
  </si>
  <si>
    <t>8,7 &gt;E</t>
  </si>
  <si>
    <t>9 &gt;E</t>
  </si>
  <si>
    <t>8,3 &gt;E</t>
  </si>
  <si>
    <t>58% &gt;B</t>
  </si>
  <si>
    <t>77% &gt;B E</t>
  </si>
  <si>
    <t>8% &gt;A</t>
  </si>
  <si>
    <t>24% &gt;A</t>
  </si>
  <si>
    <t>65% &gt;B E</t>
  </si>
  <si>
    <t>80% &gt;B E</t>
  </si>
  <si>
    <t>94% &gt;B</t>
  </si>
  <si>
    <t>50% &gt;A C</t>
  </si>
  <si>
    <t>20% &gt;A B C</t>
  </si>
  <si>
    <t>9,2 &gt;B E</t>
  </si>
  <si>
    <t>9,4 &gt;B E</t>
  </si>
  <si>
    <t>19% &gt;C</t>
  </si>
  <si>
    <t>74% &gt;B</t>
  </si>
  <si>
    <t>90% &gt;B</t>
  </si>
  <si>
    <t>66% &gt;B</t>
  </si>
  <si>
    <t>40% &gt;C</t>
  </si>
  <si>
    <t>63% &gt;B</t>
  </si>
  <si>
    <t>79% &gt;B</t>
  </si>
  <si>
    <t>92% &gt;B</t>
  </si>
  <si>
    <t>21% &gt;A</t>
  </si>
  <si>
    <t>67% &gt;B</t>
  </si>
  <si>
    <t>82% &gt;B</t>
  </si>
  <si>
    <t>9,3 &gt;B</t>
  </si>
  <si>
    <t>9,4 &gt;B</t>
  </si>
  <si>
    <t>60% &gt;B</t>
  </si>
  <si>
    <t>75% &gt;B</t>
  </si>
  <si>
    <t>90% &gt;E</t>
  </si>
  <si>
    <t>94% &gt;E</t>
  </si>
  <si>
    <t>95% &gt;E</t>
  </si>
  <si>
    <t>17% &gt;A B</t>
  </si>
  <si>
    <t>9,2 &gt;E</t>
  </si>
  <si>
    <t>67% &gt;E</t>
  </si>
  <si>
    <t>89% &gt;B</t>
  </si>
  <si>
    <t>92% &gt;E</t>
  </si>
  <si>
    <t>9 &gt;B E</t>
  </si>
  <si>
    <t>8,6 &gt;E</t>
  </si>
  <si>
    <t>62% &gt;B</t>
  </si>
  <si>
    <t>78% &gt;B E</t>
  </si>
  <si>
    <t>91% &gt;E</t>
  </si>
  <si>
    <t>9,3 &gt;B E</t>
  </si>
  <si>
    <t>9,3 &gt;E</t>
  </si>
  <si>
    <t>64% &gt;E</t>
  </si>
  <si>
    <t>69% &gt;E</t>
  </si>
  <si>
    <t>9,4 &gt;E</t>
  </si>
  <si>
    <t>9,7 &gt;E</t>
  </si>
  <si>
    <t>61% &gt;F</t>
  </si>
  <si>
    <t>40% &gt;A B C</t>
  </si>
  <si>
    <t>13% &gt;C</t>
  </si>
  <si>
    <t>33% &gt;A C</t>
  </si>
  <si>
    <t>9,2 &gt;E F</t>
  </si>
  <si>
    <t>9,6 &gt;E</t>
  </si>
  <si>
    <t>76% &gt;B</t>
  </si>
  <si>
    <t>72% &gt;B</t>
  </si>
  <si>
    <t>84% &gt;B</t>
  </si>
  <si>
    <t>13% &gt;A B</t>
  </si>
  <si>
    <t>9,2 &gt;F</t>
  </si>
  <si>
    <t>9,3 &gt;F</t>
  </si>
  <si>
    <t>9,4 &gt;A</t>
  </si>
  <si>
    <t>61% &gt;B F</t>
  </si>
  <si>
    <t>73% &gt;B F</t>
  </si>
  <si>
    <t>55% &gt;A B</t>
  </si>
  <si>
    <t>66% &gt;A B</t>
  </si>
  <si>
    <t>77% &gt;A B</t>
  </si>
  <si>
    <t>80% &gt;B</t>
  </si>
  <si>
    <t>9,3 &gt;A F</t>
  </si>
  <si>
    <t>77% &gt;E</t>
  </si>
  <si>
    <t>10% &gt;C</t>
  </si>
  <si>
    <t>79% &gt;E</t>
  </si>
  <si>
    <t>53% &gt;A</t>
  </si>
  <si>
    <t>65% &gt;A E</t>
  </si>
  <si>
    <t>84% &gt;A B E</t>
  </si>
  <si>
    <t>91% &gt;A B E</t>
  </si>
  <si>
    <t>92% &gt;A B E</t>
  </si>
  <si>
    <t>87% &gt;E</t>
  </si>
  <si>
    <t>9,1 &gt;A E</t>
  </si>
  <si>
    <t>71% &gt;B</t>
  </si>
  <si>
    <t>36% &gt;A</t>
  </si>
  <si>
    <t>1,5 &gt;A</t>
  </si>
  <si>
    <t>DATECALL</t>
  </si>
  <si>
    <t>LoginID</t>
  </si>
  <si>
    <t>PhoneNumber</t>
  </si>
  <si>
    <t>RESULT_CALL</t>
  </si>
  <si>
    <t>Start</t>
  </si>
  <si>
    <t>В0</t>
  </si>
  <si>
    <t>В1</t>
  </si>
  <si>
    <t>В2</t>
  </si>
  <si>
    <t>В3</t>
  </si>
  <si>
    <t>В4</t>
  </si>
  <si>
    <t>В4_98_text</t>
  </si>
  <si>
    <t>В5</t>
  </si>
  <si>
    <t>В6</t>
  </si>
  <si>
    <t>В1.0_1</t>
  </si>
  <si>
    <t>В1.0_2</t>
  </si>
  <si>
    <t>В1.0_3</t>
  </si>
  <si>
    <t>A1_99</t>
  </si>
  <si>
    <t>A1_1</t>
  </si>
  <si>
    <t>A1_1_text</t>
  </si>
  <si>
    <t>A1_2</t>
  </si>
  <si>
    <t>A1_2_text</t>
  </si>
  <si>
    <t>A1_3</t>
  </si>
  <si>
    <t>A1_3_text</t>
  </si>
  <si>
    <t>A1_4</t>
  </si>
  <si>
    <t>A1_4_dr</t>
  </si>
  <si>
    <t>A1_4_text</t>
  </si>
  <si>
    <t>A1_5</t>
  </si>
  <si>
    <t>A1_5_dr</t>
  </si>
  <si>
    <t>A1_5_text</t>
  </si>
  <si>
    <t>A2_99</t>
  </si>
  <si>
    <t>A2_1</t>
  </si>
  <si>
    <t>A2_1_text</t>
  </si>
  <si>
    <t>A2_2</t>
  </si>
  <si>
    <t>A2_2_text</t>
  </si>
  <si>
    <t>A2_3</t>
  </si>
  <si>
    <t>A2_3_dr</t>
  </si>
  <si>
    <t>A2_3_text</t>
  </si>
  <si>
    <t>A2_4</t>
  </si>
  <si>
    <t>A2_4_dr</t>
  </si>
  <si>
    <t>A2_4_text</t>
  </si>
  <si>
    <t>A3_99</t>
  </si>
  <si>
    <t>A3_1</t>
  </si>
  <si>
    <t>A3_1_text</t>
  </si>
  <si>
    <t>A3_2</t>
  </si>
  <si>
    <t>A3_2_text</t>
  </si>
  <si>
    <t>A3_3</t>
  </si>
  <si>
    <t>A3_3_dr</t>
  </si>
  <si>
    <t>A3_3_text</t>
  </si>
  <si>
    <t>A3_4</t>
  </si>
  <si>
    <t>A3_4_dr</t>
  </si>
  <si>
    <t>A3_4_text</t>
  </si>
  <si>
    <t>A4_99</t>
  </si>
  <si>
    <t>A4_1</t>
  </si>
  <si>
    <t>A4_1_text</t>
  </si>
  <si>
    <t>A4_2</t>
  </si>
  <si>
    <t>A4_2_dr</t>
  </si>
  <si>
    <t>A4_2_text</t>
  </si>
  <si>
    <t>A4_3</t>
  </si>
  <si>
    <t>A4_3_dr</t>
  </si>
  <si>
    <t>A4_3_text</t>
  </si>
  <si>
    <t>A5_99</t>
  </si>
  <si>
    <t>A5_1</t>
  </si>
  <si>
    <t>A5_2</t>
  </si>
  <si>
    <t>A5_3</t>
  </si>
  <si>
    <t>A5_4</t>
  </si>
  <si>
    <t>A5_5</t>
  </si>
  <si>
    <t>A5_6</t>
  </si>
  <si>
    <t>A5_7</t>
  </si>
  <si>
    <t>A5_8</t>
  </si>
  <si>
    <t>A5_7_dr</t>
  </si>
  <si>
    <t>A5_8_dr</t>
  </si>
  <si>
    <t>A6_99</t>
  </si>
  <si>
    <t>A6_1</t>
  </si>
  <si>
    <t>A6_2</t>
  </si>
  <si>
    <t>A6_3</t>
  </si>
  <si>
    <t>A6_4</t>
  </si>
  <si>
    <t>A6_5</t>
  </si>
  <si>
    <t>A6_6</t>
  </si>
  <si>
    <t>A6_6_dr</t>
  </si>
  <si>
    <t>A7_99</t>
  </si>
  <si>
    <t>A7_1</t>
  </si>
  <si>
    <t>A7_2</t>
  </si>
  <si>
    <t>A7_3</t>
  </si>
  <si>
    <t>A7_4</t>
  </si>
  <si>
    <t>A7_5</t>
  </si>
  <si>
    <t>A8_99</t>
  </si>
  <si>
    <t>A8_1</t>
  </si>
  <si>
    <t>A8_2</t>
  </si>
  <si>
    <t>A8_3</t>
  </si>
  <si>
    <t>A8_4</t>
  </si>
  <si>
    <t>A8_5</t>
  </si>
  <si>
    <t>A8_6</t>
  </si>
  <si>
    <t>A9_99</t>
  </si>
  <si>
    <t>A9_1</t>
  </si>
  <si>
    <t>A9_2</t>
  </si>
  <si>
    <t>A9_3</t>
  </si>
  <si>
    <t>A9_4</t>
  </si>
  <si>
    <t>A9_5</t>
  </si>
  <si>
    <t>A9_6</t>
  </si>
  <si>
    <t>A10_99</t>
  </si>
  <si>
    <t>A10_1</t>
  </si>
  <si>
    <t>A10_2</t>
  </si>
  <si>
    <t>A10_3</t>
  </si>
  <si>
    <t>A10_4</t>
  </si>
  <si>
    <t>A10_5</t>
  </si>
  <si>
    <t>A10_6</t>
  </si>
  <si>
    <t>A11</t>
  </si>
  <si>
    <t>A11_1_1</t>
  </si>
  <si>
    <t>A11_1_2</t>
  </si>
  <si>
    <t>A11_2_1</t>
  </si>
  <si>
    <t>A11_2_2</t>
  </si>
  <si>
    <t>A12</t>
  </si>
  <si>
    <t>A12_1_1</t>
  </si>
  <si>
    <t>A12_1_1_text</t>
  </si>
  <si>
    <t>A12_1_2</t>
  </si>
  <si>
    <t>A12_1_2_text</t>
  </si>
  <si>
    <t>A12_1_3</t>
  </si>
  <si>
    <t>A12_1_3_text</t>
  </si>
  <si>
    <t>A12_1_4</t>
  </si>
  <si>
    <t>A12_1_4_text</t>
  </si>
  <si>
    <t>A12_1_5</t>
  </si>
  <si>
    <t>A12_1_5_dr</t>
  </si>
  <si>
    <t>A12_1_5_text</t>
  </si>
  <si>
    <t>A12_1_6</t>
  </si>
  <si>
    <t>A12_1_6_dr</t>
  </si>
  <si>
    <t>A12_1_6_text</t>
  </si>
  <si>
    <t>A12_1_7</t>
  </si>
  <si>
    <t>A12_2_1</t>
  </si>
  <si>
    <t>A12_2_1_text</t>
  </si>
  <si>
    <t>A12_2_2</t>
  </si>
  <si>
    <t>A12_2_2_text</t>
  </si>
  <si>
    <t>A12_2_3</t>
  </si>
  <si>
    <t>A12_2_3_text</t>
  </si>
  <si>
    <t>A12_2_4</t>
  </si>
  <si>
    <t>A12_2_4_text</t>
  </si>
  <si>
    <t>A12_2_5</t>
  </si>
  <si>
    <t>A12_2_5_dr</t>
  </si>
  <si>
    <t>A12_2_5_text</t>
  </si>
  <si>
    <t>A12_2_6</t>
  </si>
  <si>
    <t>A12_2_6_dr</t>
  </si>
  <si>
    <t>A12_2_6_text</t>
  </si>
  <si>
    <t>A12_2_7</t>
  </si>
  <si>
    <t>A13</t>
  </si>
  <si>
    <t>A13_1</t>
  </si>
  <si>
    <t>A13_1_text</t>
  </si>
  <si>
    <t>A13_2</t>
  </si>
  <si>
    <t>A13_2_text</t>
  </si>
  <si>
    <t>A14</t>
  </si>
  <si>
    <t>A14_1_1</t>
  </si>
  <si>
    <t>A14_1_2</t>
  </si>
  <si>
    <t>A14_1_3</t>
  </si>
  <si>
    <t>A14_1_3_dr</t>
  </si>
  <si>
    <t>A14_1_4</t>
  </si>
  <si>
    <t>A14_1_4_dr</t>
  </si>
  <si>
    <t>A14_2_1</t>
  </si>
  <si>
    <t>A14_2_2</t>
  </si>
  <si>
    <t>A14_2_3</t>
  </si>
  <si>
    <t>A14_2_3_dr</t>
  </si>
  <si>
    <t>A14_2_4</t>
  </si>
  <si>
    <t>A14_2_4_dr</t>
  </si>
  <si>
    <t>A15</t>
  </si>
  <si>
    <t>A16</t>
  </si>
  <si>
    <t>A16_1</t>
  </si>
  <si>
    <t>A16_2</t>
  </si>
  <si>
    <t>A16_3</t>
  </si>
  <si>
    <t>A16_4</t>
  </si>
  <si>
    <t>A16_5</t>
  </si>
  <si>
    <t>A16_6</t>
  </si>
  <si>
    <t>A17</t>
  </si>
  <si>
    <t>A17_1</t>
  </si>
  <si>
    <t>A17_2</t>
  </si>
  <si>
    <t>A18</t>
  </si>
  <si>
    <t>A18_1</t>
  </si>
  <si>
    <t>A18_1_text</t>
  </si>
  <si>
    <t>A18_2</t>
  </si>
  <si>
    <t>A18_2_text</t>
  </si>
  <si>
    <t>A19</t>
  </si>
  <si>
    <t>A19_1</t>
  </si>
  <si>
    <t>A19_1_4_text</t>
  </si>
  <si>
    <t>A19_2</t>
  </si>
  <si>
    <t>A19_2_4_text</t>
  </si>
  <si>
    <t>A19_3</t>
  </si>
  <si>
    <t>A19_3_4_text</t>
  </si>
  <si>
    <t>A19_4</t>
  </si>
  <si>
    <t>A19_4_4_text</t>
  </si>
  <si>
    <t>A19_5</t>
  </si>
  <si>
    <t>A19_5_4_text</t>
  </si>
  <si>
    <t>A19_6</t>
  </si>
  <si>
    <t>A19_6_4_text</t>
  </si>
  <si>
    <t>A19_6_dr</t>
  </si>
  <si>
    <t>A20</t>
  </si>
  <si>
    <t>A21</t>
  </si>
  <si>
    <t>A21_text</t>
  </si>
  <si>
    <t>A22</t>
  </si>
  <si>
    <t>A22_1</t>
  </si>
  <si>
    <t>A22_2</t>
  </si>
  <si>
    <t>A22_3</t>
  </si>
  <si>
    <t>A22_4</t>
  </si>
  <si>
    <t>A22_5</t>
  </si>
  <si>
    <t>A22_6</t>
  </si>
  <si>
    <t>ФИО респ-та</t>
  </si>
  <si>
    <t>Тел.  респондента</t>
  </si>
  <si>
    <t>Название компании</t>
  </si>
  <si>
    <t>Комментарий</t>
  </si>
  <si>
    <t>[СБ] Семенов Алексей</t>
  </si>
  <si>
    <t>АНКЕТИРОВАНИЕ ПРОВЕДЕНО</t>
  </si>
  <si>
    <t>1С: Отчетность</t>
  </si>
  <si>
    <t>Игорь</t>
  </si>
  <si>
    <t>СТАВАН-М, ЗАО</t>
  </si>
  <si>
    <t>Сценарий заполнен после</t>
  </si>
  <si>
    <t>[1905] 120</t>
  </si>
  <si>
    <t>легко и доступно работать</t>
  </si>
  <si>
    <t>удобно работать</t>
  </si>
  <si>
    <t>Ольга</t>
  </si>
  <si>
    <t>ТК Балтвент,ООО</t>
  </si>
  <si>
    <t>[СБ] Ромаева Роза</t>
  </si>
  <si>
    <t>цена</t>
  </si>
  <si>
    <t>отказ</t>
  </si>
  <si>
    <t>АЛЬФА-М, ООО</t>
  </si>
  <si>
    <t>[1905] 111</t>
  </si>
  <si>
    <t>Клерк.ру</t>
  </si>
  <si>
    <t>Нет не обходимости</t>
  </si>
  <si>
    <t>Удобство поиска информации</t>
  </si>
  <si>
    <t>Не помню</t>
  </si>
  <si>
    <t>может камунибудь подойдет</t>
  </si>
  <si>
    <t>Елена</t>
  </si>
  <si>
    <t>: 84999401903.</t>
  </si>
  <si>
    <t>Оптовая торговля</t>
  </si>
  <si>
    <t>[1905] 122</t>
  </si>
  <si>
    <t>Учет. Налоги. Право</t>
  </si>
  <si>
    <t xml:space="preserve">консультант+  </t>
  </si>
  <si>
    <t xml:space="preserve">поискивик  </t>
  </si>
  <si>
    <t>10000-12000</t>
  </si>
  <si>
    <t xml:space="preserve"> не хочу навязывать</t>
  </si>
  <si>
    <t>продажи по телефону</t>
  </si>
  <si>
    <t>Трапикова Яна Георгиевна</t>
  </si>
  <si>
    <t>МЕДИКА-СЕРВИС ООО</t>
  </si>
  <si>
    <t>Актуальная бухгалтерия</t>
  </si>
  <si>
    <t>ПЕРЕЗВОН</t>
  </si>
  <si>
    <t xml:space="preserve">в экономическом плане выгодный пакет </t>
  </si>
  <si>
    <t>удобство</t>
  </si>
  <si>
    <t>оперативный поиск, обновление информации, хорошее обслуживание</t>
  </si>
  <si>
    <t>Кузнецова Карина Александровна</t>
  </si>
  <si>
    <t>МЕТ ОПТОРГ, ООО</t>
  </si>
  <si>
    <t>хорошая</t>
  </si>
  <si>
    <t>Ольга Анатольевна Огуржена</t>
  </si>
  <si>
    <t>БЛАНКО РУС ООО</t>
  </si>
  <si>
    <t>удобный сервис</t>
  </si>
  <si>
    <t>бесплатные семинары и консультации</t>
  </si>
  <si>
    <t>Гусева Анна Борисовна</t>
  </si>
  <si>
    <t>ТД Меркурий-Металл-Групп,ООО</t>
  </si>
  <si>
    <t>[СБ] Виноградов Валерий</t>
  </si>
  <si>
    <t>Клерк.ру,Бух.1С (buh.ru)</t>
  </si>
  <si>
    <t>Удобство и простота</t>
  </si>
  <si>
    <t>Простота и удобство</t>
  </si>
  <si>
    <t>Звонок</t>
  </si>
  <si>
    <t>Не вызывает отрицательных эмоций</t>
  </si>
  <si>
    <t xml:space="preserve">Демина Елена Анатольевна </t>
  </si>
  <si>
    <t>ООО Ремстрой</t>
  </si>
  <si>
    <t>в цене</t>
  </si>
  <si>
    <t>не знаю</t>
  </si>
  <si>
    <t>цена, качество</t>
  </si>
  <si>
    <t>Коршунова Татьяна Вячеславовна</t>
  </si>
  <si>
    <t>МАКОстройсервис, ООО</t>
  </si>
  <si>
    <t>Удобная</t>
  </si>
  <si>
    <t>Иванова Юлия Владимировна</t>
  </si>
  <si>
    <t>АО ЭТП Системы электропитания</t>
  </si>
  <si>
    <t>ДомоУправляющая компания</t>
  </si>
  <si>
    <t>Арбитражная налоговая практика,Главбух</t>
  </si>
  <si>
    <t>Регулярно обновляет</t>
  </si>
  <si>
    <t>Устраивает</t>
  </si>
  <si>
    <t>Приходили</t>
  </si>
  <si>
    <t>Кудинова Галина Александровна</t>
  </si>
  <si>
    <t>ООО ТЦ Арсенал</t>
  </si>
  <si>
    <t>Главная книга,Главбух</t>
  </si>
  <si>
    <t>ежемесячно</t>
  </si>
  <si>
    <t>Просто так без причины</t>
  </si>
  <si>
    <t>без причины</t>
  </si>
  <si>
    <t>везде</t>
  </si>
  <si>
    <t>Никишова Наталья Юрьевна</t>
  </si>
  <si>
    <t>ИНСТА, ЗАО</t>
  </si>
  <si>
    <t>[1905] 114</t>
  </si>
  <si>
    <t>Удобстваи простата</t>
  </si>
  <si>
    <t>не помните</t>
  </si>
  <si>
    <t>Удобства цена,</t>
  </si>
  <si>
    <t>Елена Геннадьевна</t>
  </si>
  <si>
    <t>М-Сетьстрой</t>
  </si>
  <si>
    <t>Главбух,Зарплата</t>
  </si>
  <si>
    <t>Главбух.ру,Клерк.ру</t>
  </si>
  <si>
    <t>ценовая политика и все печатные издания есть</t>
  </si>
  <si>
    <t>удобно пользов</t>
  </si>
  <si>
    <t>Меркулова Елена</t>
  </si>
  <si>
    <t>Интехрос, ЗАО МГК</t>
  </si>
  <si>
    <t>Бух.1С (buh.ru)</t>
  </si>
  <si>
    <t xml:space="preserve">Астрал  </t>
  </si>
  <si>
    <t xml:space="preserve">Астрал   </t>
  </si>
  <si>
    <t xml:space="preserve">Арча </t>
  </si>
  <si>
    <t>да</t>
  </si>
  <si>
    <t xml:space="preserve">одинаково </t>
  </si>
  <si>
    <t xml:space="preserve">есть недостатки не большие </t>
  </si>
  <si>
    <t xml:space="preserve">да </t>
  </si>
  <si>
    <t xml:space="preserve">не помнит </t>
  </si>
  <si>
    <t xml:space="preserve">Удобства </t>
  </si>
  <si>
    <t xml:space="preserve">В семинаре </t>
  </si>
  <si>
    <t xml:space="preserve">Ольга Рудолфовна </t>
  </si>
  <si>
    <t>СИРИУС, ООО</t>
  </si>
  <si>
    <t>Хороший сервис, быстро, оперативно, доступно</t>
  </si>
  <si>
    <t>не знаю точно</t>
  </si>
  <si>
    <t>доступный сервис</t>
  </si>
  <si>
    <t>Стройлова Ольга Анатольевна</t>
  </si>
  <si>
    <t>МКС, ООО</t>
  </si>
  <si>
    <t>[1905] 119</t>
  </si>
  <si>
    <t xml:space="preserve">отвечали точно </t>
  </si>
  <si>
    <t>непомню</t>
  </si>
  <si>
    <t>16тр</t>
  </si>
  <si>
    <t>точно четко</t>
  </si>
  <si>
    <t>Сапрус</t>
  </si>
  <si>
    <t>Быстрата.развернунатая информация.конкретность</t>
  </si>
  <si>
    <t>Всё устраивает</t>
  </si>
  <si>
    <t>Андрей Плющев</t>
  </si>
  <si>
    <t>Микросет</t>
  </si>
  <si>
    <t>Не знаю</t>
  </si>
  <si>
    <t>Телефон</t>
  </si>
  <si>
    <t>Надежда Николаевна</t>
  </si>
  <si>
    <t>ООО Вектор-Бест-Волга</t>
  </si>
  <si>
    <t>[1905] 115</t>
  </si>
  <si>
    <t>НАЛОГОПЛАТЕЛЬЩИК ЮР. ЛИУО</t>
  </si>
  <si>
    <t>БУХСОФТ</t>
  </si>
  <si>
    <t>СУМП</t>
  </si>
  <si>
    <t>Не сказала</t>
  </si>
  <si>
    <t>Парфюм Эстернель АРТ СТУДИО</t>
  </si>
  <si>
    <t xml:space="preserve">консультанта  </t>
  </si>
  <si>
    <t>Система Главбух Отчеты</t>
  </si>
  <si>
    <t>хорошая,профессионально,школа</t>
  </si>
  <si>
    <t>Нелли леонидовна Ковалева</t>
  </si>
  <si>
    <t>ВОРОНЕЖАТОМ ООО</t>
  </si>
  <si>
    <t>Бухгалтерия.ру,Клерк.ру</t>
  </si>
  <si>
    <t>Удобный поиск много информации</t>
  </si>
  <si>
    <t>удобный поиск много информации</t>
  </si>
  <si>
    <t>на семинарах</t>
  </si>
  <si>
    <t>на конференции</t>
  </si>
  <si>
    <t>Трансмашхолдинг, ЗАО</t>
  </si>
  <si>
    <t>1С: Отчетность,Контур</t>
  </si>
  <si>
    <t>много пояснений, примеров, больше, чем в ГАРАНТЕ.  Нравится, удобно для бухгалтера.</t>
  </si>
  <si>
    <t>Удобная именно для бухгалтера, можно быстро все найти, много пояснений</t>
  </si>
  <si>
    <t>Нуйкина Ирина Николаевна</t>
  </si>
  <si>
    <t>Престиж, ООО</t>
  </si>
  <si>
    <t>Бухгалтерия.ру,БУХГАЛТЕРИЯ ОНЛАЙН</t>
  </si>
  <si>
    <t xml:space="preserve">Контур.Бухгалтерия </t>
  </si>
  <si>
    <t>ДОСТАТОЧНО ИНФ</t>
  </si>
  <si>
    <t>Оксана Сергеевна Краева</t>
  </si>
  <si>
    <t>Русский продукт 2009</t>
  </si>
  <si>
    <t>нет</t>
  </si>
  <si>
    <t xml:space="preserve">удобно </t>
  </si>
  <si>
    <t>работать</t>
  </si>
  <si>
    <t>нескажу</t>
  </si>
  <si>
    <t>удоно работать</t>
  </si>
  <si>
    <t>Зарплата,Главбух</t>
  </si>
  <si>
    <t xml:space="preserve">Аудит-ит,БУХГАЛТЕРИЯ ОНЛАЙН,Главбух.ру,Клерк.ру,Контур.Бухгалтерия </t>
  </si>
  <si>
    <t>Аудит-ит,БУХГАЛТЕРИЯ ОНЛАЙН,Главбух.ру</t>
  </si>
  <si>
    <t>1С: Отчетность,Такском</t>
  </si>
  <si>
    <t>Других не было</t>
  </si>
  <si>
    <t>Лучшее преподнесение информации</t>
  </si>
  <si>
    <t>3 месяца</t>
  </si>
  <si>
    <t>Удобно</t>
  </si>
  <si>
    <t>Одна из лучших</t>
  </si>
  <si>
    <t>Юлия Николаевна</t>
  </si>
  <si>
    <t>ЗАО ТД Дендра</t>
  </si>
  <si>
    <t>Бух.1С (buh.ru),Клерк.ру</t>
  </si>
  <si>
    <t>Удобеный поиск, цена</t>
  </si>
  <si>
    <t>Удобно пользоватся</t>
  </si>
  <si>
    <t>по телефону и приезжает менеджер</t>
  </si>
  <si>
    <t>Скат технолоджи, ООО</t>
  </si>
  <si>
    <t>Татьяна Ивановна</t>
  </si>
  <si>
    <t>ЗАО НПО Энна</t>
  </si>
  <si>
    <t>полнота</t>
  </si>
  <si>
    <t>не понп</t>
  </si>
  <si>
    <t>не поаните</t>
  </si>
  <si>
    <t>доверяете</t>
  </si>
  <si>
    <t>Главбух.ру</t>
  </si>
  <si>
    <t>Бухсофт, проверка пенсионных отчетов</t>
  </si>
  <si>
    <t>Много готовых документов, приказов</t>
  </si>
  <si>
    <t>14 месяцев</t>
  </si>
  <si>
    <t>не скажу</t>
  </si>
  <si>
    <t>удобная, информативная</t>
  </si>
  <si>
    <t>удивилась, что реклама идет по телевидению, значит подросли.</t>
  </si>
  <si>
    <t>Стребкова Анна Петровна</t>
  </si>
  <si>
    <t>Буровые Системы, ООО</t>
  </si>
  <si>
    <t>Зарплата,Главбух,Актуальная бухгалтерия</t>
  </si>
  <si>
    <t>Мастер софт</t>
  </si>
  <si>
    <t>у всех стоят</t>
  </si>
  <si>
    <t>Завядова Татьяна Анатольевна</t>
  </si>
  <si>
    <t>Востокстройсервис</t>
  </si>
  <si>
    <t>Бух.1С (buh.ru),БУХГАЛТЕРИЯ ОНЛАЙН</t>
  </si>
  <si>
    <t>Аудит-ит,БУХГАЛТЕРИЯ ОНЛАЙН</t>
  </si>
  <si>
    <t>1С: Отчетность,СБИС</t>
  </si>
  <si>
    <t>Полнота, удобство</t>
  </si>
  <si>
    <t>Звонили</t>
  </si>
  <si>
    <t>Виктория Александровна</t>
  </si>
  <si>
    <t>ООО ГарантСтройИндустрия</t>
  </si>
  <si>
    <t>18,1523500=ПРОМЕЖУТОЧНЫЕ.ИТОГИ(103;Source!D:D)-1373%</t>
  </si>
  <si>
    <t>0,=ПРОМЕЖУТОЧНЫЕ.ИТОГИ(103;Source!D:D)-1372771474878%</t>
  </si>
  <si>
    <t>5,2953156822=ПРОМЕЖУТОЧНЫЕ.ИТОГИ(103;Source!D:D)-16%</t>
  </si>
  <si>
    <t>ПУ-5</t>
  </si>
  <si>
    <t>Опеативность</t>
  </si>
  <si>
    <t>полната</t>
  </si>
  <si>
    <t>ежемесячная</t>
  </si>
  <si>
    <t>не помню</t>
  </si>
  <si>
    <t>сам работаю в 12 лет минимальный набор п возможности минимальный набор  но ответ через час</t>
  </si>
  <si>
    <t>Александр Викторович Аборкин</t>
  </si>
  <si>
    <t>Мега Миолан</t>
  </si>
  <si>
    <t>[1905] 112</t>
  </si>
  <si>
    <t>Справочно правовые системы</t>
  </si>
  <si>
    <t>1ситс</t>
  </si>
  <si>
    <t>Легкий поиск профессиональное краткое изложение программы</t>
  </si>
  <si>
    <t>Экономичность</t>
  </si>
  <si>
    <t>интересно</t>
  </si>
  <si>
    <t>Атаханова Лариса Викторовна</t>
  </si>
  <si>
    <t>ТОП-ОБОРУДОВАНИЕ, ЗАОТОП-ОБОРУДОВАНИЕ, ЗАО</t>
  </si>
  <si>
    <t>Регулярна решаются быстро вопросы</t>
  </si>
  <si>
    <t>устраивант</t>
  </si>
  <si>
    <t>Наталья Евгеньевна Чебыкина</t>
  </si>
  <si>
    <t>Итума</t>
  </si>
  <si>
    <t>сбис</t>
  </si>
  <si>
    <t>имелся</t>
  </si>
  <si>
    <t xml:space="preserve">ежемесячно </t>
  </si>
  <si>
    <t>Екатерина</t>
  </si>
  <si>
    <t>Аргумет</t>
  </si>
  <si>
    <t>не могу так назвать</t>
  </si>
  <si>
    <t>удобно пользоваться, понравился налог на прибыль</t>
  </si>
  <si>
    <t>Хорошо построена система, удобно пользоваться</t>
  </si>
  <si>
    <t>ЛабТехПрибор, ООО</t>
  </si>
  <si>
    <t xml:space="preserve">консультант плюс  </t>
  </si>
  <si>
    <t>Бухгалтерия.ру</t>
  </si>
  <si>
    <t>полнота информации</t>
  </si>
  <si>
    <t>профессионально</t>
  </si>
  <si>
    <t>Лариса Владимировна Ищук</t>
  </si>
  <si>
    <t>МЕГА ГРУП ООО</t>
  </si>
  <si>
    <t>Аудит-ит</t>
  </si>
  <si>
    <t>Елена Александровна Митченкова</t>
  </si>
  <si>
    <t>УСА, ООО</t>
  </si>
  <si>
    <t>качества</t>
  </si>
  <si>
    <t>неоплачивали</t>
  </si>
  <si>
    <t>незнаю</t>
  </si>
  <si>
    <t>меня устраивает</t>
  </si>
  <si>
    <t>Валентина</t>
  </si>
  <si>
    <t>Петротех Аналитикал</t>
  </si>
  <si>
    <t>БУХГАЛТЕРИЯ ОНЛАЙН</t>
  </si>
  <si>
    <t>Обслуга обновления</t>
  </si>
  <si>
    <t>мне нравится</t>
  </si>
  <si>
    <t>Чумак Елена алексеевна</t>
  </si>
  <si>
    <t>на рынке только был консультант плюс</t>
  </si>
  <si>
    <t>хорошая,полная,удобно</t>
  </si>
  <si>
    <t>продажи</t>
  </si>
  <si>
    <t>Наталья Викторовна Минаева</t>
  </si>
  <si>
    <t>ВАГОНМАШ ООО</t>
  </si>
  <si>
    <t>не какими</t>
  </si>
  <si>
    <t>Не помнит</t>
  </si>
  <si>
    <t>просто нравится</t>
  </si>
  <si>
    <t>во всех одно и то же</t>
  </si>
  <si>
    <t>Горбунова Светлана Павловна</t>
  </si>
  <si>
    <t>ТСС НН, ООО</t>
  </si>
  <si>
    <t>[СБ] Соколюк Павел</t>
  </si>
  <si>
    <t>10000 рублей</t>
  </si>
  <si>
    <t>Наталья</t>
  </si>
  <si>
    <t>КИА-ЦЕНТР КИРОВ</t>
  </si>
  <si>
    <t>Клерк.ру,Бухгалтерия.ру</t>
  </si>
  <si>
    <t>Пенсионная программа</t>
  </si>
  <si>
    <t>Программа была установлена до меня</t>
  </si>
  <si>
    <t>долгий поиск нужной информации</t>
  </si>
  <si>
    <t>удобная</t>
  </si>
  <si>
    <t>по тел</t>
  </si>
  <si>
    <t>Крапилина Наталья Алексеевна</t>
  </si>
  <si>
    <t>Шелл Евразия, ООО</t>
  </si>
  <si>
    <t xml:space="preserve">Консультант плюс  </t>
  </si>
  <si>
    <t xml:space="preserve">имелся </t>
  </si>
  <si>
    <t xml:space="preserve">Удобная </t>
  </si>
  <si>
    <t xml:space="preserve">не уточнил </t>
  </si>
  <si>
    <t xml:space="preserve">Евгений </t>
  </si>
  <si>
    <t>ООО Легран</t>
  </si>
  <si>
    <t>сервис</t>
  </si>
  <si>
    <t>не планирую менять</t>
  </si>
  <si>
    <t>Лариса Ивановна Клекоцук</t>
  </si>
  <si>
    <t>БЕНЕФИТ ООО</t>
  </si>
  <si>
    <t xml:space="preserve">нет  </t>
  </si>
  <si>
    <t>очень удобный</t>
  </si>
  <si>
    <t>непомните</t>
  </si>
  <si>
    <t>удобно</t>
  </si>
  <si>
    <t xml:space="preserve">Время бухгалтера  </t>
  </si>
  <si>
    <t>Чек по ФМ, ФР</t>
  </si>
  <si>
    <t xml:space="preserve">Давно работает </t>
  </si>
  <si>
    <t>раз в три месяца</t>
  </si>
  <si>
    <t>7000 рублей</t>
  </si>
  <si>
    <t>Полнота, удобство,оперативность обновлений</t>
  </si>
  <si>
    <t>СПАМ</t>
  </si>
  <si>
    <t>Полина Семеновна</t>
  </si>
  <si>
    <t>"АС- Техникс" ООО</t>
  </si>
  <si>
    <t>удобно в работе оперативность работы</t>
  </si>
  <si>
    <t>раз в год</t>
  </si>
  <si>
    <t>удобно пользоватся</t>
  </si>
  <si>
    <t>СтройНефтеСнаб,ООО</t>
  </si>
  <si>
    <t>[СБ] Колесник Марина</t>
  </si>
  <si>
    <t>максимально быстро и удобно</t>
  </si>
  <si>
    <t>брали по акции</t>
  </si>
  <si>
    <t>удобство в использование, оптимально по стоимости и качеству</t>
  </si>
  <si>
    <t>в налоговой</t>
  </si>
  <si>
    <t>звонили</t>
  </si>
  <si>
    <t>Владимир</t>
  </si>
  <si>
    <t>Премьер Вин</t>
  </si>
  <si>
    <t>тризор</t>
  </si>
  <si>
    <t>устраивает</t>
  </si>
  <si>
    <t>сокра</t>
  </si>
  <si>
    <t>Горбулева Екатерина Николаевна</t>
  </si>
  <si>
    <t>Инел-Сити, ООО</t>
  </si>
  <si>
    <t>Вменёнка</t>
  </si>
  <si>
    <t>Попробовать</t>
  </si>
  <si>
    <t>доступность</t>
  </si>
  <si>
    <t>расширенная информация</t>
  </si>
  <si>
    <t>не по</t>
  </si>
  <si>
    <t>Качество хорошее</t>
  </si>
  <si>
    <t>Мне нравится</t>
  </si>
  <si>
    <t>Елена Николаевна Серикова</t>
  </si>
  <si>
    <t>Аствитус строй</t>
  </si>
  <si>
    <t>Бух.1С (buh.ru),БУХГАЛТЕРИЯ ОНЛАЙН,Аудит-ит,Клерк.ру</t>
  </si>
  <si>
    <t>скидка</t>
  </si>
  <si>
    <t>дополнительный материал, бесплатные семинары, удобно пользоваться на флэшке</t>
  </si>
  <si>
    <t>нравится работать с фирмой, которая обслуживает</t>
  </si>
  <si>
    <t>оплата ежемесячно</t>
  </si>
  <si>
    <t>Нравится учетная политика, конструктор договоров</t>
  </si>
  <si>
    <t>Решетова Елена Григорьевна</t>
  </si>
  <si>
    <t>Аптечный мир, ООО</t>
  </si>
  <si>
    <t>не какие</t>
  </si>
  <si>
    <t>4 мес</t>
  </si>
  <si>
    <t>Артёмова Любовь Викторовна</t>
  </si>
  <si>
    <t>Проголд сервис</t>
  </si>
  <si>
    <t>[1905] 109</t>
  </si>
  <si>
    <t>Удобен и прост в использовании</t>
  </si>
  <si>
    <t>Очень доступно,очень удобно в ипользовании</t>
  </si>
  <si>
    <t>Антонина Алексеевна</t>
  </si>
  <si>
    <t>ПОРОМЕЦ,ООО</t>
  </si>
  <si>
    <t>никакие</t>
  </si>
  <si>
    <t>уже есть опыт</t>
  </si>
  <si>
    <t>Лучшее качество</t>
  </si>
  <si>
    <t>все видно ясно</t>
  </si>
  <si>
    <t>Марина Алексеевна</t>
  </si>
  <si>
    <t>ер: 84959640874.</t>
  </si>
  <si>
    <t>Не ответила</t>
  </si>
  <si>
    <t xml:space="preserve">Консультант+  </t>
  </si>
  <si>
    <t xml:space="preserve">разными  </t>
  </si>
  <si>
    <t xml:space="preserve">САП  </t>
  </si>
  <si>
    <t>Удобно, привычка</t>
  </si>
  <si>
    <t>Елена Зарубей</t>
  </si>
  <si>
    <t>Гипер-Глобус</t>
  </si>
  <si>
    <t>интернет</t>
  </si>
  <si>
    <t>ине</t>
  </si>
  <si>
    <t xml:space="preserve">все </t>
  </si>
  <si>
    <t>Тюшева Татьяна Владимировна</t>
  </si>
  <si>
    <t>Еврошпон,ООО</t>
  </si>
  <si>
    <t>БУХГАЛТЕРИЯ ОНЛАЙН,Клерк.ру</t>
  </si>
  <si>
    <t>не знает</t>
  </si>
  <si>
    <t xml:space="preserve"> более 300000</t>
  </si>
  <si>
    <t>Жанна</t>
  </si>
  <si>
    <t>84959211690 доб 1313</t>
  </si>
  <si>
    <t>АгросЭко М</t>
  </si>
  <si>
    <t xml:space="preserve">Главбух,Нормативные акты  </t>
  </si>
  <si>
    <t xml:space="preserve">КОНСУЛЬТАНТ ПЛЮС,   </t>
  </si>
  <si>
    <t>Система управления предприятием</t>
  </si>
  <si>
    <t>БЕСТ 5</t>
  </si>
  <si>
    <t>устроило предложение</t>
  </si>
  <si>
    <t>2 месяца</t>
  </si>
  <si>
    <t>не могу сейчас посмотреть</t>
  </si>
  <si>
    <t>потому, что есть не только документы, но и путеводители</t>
  </si>
  <si>
    <t>Эл. версия журнала Главбух</t>
  </si>
  <si>
    <t>Аршавский Станислав Евгеньевич</t>
  </si>
  <si>
    <t>Илматекс, ООО</t>
  </si>
  <si>
    <t xml:space="preserve">Новая бухгалтерия  </t>
  </si>
  <si>
    <t xml:space="preserve">Куда гугл заведет  </t>
  </si>
  <si>
    <t xml:space="preserve">ВЕбинары  </t>
  </si>
  <si>
    <t>Контур,1С: Отчетность</t>
  </si>
  <si>
    <t>Бухгалтер</t>
  </si>
  <si>
    <t>полная информация</t>
  </si>
  <si>
    <t>Ежедневное обновление.</t>
  </si>
  <si>
    <t>Бесплатные семинары.Вебинары недорогие.</t>
  </si>
  <si>
    <t>Полная информация</t>
  </si>
  <si>
    <t>в офисе, приходят агенты</t>
  </si>
  <si>
    <t xml:space="preserve"> в офисе.</t>
  </si>
  <si>
    <t>в офисе.</t>
  </si>
  <si>
    <t>Котова Елена Сергеевна</t>
  </si>
  <si>
    <t>ЗАО АМК</t>
  </si>
  <si>
    <t>нравится обработка документов профессионально</t>
  </si>
  <si>
    <t>сама пользуюсь</t>
  </si>
  <si>
    <t>Евдокимова Екатерина Вячеславовна</t>
  </si>
  <si>
    <t>Электронпромсервис ООО</t>
  </si>
  <si>
    <t>все 1с</t>
  </si>
  <si>
    <t>простота</t>
  </si>
  <si>
    <t>комерч тайна</t>
  </si>
  <si>
    <t>пользь ей</t>
  </si>
  <si>
    <t>Лилия Александровна</t>
  </si>
  <si>
    <t>Актуальная бухгалтерия,Главная книга</t>
  </si>
  <si>
    <t>по сравнению с Консультантом Плюс Гарант лучше</t>
  </si>
  <si>
    <t>нравится эта</t>
  </si>
  <si>
    <t>по телефону</t>
  </si>
  <si>
    <t>Алла Владимировна</t>
  </si>
  <si>
    <t>ВК</t>
  </si>
  <si>
    <t>заправка</t>
  </si>
  <si>
    <t xml:space="preserve">любые  </t>
  </si>
  <si>
    <t>Александрова Мария</t>
  </si>
  <si>
    <t>"Гепард-Авто"ООО</t>
  </si>
  <si>
    <t>ГАРАНТ</t>
  </si>
  <si>
    <t>эл. версии</t>
  </si>
  <si>
    <t>эл. библиотека</t>
  </si>
  <si>
    <t>предложили первыми</t>
  </si>
  <si>
    <t>другими пока не пользовались</t>
  </si>
  <si>
    <t>законы во всех системах те же самые</t>
  </si>
  <si>
    <t>СМК, ООО</t>
  </si>
  <si>
    <t xml:space="preserve">мое дело  </t>
  </si>
  <si>
    <t>цена и наличие версии</t>
  </si>
  <si>
    <t>продажи интернет</t>
  </si>
  <si>
    <t>Ольга Николаевна Козлова</t>
  </si>
  <si>
    <t>ТРУЬОАРСЕНАЛ.ООО</t>
  </si>
  <si>
    <t xml:space="preserve">у </t>
  </si>
  <si>
    <t>Главбух,Кадровое дело,Упрощёнка,Зарплата</t>
  </si>
  <si>
    <t>Клерк.ру,БУХГАЛТЕРИЯ ОНЛАЙН</t>
  </si>
  <si>
    <t>надежность</t>
  </si>
  <si>
    <t>Левицкая Наталья</t>
  </si>
  <si>
    <t>Аки ООО</t>
  </si>
  <si>
    <t>имелся опыт с прежней работы</t>
  </si>
  <si>
    <t>удобно пользоватся легко можно все найти</t>
  </si>
  <si>
    <t>приходили на работу</t>
  </si>
  <si>
    <t>НГС, ЗАО РСУ-5</t>
  </si>
  <si>
    <t>Работала раньше с этой СПС</t>
  </si>
  <si>
    <t>Любовь</t>
  </si>
  <si>
    <t>СПС Групп</t>
  </si>
  <si>
    <t>Главбух,Учет. Налоги. Право</t>
  </si>
  <si>
    <t xml:space="preserve">доступно удобно </t>
  </si>
  <si>
    <t>доступно удобно</t>
  </si>
  <si>
    <t>удобно доступно</t>
  </si>
  <si>
    <t>удобно доступнло</t>
  </si>
  <si>
    <t>Анна</t>
  </si>
  <si>
    <t>У Сервис +, ООО</t>
  </si>
  <si>
    <t xml:space="preserve">Консультант,Грант </t>
  </si>
  <si>
    <t>Есть все правовые документы</t>
  </si>
  <si>
    <t>Хорошие системы</t>
  </si>
  <si>
    <t>Береговая Светлана Владимировна</t>
  </si>
  <si>
    <t>Тюменская Фармация, ОАО</t>
  </si>
  <si>
    <t xml:space="preserve">консультант  </t>
  </si>
  <si>
    <t>мы привыкли</t>
  </si>
  <si>
    <t>23 т р</t>
  </si>
  <si>
    <t>знаю что посаветовать</t>
  </si>
  <si>
    <t>Марина Владимировна</t>
  </si>
  <si>
    <t>Сибирьский Дом Техники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</si>
</sst>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0%"/>
    <numFmt numFmtId="166" formatCode="####%"/>
    <numFmt numFmtId="167" formatCode="###0.0"/>
  </numFmts>
  <fonts count="8">
    <font>
      <sz val="10"/>
      <name val="Arial"/>
    </font>
    <font>
      <b/>
      <sz val="9"/>
      <color indexed="8"/>
      <name val="Arial Bold"/>
    </font>
    <font>
      <sz val="9"/>
      <color indexed="8"/>
      <name val="Arial"/>
      <family val="2"/>
      <charset val="204"/>
    </font>
    <font>
      <sz val="10"/>
      <color indexed="8"/>
      <name val="Courier New"/>
      <family val="3"/>
      <charset val="204"/>
    </font>
    <font>
      <b/>
      <sz val="10"/>
      <color indexed="12"/>
      <name val="Arial"/>
      <family val="2"/>
      <charset val="204"/>
    </font>
    <font>
      <sz val="9"/>
      <color indexed="9"/>
      <name val="Arial"/>
      <family val="2"/>
      <charset val="204"/>
    </font>
    <font>
      <sz val="8"/>
      <name val="Arial"/>
    </font>
    <font>
      <u/>
      <sz val="10"/>
      <color theme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35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ck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 style="medium">
        <color indexed="64"/>
      </top>
      <bottom/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64"/>
      </bottom>
      <diagonal/>
    </border>
    <border>
      <left style="thick">
        <color indexed="8"/>
      </left>
      <right style="thick">
        <color indexed="8"/>
      </right>
      <top/>
      <bottom style="thin">
        <color indexed="64"/>
      </bottom>
      <diagonal/>
    </border>
    <border>
      <left style="thick">
        <color indexed="8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3" fillId="0" borderId="0" xfId="0" applyFont="1" applyBorder="1" applyAlignment="1"/>
    <xf numFmtId="164" fontId="2" fillId="0" borderId="5" xfId="0" applyNumberFormat="1" applyFont="1" applyBorder="1" applyAlignment="1">
      <alignment horizontal="right" vertical="top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165" fontId="2" fillId="0" borderId="6" xfId="0" applyNumberFormat="1" applyFont="1" applyBorder="1" applyAlignment="1">
      <alignment horizontal="right" vertical="top"/>
    </xf>
    <xf numFmtId="165" fontId="2" fillId="0" borderId="5" xfId="0" applyNumberFormat="1" applyFont="1" applyBorder="1" applyAlignment="1">
      <alignment horizontal="right" vertical="top"/>
    </xf>
    <xf numFmtId="164" fontId="2" fillId="0" borderId="7" xfId="0" applyNumberFormat="1" applyFont="1" applyBorder="1" applyAlignment="1">
      <alignment horizontal="right" vertical="top"/>
    </xf>
    <xf numFmtId="0" fontId="1" fillId="0" borderId="5" xfId="0" applyFont="1" applyBorder="1" applyAlignment="1">
      <alignment horizontal="center" wrapText="1"/>
    </xf>
    <xf numFmtId="166" fontId="2" fillId="0" borderId="5" xfId="0" applyNumberFormat="1" applyFont="1" applyBorder="1" applyAlignment="1">
      <alignment horizontal="right" vertical="top"/>
    </xf>
    <xf numFmtId="166" fontId="2" fillId="0" borderId="6" xfId="0" applyNumberFormat="1" applyFont="1" applyBorder="1" applyAlignment="1">
      <alignment horizontal="right" vertical="top"/>
    </xf>
    <xf numFmtId="0" fontId="1" fillId="0" borderId="8" xfId="0" applyFont="1" applyBorder="1" applyAlignment="1">
      <alignment horizontal="left" vertical="top"/>
    </xf>
    <xf numFmtId="164" fontId="2" fillId="0" borderId="6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5" fontId="2" fillId="0" borderId="10" xfId="0" applyNumberFormat="1" applyFont="1" applyBorder="1" applyAlignment="1">
      <alignment horizontal="right" vertical="top"/>
    </xf>
    <xf numFmtId="165" fontId="2" fillId="0" borderId="11" xfId="0" applyNumberFormat="1" applyFont="1" applyBorder="1" applyAlignment="1">
      <alignment horizontal="right" vertical="top"/>
    </xf>
    <xf numFmtId="165" fontId="2" fillId="0" borderId="12" xfId="0" applyNumberFormat="1" applyFont="1" applyBorder="1" applyAlignment="1">
      <alignment horizontal="right" vertical="top"/>
    </xf>
    <xf numFmtId="166" fontId="2" fillId="0" borderId="1" xfId="0" applyNumberFormat="1" applyFont="1" applyBorder="1" applyAlignment="1">
      <alignment horizontal="right" vertical="top"/>
    </xf>
    <xf numFmtId="166" fontId="2" fillId="0" borderId="8" xfId="0" applyNumberFormat="1" applyFont="1" applyBorder="1" applyAlignment="1">
      <alignment horizontal="right" vertical="top"/>
    </xf>
    <xf numFmtId="165" fontId="2" fillId="0" borderId="8" xfId="0" applyNumberFormat="1" applyFont="1" applyBorder="1" applyAlignment="1">
      <alignment horizontal="right" vertical="top"/>
    </xf>
    <xf numFmtId="165" fontId="2" fillId="0" borderId="2" xfId="0" applyNumberFormat="1" applyFont="1" applyBorder="1" applyAlignment="1">
      <alignment horizontal="right" vertical="top"/>
    </xf>
    <xf numFmtId="165" fontId="2" fillId="0" borderId="1" xfId="0" applyNumberFormat="1" applyFont="1" applyBorder="1" applyAlignment="1">
      <alignment horizontal="right" vertical="top"/>
    </xf>
    <xf numFmtId="164" fontId="2" fillId="0" borderId="1" xfId="0" applyNumberFormat="1" applyFont="1" applyBorder="1" applyAlignment="1">
      <alignment horizontal="right" vertical="top"/>
    </xf>
    <xf numFmtId="164" fontId="2" fillId="0" borderId="8" xfId="0" applyNumberFormat="1" applyFont="1" applyBorder="1" applyAlignment="1">
      <alignment horizontal="right" vertical="top"/>
    </xf>
    <xf numFmtId="164" fontId="2" fillId="0" borderId="2" xfId="0" applyNumberFormat="1" applyFont="1" applyBorder="1" applyAlignment="1">
      <alignment horizontal="right" vertical="top"/>
    </xf>
    <xf numFmtId="164" fontId="2" fillId="0" borderId="3" xfId="0" applyNumberFormat="1" applyFont="1" applyBorder="1" applyAlignment="1">
      <alignment horizontal="right" vertical="top"/>
    </xf>
    <xf numFmtId="164" fontId="2" fillId="0" borderId="9" xfId="0" applyNumberFormat="1" applyFont="1" applyBorder="1" applyAlignment="1">
      <alignment horizontal="right" vertical="top"/>
    </xf>
    <xf numFmtId="164" fontId="2" fillId="0" borderId="4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66" fontId="2" fillId="0" borderId="12" xfId="0" applyNumberFormat="1" applyFont="1" applyBorder="1" applyAlignment="1">
      <alignment horizontal="right" vertical="top"/>
    </xf>
    <xf numFmtId="166" fontId="2" fillId="0" borderId="2" xfId="0" applyNumberFormat="1" applyFont="1" applyBorder="1" applyAlignment="1">
      <alignment horizontal="right" vertical="top"/>
    </xf>
    <xf numFmtId="166" fontId="2" fillId="0" borderId="10" xfId="0" applyNumberFormat="1" applyFont="1" applyBorder="1" applyAlignment="1">
      <alignment horizontal="right" vertical="top"/>
    </xf>
    <xf numFmtId="166" fontId="2" fillId="0" borderId="11" xfId="0" applyNumberFormat="1" applyFont="1" applyBorder="1" applyAlignment="1">
      <alignment horizontal="right" vertical="top"/>
    </xf>
    <xf numFmtId="167" fontId="2" fillId="0" borderId="1" xfId="0" applyNumberFormat="1" applyFont="1" applyBorder="1" applyAlignment="1">
      <alignment horizontal="right" vertical="top"/>
    </xf>
    <xf numFmtId="167" fontId="2" fillId="0" borderId="8" xfId="0" applyNumberFormat="1" applyFont="1" applyBorder="1" applyAlignment="1">
      <alignment horizontal="right" vertical="top"/>
    </xf>
    <xf numFmtId="167" fontId="2" fillId="0" borderId="2" xfId="0" applyNumberFormat="1" applyFont="1" applyBorder="1" applyAlignment="1">
      <alignment horizontal="right" vertical="top"/>
    </xf>
    <xf numFmtId="167" fontId="2" fillId="0" borderId="10" xfId="0" applyNumberFormat="1" applyFont="1" applyBorder="1" applyAlignment="1">
      <alignment horizontal="right" vertical="top"/>
    </xf>
    <xf numFmtId="167" fontId="2" fillId="0" borderId="11" xfId="0" applyNumberFormat="1" applyFont="1" applyBorder="1" applyAlignment="1">
      <alignment horizontal="right" vertical="top"/>
    </xf>
    <xf numFmtId="167" fontId="2" fillId="0" borderId="12" xfId="0" applyNumberFormat="1" applyFont="1" applyBorder="1" applyAlignment="1">
      <alignment horizontal="right" vertical="top"/>
    </xf>
    <xf numFmtId="167" fontId="2" fillId="0" borderId="3" xfId="0" applyNumberFormat="1" applyFont="1" applyBorder="1" applyAlignment="1">
      <alignment horizontal="right" vertical="top"/>
    </xf>
    <xf numFmtId="167" fontId="2" fillId="0" borderId="9" xfId="0" applyNumberFormat="1" applyFont="1" applyBorder="1" applyAlignment="1">
      <alignment horizontal="right" vertical="top"/>
    </xf>
    <xf numFmtId="167" fontId="2" fillId="0" borderId="4" xfId="0" applyNumberFormat="1" applyFont="1" applyBorder="1" applyAlignment="1">
      <alignment horizontal="right" vertical="top"/>
    </xf>
    <xf numFmtId="0" fontId="4" fillId="0" borderId="0" xfId="0" applyFont="1"/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165" fontId="2" fillId="2" borderId="6" xfId="0" applyNumberFormat="1" applyFont="1" applyFill="1" applyBorder="1" applyAlignment="1">
      <alignment horizontal="center" vertical="top"/>
    </xf>
    <xf numFmtId="165" fontId="2" fillId="2" borderId="5" xfId="0" applyNumberFormat="1" applyFont="1" applyFill="1" applyBorder="1" applyAlignment="1">
      <alignment horizontal="center" vertical="top"/>
    </xf>
    <xf numFmtId="166" fontId="2" fillId="2" borderId="5" xfId="0" applyNumberFormat="1" applyFont="1" applyFill="1" applyBorder="1" applyAlignment="1">
      <alignment horizontal="center" vertical="top"/>
    </xf>
    <xf numFmtId="166" fontId="2" fillId="2" borderId="6" xfId="0" applyNumberFormat="1" applyFont="1" applyFill="1" applyBorder="1" applyAlignment="1">
      <alignment horizontal="center" vertical="top"/>
    </xf>
    <xf numFmtId="165" fontId="5" fillId="3" borderId="10" xfId="0" applyNumberFormat="1" applyFont="1" applyFill="1" applyBorder="1" applyAlignment="1">
      <alignment horizontal="center" vertical="top"/>
    </xf>
    <xf numFmtId="166" fontId="2" fillId="2" borderId="1" xfId="0" applyNumberFormat="1" applyFont="1" applyFill="1" applyBorder="1" applyAlignment="1">
      <alignment horizontal="center" vertical="top"/>
    </xf>
    <xf numFmtId="165" fontId="2" fillId="2" borderId="1" xfId="0" applyNumberFormat="1" applyFont="1" applyFill="1" applyBorder="1" applyAlignment="1">
      <alignment horizontal="center" vertical="top"/>
    </xf>
    <xf numFmtId="165" fontId="5" fillId="3" borderId="1" xfId="0" applyNumberFormat="1" applyFont="1" applyFill="1" applyBorder="1" applyAlignment="1">
      <alignment horizontal="center" vertical="top"/>
    </xf>
    <xf numFmtId="165" fontId="2" fillId="2" borderId="11" xfId="0" applyNumberFormat="1" applyFont="1" applyFill="1" applyBorder="1" applyAlignment="1">
      <alignment horizontal="center" vertical="top"/>
    </xf>
    <xf numFmtId="166" fontId="2" fillId="2" borderId="8" xfId="0" applyNumberFormat="1" applyFont="1" applyFill="1" applyBorder="1" applyAlignment="1">
      <alignment horizontal="center" vertical="top"/>
    </xf>
    <xf numFmtId="165" fontId="2" fillId="2" borderId="8" xfId="0" applyNumberFormat="1" applyFont="1" applyFill="1" applyBorder="1" applyAlignment="1">
      <alignment horizontal="center" vertical="top"/>
    </xf>
    <xf numFmtId="165" fontId="5" fillId="3" borderId="8" xfId="0" applyNumberFormat="1" applyFont="1" applyFill="1" applyBorder="1" applyAlignment="1">
      <alignment horizontal="center" vertical="top"/>
    </xf>
    <xf numFmtId="165" fontId="2" fillId="2" borderId="12" xfId="0" applyNumberFormat="1" applyFont="1" applyFill="1" applyBorder="1" applyAlignment="1">
      <alignment horizontal="center" vertical="top"/>
    </xf>
    <xf numFmtId="165" fontId="2" fillId="2" borderId="2" xfId="0" applyNumberFormat="1" applyFont="1" applyFill="1" applyBorder="1" applyAlignment="1">
      <alignment horizontal="center" vertical="top"/>
    </xf>
    <xf numFmtId="165" fontId="5" fillId="3" borderId="2" xfId="0" applyNumberFormat="1" applyFont="1" applyFill="1" applyBorder="1" applyAlignment="1">
      <alignment horizontal="center" vertical="top"/>
    </xf>
    <xf numFmtId="165" fontId="2" fillId="2" borderId="10" xfId="0" applyNumberFormat="1" applyFont="1" applyFill="1" applyBorder="1" applyAlignment="1">
      <alignment horizontal="center" vertical="top"/>
    </xf>
    <xf numFmtId="165" fontId="5" fillId="3" borderId="11" xfId="0" applyNumberFormat="1" applyFont="1" applyFill="1" applyBorder="1" applyAlignment="1">
      <alignment horizontal="center" vertical="top"/>
    </xf>
    <xf numFmtId="165" fontId="5" fillId="3" borderId="12" xfId="0" applyNumberFormat="1" applyFont="1" applyFill="1" applyBorder="1" applyAlignment="1">
      <alignment horizontal="center" vertical="top"/>
    </xf>
    <xf numFmtId="164" fontId="2" fillId="2" borderId="6" xfId="0" applyNumberFormat="1" applyFont="1" applyFill="1" applyBorder="1" applyAlignment="1">
      <alignment horizontal="center" vertical="top"/>
    </xf>
    <xf numFmtId="164" fontId="2" fillId="2" borderId="5" xfId="0" applyNumberFormat="1" applyFont="1" applyFill="1" applyBorder="1" applyAlignment="1">
      <alignment horizontal="center" vertical="top"/>
    </xf>
    <xf numFmtId="164" fontId="2" fillId="2" borderId="7" xfId="0" applyNumberFormat="1" applyFont="1" applyFill="1" applyBorder="1" applyAlignment="1">
      <alignment horizontal="center" vertical="top"/>
    </xf>
    <xf numFmtId="166" fontId="2" fillId="2" borderId="12" xfId="0" applyNumberFormat="1" applyFont="1" applyFill="1" applyBorder="1" applyAlignment="1">
      <alignment horizontal="center" vertical="top"/>
    </xf>
    <xf numFmtId="166" fontId="2" fillId="2" borderId="2" xfId="0" applyNumberFormat="1" applyFont="1" applyFill="1" applyBorder="1" applyAlignment="1">
      <alignment horizontal="center" vertical="top"/>
    </xf>
    <xf numFmtId="166" fontId="2" fillId="2" borderId="10" xfId="0" applyNumberFormat="1" applyFont="1" applyFill="1" applyBorder="1" applyAlignment="1">
      <alignment horizontal="center" vertical="top"/>
    </xf>
    <xf numFmtId="166" fontId="2" fillId="2" borderId="11" xfId="0" applyNumberFormat="1" applyFont="1" applyFill="1" applyBorder="1" applyAlignment="1">
      <alignment horizontal="center" vertical="top"/>
    </xf>
    <xf numFmtId="167" fontId="2" fillId="2" borderId="1" xfId="0" applyNumberFormat="1" applyFont="1" applyFill="1" applyBorder="1" applyAlignment="1">
      <alignment horizontal="center" vertical="top"/>
    </xf>
    <xf numFmtId="167" fontId="5" fillId="3" borderId="8" xfId="0" applyNumberFormat="1" applyFont="1" applyFill="1" applyBorder="1" applyAlignment="1">
      <alignment horizontal="center" vertical="top"/>
    </xf>
    <xf numFmtId="167" fontId="2" fillId="2" borderId="8" xfId="0" applyNumberFormat="1" applyFont="1" applyFill="1" applyBorder="1" applyAlignment="1">
      <alignment horizontal="center" vertical="top"/>
    </xf>
    <xf numFmtId="167" fontId="5" fillId="3" borderId="2" xfId="0" applyNumberFormat="1" applyFont="1" applyFill="1" applyBorder="1" applyAlignment="1">
      <alignment horizontal="center" vertical="top"/>
    </xf>
    <xf numFmtId="167" fontId="2" fillId="2" borderId="2" xfId="0" applyNumberFormat="1" applyFont="1" applyFill="1" applyBorder="1" applyAlignment="1">
      <alignment horizontal="center" vertical="top"/>
    </xf>
    <xf numFmtId="167" fontId="2" fillId="2" borderId="10" xfId="0" applyNumberFormat="1" applyFont="1" applyFill="1" applyBorder="1" applyAlignment="1">
      <alignment horizontal="center" vertical="top"/>
    </xf>
    <xf numFmtId="167" fontId="2" fillId="2" borderId="3" xfId="0" applyNumberFormat="1" applyFont="1" applyFill="1" applyBorder="1" applyAlignment="1">
      <alignment horizontal="center" vertical="top"/>
    </xf>
    <xf numFmtId="167" fontId="5" fillId="3" borderId="11" xfId="0" applyNumberFormat="1" applyFont="1" applyFill="1" applyBorder="1" applyAlignment="1">
      <alignment horizontal="center" vertical="top"/>
    </xf>
    <xf numFmtId="167" fontId="2" fillId="2" borderId="9" xfId="0" applyNumberFormat="1" applyFont="1" applyFill="1" applyBorder="1" applyAlignment="1">
      <alignment horizontal="center" vertical="top"/>
    </xf>
    <xf numFmtId="167" fontId="5" fillId="3" borderId="9" xfId="0" applyNumberFormat="1" applyFont="1" applyFill="1" applyBorder="1" applyAlignment="1">
      <alignment horizontal="center" vertical="top"/>
    </xf>
    <xf numFmtId="167" fontId="2" fillId="2" borderId="11" xfId="0" applyNumberFormat="1" applyFont="1" applyFill="1" applyBorder="1" applyAlignment="1">
      <alignment horizontal="center" vertical="top"/>
    </xf>
    <xf numFmtId="167" fontId="5" fillId="3" borderId="12" xfId="0" applyNumberFormat="1" applyFont="1" applyFill="1" applyBorder="1" applyAlignment="1">
      <alignment horizontal="center" vertical="top"/>
    </xf>
    <xf numFmtId="167" fontId="2" fillId="2" borderId="4" xfId="0" applyNumberFormat="1" applyFont="1" applyFill="1" applyBorder="1" applyAlignment="1">
      <alignment horizontal="center" vertical="top"/>
    </xf>
    <xf numFmtId="0" fontId="7" fillId="0" borderId="0" xfId="1"/>
    <xf numFmtId="1" fontId="0" fillId="0" borderId="0" xfId="0" applyNumberFormat="1" applyAlignment="1">
      <alignment horizontal="center"/>
    </xf>
    <xf numFmtId="0" fontId="7" fillId="4" borderId="0" xfId="1" applyFill="1"/>
    <xf numFmtId="0" fontId="0" fillId="4" borderId="0" xfId="0" applyFill="1"/>
    <xf numFmtId="0" fontId="7" fillId="5" borderId="0" xfId="1" applyFill="1"/>
    <xf numFmtId="0" fontId="0" fillId="5" borderId="0" xfId="0" applyFill="1"/>
    <xf numFmtId="0" fontId="7" fillId="6" borderId="0" xfId="1" applyFill="1"/>
    <xf numFmtId="0" fontId="0" fillId="6" borderId="0" xfId="0" applyFill="1"/>
    <xf numFmtId="0" fontId="7" fillId="7" borderId="0" xfId="1" applyFill="1"/>
    <xf numFmtId="0" fontId="0" fillId="7" borderId="0" xfId="0" applyFill="1"/>
    <xf numFmtId="22" fontId="0" fillId="0" borderId="0" xfId="0" applyNumberFormat="1"/>
    <xf numFmtId="17" fontId="0" fillId="0" borderId="0" xfId="0" applyNumberFormat="1"/>
    <xf numFmtId="165" fontId="2" fillId="0" borderId="30" xfId="0" applyNumberFormat="1" applyFont="1" applyBorder="1" applyAlignment="1">
      <alignment horizontal="right" vertical="top"/>
    </xf>
    <xf numFmtId="165" fontId="2" fillId="0" borderId="32" xfId="0" applyNumberFormat="1" applyFont="1" applyBorder="1" applyAlignment="1">
      <alignment horizontal="right" vertical="top"/>
    </xf>
    <xf numFmtId="165" fontId="2" fillId="0" borderId="31" xfId="0" applyNumberFormat="1" applyFont="1" applyBorder="1" applyAlignment="1">
      <alignment horizontal="right" vertical="top"/>
    </xf>
    <xf numFmtId="165" fontId="2" fillId="0" borderId="33" xfId="0" applyNumberFormat="1" applyFont="1" applyBorder="1" applyAlignment="1">
      <alignment horizontal="right" vertical="top"/>
    </xf>
    <xf numFmtId="0" fontId="0" fillId="0" borderId="34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Border="1"/>
    <xf numFmtId="0" fontId="0" fillId="0" borderId="25" xfId="0" applyBorder="1"/>
    <xf numFmtId="0" fontId="0" fillId="0" borderId="26" xfId="0" applyBorder="1"/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0" borderId="1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8"/>
  <sheetViews>
    <sheetView workbookViewId="0">
      <selection activeCell="A5" sqref="A5"/>
    </sheetView>
  </sheetViews>
  <sheetFormatPr defaultRowHeight="12.75"/>
  <cols>
    <col min="1" max="1" width="255.7109375" bestFit="1" customWidth="1"/>
  </cols>
  <sheetData>
    <row r="2" spans="1:1" s="105" customFormat="1">
      <c r="A2" s="104" t="s">
        <v>5</v>
      </c>
    </row>
    <row r="3" spans="1:1" s="105" customFormat="1">
      <c r="A3" s="104" t="s">
        <v>13</v>
      </c>
    </row>
    <row r="4" spans="1:1" s="105" customFormat="1">
      <c r="A4" s="104" t="s">
        <v>17</v>
      </c>
    </row>
    <row r="5" spans="1:1" s="105" customFormat="1">
      <c r="A5" s="104" t="s">
        <v>19</v>
      </c>
    </row>
    <row r="6" spans="1:1" s="105" customFormat="1">
      <c r="A6" s="104" t="s">
        <v>22</v>
      </c>
    </row>
    <row r="7" spans="1:1" s="105" customFormat="1">
      <c r="A7" s="104" t="s">
        <v>28</v>
      </c>
    </row>
    <row r="8" spans="1:1" s="105" customFormat="1">
      <c r="A8" s="104" t="s">
        <v>38</v>
      </c>
    </row>
    <row r="9" spans="1:1" s="107" customFormat="1">
      <c r="A9" s="106" t="s">
        <v>571</v>
      </c>
    </row>
    <row r="10" spans="1:1" s="107" customFormat="1">
      <c r="A10" s="106" t="s">
        <v>44</v>
      </c>
    </row>
    <row r="11" spans="1:1" s="107" customFormat="1">
      <c r="A11" s="106" t="s">
        <v>91</v>
      </c>
    </row>
    <row r="12" spans="1:1" s="107" customFormat="1">
      <c r="A12" s="106" t="s">
        <v>99</v>
      </c>
    </row>
    <row r="13" spans="1:1" s="107" customFormat="1">
      <c r="A13" s="106" t="s">
        <v>573</v>
      </c>
    </row>
    <row r="14" spans="1:1" s="107" customFormat="1">
      <c r="A14" s="106" t="s">
        <v>110</v>
      </c>
    </row>
    <row r="15" spans="1:1" s="107" customFormat="1">
      <c r="A15" s="106" t="s">
        <v>130</v>
      </c>
    </row>
    <row r="16" spans="1:1" s="107" customFormat="1">
      <c r="A16" s="106" t="s">
        <v>575</v>
      </c>
    </row>
    <row r="17" spans="1:1" s="107" customFormat="1">
      <c r="A17" s="106" t="s">
        <v>142</v>
      </c>
    </row>
    <row r="18" spans="1:1" s="107" customFormat="1">
      <c r="A18" s="106" t="s">
        <v>149</v>
      </c>
    </row>
    <row r="19" spans="1:1" s="107" customFormat="1">
      <c r="A19" s="106" t="s">
        <v>163</v>
      </c>
    </row>
    <row r="20" spans="1:1" s="107" customFormat="1">
      <c r="A20" s="106" t="s">
        <v>577</v>
      </c>
    </row>
    <row r="21" spans="1:1" s="107" customFormat="1">
      <c r="A21" s="106" t="s">
        <v>185</v>
      </c>
    </row>
    <row r="22" spans="1:1" s="107" customFormat="1">
      <c r="A22" s="106" t="s">
        <v>191</v>
      </c>
    </row>
    <row r="23" spans="1:1" s="107" customFormat="1">
      <c r="A23" s="106" t="s">
        <v>192</v>
      </c>
    </row>
    <row r="24" spans="1:1" s="107" customFormat="1">
      <c r="A24" s="106" t="s">
        <v>193</v>
      </c>
    </row>
    <row r="25" spans="1:1" s="107" customFormat="1">
      <c r="A25" s="106" t="s">
        <v>194</v>
      </c>
    </row>
    <row r="26" spans="1:1" s="107" customFormat="1">
      <c r="A26" s="106" t="s">
        <v>195</v>
      </c>
    </row>
    <row r="27" spans="1:1" s="109" customFormat="1">
      <c r="A27" s="108" t="s">
        <v>196</v>
      </c>
    </row>
    <row r="28" spans="1:1" s="109" customFormat="1">
      <c r="A28" s="108" t="s">
        <v>578</v>
      </c>
    </row>
    <row r="29" spans="1:1" s="109" customFormat="1">
      <c r="A29" s="108" t="s">
        <v>579</v>
      </c>
    </row>
    <row r="30" spans="1:1" s="109" customFormat="1">
      <c r="A30" s="108" t="s">
        <v>580</v>
      </c>
    </row>
    <row r="31" spans="1:1" s="109" customFormat="1">
      <c r="A31" s="108" t="s">
        <v>581</v>
      </c>
    </row>
    <row r="32" spans="1:1" s="109" customFormat="1">
      <c r="A32" s="108" t="s">
        <v>582</v>
      </c>
    </row>
    <row r="33" spans="1:1" s="109" customFormat="1">
      <c r="A33" s="108" t="s">
        <v>583</v>
      </c>
    </row>
    <row r="34" spans="1:1" s="109" customFormat="1">
      <c r="A34" s="108" t="s">
        <v>203</v>
      </c>
    </row>
    <row r="35" spans="1:1" s="111" customFormat="1">
      <c r="A35" s="110" t="s">
        <v>585</v>
      </c>
    </row>
    <row r="36" spans="1:1" s="111" customFormat="1">
      <c r="A36" s="110" t="s">
        <v>213</v>
      </c>
    </row>
    <row r="37" spans="1:1" s="111" customFormat="1">
      <c r="A37" s="110" t="s">
        <v>219</v>
      </c>
    </row>
    <row r="38" spans="1:1" s="111" customFormat="1">
      <c r="A38" s="110" t="s">
        <v>220</v>
      </c>
    </row>
    <row r="39" spans="1:1" s="111" customFormat="1">
      <c r="A39" s="110" t="s">
        <v>221</v>
      </c>
    </row>
    <row r="40" spans="1:1" s="111" customFormat="1">
      <c r="A40" s="110" t="s">
        <v>222</v>
      </c>
    </row>
    <row r="41" spans="1:1" s="111" customFormat="1">
      <c r="A41" s="110" t="s">
        <v>223</v>
      </c>
    </row>
    <row r="42" spans="1:1" s="111" customFormat="1">
      <c r="A42" s="110" t="s">
        <v>224</v>
      </c>
    </row>
    <row r="43" spans="1:1" s="111" customFormat="1">
      <c r="A43" s="110" t="s">
        <v>229</v>
      </c>
    </row>
    <row r="44" spans="1:1" s="111" customFormat="1">
      <c r="A44" s="110" t="s">
        <v>586</v>
      </c>
    </row>
    <row r="45" spans="1:1" s="111" customFormat="1">
      <c r="A45" s="110" t="s">
        <v>587</v>
      </c>
    </row>
    <row r="46" spans="1:1" s="111" customFormat="1">
      <c r="A46" s="110" t="s">
        <v>588</v>
      </c>
    </row>
    <row r="47" spans="1:1" s="111" customFormat="1">
      <c r="A47" s="110" t="s">
        <v>590</v>
      </c>
    </row>
    <row r="48" spans="1:1" s="111" customFormat="1">
      <c r="A48" s="110" t="s">
        <v>591</v>
      </c>
    </row>
    <row r="49" spans="1:1" s="111" customFormat="1">
      <c r="A49" s="110" t="s">
        <v>592</v>
      </c>
    </row>
    <row r="50" spans="1:1" s="111" customFormat="1">
      <c r="A50" s="110" t="s">
        <v>593</v>
      </c>
    </row>
    <row r="51" spans="1:1">
      <c r="A51" s="102" t="s">
        <v>252</v>
      </c>
    </row>
    <row r="52" spans="1:1">
      <c r="A52" s="102" t="s">
        <v>253</v>
      </c>
    </row>
    <row r="53" spans="1:1">
      <c r="A53" s="102" t="s">
        <v>254</v>
      </c>
    </row>
    <row r="54" spans="1:1">
      <c r="A54" s="102" t="s">
        <v>595</v>
      </c>
    </row>
    <row r="55" spans="1:1">
      <c r="A55" s="102" t="s">
        <v>597</v>
      </c>
    </row>
    <row r="56" spans="1:1">
      <c r="A56" s="102" t="s">
        <v>303</v>
      </c>
    </row>
    <row r="57" spans="1:1">
      <c r="A57" s="102" t="s">
        <v>313</v>
      </c>
    </row>
    <row r="58" spans="1:1">
      <c r="A58" s="102" t="s">
        <v>316</v>
      </c>
    </row>
    <row r="59" spans="1:1">
      <c r="A59" s="102" t="s">
        <v>260</v>
      </c>
    </row>
    <row r="60" spans="1:1">
      <c r="A60" s="102" t="s">
        <v>261</v>
      </c>
    </row>
    <row r="61" spans="1:1">
      <c r="A61" s="102" t="s">
        <v>262</v>
      </c>
    </row>
    <row r="62" spans="1:1">
      <c r="A62" s="102" t="s">
        <v>263</v>
      </c>
    </row>
    <row r="63" spans="1:1">
      <c r="A63" s="102" t="s">
        <v>598</v>
      </c>
    </row>
    <row r="64" spans="1:1">
      <c r="A64" s="102" t="s">
        <v>366</v>
      </c>
    </row>
    <row r="65" spans="1:1">
      <c r="A65" s="102" t="s">
        <v>385</v>
      </c>
    </row>
    <row r="66" spans="1:1">
      <c r="A66" s="102" t="s">
        <v>397</v>
      </c>
    </row>
    <row r="67" spans="1:1">
      <c r="A67" s="102" t="s">
        <v>600</v>
      </c>
    </row>
    <row r="68" spans="1:1">
      <c r="A68" s="102" t="s">
        <v>600</v>
      </c>
    </row>
    <row r="69" spans="1:1">
      <c r="A69" s="102" t="s">
        <v>408</v>
      </c>
    </row>
    <row r="70" spans="1:1">
      <c r="A70" s="102" t="s">
        <v>602</v>
      </c>
    </row>
    <row r="71" spans="1:1">
      <c r="A71" s="102" t="s">
        <v>416</v>
      </c>
    </row>
    <row r="72" spans="1:1">
      <c r="A72" s="102" t="s">
        <v>425</v>
      </c>
    </row>
    <row r="73" spans="1:1">
      <c r="A73" s="102" t="s">
        <v>430</v>
      </c>
    </row>
    <row r="74" spans="1:1">
      <c r="A74" s="102" t="s">
        <v>433</v>
      </c>
    </row>
    <row r="75" spans="1:1">
      <c r="A75" s="102" t="s">
        <v>434</v>
      </c>
    </row>
    <row r="76" spans="1:1">
      <c r="A76" s="102" t="s">
        <v>435</v>
      </c>
    </row>
    <row r="77" spans="1:1">
      <c r="A77" s="102" t="s">
        <v>436</v>
      </c>
    </row>
    <row r="78" spans="1:1">
      <c r="A78" s="102" t="s">
        <v>603</v>
      </c>
    </row>
    <row r="79" spans="1:1">
      <c r="A79" s="102" t="s">
        <v>438</v>
      </c>
    </row>
    <row r="80" spans="1:1">
      <c r="A80" s="102" t="s">
        <v>604</v>
      </c>
    </row>
    <row r="81" spans="1:1">
      <c r="A81" s="102" t="s">
        <v>472</v>
      </c>
    </row>
    <row r="82" spans="1:1">
      <c r="A82" s="102" t="s">
        <v>484</v>
      </c>
    </row>
    <row r="83" spans="1:1">
      <c r="A83" s="102" t="s">
        <v>485</v>
      </c>
    </row>
    <row r="84" spans="1:1">
      <c r="A84" s="102" t="s">
        <v>486</v>
      </c>
    </row>
    <row r="85" spans="1:1">
      <c r="A85" s="102" t="s">
        <v>487</v>
      </c>
    </row>
    <row r="86" spans="1:1">
      <c r="A86" s="102" t="s">
        <v>488</v>
      </c>
    </row>
    <row r="87" spans="1:1">
      <c r="A87" s="102" t="s">
        <v>489</v>
      </c>
    </row>
    <row r="88" spans="1:1">
      <c r="A88" s="102" t="s">
        <v>490</v>
      </c>
    </row>
    <row r="89" spans="1:1">
      <c r="A89" s="102" t="s">
        <v>491</v>
      </c>
    </row>
    <row r="90" spans="1:1">
      <c r="A90" s="102" t="s">
        <v>492</v>
      </c>
    </row>
    <row r="91" spans="1:1">
      <c r="A91" s="102" t="s">
        <v>493</v>
      </c>
    </row>
    <row r="92" spans="1:1">
      <c r="A92" s="102" t="s">
        <v>494</v>
      </c>
    </row>
    <row r="93" spans="1:1">
      <c r="A93" s="102" t="s">
        <v>495</v>
      </c>
    </row>
    <row r="94" spans="1:1">
      <c r="A94" s="102" t="s">
        <v>496</v>
      </c>
    </row>
    <row r="95" spans="1:1">
      <c r="A95" s="102" t="s">
        <v>497</v>
      </c>
    </row>
    <row r="96" spans="1:1">
      <c r="A96" s="102" t="s">
        <v>498</v>
      </c>
    </row>
    <row r="97" spans="1:1">
      <c r="A97" s="102" t="s">
        <v>499</v>
      </c>
    </row>
    <row r="98" spans="1:1">
      <c r="A98" s="102" t="s">
        <v>606</v>
      </c>
    </row>
    <row r="99" spans="1:1">
      <c r="A99" s="102" t="s">
        <v>505</v>
      </c>
    </row>
    <row r="100" spans="1:1">
      <c r="A100" s="102" t="s">
        <v>510</v>
      </c>
    </row>
    <row r="101" spans="1:1">
      <c r="A101" s="102" t="s">
        <v>513</v>
      </c>
    </row>
    <row r="102" spans="1:1">
      <c r="A102" s="102" t="s">
        <v>514</v>
      </c>
    </row>
    <row r="103" spans="1:1">
      <c r="A103" s="102" t="s">
        <v>515</v>
      </c>
    </row>
    <row r="104" spans="1:1">
      <c r="A104" s="102" t="s">
        <v>516</v>
      </c>
    </row>
    <row r="105" spans="1:1">
      <c r="A105" s="102" t="s">
        <v>522</v>
      </c>
    </row>
    <row r="106" spans="1:1">
      <c r="A106" s="102" t="s">
        <v>549</v>
      </c>
    </row>
    <row r="107" spans="1:1">
      <c r="A107" s="102" t="s">
        <v>551</v>
      </c>
    </row>
    <row r="108" spans="1:1">
      <c r="A108" s="102" t="s">
        <v>568</v>
      </c>
    </row>
  </sheetData>
  <phoneticPr fontId="6" type="noConversion"/>
  <hyperlinks>
    <hyperlink ref="A2" location="'Tables'!Tables_table1" display=" В6. Ваша должность"/>
    <hyperlink ref="A3" location="'Tables'!Tables_table2" display=" В1. По какой системе бухучета ведется бухгалтерия в Вашей компании?"/>
    <hyperlink ref="A4" location="'Tables'!Tables_table3" display=" В2. Подписана ли Ваша компания в настоящее время на какую-либо справочно-правовую систему?"/>
    <hyperlink ref="A5" location="'Tables'!Tables_table4" display=" В7.  Каково Ваше участие в принятии решения о подписке на справочно-правовую систему на следующий период?"/>
    <hyperlink ref="A6" location="'Tables'!Tables_table5" display=" В5. Сколько сотрудников работает в Вашей организации?"/>
    <hyperlink ref="A7" location="'Tables'!Tables_table6" display=" В3. Каков основной вид деятельности Вашей организации?"/>
    <hyperlink ref="A8" location="'Tables'!Tables_table7" display=" В4. Ваша компания/организация бюджетная или коммерческая?"/>
    <hyperlink ref="A9" location="'Tables'!Tables_table8" display=" 1. Какими платными источниками профессиональной информации Вы пользуетесь в своей деятельности?   "/>
    <hyperlink ref="A10" location="'Tables'!Tables_table9" display=" 1. Какие именно платные источники - Профессиональные печатные издания ?"/>
    <hyperlink ref="A11" location="'Tables'!Tables_table10" display=" 1. Какие именно платные источники - Электронные версии печатных изданий ?"/>
    <hyperlink ref="A12" location="'Tables'!Tables_table11" display=" 1. Какие именно платные источники - Справочно-Правовые системы ?"/>
    <hyperlink ref="A13" location="'Tables'!Tables_table12" display=" 2. Какими бесплатными источниками бухгалтерской информации Вы пользуетесь?    "/>
    <hyperlink ref="A14" location="'Tables'!Tables_table13" display=" 2. Какие именно бесплатные источники - Специализированные информационные интернет-порталы ?"/>
    <hyperlink ref="A15" location="'Tables'!Tables_table14" display=" 2. Какие именно бесплатные источники - Специализированные профессиональные форумы в интернет?"/>
    <hyperlink ref="A16" location="'Tables'!Tables_table15" display=" 3. На какие платные программные решения для ведения бухгалтерии и сдачи отчетности Вы подписаны в настоящее время  "/>
    <hyperlink ref="A17" location="'Tables'!Tables_table16" display="3.2 Дргуие платные программные решения - уточните, какие именно?"/>
    <hyperlink ref="A18" location="'Tables'!Tables_table17" display=" 3. На какие платные программные решения для ведения бухгалтерии и сдачи отчетности Вы подписаны в настоящее время - Учетная система ?"/>
    <hyperlink ref="A19" location="'Tables'!Tables_table18" display=" 3. На какие платные программные решения для ведения бухгалтерии и сдачи отчетности Вы подписаны в настоящее время - Программы для подготовки и сдачи электронной отчетности ?"/>
    <hyperlink ref="A20" location="'Tables'!Tables_table19" display=" 4. Планируете ли Вы какие-либо изменения в выборе платных источников информации и специализированных программ в течение текущего года. Какие именно?  "/>
    <hyperlink ref="A21" location="'Tables'!Tables_table20" display=" 4.Изменения. Профессиональные печатные издания"/>
    <hyperlink ref="A22" location="'Tables'!Tables_table21" display=" 4.Изменения.Электронные версии печатных изданий"/>
    <hyperlink ref="A23" location="'Tables'!Tables_table22" display=" 4.Изменения.Справочно-правовые системы"/>
    <hyperlink ref="A24" location="'Tables'!Tables_table23" display=" 4.Изменения.Учетная система"/>
    <hyperlink ref="A25" location="'Tables'!Tables_table24" display=" 4.Изменения.Программы для подготовки и сдачи электронной отчетности"/>
    <hyperlink ref="A26" location="'Tables'!Tables_table25" display=" 4.Изменения.Другое"/>
    <hyperlink ref="A27" location="'Tables'!Tables_table26" display="5. Какие справочно-правовые системы, представленные на рынке, Вы знаете, хотя бы по названию?  1 ответ"/>
    <hyperlink ref="A28" location="'Tables'!Tables_table27" display="5+5.1. Спонтанное знание "/>
    <hyperlink ref="A29" location="'Tables'!Tables_table28" display=" 6. Какие справочно-правовые системы, представленные на рынке, Вы знаете, хотя бы по названию? "/>
    <hyperlink ref="A30" location="'Tables'!Tables_table29" display=" 7. Какими справочно-информационными системами Вы пользуетесь регулярно в своей профессиональной деятельности? "/>
    <hyperlink ref="A31" location="'Tables'!Tables_table30" display="8. Какими еще справочно-информационными системами Вы имели опыт пользования в течение последних 2-3 лет? "/>
    <hyperlink ref="A32" location="'Tables'!Tables_table31" display="7+8. Пользовались в течение последних 2-3 лет "/>
    <hyperlink ref="A33" location="'Tables'!Tables_table32" display="9. На какие справочно-информационные системы у Вашей компании оформлена платная подписка в настоящее время? "/>
    <hyperlink ref="A34" location="'Tables'!Tables_table33" display="9.1 Какая из названных вами справочно-информационные систем основная (используется сотрудниками бухгалтерии наиболее часто/активно)?"/>
    <hyperlink ref="A35" location="'Tables'!Tables_table34" display=" 10. Какие сотрудники Вашей компании пользуются в своей деятельности справочно-правовой системой? "/>
    <hyperlink ref="A36" location="'Tables'!Tables_table35" display=" 11. Как часто эти сотрудники пользуются справочно-правовой системой? -  Вы лично"/>
    <hyperlink ref="A37" location="'Tables'!Tables_table36" display=" 11. Как часто эти сотрудники пользуются справочно-правовой системой? -  Другие сотрудники бухгалтерии"/>
    <hyperlink ref="A38" location="'Tables'!Tables_table37" display=" 11. Как часто эти сотрудники пользуются справочно-правовой системой? - Сотрудники юридической службы"/>
    <hyperlink ref="A39" location="'Tables'!Tables_table38" display=" 11. Как часто эти сотрудники пользуются справочно-правовой системой? -  Генеральный директор"/>
    <hyperlink ref="A40" location="'Tables'!Tables_table39" display=" 11. Как часто эти сотрудники пользуются справочно-правовой системой?  - Коммерческий директор"/>
    <hyperlink ref="A41" location="'Tables'!Tables_table40" display=" 11. Как часто эти сотрудники пользуются справочно-правовой системой? - Финансовый директор"/>
    <hyperlink ref="A42" location="'Tables'!Tables_table41" display="11. Как часто эти сотрудники пользуются справочно-правовой системой? - Отдел кадров"/>
    <hyperlink ref="A43" location="'Tables'!Tables_table42" display=" 11. Как часто эти сотрудники пользуются справочно-правовой системой? - Другие сотрудники компании"/>
    <hyperlink ref="A44" location="'Tables'!Tables_table43" display=" 12. Кто из них является наиболее активными пользователями (пользуются наиболее активно, по сравнению с другими пользователями?  "/>
    <hyperlink ref="A45" location="'Tables'!Tables_table44" display=" 13. Какие сотрудники Вашей компании принимают решение о продлении подписки и определении параметров подписки на справочно-правовую систему на следующий период? "/>
    <hyperlink ref="A46" location="'Tables'!Tables_table45" display=" 14. Мнение кого из них является наиболее весомым, определяющим? "/>
    <hyperlink ref="A47" location="'Tables'!Tables_table46" display=" 15. Для решения каких профессиональных задач Вы лично пользуетесь справочно-правовой системой в своей деятельности? "/>
    <hyperlink ref="A48" location="'Tables'!Tables_table47" display=" 15. Для решения каких профессиональных задач Вы лично пользуетесь справочно-правовой системой в своей деятельности?  "/>
    <hyperlink ref="A49" location="'Tables'!Tables_table48" display=" 16. Какие задачи наиболее удобно решать именно с помощью справочно-правовой системы, в сравнении с другими источниками информации (журналы, интернет)?   "/>
    <hyperlink ref="A50" location="'Tables'!Tables_table49" display=" 17. Какие профессиональные задачи, напротив, удобнее решать с помощью других источников информации (журналы, интернет)?  "/>
    <hyperlink ref="A51" location="'Tables'!Tables_table50" display=" 18. СПС#1. С какого момента Ваша компания является платным подписчиком на эту СПС?"/>
    <hyperlink ref="A52" location="'Tables'!Tables_table51" display=" 18.2. СПС#1. Сколько лет"/>
    <hyperlink ref="A53" location="'Tables'!Tables_table52" display=" 19.1. СПС#1. Ваша роль."/>
    <hyperlink ref="A54" location="'Tables'!Tables_table53" display=" 20. Перечислите программные продукты, характеристики которых Вы рассматривали и сравнивали при принятии решения о выборе СПС "/>
    <hyperlink ref="A55" location="'Tables'!Tables_table54" display=" 21. СПС№1. Перечислите основные факторы, опираясь на которые Вы выбрали именно эту СПС .. "/>
    <hyperlink ref="A56" location="'Tables'!Tables_table55" display=" 21.Факторы выбора СПС. Лучшее качество,полнота информации. Уточнение"/>
    <hyperlink ref="A57" location="'Tables'!Tables_table56" display=" 21.Факторы выбора СПС. Лучшее качествосервиса, технической поддержки. Уточнение"/>
    <hyperlink ref="A58" location="'Tables'!Tables_table57" display=" 21.Факторы выбора СПС. Другое"/>
    <hyperlink ref="A59" location="'Tables'!Tables_table58" display=" 22.1. СПС#1. Количество пользовательских мест:"/>
    <hyperlink ref="A60" location="'Tables'!Tables_table59" display=" 22.2. СПС#1. Версия системы"/>
    <hyperlink ref="A61" location="'Tables'!Tables_table60" display=" 23.  СПС#1.  На данный момент Ваша организация обладает оплаченной подпиской на этот пакет СПС на период…"/>
    <hyperlink ref="A62" location="'Tables'!Tables_table61" display=" 32. СПС#1. При завершении срока использования оплаченного пакета подписки на СПС Вы…"/>
    <hyperlink ref="A63" location="'Tables'!Tables_table62" display="22.3. Полное название версии/комплектации установленной системы "/>
    <hyperlink ref="A64" location="'Tables'!Tables_table63" display="Консультант Плюс Проф"/>
    <hyperlink ref="A65" location="'Tables'!Tables_table64" display="Гарант Классик"/>
    <hyperlink ref="A66" location="'Tables'!Tables_table65" display="БСС &quot;Система Главбух&quot;"/>
    <hyperlink ref="A67" location="'Tables'!Tables_table66" display=" 24.Статья затрат "/>
    <hyperlink ref="A68" location="'Tables'!Tables_table67" display=" 24.Статья затрат "/>
    <hyperlink ref="A69" location="'Tables'!Tables_table68" display=" 25. Осуществлялись ли Вашей организацией какие-либо изменения (увеличение или уменьшение) пакета подписки на СПС за последние 2 года (2012-2013 г.г.)"/>
    <hyperlink ref="A70" location="'Tables'!Tables_table69" display=" 26. Характер. Охарактеризуйте изменения пакета подписки на СПС за последние 2 года (характер и суть) "/>
    <hyperlink ref="A71" location="'Tables'!Tables_table70" display="26.2 Сокращение пакета подписки - суть изменений"/>
    <hyperlink ref="A72" location="'Tables'!Tables_table71" display="26.3 Переход на другую версию системы - суть изменений"/>
    <hyperlink ref="A73" location="'Tables'!Tables_table72" display=" 27.Изменение процента. Расширение пакета подписки"/>
    <hyperlink ref="A74" location="'Tables'!Tables_table73" display=" 27.Изменение процента. Сокращение пакета подписки"/>
    <hyperlink ref="A75" location="'Tables'!Tables_table74" display=" 27.Изменение процента. Переход на другую версию системы"/>
    <hyperlink ref="A76" location="'Tables'!Tables_table75" display=" 27.Изменение процента. Переход на пользование другой СПС"/>
    <hyperlink ref="A77" location="'Tables'!Tables_table76" display=" 27.Изменение процента. Оформление подписки на дополнительную СПС"/>
    <hyperlink ref="A78" location="'Tables'!Tables_table77" display=" 27.Изменение размеров затрат "/>
    <hyperlink ref="A79" location="'Tables'!Tables_table78" display=" 28. Планируются ли Вашей организацией какие-либо изменения (увеличение или уменьшение) пакета подписки на СПС в течение ближайшего года"/>
    <hyperlink ref="A80" location="'Tables'!Tables_table79" display="30-34.Имидж. "/>
    <hyperlink ref="A81" location="'Tables'!Tables_table80" display=" 31. Общая удовлетворенность"/>
    <hyperlink ref="A82" location="'Tables'!Tables_table81" display=" 31. Качество предоставляемой информации"/>
    <hyperlink ref="A83" location="'Tables'!Tables_table82" display=" 31. Полнота предоставляемой информации"/>
    <hyperlink ref="A84" location="'Tables'!Tables_table83" display=" 31. Актуальность предоставляемой информации"/>
    <hyperlink ref="A85" location="'Tables'!Tables_table84" display=" 31. Легкость поиска необходимой информации"/>
    <hyperlink ref="A86" location="'Tables'!Tables_table85" display=" 31. Легкость поиска конкретного решения"/>
    <hyperlink ref="A87" location="'Tables'!Tables_table86" display=" 31. Удобство интерфейса"/>
    <hyperlink ref="A88" location="'Tables'!Tables_table87" display=" 31. Легкость обучения пользованию"/>
    <hyperlink ref="A89" location="'Tables'!Tables_table88" display=" 31. Возможность настройки под индивидуальные требования пользователя"/>
    <hyperlink ref="A90" location="'Tables'!Tables_table89" display=" 31. Надежность, отсутствие сбоев в работе"/>
    <hyperlink ref="A91" location="'Tables'!Tables_table90" display=" 31. Легкость и удобство процесса обновления"/>
    <hyperlink ref="A92" location="'Tables'!Tables_table91" display=" 31. Качество обслуживания и сопровождения"/>
    <hyperlink ref="A93" location="'Tables'!Tables_table92" display=" 31. Оперативность и профессионализм консультаций по «горячей линии»"/>
    <hyperlink ref="A94" location="'Tables'!Tables_table93" display=" 31. Мобильность, доступность в любой момент времени"/>
    <hyperlink ref="A95" location="'Tables'!Tables_table94" display=" 31. Полнота закрытия профессиональных потребностей в информации бухгалтеров различных специализаций"/>
    <hyperlink ref="A96" location="'Tables'!Tables_table95" display=" 31. Полнота и полезность бонусных (бесплатных) сервисов для подписчиков"/>
    <hyperlink ref="A97" location="'Tables'!Tables_table96" display=" 31. Стоимость"/>
    <hyperlink ref="A98" location="'Tables'!Tables_table97" display=" 31. Удовлетворенность основной СПС (Среднее) "/>
    <hyperlink ref="A99" location="'Tables'!Tables_table98" display=" 33. Готовы ли Вы рекомендовать используемую Вами СПС своим коллегам? И Почему? ЗАПОЛНЯЕТСЯ ТОЛЬКО ДЛЯ ОСНОВНОЙ СПС (СПС#1). ЗАЧИТАЙТЕ ВАРИАНТЫ ОТВЕТА. В СЛУЧАЕ ВЫБОРА ВАРИАНТА ОТВЕТА 2-3, УТОЧНИТЕ ПРИЧИНЫ НИЗКОЙ ГОТОВНОСТИ РЕКОМЕНДОВАТЬ"/>
    <hyperlink ref="A100" location="'Tables'!Tables_table99" display=" 35.1. В последнее время я начинаю все чаще пользоваться СПС и реже - печатными изданиями для бухгалтеров"/>
    <hyperlink ref="A101" location="'Tables'!Tables_table100" display=" 35.2. Я одновременно веду учет в нескольких компаниях"/>
    <hyperlink ref="A102" location="'Tables'!Tables_table101" display=" 35.3. Наша компания находится в режиме жесткой экономии при выборе платных источников профессиональной информации - мы оплачиваем только те источники информации, без которых действительно не можем обойтись"/>
    <hyperlink ref="A103" location="'Tables'!Tables_table102" display=" 35.4. В последние годы мы все более активно пользуемся бесплатными источниками информации, сокращая траты на пользование платными источниками"/>
    <hyperlink ref="A104" location="'Tables'!Tables_table103" display=" 36. Охарактеризуйте свою информированность и/или опыт использования БСС «Система Главбух»"/>
    <hyperlink ref="A105" location="'Tables'!Tables_table104" display=" 37. Охарактеризуйте, пожалуйста, преимущества, сильные стороны БСС Система Главбух по сравнению с Консультант Плюс"/>
    <hyperlink ref="A106" location="'Tables'!Tables_table105" display=" 37. Охарактеризуйте, пожалуйста, преимущества, сильные стороны БСС Система Главбух по сравнению с Гарант"/>
    <hyperlink ref="A107" location="'Tables'!Tables_table106" display=" 38. Охарактеризуйте, пожалуйста, недостатки, слабые стороны БСС Система Главбух по сравнению с Консультант Плюс"/>
    <hyperlink ref="A108" location="'Tables'!Tables_table107" display=" 38. Охарактеризуйте, пожалуйста, недостатки, слабые стороны БСС Система Главбух по сравнению с Гарант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47"/>
  <sheetViews>
    <sheetView tabSelected="1" topLeftCell="A1530" workbookViewId="0">
      <selection activeCell="C1538" sqref="C1538"/>
    </sheetView>
  </sheetViews>
  <sheetFormatPr defaultRowHeight="12.75"/>
  <cols>
    <col min="1" max="1" width="40.85546875" customWidth="1"/>
    <col min="2" max="2" width="45.42578125" customWidth="1"/>
    <col min="3" max="3" width="23" customWidth="1"/>
    <col min="4" max="7" width="13.5703125" customWidth="1"/>
    <col min="8" max="8" width="12.42578125" customWidth="1"/>
    <col min="9" max="9" width="11.42578125" customWidth="1"/>
    <col min="10" max="10" width="9.7109375" customWidth="1"/>
  </cols>
  <sheetData>
    <row r="3" spans="1:3" ht="13.5" thickBot="1">
      <c r="A3" s="53" t="s">
        <v>5</v>
      </c>
    </row>
    <row r="4" spans="1:3" ht="13.5" thickTop="1">
      <c r="A4" s="119"/>
      <c r="B4" s="120"/>
      <c r="C4" s="7" t="s">
        <v>3</v>
      </c>
    </row>
    <row r="5" spans="1:3">
      <c r="A5" s="121"/>
      <c r="B5" s="122"/>
      <c r="C5" s="14" t="s">
        <v>4</v>
      </c>
    </row>
    <row r="6" spans="1:3" ht="13.5" thickBot="1">
      <c r="A6" s="123"/>
      <c r="B6" s="124"/>
      <c r="C6" s="8" t="s">
        <v>12</v>
      </c>
    </row>
    <row r="7" spans="1:3" ht="13.5" thickTop="1">
      <c r="A7" s="125" t="s">
        <v>5</v>
      </c>
      <c r="B7" s="55" t="s">
        <v>6</v>
      </c>
      <c r="C7" s="11">
        <f>COUNTIF(Source!H:H,"1")/C9</f>
        <v>0.85</v>
      </c>
    </row>
    <row r="8" spans="1:3">
      <c r="A8" s="126"/>
      <c r="B8" s="9" t="s">
        <v>7</v>
      </c>
      <c r="C8" s="12">
        <f>COUNTIF(Source!H:H,"2")/C9</f>
        <v>0.15</v>
      </c>
    </row>
    <row r="9" spans="1:3">
      <c r="A9" s="126" t="s">
        <v>8</v>
      </c>
      <c r="B9" s="9" t="s">
        <v>9</v>
      </c>
      <c r="C9" s="6">
        <f>SUBTOTAL(103,Source!D:D)-1</f>
        <v>80</v>
      </c>
    </row>
    <row r="10" spans="1:3" ht="13.5" thickBot="1">
      <c r="A10" s="127"/>
      <c r="B10" s="10" t="s">
        <v>10</v>
      </c>
      <c r="C10" s="6">
        <f>SUBTOTAL(103,Source!D:D)-1</f>
        <v>80</v>
      </c>
    </row>
    <row r="11" spans="1:3" ht="13.5" thickTop="1"/>
    <row r="13" spans="1:3" ht="13.5" thickBot="1">
      <c r="A13" s="53" t="s">
        <v>13</v>
      </c>
    </row>
    <row r="14" spans="1:3" ht="13.5" thickTop="1">
      <c r="A14" s="119"/>
      <c r="B14" s="120"/>
      <c r="C14" s="7" t="s">
        <v>3</v>
      </c>
    </row>
    <row r="15" spans="1:3">
      <c r="A15" s="121"/>
      <c r="B15" s="122"/>
      <c r="C15" s="14" t="s">
        <v>4</v>
      </c>
    </row>
    <row r="16" spans="1:3" ht="13.5" thickBot="1">
      <c r="A16" s="123"/>
      <c r="B16" s="124"/>
      <c r="C16" s="8" t="s">
        <v>12</v>
      </c>
    </row>
    <row r="17" spans="1:3" ht="13.5" thickTop="1">
      <c r="A17" s="125" t="s">
        <v>13</v>
      </c>
      <c r="B17" s="55" t="s">
        <v>14</v>
      </c>
      <c r="C17" s="11">
        <f>COUNTIF(Source!F:F,"1")/C20</f>
        <v>0.875</v>
      </c>
    </row>
    <row r="18" spans="1:3">
      <c r="A18" s="126"/>
      <c r="B18" s="9" t="s">
        <v>15</v>
      </c>
      <c r="C18" s="12">
        <f>COUNTIF(Source!F:F,"2")/C20</f>
        <v>3.7499999999999999E-2</v>
      </c>
    </row>
    <row r="19" spans="1:3" ht="24">
      <c r="A19" s="126"/>
      <c r="B19" s="9" t="s">
        <v>16</v>
      </c>
      <c r="C19" s="12">
        <f>COUNTIF(Source!F:F,"3")/C20</f>
        <v>8.7499999999999994E-2</v>
      </c>
    </row>
    <row r="20" spans="1:3">
      <c r="A20" s="126" t="s">
        <v>8</v>
      </c>
      <c r="B20" s="9" t="s">
        <v>9</v>
      </c>
      <c r="C20" s="6">
        <f>SUBTOTAL(103,Source!D:D)-1</f>
        <v>80</v>
      </c>
    </row>
    <row r="21" spans="1:3" ht="13.5" thickBot="1">
      <c r="A21" s="127"/>
      <c r="B21" s="10" t="s">
        <v>10</v>
      </c>
      <c r="C21" s="13">
        <f>SUBTOTAL(103,Source!D:D)-1</f>
        <v>80</v>
      </c>
    </row>
    <row r="22" spans="1:3" ht="13.5" thickTop="1"/>
    <row r="24" spans="1:3" ht="13.5" thickBot="1">
      <c r="A24" s="53" t="s">
        <v>17</v>
      </c>
    </row>
    <row r="25" spans="1:3" ht="13.5" thickTop="1">
      <c r="A25" s="119"/>
      <c r="B25" s="120"/>
      <c r="C25" s="7" t="s">
        <v>3</v>
      </c>
    </row>
    <row r="26" spans="1:3">
      <c r="A26" s="121"/>
      <c r="B26" s="122"/>
      <c r="C26" s="14" t="s">
        <v>4</v>
      </c>
    </row>
    <row r="27" spans="1:3" ht="13.5" thickBot="1">
      <c r="A27" s="123"/>
      <c r="B27" s="124"/>
      <c r="C27" s="8" t="s">
        <v>12</v>
      </c>
    </row>
    <row r="28" spans="1:3" ht="36.75" thickTop="1">
      <c r="A28" s="54" t="s">
        <v>17</v>
      </c>
      <c r="B28" s="55" t="s">
        <v>18</v>
      </c>
      <c r="C28" s="11">
        <f>COUNTIF(Source!G:G,"1")/C29</f>
        <v>1</v>
      </c>
    </row>
    <row r="29" spans="1:3">
      <c r="A29" s="126" t="s">
        <v>8</v>
      </c>
      <c r="B29" s="9" t="s">
        <v>9</v>
      </c>
      <c r="C29" s="6">
        <f>SUBTOTAL(103,Source!D:D)-1</f>
        <v>80</v>
      </c>
    </row>
    <row r="30" spans="1:3" ht="13.5" thickBot="1">
      <c r="A30" s="127"/>
      <c r="B30" s="10" t="s">
        <v>10</v>
      </c>
      <c r="C30" s="13">
        <f>SUBTOTAL(103,Source!D:D)-1</f>
        <v>80</v>
      </c>
    </row>
    <row r="31" spans="1:3" ht="13.5" thickTop="1"/>
    <row r="33" spans="1:3" ht="13.5" thickBot="1">
      <c r="A33" s="53" t="s">
        <v>19</v>
      </c>
    </row>
    <row r="34" spans="1:3" ht="13.5" thickTop="1">
      <c r="A34" s="119"/>
      <c r="B34" s="120"/>
      <c r="C34" s="7" t="s">
        <v>3</v>
      </c>
    </row>
    <row r="35" spans="1:3">
      <c r="A35" s="121"/>
      <c r="B35" s="122"/>
      <c r="C35" s="14" t="s">
        <v>4</v>
      </c>
    </row>
    <row r="36" spans="1:3" ht="13.5" thickBot="1">
      <c r="A36" s="123"/>
      <c r="B36" s="124"/>
      <c r="C36" s="8" t="s">
        <v>12</v>
      </c>
    </row>
    <row r="37" spans="1:3" ht="13.5" thickTop="1">
      <c r="A37" s="125" t="s">
        <v>19</v>
      </c>
      <c r="B37" s="55" t="s">
        <v>20</v>
      </c>
      <c r="C37" s="11">
        <f>COUNTIF(Source!I:I,"1")/C39</f>
        <v>0.55000000000000004</v>
      </c>
    </row>
    <row r="38" spans="1:3">
      <c r="A38" s="126"/>
      <c r="B38" s="9" t="s">
        <v>21</v>
      </c>
      <c r="C38" s="12">
        <f>COUNTIF(Source!I:I,"2")/C39</f>
        <v>0.45</v>
      </c>
    </row>
    <row r="39" spans="1:3">
      <c r="A39" s="126" t="s">
        <v>8</v>
      </c>
      <c r="B39" s="9" t="s">
        <v>9</v>
      </c>
      <c r="C39" s="6">
        <f>SUBTOTAL(103,Source!D:D)-1</f>
        <v>80</v>
      </c>
    </row>
    <row r="40" spans="1:3" ht="13.5" thickBot="1">
      <c r="A40" s="127"/>
      <c r="B40" s="10" t="s">
        <v>10</v>
      </c>
      <c r="C40" s="13">
        <f>SUBTOTAL(103,Source!D:D)-1</f>
        <v>80</v>
      </c>
    </row>
    <row r="41" spans="1:3" ht="13.5" thickTop="1"/>
    <row r="43" spans="1:3" ht="13.5" thickBot="1">
      <c r="A43" s="53" t="s">
        <v>22</v>
      </c>
    </row>
    <row r="44" spans="1:3" ht="13.5" thickTop="1">
      <c r="A44" s="119"/>
      <c r="B44" s="120"/>
      <c r="C44" s="7" t="s">
        <v>3</v>
      </c>
    </row>
    <row r="45" spans="1:3">
      <c r="A45" s="121"/>
      <c r="B45" s="122"/>
      <c r="C45" s="14" t="s">
        <v>4</v>
      </c>
    </row>
    <row r="46" spans="1:3" ht="13.5" thickBot="1">
      <c r="A46" s="123"/>
      <c r="B46" s="124"/>
      <c r="C46" s="8" t="s">
        <v>12</v>
      </c>
    </row>
    <row r="47" spans="1:3" ht="13.5" thickTop="1">
      <c r="A47" s="125" t="s">
        <v>22</v>
      </c>
      <c r="B47" s="55" t="s">
        <v>23</v>
      </c>
      <c r="C47" s="116">
        <f>COUNTIF(Source!M:M,"1")/C52</f>
        <v>0.41249999999999998</v>
      </c>
    </row>
    <row r="48" spans="1:3">
      <c r="A48" s="126"/>
      <c r="B48" s="9" t="s">
        <v>24</v>
      </c>
      <c r="C48" s="117">
        <f>COUNTIF(Source!M:M,"2")/C52</f>
        <v>0.3</v>
      </c>
    </row>
    <row r="49" spans="1:3">
      <c r="A49" s="126"/>
      <c r="B49" s="9" t="s">
        <v>25</v>
      </c>
      <c r="C49" s="117">
        <f>COUNTIF(Source!M:M,"3")/C52</f>
        <v>0.125</v>
      </c>
    </row>
    <row r="50" spans="1:3">
      <c r="A50" s="126"/>
      <c r="B50" s="9" t="s">
        <v>26</v>
      </c>
      <c r="C50" s="115">
        <f>COUNTIF(Source!M:M,"4")/C52</f>
        <v>8.7499999999999994E-2</v>
      </c>
    </row>
    <row r="51" spans="1:3">
      <c r="A51" s="126"/>
      <c r="B51" s="9" t="s">
        <v>27</v>
      </c>
      <c r="C51" s="114">
        <f>COUNTIF(Source!M:M,"5")/C52</f>
        <v>2.5000000000000001E-2</v>
      </c>
    </row>
    <row r="52" spans="1:3">
      <c r="A52" s="126" t="s">
        <v>8</v>
      </c>
      <c r="B52" s="9" t="s">
        <v>9</v>
      </c>
      <c r="C52" s="6">
        <f>SUBTOTAL(103,Source!D:D)-1</f>
        <v>80</v>
      </c>
    </row>
    <row r="53" spans="1:3" ht="13.5" thickBot="1">
      <c r="A53" s="127"/>
      <c r="B53" s="10" t="s">
        <v>10</v>
      </c>
      <c r="C53" s="13">
        <f>SUBTOTAL(103,Source!D:D)-1</f>
        <v>80</v>
      </c>
    </row>
    <row r="54" spans="1:3" ht="13.5" thickTop="1"/>
    <row r="56" spans="1:3" ht="13.5" thickBot="1">
      <c r="A56" s="53" t="s">
        <v>28</v>
      </c>
    </row>
    <row r="57" spans="1:3" ht="13.5" thickTop="1">
      <c r="A57" s="119"/>
      <c r="B57" s="120"/>
      <c r="C57" s="7" t="s">
        <v>3</v>
      </c>
    </row>
    <row r="58" spans="1:3">
      <c r="A58" s="121"/>
      <c r="B58" s="122"/>
      <c r="C58" s="14" t="s">
        <v>4</v>
      </c>
    </row>
    <row r="59" spans="1:3" ht="13.5" thickBot="1">
      <c r="A59" s="123"/>
      <c r="B59" s="124"/>
      <c r="C59" s="8" t="s">
        <v>12</v>
      </c>
    </row>
    <row r="60" spans="1:3" ht="13.5" thickTop="1">
      <c r="A60" s="125" t="s">
        <v>28</v>
      </c>
      <c r="B60" s="55" t="s">
        <v>29</v>
      </c>
      <c r="C60" s="11">
        <f>COUNTIF(Source!J:J,"1")/$C$69</f>
        <v>0.77500000000000002</v>
      </c>
    </row>
    <row r="61" spans="1:3">
      <c r="A61" s="126"/>
      <c r="B61" s="9" t="s">
        <v>30</v>
      </c>
      <c r="C61" s="12">
        <f>COUNTIF(Source!J:J,"2")/$C$69</f>
        <v>0.125</v>
      </c>
    </row>
    <row r="62" spans="1:3">
      <c r="A62" s="126"/>
      <c r="B62" s="9" t="s">
        <v>31</v>
      </c>
      <c r="C62" s="12">
        <f>COUNTIF(Source!J:J,"3")/$C$69</f>
        <v>0.05</v>
      </c>
    </row>
    <row r="63" spans="1:3">
      <c r="A63" s="126"/>
      <c r="B63" s="9" t="s">
        <v>32</v>
      </c>
      <c r="C63" s="12">
        <f>COUNTIF(Source!J:J,"4")/$C$69</f>
        <v>2.5000000000000001E-2</v>
      </c>
    </row>
    <row r="64" spans="1:3" ht="24">
      <c r="A64" s="126"/>
      <c r="B64" s="9" t="s">
        <v>33</v>
      </c>
      <c r="C64" s="12">
        <f>COUNTIF(Source!J:J,"5")/$C$69</f>
        <v>0</v>
      </c>
    </row>
    <row r="65" spans="1:3">
      <c r="A65" s="126"/>
      <c r="B65" s="9" t="s">
        <v>34</v>
      </c>
      <c r="C65" s="12">
        <f>COUNTIF(Source!J:J,"6")/$C$69</f>
        <v>0</v>
      </c>
    </row>
    <row r="66" spans="1:3">
      <c r="A66" s="126"/>
      <c r="B66" s="9" t="s">
        <v>35</v>
      </c>
      <c r="C66" s="12">
        <f>COUNTIF(Source!J:J,"7")/$C$69</f>
        <v>0</v>
      </c>
    </row>
    <row r="67" spans="1:3">
      <c r="A67" s="126"/>
      <c r="B67" s="9" t="s">
        <v>36</v>
      </c>
      <c r="C67" s="12">
        <f>COUNTIF(Source!J:J,"8")/$C$69</f>
        <v>0</v>
      </c>
    </row>
    <row r="68" spans="1:3">
      <c r="A68" s="126"/>
      <c r="B68" s="9" t="s">
        <v>37</v>
      </c>
      <c r="C68" s="12">
        <f>COUNTIF(Source!J:J,"98")/$C$69</f>
        <v>2.5000000000000001E-2</v>
      </c>
    </row>
    <row r="69" spans="1:3">
      <c r="A69" s="126" t="s">
        <v>8</v>
      </c>
      <c r="B69" s="9" t="s">
        <v>9</v>
      </c>
      <c r="C69" s="6">
        <f>SUBTOTAL(103,Source!D:D)-1</f>
        <v>80</v>
      </c>
    </row>
    <row r="70" spans="1:3" ht="13.5" thickBot="1">
      <c r="A70" s="127"/>
      <c r="B70" s="10" t="s">
        <v>10</v>
      </c>
      <c r="C70" s="13">
        <f>SUBTOTAL(103,Source!D:D)-1</f>
        <v>80</v>
      </c>
    </row>
    <row r="71" spans="1:3" ht="13.5" thickTop="1"/>
    <row r="73" spans="1:3" ht="13.5" thickBot="1">
      <c r="A73" s="53" t="s">
        <v>38</v>
      </c>
    </row>
    <row r="74" spans="1:3" ht="13.5" thickTop="1">
      <c r="A74" s="119"/>
      <c r="B74" s="120"/>
      <c r="C74" s="7" t="s">
        <v>3</v>
      </c>
    </row>
    <row r="75" spans="1:3">
      <c r="A75" s="121"/>
      <c r="B75" s="122"/>
      <c r="C75" s="14" t="s">
        <v>4</v>
      </c>
    </row>
    <row r="76" spans="1:3" ht="13.5" thickBot="1">
      <c r="A76" s="123"/>
      <c r="B76" s="124"/>
      <c r="C76" s="8" t="s">
        <v>12</v>
      </c>
    </row>
    <row r="77" spans="1:3" ht="13.5" thickTop="1">
      <c r="A77" s="125" t="s">
        <v>38</v>
      </c>
      <c r="B77" s="55" t="s">
        <v>39</v>
      </c>
      <c r="C77" s="11">
        <f>COUNTIF(Source!L:L,"1")/$C$80</f>
        <v>0</v>
      </c>
    </row>
    <row r="78" spans="1:3">
      <c r="A78" s="126"/>
      <c r="B78" s="9" t="s">
        <v>40</v>
      </c>
      <c r="C78" s="12">
        <f>COUNTIF(Source!L:L,"2")/$C$80</f>
        <v>1</v>
      </c>
    </row>
    <row r="79" spans="1:3">
      <c r="A79" s="126" t="s">
        <v>8</v>
      </c>
      <c r="B79" s="9" t="s">
        <v>9</v>
      </c>
      <c r="C79" s="6">
        <f>SUBTOTAL(103,Source!D:D)-1</f>
        <v>80</v>
      </c>
    </row>
    <row r="80" spans="1:3" ht="13.5" thickBot="1">
      <c r="A80" s="127"/>
      <c r="B80" s="10" t="s">
        <v>10</v>
      </c>
      <c r="C80" s="13">
        <f>SUBTOTAL(103,Source!D:D)-1</f>
        <v>80</v>
      </c>
    </row>
    <row r="81" spans="1:3" ht="13.5" thickTop="1"/>
    <row r="83" spans="1:3" ht="13.5" thickBot="1">
      <c r="A83" s="53" t="s">
        <v>571</v>
      </c>
    </row>
    <row r="84" spans="1:3" ht="13.5" thickTop="1">
      <c r="A84" s="119"/>
      <c r="B84" s="120"/>
      <c r="C84" s="7" t="s">
        <v>3</v>
      </c>
    </row>
    <row r="85" spans="1:3">
      <c r="A85" s="121"/>
      <c r="B85" s="122"/>
      <c r="C85" s="14" t="s">
        <v>4</v>
      </c>
    </row>
    <row r="86" spans="1:3" ht="13.5" thickBot="1">
      <c r="A86" s="123"/>
      <c r="B86" s="124"/>
      <c r="C86" s="8" t="s">
        <v>12</v>
      </c>
    </row>
    <row r="87" spans="1:3" ht="13.5" thickTop="1">
      <c r="A87" s="54" t="s">
        <v>570</v>
      </c>
      <c r="B87" s="55"/>
      <c r="C87" s="11">
        <f>COUNTIF(Source!R:R,"1")/$C$92</f>
        <v>0.47499999999999998</v>
      </c>
    </row>
    <row r="88" spans="1:3">
      <c r="A88" s="1" t="s">
        <v>41</v>
      </c>
      <c r="B88" s="9"/>
      <c r="C88" s="12">
        <f>COUNTIF(Source!T:T,"1")/$C$92</f>
        <v>0.48749999999999999</v>
      </c>
    </row>
    <row r="89" spans="1:3">
      <c r="A89" s="1" t="s">
        <v>42</v>
      </c>
      <c r="B89" s="9"/>
      <c r="C89" s="12">
        <f>COUNTIF(Source!V:V,"1")/$C$92</f>
        <v>0.76249999999999996</v>
      </c>
    </row>
    <row r="90" spans="1:3">
      <c r="A90" s="1" t="s">
        <v>37</v>
      </c>
      <c r="B90" s="9"/>
      <c r="C90" s="12">
        <f>COUNTIFS(Source!X:X,"1",Source!AA:AA,"1")/$C$92</f>
        <v>1.2500000000000001E-2</v>
      </c>
    </row>
    <row r="91" spans="1:3" ht="24">
      <c r="A91" s="1" t="s">
        <v>43</v>
      </c>
      <c r="B91" s="9"/>
      <c r="C91" s="12">
        <f>COUNTIF(Source!Q:Q,"99")/$C$92</f>
        <v>3.7499999999999999E-2</v>
      </c>
    </row>
    <row r="92" spans="1:3">
      <c r="A92" s="126" t="s">
        <v>8</v>
      </c>
      <c r="B92" s="9" t="s">
        <v>9</v>
      </c>
      <c r="C92" s="6">
        <f>SUBTOTAL(103,Source!D:D)-1</f>
        <v>80</v>
      </c>
    </row>
    <row r="93" spans="1:3" ht="13.5" thickBot="1">
      <c r="A93" s="127"/>
      <c r="B93" s="10" t="s">
        <v>10</v>
      </c>
      <c r="C93" s="13">
        <f>SUBTOTAL(103,Source!D:D)-1</f>
        <v>80</v>
      </c>
    </row>
    <row r="94" spans="1:3" ht="13.5" thickTop="1"/>
    <row r="96" spans="1:3" ht="13.5" thickBot="1">
      <c r="A96" s="53" t="s">
        <v>44</v>
      </c>
    </row>
    <row r="97" spans="1:3" ht="13.5" thickTop="1">
      <c r="A97" s="119"/>
      <c r="B97" s="120"/>
      <c r="C97" s="7" t="s">
        <v>3</v>
      </c>
    </row>
    <row r="98" spans="1:3">
      <c r="A98" s="121"/>
      <c r="B98" s="122"/>
      <c r="C98" s="14" t="s">
        <v>4</v>
      </c>
    </row>
    <row r="99" spans="1:3" ht="13.5" thickBot="1">
      <c r="A99" s="123"/>
      <c r="B99" s="124"/>
      <c r="C99" s="8" t="s">
        <v>12</v>
      </c>
    </row>
    <row r="100" spans="1:3" ht="13.5" thickTop="1">
      <c r="A100" s="125" t="s">
        <v>44</v>
      </c>
      <c r="B100" s="55" t="s">
        <v>45</v>
      </c>
      <c r="C100" s="116">
        <f>COUNTIF(Source!S:S,"*"&amp;B100&amp;"*")/$C$145</f>
        <v>0</v>
      </c>
    </row>
    <row r="101" spans="1:3">
      <c r="A101" s="126"/>
      <c r="B101" s="9" t="s">
        <v>46</v>
      </c>
      <c r="C101" s="117">
        <f>COUNTIF(Source!S:S,"*"&amp;B101&amp;"*")/$C$145</f>
        <v>0</v>
      </c>
    </row>
    <row r="102" spans="1:3">
      <c r="A102" s="126"/>
      <c r="B102" s="9" t="s">
        <v>47</v>
      </c>
      <c r="C102" s="117">
        <f>COUNTIF(Source!S:S,"*"&amp;B102&amp;"*")/$C$145</f>
        <v>5.2631578947368418E-2</v>
      </c>
    </row>
    <row r="103" spans="1:3">
      <c r="A103" s="126"/>
      <c r="B103" s="9" t="s">
        <v>48</v>
      </c>
      <c r="C103" s="117">
        <f>COUNTIF(Source!S:S,"*"&amp;B103&amp;"*")/$C$145</f>
        <v>0</v>
      </c>
    </row>
    <row r="104" spans="1:3">
      <c r="A104" s="126"/>
      <c r="B104" s="9" t="s">
        <v>49</v>
      </c>
      <c r="C104" s="117">
        <f>COUNTIF(Source!S:S,"*"&amp;B104&amp;"*")/$C$145</f>
        <v>0</v>
      </c>
    </row>
    <row r="105" spans="1:3">
      <c r="A105" s="126"/>
      <c r="B105" s="9" t="s">
        <v>50</v>
      </c>
      <c r="C105" s="117">
        <f>COUNTIF(Source!S:S,"*"&amp;B105&amp;"*")/$C$145</f>
        <v>0</v>
      </c>
    </row>
    <row r="106" spans="1:3">
      <c r="A106" s="126"/>
      <c r="B106" s="9" t="s">
        <v>51</v>
      </c>
      <c r="C106" s="117">
        <f>COUNTIF(Source!S:S,"*"&amp;B106&amp;"*")/$C$145</f>
        <v>7.8947368421052627E-2</v>
      </c>
    </row>
    <row r="107" spans="1:3">
      <c r="A107" s="126"/>
      <c r="B107" s="9" t="s">
        <v>52</v>
      </c>
      <c r="C107" s="115">
        <f>COUNTIF(Source!S:S,"*"&amp;B107&amp;"*")/$C$145</f>
        <v>0.52631578947368418</v>
      </c>
    </row>
    <row r="108" spans="1:3">
      <c r="A108" s="126"/>
      <c r="B108" s="9" t="s">
        <v>47</v>
      </c>
      <c r="C108" s="117">
        <f>COUNTIF(Source!S:S,"*"&amp;B108&amp;"*")/$C$145</f>
        <v>5.2631578947368418E-2</v>
      </c>
    </row>
    <row r="109" spans="1:3">
      <c r="A109" s="126"/>
      <c r="B109" s="9" t="s">
        <v>53</v>
      </c>
      <c r="C109" s="117">
        <f>COUNTIF(Source!S:S,"*"&amp;B109&amp;"*")/$C$145</f>
        <v>0</v>
      </c>
    </row>
    <row r="110" spans="1:3">
      <c r="A110" s="126"/>
      <c r="B110" s="9" t="s">
        <v>54</v>
      </c>
      <c r="C110" s="117">
        <f>COUNTIF(Source!S:S,"*"&amp;B110&amp;"*")/$C$145</f>
        <v>0</v>
      </c>
    </row>
    <row r="111" spans="1:3">
      <c r="A111" s="126"/>
      <c r="B111" s="9" t="s">
        <v>55</v>
      </c>
      <c r="C111" s="117">
        <f>COUNTIF(Source!S:S,"*"&amp;B111&amp;"*")/$C$145</f>
        <v>0</v>
      </c>
    </row>
    <row r="112" spans="1:3">
      <c r="A112" s="126"/>
      <c r="B112" s="9" t="s">
        <v>56</v>
      </c>
      <c r="C112" s="117">
        <f>COUNTIF(Source!S:S,"*"&amp;B112&amp;"*")/$C$145</f>
        <v>0</v>
      </c>
    </row>
    <row r="113" spans="1:4">
      <c r="A113" s="126"/>
      <c r="B113" s="9" t="s">
        <v>57</v>
      </c>
      <c r="C113" s="117">
        <f>COUNTIF(Source!S:S,"*"&amp;B113&amp;"*")/$C$145</f>
        <v>0</v>
      </c>
    </row>
    <row r="114" spans="1:4">
      <c r="A114" s="126"/>
      <c r="B114" s="9" t="s">
        <v>58</v>
      </c>
      <c r="C114" s="117">
        <f>COUNTIF(Source!S:S,"*"&amp;B114&amp;"*")/$C$145</f>
        <v>0</v>
      </c>
    </row>
    <row r="115" spans="1:4">
      <c r="A115" s="126"/>
      <c r="B115" s="9" t="s">
        <v>59</v>
      </c>
      <c r="C115" s="117">
        <f>COUNTIF(Source!S:S,"*"&amp;B115&amp;"*")/$C$145</f>
        <v>0</v>
      </c>
    </row>
    <row r="116" spans="1:4">
      <c r="A116" s="126"/>
      <c r="B116" s="9" t="s">
        <v>60</v>
      </c>
      <c r="C116" s="117">
        <f>COUNTIF(Source!S:S,"*"&amp;B116&amp;"*")/$C$145</f>
        <v>0</v>
      </c>
      <c r="D116" s="118"/>
    </row>
    <row r="117" spans="1:4">
      <c r="A117" s="126"/>
      <c r="B117" s="9" t="s">
        <v>61</v>
      </c>
      <c r="C117" s="117">
        <f>COUNTIF(Source!S:S,"*"&amp;B117&amp;"*")/$C$145</f>
        <v>7.8947368421052627E-2</v>
      </c>
      <c r="D117" s="118"/>
    </row>
    <row r="118" spans="1:4">
      <c r="A118" s="126"/>
      <c r="B118" s="9" t="s">
        <v>62</v>
      </c>
      <c r="C118" s="117">
        <f>COUNTIF(Source!S:S,"*"&amp;B118&amp;"*")/$C$145</f>
        <v>0</v>
      </c>
    </row>
    <row r="119" spans="1:4">
      <c r="A119" s="126"/>
      <c r="B119" s="9" t="s">
        <v>63</v>
      </c>
      <c r="C119" s="117">
        <f>COUNTIF(Source!S:S,"*"&amp;B119&amp;"*")/$C$145</f>
        <v>0</v>
      </c>
    </row>
    <row r="120" spans="1:4">
      <c r="A120" s="126"/>
      <c r="B120" s="9" t="s">
        <v>64</v>
      </c>
      <c r="C120" s="117">
        <f>COUNTIF(Source!S:S,"*"&amp;B120&amp;"*")/$C$145</f>
        <v>0</v>
      </c>
    </row>
    <row r="121" spans="1:4">
      <c r="A121" s="126"/>
      <c r="B121" s="9" t="s">
        <v>65</v>
      </c>
      <c r="C121" s="117">
        <f>COUNTIF(Source!S:S,"*"&amp;B121&amp;"*")/$C$145</f>
        <v>0</v>
      </c>
    </row>
    <row r="122" spans="1:4">
      <c r="A122" s="126"/>
      <c r="B122" s="9" t="s">
        <v>66</v>
      </c>
      <c r="C122" s="117">
        <f>COUNTIF(Source!S:S,"*"&amp;B122&amp;"*")/$C$145</f>
        <v>0</v>
      </c>
    </row>
    <row r="123" spans="1:4">
      <c r="A123" s="126"/>
      <c r="B123" s="9" t="s">
        <v>67</v>
      </c>
      <c r="C123" s="117">
        <f>COUNTIF(Source!S:S,"*"&amp;B123&amp;"*")/$C$145</f>
        <v>7.8947368421052627E-2</v>
      </c>
    </row>
    <row r="124" spans="1:4">
      <c r="A124" s="126"/>
      <c r="B124" s="9" t="s">
        <v>68</v>
      </c>
      <c r="C124" s="117">
        <f>COUNTIF(Source!S:S,"*"&amp;B124&amp;"*")/$C$145</f>
        <v>0</v>
      </c>
    </row>
    <row r="125" spans="1:4">
      <c r="A125" s="126"/>
      <c r="B125" s="9" t="s">
        <v>69</v>
      </c>
      <c r="C125" s="117">
        <f>COUNTIF(Source!S:S,"*"&amp;B125&amp;"*")/$C$145</f>
        <v>0</v>
      </c>
    </row>
    <row r="126" spans="1:4">
      <c r="A126" s="126"/>
      <c r="B126" s="9" t="s">
        <v>70</v>
      </c>
      <c r="C126" s="117">
        <f>COUNTIF(Source!S:S,"*"&amp;B126&amp;"*")/$C$145</f>
        <v>0</v>
      </c>
    </row>
    <row r="127" spans="1:4">
      <c r="A127" s="126"/>
      <c r="B127" s="9" t="s">
        <v>71</v>
      </c>
      <c r="C127" s="117">
        <f>COUNTIF(Source!S:S,"*"&amp;B127&amp;"*")/$C$145</f>
        <v>0</v>
      </c>
    </row>
    <row r="128" spans="1:4">
      <c r="A128" s="126"/>
      <c r="B128" s="9" t="s">
        <v>72</v>
      </c>
      <c r="C128" s="117">
        <f>COUNTIF(Source!S:S,"*"&amp;B128&amp;"*")/$C$145</f>
        <v>0</v>
      </c>
    </row>
    <row r="129" spans="1:3">
      <c r="A129" s="126"/>
      <c r="B129" s="9" t="s">
        <v>73</v>
      </c>
      <c r="C129" s="117">
        <f>COUNTIF(Source!S:S,"*"&amp;B129&amp;"*")/$C$145</f>
        <v>0</v>
      </c>
    </row>
    <row r="130" spans="1:3">
      <c r="A130" s="126"/>
      <c r="B130" s="9" t="s">
        <v>74</v>
      </c>
      <c r="C130" s="117">
        <f>COUNTIF(Source!S:S,"*"&amp;B130&amp;"*")/$C$145</f>
        <v>0</v>
      </c>
    </row>
    <row r="131" spans="1:3">
      <c r="A131" s="126"/>
      <c r="B131" s="9" t="s">
        <v>75</v>
      </c>
      <c r="C131" s="117">
        <f>COUNTIF(Source!S:S,"*"&amp;B131&amp;"*")/$C$145</f>
        <v>0</v>
      </c>
    </row>
    <row r="132" spans="1:3">
      <c r="A132" s="126"/>
      <c r="B132" s="9" t="s">
        <v>76</v>
      </c>
      <c r="C132" s="117">
        <f>COUNTIF(Source!S:S,"*"&amp;B132&amp;"*")/$C$145</f>
        <v>0</v>
      </c>
    </row>
    <row r="133" spans="1:3">
      <c r="A133" s="126"/>
      <c r="B133" s="9" t="s">
        <v>77</v>
      </c>
      <c r="C133" s="117">
        <f>COUNTIF(Source!S:S,"*"&amp;B133&amp;"*")/$C$145</f>
        <v>0</v>
      </c>
    </row>
    <row r="134" spans="1:3">
      <c r="A134" s="126"/>
      <c r="B134" s="9" t="s">
        <v>78</v>
      </c>
      <c r="C134" s="117">
        <f>COUNTIF(Source!S:S,"*"&amp;B134&amp;"*")/$C$145</f>
        <v>0</v>
      </c>
    </row>
    <row r="135" spans="1:3">
      <c r="A135" s="126"/>
      <c r="B135" s="9" t="s">
        <v>79</v>
      </c>
      <c r="C135" s="117">
        <f>COUNTIF(Source!S:S,"*"&amp;B135&amp;"*")/$C$145</f>
        <v>0</v>
      </c>
    </row>
    <row r="136" spans="1:3">
      <c r="A136" s="126"/>
      <c r="B136" s="9" t="s">
        <v>80</v>
      </c>
      <c r="C136" s="115">
        <f>COUNTIF(Source!S:S,"*"&amp;B136&amp;"*")/$C$145</f>
        <v>0</v>
      </c>
    </row>
    <row r="137" spans="1:3">
      <c r="A137" s="126"/>
      <c r="B137" s="9" t="s">
        <v>81</v>
      </c>
      <c r="C137" s="117">
        <f>COUNTIF(Source!S:S,"*"&amp;B137&amp;"*")/$C$145</f>
        <v>0</v>
      </c>
    </row>
    <row r="138" spans="1:3">
      <c r="A138" s="126"/>
      <c r="B138" s="9" t="s">
        <v>82</v>
      </c>
      <c r="C138" s="117">
        <f>COUNTIF(Source!S:S,"*"&amp;B138&amp;"*")/$C$145</f>
        <v>0</v>
      </c>
    </row>
    <row r="139" spans="1:3">
      <c r="A139" s="126"/>
      <c r="B139" s="9" t="s">
        <v>83</v>
      </c>
      <c r="C139" s="117">
        <f>COUNTIF(Source!S:S,"*"&amp;B139&amp;"*")/$C$145</f>
        <v>0</v>
      </c>
    </row>
    <row r="140" spans="1:3">
      <c r="A140" s="126"/>
      <c r="B140" s="9" t="s">
        <v>84</v>
      </c>
      <c r="C140" s="117">
        <f>COUNTIF(Source!S:S,"*"&amp;B140&amp;"*")/$C$145</f>
        <v>0</v>
      </c>
    </row>
    <row r="141" spans="1:3">
      <c r="A141" s="126"/>
      <c r="B141" s="9" t="s">
        <v>85</v>
      </c>
      <c r="C141" s="117">
        <f>COUNTIF(Source!S:S,"*"&amp;B141&amp;"*")/$C$145</f>
        <v>0</v>
      </c>
    </row>
    <row r="142" spans="1:3">
      <c r="A142" s="126"/>
      <c r="B142" s="9" t="s">
        <v>86</v>
      </c>
      <c r="C142" s="117">
        <f>COUNTIF(Source!S:S,"*"&amp;B142&amp;"*")/$C$145</f>
        <v>0</v>
      </c>
    </row>
    <row r="143" spans="1:3">
      <c r="A143" s="126"/>
      <c r="B143" s="9" t="s">
        <v>87</v>
      </c>
      <c r="C143" s="117">
        <v>0</v>
      </c>
    </row>
    <row r="144" spans="1:3">
      <c r="A144" s="126"/>
      <c r="B144" s="9" t="s">
        <v>88</v>
      </c>
      <c r="C144" s="114">
        <v>0</v>
      </c>
    </row>
    <row r="145" spans="1:3">
      <c r="A145" s="126" t="s">
        <v>8</v>
      </c>
      <c r="B145" s="9" t="s">
        <v>89</v>
      </c>
      <c r="C145" s="6">
        <f>COUNTIF(Source!R:R,"1")</f>
        <v>38</v>
      </c>
    </row>
    <row r="146" spans="1:3" ht="13.5" thickBot="1">
      <c r="A146" s="127"/>
      <c r="B146" s="10" t="s">
        <v>90</v>
      </c>
      <c r="C146" s="13">
        <f>COUNTIF(Source!R:R,"1")</f>
        <v>38</v>
      </c>
    </row>
    <row r="147" spans="1:3" ht="13.5" thickTop="1"/>
    <row r="149" spans="1:3" ht="13.5" thickBot="1">
      <c r="A149" s="53" t="s">
        <v>91</v>
      </c>
    </row>
    <row r="150" spans="1:3" ht="13.5" thickTop="1">
      <c r="A150" s="119"/>
      <c r="B150" s="120"/>
      <c r="C150" s="7" t="s">
        <v>3</v>
      </c>
    </row>
    <row r="151" spans="1:3">
      <c r="A151" s="121"/>
      <c r="B151" s="122"/>
      <c r="C151" s="14" t="s">
        <v>4</v>
      </c>
    </row>
    <row r="152" spans="1:3" ht="13.5" thickBot="1">
      <c r="A152" s="123"/>
      <c r="B152" s="124"/>
      <c r="C152" s="8" t="s">
        <v>12</v>
      </c>
    </row>
    <row r="153" spans="1:3" ht="13.5" thickTop="1">
      <c r="A153" s="125" t="s">
        <v>91</v>
      </c>
      <c r="B153" s="55" t="s">
        <v>47</v>
      </c>
      <c r="C153" s="16">
        <f>COUNTIF(Source!U:U,"*"&amp;B153&amp;"*")/$C$180</f>
        <v>5.128205128205128E-2</v>
      </c>
    </row>
    <row r="154" spans="1:3">
      <c r="A154" s="126"/>
      <c r="B154" s="9" t="s">
        <v>48</v>
      </c>
      <c r="C154" s="12">
        <f>COUNTIF(Source!U:U,"*"&amp;B154&amp;"*")/$C$180</f>
        <v>0</v>
      </c>
    </row>
    <row r="155" spans="1:3">
      <c r="A155" s="126"/>
      <c r="B155" s="9" t="s">
        <v>49</v>
      </c>
      <c r="C155" s="15">
        <f>COUNTIF(Source!U:U,"*"&amp;B155&amp;"*")/$C$180</f>
        <v>0</v>
      </c>
    </row>
    <row r="156" spans="1:3">
      <c r="A156" s="126"/>
      <c r="B156" s="9" t="s">
        <v>50</v>
      </c>
      <c r="C156" s="12">
        <f>COUNTIF(Source!U:U,"*"&amp;B156&amp;"*")/$C$180</f>
        <v>0</v>
      </c>
    </row>
    <row r="157" spans="1:3">
      <c r="A157" s="126"/>
      <c r="B157" s="9" t="s">
        <v>51</v>
      </c>
      <c r="C157" s="12">
        <f>COUNTIF(Source!U:U,"*"&amp;B157&amp;"*")/$C$180</f>
        <v>5.128205128205128E-2</v>
      </c>
    </row>
    <row r="158" spans="1:3">
      <c r="A158" s="126"/>
      <c r="B158" s="9" t="s">
        <v>52</v>
      </c>
      <c r="C158" s="12">
        <f>COUNTIF(Source!U:U,"*"&amp;B158&amp;"*")/$C$180</f>
        <v>0.5641025641025641</v>
      </c>
    </row>
    <row r="159" spans="1:3">
      <c r="A159" s="126"/>
      <c r="B159" s="9" t="s">
        <v>47</v>
      </c>
      <c r="C159" s="15">
        <f>COUNTIF(Source!U:U,"*"&amp;B159&amp;"*")/$C$180</f>
        <v>5.128205128205128E-2</v>
      </c>
    </row>
    <row r="160" spans="1:3">
      <c r="A160" s="126"/>
      <c r="B160" s="9" t="s">
        <v>92</v>
      </c>
      <c r="C160" s="15">
        <f>COUNTIF(Source!U:U,"*"&amp;B160&amp;"*")/$C$180</f>
        <v>0</v>
      </c>
    </row>
    <row r="161" spans="1:3">
      <c r="A161" s="126"/>
      <c r="B161" s="9" t="s">
        <v>93</v>
      </c>
      <c r="C161" s="15">
        <f>COUNTIF(Source!U:U,"*"&amp;B161&amp;"*")/$C$180</f>
        <v>0.12820512820512819</v>
      </c>
    </row>
    <row r="162" spans="1:3">
      <c r="A162" s="126"/>
      <c r="B162" s="9" t="s">
        <v>53</v>
      </c>
      <c r="C162" s="12">
        <f>COUNTIF(Source!U:U,"*"&amp;B162&amp;"*")/$C$180</f>
        <v>0</v>
      </c>
    </row>
    <row r="163" spans="1:3">
      <c r="A163" s="126"/>
      <c r="B163" s="9" t="s">
        <v>55</v>
      </c>
      <c r="C163" s="15">
        <f>COUNTIF(Source!U:U,"*"&amp;B163&amp;"*")/$C$180</f>
        <v>0</v>
      </c>
    </row>
    <row r="164" spans="1:3">
      <c r="A164" s="126"/>
      <c r="B164" s="9" t="s">
        <v>56</v>
      </c>
      <c r="C164" s="12">
        <f>COUNTIF(Source!U:U,"*"&amp;B164&amp;"*")/$C$180</f>
        <v>5.128205128205128E-2</v>
      </c>
    </row>
    <row r="165" spans="1:3">
      <c r="A165" s="126"/>
      <c r="B165" s="9" t="s">
        <v>57</v>
      </c>
      <c r="C165" s="15">
        <f>COUNTIF(Source!U:U,"*"&amp;B165&amp;"*")/$C$180</f>
        <v>0</v>
      </c>
    </row>
    <row r="166" spans="1:3">
      <c r="A166" s="126"/>
      <c r="B166" s="9" t="s">
        <v>94</v>
      </c>
      <c r="C166" s="12">
        <f>COUNTIF(Source!U:U,"*"&amp;B166&amp;"*")/$C$180</f>
        <v>0</v>
      </c>
    </row>
    <row r="167" spans="1:3">
      <c r="A167" s="126"/>
      <c r="B167" s="9" t="s">
        <v>59</v>
      </c>
      <c r="C167" s="12">
        <f>COUNTIF(Source!U:U,"*"&amp;B167&amp;"*")/$C$180</f>
        <v>0</v>
      </c>
    </row>
    <row r="168" spans="1:3">
      <c r="A168" s="126"/>
      <c r="B168" s="9" t="s">
        <v>61</v>
      </c>
      <c r="C168" s="12">
        <f>COUNTIF(Source!U:U,"*"&amp;B168&amp;"*")/$C$180</f>
        <v>0</v>
      </c>
    </row>
    <row r="169" spans="1:3">
      <c r="A169" s="126"/>
      <c r="B169" s="9" t="s">
        <v>65</v>
      </c>
      <c r="C169" s="15">
        <f>COUNTIF(Source!U:U,"*"&amp;B169&amp;"*")/$C$180</f>
        <v>0</v>
      </c>
    </row>
    <row r="170" spans="1:3">
      <c r="A170" s="126"/>
      <c r="B170" s="9" t="s">
        <v>66</v>
      </c>
      <c r="C170" s="12">
        <f>COUNTIF(Source!U:U,"*"&amp;B170&amp;"*")/$C$180</f>
        <v>0</v>
      </c>
    </row>
    <row r="171" spans="1:3">
      <c r="A171" s="126"/>
      <c r="B171" s="9" t="s">
        <v>76</v>
      </c>
      <c r="C171" s="15">
        <f>COUNTIF(Source!U:U,"*"&amp;B171&amp;"*")/$C$180</f>
        <v>2.564102564102564E-2</v>
      </c>
    </row>
    <row r="172" spans="1:3">
      <c r="A172" s="126"/>
      <c r="B172" s="9" t="s">
        <v>80</v>
      </c>
      <c r="C172" s="15">
        <f>COUNTIF(Source!U:U,"*"&amp;B172&amp;"*")/$C$180</f>
        <v>0</v>
      </c>
    </row>
    <row r="173" spans="1:3">
      <c r="A173" s="126"/>
      <c r="B173" s="9" t="s">
        <v>86</v>
      </c>
      <c r="C173" s="15">
        <f>COUNTIF(Source!U:U,"*"&amp;B173&amp;"*")/$C$180</f>
        <v>0</v>
      </c>
    </row>
    <row r="174" spans="1:3">
      <c r="A174" s="126"/>
      <c r="B174" s="9" t="s">
        <v>95</v>
      </c>
      <c r="C174" s="15">
        <f>COUNTIF(Source!U:U,"*"&amp;B174&amp;"*")/$C$180</f>
        <v>0</v>
      </c>
    </row>
    <row r="175" spans="1:3">
      <c r="A175" s="126"/>
      <c r="B175" s="9" t="s">
        <v>96</v>
      </c>
      <c r="C175" s="15">
        <f>COUNTIF(Source!U:U,"*"&amp;B175&amp;"*")/$C$180</f>
        <v>0</v>
      </c>
    </row>
    <row r="176" spans="1:3">
      <c r="A176" s="126"/>
      <c r="B176" s="9" t="s">
        <v>97</v>
      </c>
      <c r="C176" s="15">
        <f>COUNTIF(Source!U:U,"*"&amp;B176&amp;"*")/$C$180</f>
        <v>0</v>
      </c>
    </row>
    <row r="177" spans="1:3">
      <c r="A177" s="126"/>
      <c r="B177" s="9" t="s">
        <v>98</v>
      </c>
      <c r="C177" s="15">
        <v>0</v>
      </c>
    </row>
    <row r="178" spans="1:3">
      <c r="A178" s="126"/>
      <c r="B178" s="9" t="s">
        <v>87</v>
      </c>
      <c r="C178" s="12">
        <v>0</v>
      </c>
    </row>
    <row r="179" spans="1:3">
      <c r="A179" s="126"/>
      <c r="B179" s="9" t="s">
        <v>88</v>
      </c>
      <c r="C179" s="12">
        <v>0</v>
      </c>
    </row>
    <row r="180" spans="1:3">
      <c r="A180" s="126" t="s">
        <v>8</v>
      </c>
      <c r="B180" s="9" t="s">
        <v>89</v>
      </c>
      <c r="C180" s="6">
        <f>COUNTIF(Source!T:T,"1")</f>
        <v>39</v>
      </c>
    </row>
    <row r="181" spans="1:3" ht="13.5" thickBot="1">
      <c r="A181" s="127"/>
      <c r="B181" s="10" t="s">
        <v>90</v>
      </c>
      <c r="C181" s="13">
        <f>COUNTIF(Source!T:T,"1")</f>
        <v>39</v>
      </c>
    </row>
    <row r="182" spans="1:3" ht="13.5" thickTop="1"/>
    <row r="184" spans="1:3" ht="13.5" thickBot="1">
      <c r="A184" s="53" t="s">
        <v>99</v>
      </c>
    </row>
    <row r="185" spans="1:3" ht="13.5" thickTop="1">
      <c r="A185" s="119"/>
      <c r="B185" s="120"/>
      <c r="C185" s="7" t="s">
        <v>3</v>
      </c>
    </row>
    <row r="186" spans="1:3">
      <c r="A186" s="121"/>
      <c r="B186" s="122"/>
      <c r="C186" s="14" t="s">
        <v>4</v>
      </c>
    </row>
    <row r="187" spans="1:3" ht="13.5" thickBot="1">
      <c r="A187" s="123"/>
      <c r="B187" s="124"/>
      <c r="C187" s="8" t="s">
        <v>12</v>
      </c>
    </row>
    <row r="188" spans="1:3" ht="13.5" thickTop="1">
      <c r="A188" s="125" t="s">
        <v>99</v>
      </c>
      <c r="B188" s="55" t="s">
        <v>100</v>
      </c>
      <c r="C188" s="11">
        <f>COUNTIF(Source!W:W,"*"&amp;B188&amp;"*")/$C$196</f>
        <v>6.5573770491803282E-2</v>
      </c>
    </row>
    <row r="189" spans="1:3">
      <c r="A189" s="126"/>
      <c r="B189" s="9" t="s">
        <v>101</v>
      </c>
      <c r="C189" s="12">
        <f>COUNTIF(Source!W:W,"*"&amp;B189&amp;"*")/$C$196</f>
        <v>0</v>
      </c>
    </row>
    <row r="190" spans="1:3">
      <c r="A190" s="126"/>
      <c r="B190" s="9" t="s">
        <v>102</v>
      </c>
      <c r="C190" s="12">
        <f>COUNTIF(Source!W:W,"*"&amp;B190&amp;"*")/$C$196</f>
        <v>0</v>
      </c>
    </row>
    <row r="191" spans="1:3">
      <c r="A191" s="126"/>
      <c r="B191" s="9" t="s">
        <v>103</v>
      </c>
      <c r="C191" s="12">
        <f>COUNTIF(Source!W:W,"*"&amp;B191&amp;"*")/$C$196</f>
        <v>0</v>
      </c>
    </row>
    <row r="192" spans="1:3">
      <c r="A192" s="126"/>
      <c r="B192" s="9" t="s">
        <v>104</v>
      </c>
      <c r="C192" s="15">
        <f>COUNTIF(Source!W:W,"*"&amp;B192&amp;"*")/$C$196</f>
        <v>1.6393442622950821E-2</v>
      </c>
    </row>
    <row r="193" spans="1:3">
      <c r="A193" s="126"/>
      <c r="B193" s="9" t="s">
        <v>105</v>
      </c>
      <c r="C193" s="15">
        <f>COUNTIF(Source!W:W,"*"&amp;B193&amp;"*")/$C$196</f>
        <v>0</v>
      </c>
    </row>
    <row r="194" spans="1:3">
      <c r="A194" s="126"/>
      <c r="B194" s="9" t="s">
        <v>106</v>
      </c>
      <c r="C194" s="15">
        <f>COUNTIF(Source!W:W,"*"&amp;B194&amp;"*")/$C$196</f>
        <v>0</v>
      </c>
    </row>
    <row r="195" spans="1:3">
      <c r="A195" s="126"/>
      <c r="B195" s="9" t="s">
        <v>107</v>
      </c>
      <c r="C195" s="15">
        <f>COUNTIF(Source!W:W,"*"&amp;B195&amp;"*")/$C$196</f>
        <v>0</v>
      </c>
    </row>
    <row r="196" spans="1:3">
      <c r="A196" s="126" t="s">
        <v>8</v>
      </c>
      <c r="B196" s="9" t="s">
        <v>89</v>
      </c>
      <c r="C196" s="6">
        <f>COUNTIF(Source!V:V,"1")</f>
        <v>61</v>
      </c>
    </row>
    <row r="197" spans="1:3" ht="13.5" thickBot="1">
      <c r="A197" s="127"/>
      <c r="B197" s="10" t="s">
        <v>90</v>
      </c>
      <c r="C197" s="13">
        <f>COUNTIF(Source!V:V,"1")</f>
        <v>61</v>
      </c>
    </row>
    <row r="198" spans="1:3" ht="13.5" thickTop="1"/>
    <row r="200" spans="1:3" ht="13.5" thickBot="1">
      <c r="A200" s="53" t="s">
        <v>573</v>
      </c>
    </row>
    <row r="201" spans="1:3" ht="13.5" thickTop="1">
      <c r="A201" s="119"/>
      <c r="B201" s="120"/>
      <c r="C201" s="7" t="s">
        <v>3</v>
      </c>
    </row>
    <row r="202" spans="1:3">
      <c r="A202" s="121"/>
      <c r="B202" s="122"/>
      <c r="C202" s="14" t="s">
        <v>4</v>
      </c>
    </row>
    <row r="203" spans="1:3" ht="13.5" thickBot="1">
      <c r="A203" s="123"/>
      <c r="B203" s="124"/>
      <c r="C203" s="8" t="s">
        <v>12</v>
      </c>
    </row>
    <row r="204" spans="1:3" ht="24.75" thickTop="1">
      <c r="A204" s="54" t="s">
        <v>572</v>
      </c>
      <c r="B204" s="55"/>
      <c r="C204" s="11">
        <f>COUNTIF(Source!AE:AE,"1")/$C$208</f>
        <v>0.67500000000000004</v>
      </c>
    </row>
    <row r="205" spans="1:3" ht="24">
      <c r="A205" s="1" t="s">
        <v>108</v>
      </c>
      <c r="B205" s="9"/>
      <c r="C205" s="12">
        <f>COUNTIF(Source!AG:AG,"1")/$C$208</f>
        <v>0.28749999999999998</v>
      </c>
    </row>
    <row r="206" spans="1:3">
      <c r="A206" s="1" t="s">
        <v>37</v>
      </c>
      <c r="B206" s="9"/>
      <c r="C206" s="12">
        <f>COUNTIFS(Source!AI:AI,"1",Source!AL:AL,"1")/$C$208</f>
        <v>0</v>
      </c>
    </row>
    <row r="207" spans="1:3" ht="24">
      <c r="A207" s="1" t="s">
        <v>109</v>
      </c>
      <c r="B207" s="9"/>
      <c r="C207" s="12">
        <f>COUNTIF(Source!AD:AD,"99")/$C$208</f>
        <v>0.1875</v>
      </c>
    </row>
    <row r="208" spans="1:3">
      <c r="A208" s="126" t="s">
        <v>8</v>
      </c>
      <c r="B208" s="9" t="s">
        <v>9</v>
      </c>
      <c r="C208" s="6">
        <f>SUBTOTAL(103,Source!D:D)-1</f>
        <v>80</v>
      </c>
    </row>
    <row r="209" spans="1:3" ht="13.5" thickBot="1">
      <c r="A209" s="127"/>
      <c r="B209" s="10" t="s">
        <v>10</v>
      </c>
      <c r="C209" s="13">
        <f>SUBTOTAL(103,Source!D:D)-1</f>
        <v>80</v>
      </c>
    </row>
    <row r="210" spans="1:3" ht="13.5" thickTop="1"/>
    <row r="212" spans="1:3" ht="13.5" thickBot="1">
      <c r="A212" s="53" t="s">
        <v>110</v>
      </c>
    </row>
    <row r="213" spans="1:3" ht="13.5" thickTop="1">
      <c r="A213" s="119"/>
      <c r="B213" s="120"/>
      <c r="C213" s="7" t="s">
        <v>3</v>
      </c>
    </row>
    <row r="214" spans="1:3">
      <c r="A214" s="121"/>
      <c r="B214" s="122"/>
      <c r="C214" s="14" t="s">
        <v>4</v>
      </c>
    </row>
    <row r="215" spans="1:3" ht="13.5" thickBot="1">
      <c r="A215" s="123"/>
      <c r="B215" s="124"/>
      <c r="C215" s="8" t="s">
        <v>12</v>
      </c>
    </row>
    <row r="216" spans="1:3" ht="13.5" thickTop="1">
      <c r="A216" s="125" t="s">
        <v>110</v>
      </c>
      <c r="B216" s="55" t="s">
        <v>111</v>
      </c>
      <c r="C216" s="16">
        <f>COUNTIF(Source!AF:AF,"*"&amp;B216&amp;"*")/$C$244</f>
        <v>7.407407407407407E-2</v>
      </c>
    </row>
    <row r="217" spans="1:3">
      <c r="A217" s="126"/>
      <c r="B217" s="9" t="s">
        <v>112</v>
      </c>
      <c r="C217" s="12">
        <f>COUNTIF(Source!AF:AF,"*"&amp;B217&amp;"*")/$C$244</f>
        <v>0.35185185185185186</v>
      </c>
    </row>
    <row r="218" spans="1:3">
      <c r="A218" s="126"/>
      <c r="B218" s="9" t="s">
        <v>113</v>
      </c>
      <c r="C218" s="12">
        <f>COUNTIF(Source!AF:AF,"*"&amp;B218&amp;"*")/$C$244</f>
        <v>0</v>
      </c>
    </row>
    <row r="219" spans="1:3">
      <c r="A219" s="126"/>
      <c r="B219" s="9" t="s">
        <v>114</v>
      </c>
      <c r="C219" s="12">
        <f>COUNTIF(Source!AF:AF,"*"&amp;B219&amp;"*")/$C$244</f>
        <v>0</v>
      </c>
    </row>
    <row r="220" spans="1:3">
      <c r="A220" s="126"/>
      <c r="B220" s="9" t="s">
        <v>101</v>
      </c>
      <c r="C220" s="12">
        <f>COUNTIF(Source!AF:AF,"*"&amp;B220&amp;"*")/$C$244</f>
        <v>0</v>
      </c>
    </row>
    <row r="221" spans="1:3">
      <c r="A221" s="126"/>
      <c r="B221" s="9" t="s">
        <v>56</v>
      </c>
      <c r="C221" s="12">
        <f>COUNTIF(Source!AF:AF,"*"&amp;B221&amp;"*")/$C$244</f>
        <v>1.8518518518518517E-2</v>
      </c>
    </row>
    <row r="222" spans="1:3">
      <c r="A222" s="126"/>
      <c r="B222" s="9" t="s">
        <v>52</v>
      </c>
      <c r="C222" s="12">
        <f>COUNTIF(Source!AF:AF,"*"&amp;B222&amp;"*")/$C$244</f>
        <v>0.16666666666666666</v>
      </c>
    </row>
    <row r="223" spans="1:3">
      <c r="A223" s="126"/>
      <c r="B223" s="9" t="s">
        <v>101</v>
      </c>
      <c r="C223" s="15">
        <f>COUNTIF(Source!AF:AF,"*"&amp;B223&amp;"*")/$C$244</f>
        <v>0</v>
      </c>
    </row>
    <row r="224" spans="1:3">
      <c r="A224" s="126"/>
      <c r="B224" s="9" t="s">
        <v>96</v>
      </c>
      <c r="C224" s="15">
        <f>COUNTIF(Source!AF:AF,"*"&amp;B224&amp;"*")/$C$244</f>
        <v>0</v>
      </c>
    </row>
    <row r="225" spans="1:3">
      <c r="A225" s="126"/>
      <c r="B225" s="9" t="s">
        <v>115</v>
      </c>
      <c r="C225" s="12">
        <f>COUNTIF(Source!AF:AF,"*"&amp;B225&amp;"*")/$C$244</f>
        <v>0</v>
      </c>
    </row>
    <row r="226" spans="1:3">
      <c r="A226" s="126"/>
      <c r="B226" s="9" t="s">
        <v>116</v>
      </c>
      <c r="C226" s="12">
        <f>COUNTIF(Source!AF:AF,"*"&amp;B226&amp;"*")/$C$244</f>
        <v>0</v>
      </c>
    </row>
    <row r="227" spans="1:3">
      <c r="A227" s="126"/>
      <c r="B227" s="9" t="s">
        <v>117</v>
      </c>
      <c r="C227" s="12">
        <f>COUNTIF(Source!AF:AF,"*"&amp;B227&amp;"*")/$C$244</f>
        <v>0</v>
      </c>
    </row>
    <row r="228" spans="1:3">
      <c r="A228" s="126"/>
      <c r="B228" s="9" t="s">
        <v>118</v>
      </c>
      <c r="C228" s="15">
        <f>COUNTIF(Source!AF:AF,"*"&amp;B228&amp;"*")/$C$244</f>
        <v>0</v>
      </c>
    </row>
    <row r="229" spans="1:3">
      <c r="A229" s="126"/>
      <c r="B229" s="9" t="s">
        <v>119</v>
      </c>
      <c r="C229" s="12">
        <f>COUNTIF(Source!AF:AF,"*"&amp;B229&amp;"*")/$C$244</f>
        <v>0</v>
      </c>
    </row>
    <row r="230" spans="1:3">
      <c r="A230" s="126"/>
      <c r="B230" s="9" t="s">
        <v>120</v>
      </c>
      <c r="C230" s="15">
        <f>COUNTIF(Source!AF:AF,"*"&amp;B230&amp;"*")/$C$244</f>
        <v>0</v>
      </c>
    </row>
    <row r="231" spans="1:3">
      <c r="A231" s="126"/>
      <c r="B231" s="9" t="s">
        <v>63</v>
      </c>
      <c r="C231" s="15">
        <f>COUNTIF(Source!AF:AF,"*"&amp;B231&amp;"*")/$C$244</f>
        <v>0</v>
      </c>
    </row>
    <row r="232" spans="1:3">
      <c r="A232" s="126"/>
      <c r="B232" s="9" t="s">
        <v>121</v>
      </c>
      <c r="C232" s="15">
        <f>COUNTIF(Source!AF:AF,"*"&amp;B232&amp;"*")/$C$244</f>
        <v>0</v>
      </c>
    </row>
    <row r="233" spans="1:3">
      <c r="A233" s="126"/>
      <c r="B233" s="9" t="s">
        <v>122</v>
      </c>
      <c r="C233" s="15">
        <f>COUNTIF(Source!AF:AF,"*"&amp;B233&amp;"*")/$C$244</f>
        <v>0</v>
      </c>
    </row>
    <row r="234" spans="1:3">
      <c r="A234" s="126"/>
      <c r="B234" s="9" t="s">
        <v>123</v>
      </c>
      <c r="C234" s="15">
        <f>COUNTIF(Source!AF:AF,"*"&amp;B234&amp;"*")/$C$244</f>
        <v>0</v>
      </c>
    </row>
    <row r="235" spans="1:3">
      <c r="A235" s="126"/>
      <c r="B235" s="9" t="s">
        <v>124</v>
      </c>
      <c r="C235" s="15">
        <f>COUNTIF(Source!AF:AF,"*"&amp;B235&amp;"*")/$C$244</f>
        <v>0</v>
      </c>
    </row>
    <row r="236" spans="1:3">
      <c r="A236" s="126"/>
      <c r="B236" s="9" t="s">
        <v>51</v>
      </c>
      <c r="C236" s="15">
        <f>COUNTIF(Source!AF:AF,"*"&amp;B236&amp;"*")/$C$244</f>
        <v>0</v>
      </c>
    </row>
    <row r="237" spans="1:3">
      <c r="A237" s="126"/>
      <c r="B237" s="9" t="s">
        <v>125</v>
      </c>
      <c r="C237" s="15">
        <f>COUNTIF(Source!AF:AF,"*"&amp;B237&amp;"*")/$C$244</f>
        <v>0</v>
      </c>
    </row>
    <row r="238" spans="1:3">
      <c r="A238" s="126"/>
      <c r="B238" s="9" t="s">
        <v>126</v>
      </c>
      <c r="C238" s="15">
        <f>COUNTIF(Source!AF:AF,"*"&amp;B238&amp;"*")/$C$244</f>
        <v>0</v>
      </c>
    </row>
    <row r="239" spans="1:3">
      <c r="A239" s="126"/>
      <c r="B239" s="9" t="s">
        <v>127</v>
      </c>
      <c r="C239" s="15">
        <f>COUNTIF(Source!AF:AF,"*"&amp;B239&amp;"*")/$C$244</f>
        <v>0</v>
      </c>
    </row>
    <row r="240" spans="1:3">
      <c r="A240" s="126"/>
      <c r="B240" s="9" t="s">
        <v>128</v>
      </c>
      <c r="C240" s="12">
        <f>COUNTIF(Source!AF:AF,"*"&amp;B240&amp;"*")/$C$244</f>
        <v>0</v>
      </c>
    </row>
    <row r="241" spans="1:3">
      <c r="A241" s="126"/>
      <c r="B241" s="9" t="s">
        <v>87</v>
      </c>
      <c r="C241" s="12">
        <v>0</v>
      </c>
    </row>
    <row r="242" spans="1:3">
      <c r="A242" s="126"/>
      <c r="B242" s="9" t="s">
        <v>88</v>
      </c>
      <c r="C242" s="12">
        <v>0</v>
      </c>
    </row>
    <row r="243" spans="1:3">
      <c r="A243" s="126"/>
      <c r="B243" s="9" t="s">
        <v>129</v>
      </c>
      <c r="C243" s="15">
        <v>0</v>
      </c>
    </row>
    <row r="244" spans="1:3">
      <c r="A244" s="126" t="s">
        <v>8</v>
      </c>
      <c r="B244" s="9" t="s">
        <v>89</v>
      </c>
      <c r="C244" s="6">
        <f>COUNTIF(Source!AE:AE,"1")</f>
        <v>54</v>
      </c>
    </row>
    <row r="245" spans="1:3" ht="13.5" thickBot="1">
      <c r="A245" s="127"/>
      <c r="B245" s="10" t="s">
        <v>90</v>
      </c>
      <c r="C245" s="13">
        <f>COUNTIF(Source!AE:AE,"1")</f>
        <v>54</v>
      </c>
    </row>
    <row r="246" spans="1:3" ht="13.5" thickTop="1"/>
    <row r="248" spans="1:3" ht="13.5" thickBot="1">
      <c r="A248" s="53" t="s">
        <v>130</v>
      </c>
    </row>
    <row r="249" spans="1:3" ht="13.5" thickTop="1">
      <c r="A249" s="119"/>
      <c r="B249" s="120"/>
      <c r="C249" s="7" t="s">
        <v>3</v>
      </c>
    </row>
    <row r="250" spans="1:3">
      <c r="A250" s="121"/>
      <c r="B250" s="122"/>
      <c r="C250" s="14" t="s">
        <v>4</v>
      </c>
    </row>
    <row r="251" spans="1:3" ht="13.5" thickBot="1">
      <c r="A251" s="123"/>
      <c r="B251" s="124"/>
      <c r="C251" s="8" t="s">
        <v>12</v>
      </c>
    </row>
    <row r="252" spans="1:3" ht="13.5" thickTop="1">
      <c r="A252" s="125" t="s">
        <v>130</v>
      </c>
      <c r="B252" s="55" t="s">
        <v>112</v>
      </c>
      <c r="C252" s="11">
        <f>COUNTIF(Source!AH:AH,"*"&amp;B252&amp;"*")/$C$273</f>
        <v>0.17391304347826086</v>
      </c>
    </row>
    <row r="253" spans="1:3">
      <c r="A253" s="126"/>
      <c r="B253" s="9" t="s">
        <v>113</v>
      </c>
      <c r="C253" s="12">
        <f>COUNTIF(Source!AH:AH,"*"&amp;B253&amp;"*")/$C$273</f>
        <v>0</v>
      </c>
    </row>
    <row r="254" spans="1:3">
      <c r="A254" s="126"/>
      <c r="B254" s="9" t="s">
        <v>114</v>
      </c>
      <c r="C254" s="15">
        <f>COUNTIF(Source!AH:AH,"*"&amp;B254&amp;"*")/$C$273</f>
        <v>0</v>
      </c>
    </row>
    <row r="255" spans="1:3">
      <c r="A255" s="126"/>
      <c r="B255" s="9" t="s">
        <v>101</v>
      </c>
      <c r="C255" s="15">
        <f>COUNTIF(Source!AH:AH,"*"&amp;B255&amp;"*")/$C$273</f>
        <v>0</v>
      </c>
    </row>
    <row r="256" spans="1:3">
      <c r="A256" s="126"/>
      <c r="B256" s="9" t="s">
        <v>56</v>
      </c>
      <c r="C256" s="12">
        <f>COUNTIF(Source!AH:AH,"*"&amp;B256&amp;"*")/$C$273</f>
        <v>0</v>
      </c>
    </row>
    <row r="257" spans="1:3">
      <c r="A257" s="126"/>
      <c r="B257" s="9" t="s">
        <v>52</v>
      </c>
      <c r="C257" s="12">
        <f>COUNTIF(Source!AH:AH,"*"&amp;B257&amp;"*")/$C$273</f>
        <v>8.6956521739130432E-2</v>
      </c>
    </row>
    <row r="258" spans="1:3">
      <c r="A258" s="126"/>
      <c r="B258" s="9" t="s">
        <v>96</v>
      </c>
      <c r="C258" s="12">
        <f>COUNTIF(Source!AH:AH,"*"&amp;B258&amp;"*")/$C$273</f>
        <v>0</v>
      </c>
    </row>
    <row r="259" spans="1:3">
      <c r="A259" s="126"/>
      <c r="B259" s="9" t="s">
        <v>131</v>
      </c>
      <c r="C259" s="15">
        <f>COUNTIF(Source!AH:AH,"*"&amp;B259&amp;"*")/$C$273</f>
        <v>0</v>
      </c>
    </row>
    <row r="260" spans="1:3">
      <c r="A260" s="126"/>
      <c r="B260" s="9" t="s">
        <v>120</v>
      </c>
      <c r="C260" s="15">
        <f>COUNTIF(Source!AH:AH,"*"&amp;B260&amp;"*")/$C$273</f>
        <v>0</v>
      </c>
    </row>
    <row r="261" spans="1:3">
      <c r="A261" s="126"/>
      <c r="B261" s="9" t="s">
        <v>132</v>
      </c>
      <c r="C261" s="15">
        <f>COUNTIF(Source!AH:AH,"*"&amp;B261&amp;"*")/$C$273</f>
        <v>0</v>
      </c>
    </row>
    <row r="262" spans="1:3">
      <c r="A262" s="126"/>
      <c r="B262" s="9" t="s">
        <v>133</v>
      </c>
      <c r="C262" s="15">
        <f>COUNTIF(Source!AH:AH,"*"&amp;B262&amp;"*")/$C$273</f>
        <v>0</v>
      </c>
    </row>
    <row r="263" spans="1:3">
      <c r="A263" s="126"/>
      <c r="B263" s="9" t="s">
        <v>134</v>
      </c>
      <c r="C263" s="12">
        <f>COUNTIF(Source!AH:AH,"*"&amp;B263&amp;"*")/$C$273</f>
        <v>0</v>
      </c>
    </row>
    <row r="264" spans="1:3">
      <c r="A264" s="126"/>
      <c r="B264" s="9" t="s">
        <v>135</v>
      </c>
      <c r="C264" s="15">
        <f>COUNTIF(Source!AH:AH,"*"&amp;B264&amp;"*")/$C$273</f>
        <v>0</v>
      </c>
    </row>
    <row r="265" spans="1:3">
      <c r="A265" s="126"/>
      <c r="B265" s="9" t="s">
        <v>136</v>
      </c>
      <c r="C265" s="15">
        <f>COUNTIF(Source!AH:AH,"*"&amp;B265&amp;"*")/$C$273</f>
        <v>0</v>
      </c>
    </row>
    <row r="266" spans="1:3">
      <c r="A266" s="126"/>
      <c r="B266" s="9" t="s">
        <v>137</v>
      </c>
      <c r="C266" s="12">
        <f>COUNTIF(Source!AH:AH,"*"&amp;B266&amp;"*")/$C$273</f>
        <v>0</v>
      </c>
    </row>
    <row r="267" spans="1:3">
      <c r="A267" s="126"/>
      <c r="B267" s="9" t="s">
        <v>138</v>
      </c>
      <c r="C267" s="12">
        <f>COUNTIF(Source!AH:AH,"*"&amp;B267&amp;"*")/$C$273</f>
        <v>0.13043478260869565</v>
      </c>
    </row>
    <row r="268" spans="1:3">
      <c r="A268" s="126"/>
      <c r="B268" s="9" t="s">
        <v>139</v>
      </c>
      <c r="C268" s="12">
        <f>COUNTIF(Source!AH:AH,"*"&amp;B268&amp;"*")/$C$273</f>
        <v>8.6956521739130432E-2</v>
      </c>
    </row>
    <row r="269" spans="1:3">
      <c r="A269" s="126"/>
      <c r="B269" s="9" t="s">
        <v>128</v>
      </c>
      <c r="C269" s="12">
        <f>COUNTIF(Source!AH:AH,"*"&amp;B269&amp;"*")/$C$273</f>
        <v>0</v>
      </c>
    </row>
    <row r="270" spans="1:3">
      <c r="A270" s="126"/>
      <c r="B270" s="9" t="s">
        <v>87</v>
      </c>
      <c r="C270" s="12">
        <v>0</v>
      </c>
    </row>
    <row r="271" spans="1:3">
      <c r="A271" s="126"/>
      <c r="B271" s="9" t="s">
        <v>88</v>
      </c>
      <c r="C271" s="12">
        <v>0</v>
      </c>
    </row>
    <row r="272" spans="1:3">
      <c r="A272" s="126"/>
      <c r="B272" s="9" t="s">
        <v>129</v>
      </c>
      <c r="C272" s="12">
        <v>0</v>
      </c>
    </row>
    <row r="273" spans="1:3">
      <c r="A273" s="126" t="s">
        <v>8</v>
      </c>
      <c r="B273" s="9" t="s">
        <v>89</v>
      </c>
      <c r="C273" s="6">
        <f>COUNTIF(Source!AG:AG,"1")</f>
        <v>23</v>
      </c>
    </row>
    <row r="274" spans="1:3" ht="13.5" thickBot="1">
      <c r="A274" s="127"/>
      <c r="B274" s="10" t="s">
        <v>90</v>
      </c>
      <c r="C274" s="13">
        <f>COUNTIF(Source!AG:AG,"1")</f>
        <v>23</v>
      </c>
    </row>
    <row r="275" spans="1:3" ht="13.5" thickTop="1"/>
    <row r="277" spans="1:3" ht="13.5" thickBot="1">
      <c r="A277" s="53" t="s">
        <v>575</v>
      </c>
    </row>
    <row r="278" spans="1:3" ht="13.5" thickTop="1">
      <c r="A278" s="119"/>
      <c r="B278" s="120"/>
      <c r="C278" s="7" t="s">
        <v>3</v>
      </c>
    </row>
    <row r="279" spans="1:3">
      <c r="A279" s="121"/>
      <c r="B279" s="122"/>
      <c r="C279" s="14" t="s">
        <v>4</v>
      </c>
    </row>
    <row r="280" spans="1:3" ht="13.5" thickBot="1">
      <c r="A280" s="123"/>
      <c r="B280" s="124"/>
      <c r="C280" s="8" t="s">
        <v>12</v>
      </c>
    </row>
    <row r="281" spans="1:3" ht="13.5" thickTop="1">
      <c r="A281" s="54" t="s">
        <v>574</v>
      </c>
      <c r="B281" s="55"/>
      <c r="C281" s="11">
        <f>COUNTIF(Source!AP:AP,"1")/$C$285</f>
        <v>0.83750000000000002</v>
      </c>
    </row>
    <row r="282" spans="1:3" ht="24">
      <c r="A282" s="1" t="s">
        <v>140</v>
      </c>
      <c r="B282" s="9"/>
      <c r="C282" s="12">
        <f>COUNTIF(Source!AR:AR,"1")/$C$285</f>
        <v>0.91249999999999998</v>
      </c>
    </row>
    <row r="283" spans="1:3">
      <c r="A283" s="1" t="s">
        <v>37</v>
      </c>
      <c r="B283" s="9"/>
      <c r="C283" s="12">
        <f>COUNTIFS(Source!AT:AT,"1",Source!AW:AW,"1")/$C$285</f>
        <v>0</v>
      </c>
    </row>
    <row r="284" spans="1:3" ht="24">
      <c r="A284" s="1" t="s">
        <v>141</v>
      </c>
      <c r="B284" s="9"/>
      <c r="C284" s="12">
        <f>COUNTIF(Source!AO:AO,"99")/$C$285</f>
        <v>1.2500000000000001E-2</v>
      </c>
    </row>
    <row r="285" spans="1:3">
      <c r="A285" s="126" t="s">
        <v>8</v>
      </c>
      <c r="B285" s="9" t="s">
        <v>9</v>
      </c>
      <c r="C285" s="6">
        <f>SUBTOTAL(103,Source!D:D)-1</f>
        <v>80</v>
      </c>
    </row>
    <row r="286" spans="1:3" ht="13.5" thickBot="1">
      <c r="A286" s="127"/>
      <c r="B286" s="10" t="s">
        <v>10</v>
      </c>
      <c r="C286" s="13">
        <f>SUBTOTAL(103,Source!D:D)-1</f>
        <v>80</v>
      </c>
    </row>
    <row r="287" spans="1:3" ht="13.5" thickTop="1"/>
    <row r="289" spans="1:3" ht="13.5" thickBot="1">
      <c r="A289" s="53" t="s">
        <v>142</v>
      </c>
    </row>
    <row r="290" spans="1:3" ht="13.5" thickTop="1">
      <c r="A290" s="119"/>
      <c r="B290" s="120"/>
      <c r="C290" s="7" t="s">
        <v>3</v>
      </c>
    </row>
    <row r="291" spans="1:3">
      <c r="A291" s="121"/>
      <c r="B291" s="122"/>
      <c r="C291" s="14" t="s">
        <v>4</v>
      </c>
    </row>
    <row r="292" spans="1:3" ht="13.5" thickBot="1">
      <c r="A292" s="123"/>
      <c r="B292" s="124"/>
      <c r="C292" s="8" t="s">
        <v>12</v>
      </c>
    </row>
    <row r="293" spans="1:3" ht="13.5" thickTop="1">
      <c r="A293" s="125" t="s">
        <v>142</v>
      </c>
      <c r="B293" s="55" t="s">
        <v>143</v>
      </c>
      <c r="C293" s="11" t="e">
        <f>COUNTIFS(Source!AV:AV,"*"&amp;B293&amp;"*",Source!AY:AY,"*"&amp;B293&amp;"*")/$C$304</f>
        <v>#DIV/0!</v>
      </c>
    </row>
    <row r="294" spans="1:3">
      <c r="A294" s="126"/>
      <c r="B294" s="9" t="s">
        <v>144</v>
      </c>
      <c r="C294" s="12" t="e">
        <f>COUNTIFS(Source!AV:AV,"*"&amp;B294&amp;"*",Source!AY:AY,"*"&amp;B294&amp;"*")/$C$304</f>
        <v>#DIV/0!</v>
      </c>
    </row>
    <row r="295" spans="1:3">
      <c r="A295" s="126"/>
      <c r="B295" s="9" t="s">
        <v>66</v>
      </c>
      <c r="C295" s="12" t="e">
        <f>COUNTIFS(Source!AV:AV,"*"&amp;B295&amp;"*",Source!AY:AY,"*"&amp;B295&amp;"*")/$C$304</f>
        <v>#DIV/0!</v>
      </c>
    </row>
    <row r="296" spans="1:3">
      <c r="A296" s="126"/>
      <c r="B296" s="9" t="s">
        <v>52</v>
      </c>
      <c r="C296" s="12" t="e">
        <f>COUNTIFS(Source!AV:AV,"*"&amp;B296&amp;"*",Source!AY:AY,"*"&amp;B296&amp;"*")/$C$304</f>
        <v>#DIV/0!</v>
      </c>
    </row>
    <row r="297" spans="1:3">
      <c r="A297" s="126"/>
      <c r="B297" s="9" t="s">
        <v>145</v>
      </c>
      <c r="C297" s="12" t="e">
        <f>COUNTIFS(Source!AV:AV,"*"&amp;B297&amp;"*",Source!AY:AY,"*"&amp;B297&amp;"*")/$C$304</f>
        <v>#DIV/0!</v>
      </c>
    </row>
    <row r="298" spans="1:3">
      <c r="A298" s="126"/>
      <c r="B298" s="9" t="s">
        <v>146</v>
      </c>
      <c r="C298" s="12" t="e">
        <f>COUNTIFS(Source!AV:AV,"*"&amp;B298&amp;"*",Source!AY:AY,"*"&amp;B298&amp;"*")/$C$304</f>
        <v>#DIV/0!</v>
      </c>
    </row>
    <row r="299" spans="1:3">
      <c r="A299" s="126"/>
      <c r="B299" s="9" t="s">
        <v>147</v>
      </c>
      <c r="C299" s="12" t="e">
        <f>COUNTIFS(Source!AV:AV,"*"&amp;B299&amp;"*",Source!AY:AY,"*"&amp;B299&amp;"*")/$C$304</f>
        <v>#DIV/0!</v>
      </c>
    </row>
    <row r="300" spans="1:3">
      <c r="A300" s="126"/>
      <c r="B300" s="9" t="s">
        <v>148</v>
      </c>
      <c r="C300" s="12" t="e">
        <f>COUNTIFS(Source!AV:AV,"*"&amp;B300&amp;"*",Source!AY:AY,"*"&amp;B300&amp;"*")/$C$304</f>
        <v>#DIV/0!</v>
      </c>
    </row>
    <row r="301" spans="1:3">
      <c r="A301" s="126"/>
      <c r="B301" s="9" t="s">
        <v>129</v>
      </c>
      <c r="C301" s="12">
        <v>0</v>
      </c>
    </row>
    <row r="302" spans="1:3">
      <c r="A302" s="126"/>
      <c r="B302" s="9" t="s">
        <v>87</v>
      </c>
      <c r="C302" s="12">
        <v>0</v>
      </c>
    </row>
    <row r="303" spans="1:3">
      <c r="A303" s="126"/>
      <c r="B303" s="9" t="s">
        <v>88</v>
      </c>
      <c r="C303" s="12">
        <v>0</v>
      </c>
    </row>
    <row r="304" spans="1:3">
      <c r="A304" s="126" t="s">
        <v>8</v>
      </c>
      <c r="B304" s="9" t="s">
        <v>9</v>
      </c>
      <c r="C304" s="6">
        <f>COUNTIFS(Source!AT:AT,"1",Source!AW:AW,"1")</f>
        <v>0</v>
      </c>
    </row>
    <row r="305" spans="1:3" ht="13.5" thickBot="1">
      <c r="A305" s="127"/>
      <c r="B305" s="10" t="s">
        <v>10</v>
      </c>
      <c r="C305" s="13">
        <f>COUNTIFS(Source!AT:AT,"1",Source!AW:AW,"1")</f>
        <v>0</v>
      </c>
    </row>
    <row r="306" spans="1:3" ht="13.5" thickTop="1"/>
    <row r="308" spans="1:3" ht="13.5" thickBot="1">
      <c r="A308" s="53" t="s">
        <v>149</v>
      </c>
    </row>
    <row r="309" spans="1:3" ht="13.5" thickTop="1">
      <c r="A309" s="119"/>
      <c r="B309" s="120"/>
      <c r="C309" s="7" t="s">
        <v>3</v>
      </c>
    </row>
    <row r="310" spans="1:3">
      <c r="A310" s="121"/>
      <c r="B310" s="122"/>
      <c r="C310" s="14" t="s">
        <v>4</v>
      </c>
    </row>
    <row r="311" spans="1:3" ht="13.5" thickBot="1">
      <c r="A311" s="123"/>
      <c r="B311" s="124"/>
      <c r="C311" s="8" t="s">
        <v>12</v>
      </c>
    </row>
    <row r="312" spans="1:3" ht="13.5" thickTop="1">
      <c r="A312" s="125" t="s">
        <v>149</v>
      </c>
      <c r="B312" s="55" t="s">
        <v>134</v>
      </c>
      <c r="C312" s="11">
        <f>COUNTIF(Source!AQ:AQ,"*"&amp;B312&amp;"*")/$C$337</f>
        <v>0</v>
      </c>
    </row>
    <row r="313" spans="1:3">
      <c r="A313" s="126"/>
      <c r="B313" s="9" t="s">
        <v>150</v>
      </c>
      <c r="C313" s="12">
        <f>COUNTIF(Source!AQ:AQ,"*"&amp;B313&amp;"*")/$C$337</f>
        <v>8.9552238805970144E-2</v>
      </c>
    </row>
    <row r="314" spans="1:3">
      <c r="A314" s="126"/>
      <c r="B314" s="9" t="s">
        <v>151</v>
      </c>
      <c r="C314" s="12">
        <f>COUNTIF(Source!AQ:AQ,"*"&amp;B314&amp;"*")/$C$337</f>
        <v>0</v>
      </c>
    </row>
    <row r="315" spans="1:3">
      <c r="A315" s="126"/>
      <c r="B315" s="9" t="s">
        <v>97</v>
      </c>
      <c r="C315" s="15">
        <f>COUNTIF(Source!AQ:AQ,"*"&amp;B315&amp;"*")/$C$337</f>
        <v>0</v>
      </c>
    </row>
    <row r="316" spans="1:3">
      <c r="A316" s="126"/>
      <c r="B316" s="9" t="s">
        <v>52</v>
      </c>
      <c r="C316" s="12">
        <f>COUNTIF(Source!AQ:AQ,"*"&amp;B316&amp;"*")/$C$337</f>
        <v>2.9850746268656716E-2</v>
      </c>
    </row>
    <row r="317" spans="1:3">
      <c r="A317" s="126"/>
      <c r="B317" s="9" t="s">
        <v>56</v>
      </c>
      <c r="C317" s="12">
        <f>COUNTIF(Source!AQ:AQ,"*"&amp;B317&amp;"*")/$C$337</f>
        <v>0</v>
      </c>
    </row>
    <row r="318" spans="1:3">
      <c r="A318" s="126"/>
      <c r="B318" s="9" t="s">
        <v>105</v>
      </c>
      <c r="C318" s="12">
        <f>COUNTIF(Source!AQ:AQ,"*"&amp;B318&amp;"*")/$C$337</f>
        <v>8.9552238805970144E-2</v>
      </c>
    </row>
    <row r="319" spans="1:3">
      <c r="A319" s="126"/>
      <c r="B319" s="9" t="s">
        <v>152</v>
      </c>
      <c r="C319" s="12">
        <f>COUNTIF(Source!AQ:AQ,"*"&amp;B319&amp;"*")/$C$337</f>
        <v>0</v>
      </c>
    </row>
    <row r="320" spans="1:3">
      <c r="A320" s="126"/>
      <c r="B320" s="9" t="s">
        <v>153</v>
      </c>
      <c r="C320" s="12">
        <f>COUNTIF(Source!AQ:AQ,"*"&amp;B320&amp;"*")/$C$337</f>
        <v>0</v>
      </c>
    </row>
    <row r="321" spans="1:3">
      <c r="A321" s="126"/>
      <c r="B321" s="9" t="s">
        <v>154</v>
      </c>
      <c r="C321" s="15">
        <f>COUNTIF(Source!AQ:AQ,"*"&amp;B321&amp;"*")/$C$337</f>
        <v>0</v>
      </c>
    </row>
    <row r="322" spans="1:3">
      <c r="A322" s="126"/>
      <c r="B322" s="9" t="s">
        <v>155</v>
      </c>
      <c r="C322" s="15">
        <f>COUNTIF(Source!AQ:AQ,"*"&amp;B322&amp;"*")/$C$337</f>
        <v>0</v>
      </c>
    </row>
    <row r="323" spans="1:3">
      <c r="A323" s="126"/>
      <c r="B323" s="9" t="s">
        <v>45</v>
      </c>
      <c r="C323" s="15">
        <f>COUNTIF(Source!AQ:AQ,"*"&amp;B323&amp;"*")/$C$337</f>
        <v>0</v>
      </c>
    </row>
    <row r="324" spans="1:3">
      <c r="A324" s="126"/>
      <c r="B324" s="9" t="s">
        <v>156</v>
      </c>
      <c r="C324" s="15">
        <f>COUNTIF(Source!AQ:AQ,"*"&amp;B324&amp;"*")/$C$337</f>
        <v>0</v>
      </c>
    </row>
    <row r="325" spans="1:3">
      <c r="A325" s="126"/>
      <c r="B325" s="9" t="s">
        <v>96</v>
      </c>
      <c r="C325" s="15">
        <f>COUNTIF(Source!AQ:AQ,"*"&amp;B325&amp;"*")/$C$337</f>
        <v>0</v>
      </c>
    </row>
    <row r="326" spans="1:3">
      <c r="A326" s="126"/>
      <c r="B326" s="9" t="s">
        <v>147</v>
      </c>
      <c r="C326" s="12">
        <f>COUNTIF(Source!AQ:AQ,"*"&amp;B326&amp;"*")/$C$337</f>
        <v>0</v>
      </c>
    </row>
    <row r="327" spans="1:3">
      <c r="A327" s="126"/>
      <c r="B327" s="9" t="s">
        <v>157</v>
      </c>
      <c r="C327" s="15">
        <f>COUNTIF(Source!AQ:AQ,"*"&amp;B327&amp;"*")/$C$337</f>
        <v>0</v>
      </c>
    </row>
    <row r="328" spans="1:3">
      <c r="A328" s="126"/>
      <c r="B328" s="9" t="s">
        <v>158</v>
      </c>
      <c r="C328" s="15">
        <f>COUNTIF(Source!AQ:AQ,"*"&amp;B328&amp;"*")/$C$337</f>
        <v>0</v>
      </c>
    </row>
    <row r="329" spans="1:3">
      <c r="A329" s="126"/>
      <c r="B329" s="9" t="s">
        <v>135</v>
      </c>
      <c r="C329" s="15">
        <f>COUNTIF(Source!AQ:AQ,"*"&amp;B329&amp;"*")/$C$337</f>
        <v>0</v>
      </c>
    </row>
    <row r="330" spans="1:3">
      <c r="A330" s="126"/>
      <c r="B330" s="9" t="s">
        <v>159</v>
      </c>
      <c r="C330" s="15">
        <f>COUNTIF(Source!AQ:AQ,"*"&amp;B330&amp;"*")/$C$337</f>
        <v>0</v>
      </c>
    </row>
    <row r="331" spans="1:3">
      <c r="A331" s="126"/>
      <c r="B331" s="9" t="s">
        <v>160</v>
      </c>
      <c r="C331" s="15">
        <f>COUNTIF(Source!AQ:AQ,"*"&amp;B331&amp;"*")/$C$337</f>
        <v>0</v>
      </c>
    </row>
    <row r="332" spans="1:3">
      <c r="A332" s="126"/>
      <c r="B332" s="9" t="s">
        <v>161</v>
      </c>
      <c r="C332" s="15">
        <f>COUNTIF(Source!AQ:AQ,"*"&amp;B332&amp;"*")/$C$337</f>
        <v>0</v>
      </c>
    </row>
    <row r="333" spans="1:3">
      <c r="A333" s="126"/>
      <c r="B333" s="9" t="s">
        <v>162</v>
      </c>
      <c r="C333" s="15">
        <f>COUNTIF(Source!AQ:AQ,"*"&amp;B333&amp;"*")/$C$337</f>
        <v>0</v>
      </c>
    </row>
    <row r="334" spans="1:3">
      <c r="A334" s="126"/>
      <c r="B334" s="9" t="s">
        <v>129</v>
      </c>
      <c r="C334" s="15">
        <v>0</v>
      </c>
    </row>
    <row r="335" spans="1:3">
      <c r="A335" s="126"/>
      <c r="B335" s="9" t="s">
        <v>87</v>
      </c>
      <c r="C335" s="12">
        <v>0</v>
      </c>
    </row>
    <row r="336" spans="1:3">
      <c r="A336" s="126"/>
      <c r="B336" s="9" t="s">
        <v>88</v>
      </c>
      <c r="C336" s="15">
        <v>0</v>
      </c>
    </row>
    <row r="337" spans="1:3">
      <c r="A337" s="126" t="s">
        <v>8</v>
      </c>
      <c r="B337" s="9" t="s">
        <v>89</v>
      </c>
      <c r="C337" s="6">
        <f>COUNTIF(Source!AP:AP,"1")</f>
        <v>67</v>
      </c>
    </row>
    <row r="338" spans="1:3" ht="13.5" thickBot="1">
      <c r="A338" s="127"/>
      <c r="B338" s="10" t="s">
        <v>90</v>
      </c>
      <c r="C338" s="13">
        <f>COUNTIF(Source!AP:AP,"1")</f>
        <v>67</v>
      </c>
    </row>
    <row r="339" spans="1:3" ht="13.5" thickTop="1"/>
    <row r="341" spans="1:3" ht="13.5" thickBot="1">
      <c r="A341" s="53" t="s">
        <v>163</v>
      </c>
    </row>
    <row r="342" spans="1:3" ht="13.5" thickTop="1">
      <c r="A342" s="119"/>
      <c r="B342" s="120"/>
      <c r="C342" s="7" t="s">
        <v>3</v>
      </c>
    </row>
    <row r="343" spans="1:3">
      <c r="A343" s="121"/>
      <c r="B343" s="122"/>
      <c r="C343" s="14" t="s">
        <v>4</v>
      </c>
    </row>
    <row r="344" spans="1:3" ht="13.5" thickBot="1">
      <c r="A344" s="123"/>
      <c r="B344" s="124"/>
      <c r="C344" s="8" t="s">
        <v>12</v>
      </c>
    </row>
    <row r="345" spans="1:3" ht="13.5" thickTop="1">
      <c r="A345" s="125" t="s">
        <v>163</v>
      </c>
      <c r="B345" s="55" t="s">
        <v>134</v>
      </c>
      <c r="C345" s="11">
        <f>COUNTIF(Source!AS:AS,"*"&amp;B345&amp;"*")/$C$378</f>
        <v>0</v>
      </c>
    </row>
    <row r="346" spans="1:3">
      <c r="A346" s="126"/>
      <c r="B346" s="9" t="s">
        <v>150</v>
      </c>
      <c r="C346" s="12">
        <f>COUNTIF(Source!AS:AS,"*"&amp;B346&amp;"*")/$C$378</f>
        <v>0.27397260273972601</v>
      </c>
    </row>
    <row r="347" spans="1:3">
      <c r="A347" s="126"/>
      <c r="B347" s="9" t="s">
        <v>151</v>
      </c>
      <c r="C347" s="12">
        <f>COUNTIF(Source!AS:AS,"*"&amp;B347&amp;"*")/$C$378</f>
        <v>0</v>
      </c>
    </row>
    <row r="348" spans="1:3">
      <c r="A348" s="126"/>
      <c r="B348" s="9" t="s">
        <v>164</v>
      </c>
      <c r="C348" s="12">
        <f>COUNTIF(Source!AS:AS,"*"&amp;B348&amp;"*")/$C$378</f>
        <v>0.21917808219178081</v>
      </c>
    </row>
    <row r="349" spans="1:3">
      <c r="A349" s="126"/>
      <c r="B349" s="9" t="s">
        <v>97</v>
      </c>
      <c r="C349" s="12">
        <f>COUNTIF(Source!AS:AS,"*"&amp;B349&amp;"*")/$C$378</f>
        <v>0</v>
      </c>
    </row>
    <row r="350" spans="1:3">
      <c r="A350" s="126"/>
      <c r="B350" s="9" t="s">
        <v>165</v>
      </c>
      <c r="C350" s="12">
        <f>COUNTIF(Source!AS:AS,"*"&amp;B350&amp;"*")/$C$378</f>
        <v>1.3698630136986301E-2</v>
      </c>
    </row>
    <row r="351" spans="1:3">
      <c r="A351" s="126"/>
      <c r="B351" s="9" t="s">
        <v>52</v>
      </c>
      <c r="C351" s="12">
        <f>COUNTIF(Source!AS:AS,"*"&amp;B351&amp;"*")/$C$378</f>
        <v>2.7397260273972601E-2</v>
      </c>
    </row>
    <row r="352" spans="1:3">
      <c r="A352" s="126"/>
      <c r="B352" s="9" t="s">
        <v>166</v>
      </c>
      <c r="C352" s="15">
        <f>COUNTIF(Source!AS:AS,"*"&amp;B352&amp;"*")/$C$378</f>
        <v>0</v>
      </c>
    </row>
    <row r="353" spans="1:3">
      <c r="A353" s="126"/>
      <c r="B353" s="9" t="s">
        <v>56</v>
      </c>
      <c r="C353" s="12">
        <f>COUNTIF(Source!AS:AS,"*"&amp;B353&amp;"*")/$C$378</f>
        <v>0</v>
      </c>
    </row>
    <row r="354" spans="1:3">
      <c r="A354" s="126"/>
      <c r="B354" s="9" t="s">
        <v>167</v>
      </c>
      <c r="C354" s="15">
        <f>COUNTIF(Source!AS:AS,"*"&amp;B354&amp;"*")/$C$378</f>
        <v>0</v>
      </c>
    </row>
    <row r="355" spans="1:3">
      <c r="A355" s="126"/>
      <c r="B355" s="9" t="s">
        <v>105</v>
      </c>
      <c r="C355" s="12">
        <f>COUNTIF(Source!AS:AS,"*"&amp;B355&amp;"*")/$C$378</f>
        <v>0.27397260273972601</v>
      </c>
    </row>
    <row r="356" spans="1:3">
      <c r="A356" s="126"/>
      <c r="B356" s="9" t="s">
        <v>168</v>
      </c>
      <c r="C356" s="15">
        <f>COUNTIF(Source!AS:AS,"*"&amp;B356&amp;"*")/$C$378</f>
        <v>0</v>
      </c>
    </row>
    <row r="357" spans="1:3">
      <c r="A357" s="126"/>
      <c r="B357" s="9" t="s">
        <v>169</v>
      </c>
      <c r="C357" s="15">
        <f>COUNTIF(Source!AS:AS,"*"&amp;B357&amp;"*")/$C$378</f>
        <v>0</v>
      </c>
    </row>
    <row r="358" spans="1:3">
      <c r="A358" s="126"/>
      <c r="B358" s="9" t="s">
        <v>170</v>
      </c>
      <c r="C358" s="15">
        <f>COUNTIF(Source!AS:AS,"*"&amp;B358&amp;"*")/$C$378</f>
        <v>0</v>
      </c>
    </row>
    <row r="359" spans="1:3">
      <c r="A359" s="126"/>
      <c r="B359" s="9" t="s">
        <v>153</v>
      </c>
      <c r="C359" s="12">
        <f>COUNTIF(Source!AS:AS,"*"&amp;B359&amp;"*")/$C$378</f>
        <v>0</v>
      </c>
    </row>
    <row r="360" spans="1:3">
      <c r="A360" s="126"/>
      <c r="B360" s="9" t="s">
        <v>156</v>
      </c>
      <c r="C360" s="15">
        <f>COUNTIF(Source!AS:AS,"*"&amp;B360&amp;"*")/$C$378</f>
        <v>0</v>
      </c>
    </row>
    <row r="361" spans="1:3">
      <c r="A361" s="126"/>
      <c r="B361" s="9" t="s">
        <v>147</v>
      </c>
      <c r="C361" s="12">
        <f>COUNTIF(Source!AS:AS,"*"&amp;B361&amp;"*")/$C$378</f>
        <v>0</v>
      </c>
    </row>
    <row r="362" spans="1:3">
      <c r="A362" s="126"/>
      <c r="B362" s="9" t="s">
        <v>135</v>
      </c>
      <c r="C362" s="15">
        <f>COUNTIF(Source!AS:AS,"*"&amp;B362&amp;"*")/$C$378</f>
        <v>0</v>
      </c>
    </row>
    <row r="363" spans="1:3">
      <c r="A363" s="126"/>
      <c r="B363" s="9" t="s">
        <v>171</v>
      </c>
      <c r="C363" s="15">
        <f>COUNTIF(Source!AS:AS,"*"&amp;B363&amp;"*")/$C$378</f>
        <v>0</v>
      </c>
    </row>
    <row r="364" spans="1:3">
      <c r="A364" s="126"/>
      <c r="B364" s="9" t="s">
        <v>172</v>
      </c>
      <c r="C364" s="15">
        <f>COUNTIF(Source!AS:AS,"*"&amp;B364&amp;"*")/$C$378</f>
        <v>0</v>
      </c>
    </row>
    <row r="365" spans="1:3">
      <c r="A365" s="126"/>
      <c r="B365" s="9" t="s">
        <v>173</v>
      </c>
      <c r="C365" s="15">
        <f>COUNTIF(Source!AS:AS,"*"&amp;B365&amp;"*")/$C$378</f>
        <v>0</v>
      </c>
    </row>
    <row r="366" spans="1:3">
      <c r="A366" s="126"/>
      <c r="B366" s="9" t="s">
        <v>174</v>
      </c>
      <c r="C366" s="15">
        <f>COUNTIF(Source!AS:AS,"*"&amp;B366&amp;"*")/$C$378</f>
        <v>0</v>
      </c>
    </row>
    <row r="367" spans="1:3">
      <c r="A367" s="126"/>
      <c r="B367" s="9" t="s">
        <v>175</v>
      </c>
      <c r="C367" s="15">
        <f>COUNTIF(Source!AS:AS,"*"&amp;B367&amp;"*")/$C$378</f>
        <v>0</v>
      </c>
    </row>
    <row r="368" spans="1:3">
      <c r="A368" s="126"/>
      <c r="B368" s="9" t="s">
        <v>176</v>
      </c>
      <c r="C368" s="15">
        <f>COUNTIF(Source!AS:AS,"*"&amp;B368&amp;"*")/$C$378</f>
        <v>0</v>
      </c>
    </row>
    <row r="369" spans="1:3">
      <c r="A369" s="126"/>
      <c r="B369" s="9" t="s">
        <v>177</v>
      </c>
      <c r="C369" s="15">
        <f>COUNTIF(Source!AS:AS,"*"&amp;B369&amp;"*")/$C$378</f>
        <v>0</v>
      </c>
    </row>
    <row r="370" spans="1:3">
      <c r="A370" s="126"/>
      <c r="B370" s="9" t="s">
        <v>178</v>
      </c>
      <c r="C370" s="15">
        <f>COUNTIF(Source!AS:AS,"*"&amp;B370&amp;"*")/$C$378</f>
        <v>0</v>
      </c>
    </row>
    <row r="371" spans="1:3">
      <c r="A371" s="126"/>
      <c r="B371" s="9" t="s">
        <v>106</v>
      </c>
      <c r="C371" s="15">
        <f>COUNTIF(Source!AS:AS,"*"&amp;B371&amp;"*")/$C$378</f>
        <v>0</v>
      </c>
    </row>
    <row r="372" spans="1:3">
      <c r="A372" s="126"/>
      <c r="B372" s="9" t="s">
        <v>179</v>
      </c>
      <c r="C372" s="15">
        <f>COUNTIF(Source!AS:AS,"*"&amp;B372&amp;"*")/$C$378</f>
        <v>0</v>
      </c>
    </row>
    <row r="373" spans="1:3">
      <c r="A373" s="126"/>
      <c r="B373" s="9" t="s">
        <v>180</v>
      </c>
      <c r="C373" s="15">
        <f>COUNTIF(Source!AS:AS,"*"&amp;B373&amp;"*")/$C$378</f>
        <v>0</v>
      </c>
    </row>
    <row r="374" spans="1:3">
      <c r="A374" s="126"/>
      <c r="B374" s="9" t="s">
        <v>181</v>
      </c>
      <c r="C374" s="15">
        <f>COUNTIF(Source!AS:AS,"*"&amp;B374&amp;"*")/$C$378</f>
        <v>0</v>
      </c>
    </row>
    <row r="375" spans="1:3">
      <c r="A375" s="126"/>
      <c r="B375" s="9" t="s">
        <v>129</v>
      </c>
      <c r="C375" s="15">
        <v>0</v>
      </c>
    </row>
    <row r="376" spans="1:3">
      <c r="A376" s="126"/>
      <c r="B376" s="9" t="s">
        <v>87</v>
      </c>
      <c r="C376" s="12">
        <v>0</v>
      </c>
    </row>
    <row r="377" spans="1:3">
      <c r="A377" s="126"/>
      <c r="B377" s="9" t="s">
        <v>88</v>
      </c>
      <c r="C377" s="12">
        <v>0</v>
      </c>
    </row>
    <row r="378" spans="1:3">
      <c r="A378" s="126" t="s">
        <v>8</v>
      </c>
      <c r="B378" s="9" t="s">
        <v>89</v>
      </c>
      <c r="C378" s="6">
        <f>COUNTIF(Source!AR:AR,"1")</f>
        <v>73</v>
      </c>
    </row>
    <row r="379" spans="1:3" ht="13.5" thickBot="1">
      <c r="A379" s="127"/>
      <c r="B379" s="10" t="s">
        <v>90</v>
      </c>
      <c r="C379" s="13">
        <f>COUNTIF(Source!AR:AR,"1")</f>
        <v>73</v>
      </c>
    </row>
    <row r="380" spans="1:3" ht="13.5" thickTop="1"/>
    <row r="382" spans="1:3" ht="13.5" thickBot="1">
      <c r="A382" s="53" t="s">
        <v>577</v>
      </c>
    </row>
    <row r="383" spans="1:3" ht="13.5" thickTop="1">
      <c r="A383" s="119"/>
      <c r="B383" s="120"/>
      <c r="C383" s="7" t="s">
        <v>3</v>
      </c>
    </row>
    <row r="384" spans="1:3">
      <c r="A384" s="121"/>
      <c r="B384" s="122"/>
      <c r="C384" s="14" t="s">
        <v>4</v>
      </c>
    </row>
    <row r="385" spans="1:3" ht="13.5" thickBot="1">
      <c r="A385" s="123"/>
      <c r="B385" s="124"/>
      <c r="C385" s="8" t="s">
        <v>12</v>
      </c>
    </row>
    <row r="386" spans="1:3" ht="13.5" thickTop="1">
      <c r="A386" s="54" t="s">
        <v>576</v>
      </c>
      <c r="B386" s="55"/>
      <c r="C386" s="11">
        <f>(COUNTIF(Source!BJ:BJ,"1")+COUNTIF(Source!BJ:BJ,"2")+COUNTIF(Source!BJ:BJ,"3")+COUNTIF(Source!BJ:BJ,"4")+COUNTIF(Source!BJ:BJ,"5"))/$C$393</f>
        <v>0.05</v>
      </c>
    </row>
    <row r="387" spans="1:3">
      <c r="A387" s="1" t="s">
        <v>41</v>
      </c>
      <c r="B387" s="9"/>
      <c r="C387" s="12">
        <f>(COUNTIF(Source!BK:BK,"1")+COUNTIF(Source!BK:BK,"2")+COUNTIF(Source!BK:BK,"3")+COUNTIF(Source!BK:BK,"4")+COUNTIF(Source!BK:BK,"5"))/$C$393</f>
        <v>2.5000000000000001E-2</v>
      </c>
    </row>
    <row r="388" spans="1:3">
      <c r="A388" s="1" t="s">
        <v>42</v>
      </c>
      <c r="B388" s="9"/>
      <c r="C388" s="12">
        <f>(COUNTIF(Source!BL:BL,"1")+COUNTIF(Source!BL:BL,"2")+COUNTIF(Source!BL:BL,"3")+COUNTIF(Source!BL:BL,"4")+COUNTIF(Source!BL:BL,"5"))/$C$393</f>
        <v>2.5000000000000001E-2</v>
      </c>
    </row>
    <row r="389" spans="1:3">
      <c r="A389" s="1" t="s">
        <v>182</v>
      </c>
      <c r="B389" s="9"/>
      <c r="C389" s="12">
        <f>(COUNTIF(Source!BM:BM,"1")+COUNTIF(Source!BM:BM,"2")+COUNTIF(Source!BM:BM,"3")+COUNTIF(Source!BM:BM,"4")+COUNTIF(Source!BM:BM,"5"))/$C$393</f>
        <v>2.5000000000000001E-2</v>
      </c>
    </row>
    <row r="390" spans="1:3" ht="24">
      <c r="A390" s="1" t="s">
        <v>183</v>
      </c>
      <c r="B390" s="9"/>
      <c r="C390" s="12">
        <f>(COUNTIF(Source!BN:BN,"1")+COUNTIF(Source!BN:BN,"2")+COUNTIF(Source!BN:BN,"3")+COUNTIF(Source!BN:BN,"4")+COUNTIF(Source!BN:BN,"5") + COUNTIF(Source!BO:BO,"1")+COUNTIF(Source!BO:BO,"2")+COUNTIF(Source!BO:BO,"3")+COUNTIF(Source!BO:BO,"4")+COUNTIF(Source!BO:BO,"5"))/$C$393</f>
        <v>7.4999999999999997E-2</v>
      </c>
    </row>
    <row r="391" spans="1:3">
      <c r="A391" s="1" t="s">
        <v>37</v>
      </c>
      <c r="B391" s="9"/>
      <c r="C391" s="12">
        <f>(COUNTIF(Source!BP:BP,"1")+COUNTIF(Source!BP:BP,"2")+COUNTIF(Source!BP:BP,"3")+COUNTIF(Source!BP:BP,"4")+COUNTIF(Source!BP:BP,"5") + COUNTIF(Source!BQ:BQ,"1")+COUNTIF(Source!BQ:BQ,"2")+COUNTIF(Source!BQ:BQ,"3")+COUNTIF(Source!BQ:BQ,"4")+COUNTIF(Source!BQ:BQ,"5"))/$C$393</f>
        <v>0</v>
      </c>
    </row>
    <row r="392" spans="1:3">
      <c r="A392" s="1" t="s">
        <v>184</v>
      </c>
      <c r="B392" s="9"/>
      <c r="C392" s="12">
        <f>COUNTIF(Source!BI:BI,"99")/$C$393</f>
        <v>0.4375</v>
      </c>
    </row>
    <row r="393" spans="1:3">
      <c r="A393" s="126" t="s">
        <v>8</v>
      </c>
      <c r="B393" s="9" t="s">
        <v>9</v>
      </c>
      <c r="C393" s="6">
        <f>SUBTOTAL(103,Source!D:D)-1</f>
        <v>80</v>
      </c>
    </row>
    <row r="394" spans="1:3" ht="13.5" thickBot="1">
      <c r="A394" s="127"/>
      <c r="B394" s="10" t="s">
        <v>10</v>
      </c>
      <c r="C394" s="13">
        <f>SUBTOTAL(103,Source!D:D)-1</f>
        <v>80</v>
      </c>
    </row>
    <row r="395" spans="1:3" ht="13.5" thickTop="1"/>
    <row r="397" spans="1:3" ht="13.5" thickBot="1">
      <c r="A397" s="53" t="s">
        <v>185</v>
      </c>
    </row>
    <row r="398" spans="1:3" ht="13.5" thickTop="1">
      <c r="A398" s="119"/>
      <c r="B398" s="120"/>
      <c r="C398" s="7" t="s">
        <v>3</v>
      </c>
    </row>
    <row r="399" spans="1:3">
      <c r="A399" s="121"/>
      <c r="B399" s="122"/>
      <c r="C399" s="14" t="s">
        <v>4</v>
      </c>
    </row>
    <row r="400" spans="1:3" ht="13.5" thickBot="1">
      <c r="A400" s="123"/>
      <c r="B400" s="124"/>
      <c r="C400" s="8" t="s">
        <v>12</v>
      </c>
    </row>
    <row r="401" spans="1:3" ht="13.5" thickTop="1">
      <c r="A401" s="125" t="s">
        <v>185</v>
      </c>
      <c r="B401" s="55" t="s">
        <v>186</v>
      </c>
      <c r="C401" s="11">
        <f>COUNTIF(Source!BJ:BJ,"1")/$C$406</f>
        <v>0.25</v>
      </c>
    </row>
    <row r="402" spans="1:3">
      <c r="A402" s="126"/>
      <c r="B402" s="9" t="s">
        <v>187</v>
      </c>
      <c r="C402" s="12">
        <f>COUNTIF(Source!BJ:BJ,"2")/$C$406</f>
        <v>0.5</v>
      </c>
    </row>
    <row r="403" spans="1:3">
      <c r="A403" s="126"/>
      <c r="B403" s="9" t="s">
        <v>188</v>
      </c>
      <c r="C403" s="12">
        <f>COUNTIF(Source!BJ:BJ,"3")/$C$406</f>
        <v>0</v>
      </c>
    </row>
    <row r="404" spans="1:3">
      <c r="A404" s="126"/>
      <c r="B404" s="9" t="s">
        <v>189</v>
      </c>
      <c r="C404" s="12">
        <f>COUNTIF(Source!BJ:BJ,"4")/$C$406</f>
        <v>0.25</v>
      </c>
    </row>
    <row r="405" spans="1:3">
      <c r="A405" s="126"/>
      <c r="B405" s="9" t="s">
        <v>190</v>
      </c>
      <c r="C405" s="12">
        <f>COUNTIF(Source!BJ:BJ,"5")/$C$406</f>
        <v>0</v>
      </c>
    </row>
    <row r="406" spans="1:3">
      <c r="A406" s="126" t="s">
        <v>8</v>
      </c>
      <c r="B406" s="9" t="s">
        <v>9</v>
      </c>
      <c r="C406" s="6">
        <f>(COUNTIF(Source!BJ:BJ,"1")+COUNTIF(Source!BJ:BJ,"2")+COUNTIF(Source!BJ:BJ,"3")+COUNTIF(Source!BJ:BJ,"4")+COUNTIF(Source!BJ:BJ,"5"))</f>
        <v>4</v>
      </c>
    </row>
    <row r="407" spans="1:3" ht="13.5" thickBot="1">
      <c r="A407" s="127"/>
      <c r="B407" s="10" t="s">
        <v>10</v>
      </c>
      <c r="C407" s="13">
        <f>(COUNTIF(Source!BJ:BJ,"1")+COUNTIF(Source!BJ:BJ,"2")+COUNTIF(Source!BJ:BJ,"3")+COUNTIF(Source!BJ:BJ,"4")+COUNTIF(Source!BJ:BJ,"5"))</f>
        <v>4</v>
      </c>
    </row>
    <row r="408" spans="1:3" ht="13.5" thickTop="1"/>
    <row r="410" spans="1:3" ht="13.5" thickBot="1">
      <c r="A410" s="53" t="s">
        <v>191</v>
      </c>
    </row>
    <row r="411" spans="1:3" ht="13.5" thickTop="1">
      <c r="A411" s="119"/>
      <c r="B411" s="120"/>
      <c r="C411" s="7" t="s">
        <v>3</v>
      </c>
    </row>
    <row r="412" spans="1:3">
      <c r="A412" s="121"/>
      <c r="B412" s="122"/>
      <c r="C412" s="14" t="s">
        <v>4</v>
      </c>
    </row>
    <row r="413" spans="1:3" ht="13.5" thickBot="1">
      <c r="A413" s="123"/>
      <c r="B413" s="124"/>
      <c r="C413" s="8" t="s">
        <v>12</v>
      </c>
    </row>
    <row r="414" spans="1:3" ht="13.5" thickTop="1">
      <c r="A414" s="125" t="s">
        <v>191</v>
      </c>
      <c r="B414" s="55" t="s">
        <v>186</v>
      </c>
      <c r="C414" s="11">
        <f>COUNTIF(Source!BK:BK,"1")/$C$419</f>
        <v>0</v>
      </c>
    </row>
    <row r="415" spans="1:3">
      <c r="A415" s="126"/>
      <c r="B415" s="9" t="s">
        <v>187</v>
      </c>
      <c r="C415" s="12">
        <f>COUNTIF(Source!BK:BK,"2")/$C$419</f>
        <v>1</v>
      </c>
    </row>
    <row r="416" spans="1:3">
      <c r="A416" s="126"/>
      <c r="B416" s="9" t="s">
        <v>188</v>
      </c>
      <c r="C416" s="12">
        <f>COUNTIF(Source!BK:BK,"3")/$C$419</f>
        <v>0</v>
      </c>
    </row>
    <row r="417" spans="1:3">
      <c r="A417" s="126"/>
      <c r="B417" s="9" t="s">
        <v>189</v>
      </c>
      <c r="C417" s="12">
        <f>COUNTIF(Source!BK:BK,"4")/$C$419</f>
        <v>0</v>
      </c>
    </row>
    <row r="418" spans="1:3">
      <c r="A418" s="126"/>
      <c r="B418" s="9" t="s">
        <v>190</v>
      </c>
      <c r="C418" s="12">
        <f>COUNTIF(Source!BK:BK,"5")/$C$419</f>
        <v>0</v>
      </c>
    </row>
    <row r="419" spans="1:3">
      <c r="A419" s="126" t="s">
        <v>8</v>
      </c>
      <c r="B419" s="9" t="s">
        <v>9</v>
      </c>
      <c r="C419" s="6">
        <f>(COUNTIF(Source!BK:BK,"1")+COUNTIF(Source!BK:BK,"2")+COUNTIF(Source!BK:BK,"3")+COUNTIF(Source!BK:BK,"4")+COUNTIF(Source!BK:BK,"5"))</f>
        <v>2</v>
      </c>
    </row>
    <row r="420" spans="1:3" ht="13.5" thickBot="1">
      <c r="A420" s="127"/>
      <c r="B420" s="10" t="s">
        <v>10</v>
      </c>
      <c r="C420" s="13">
        <f>(COUNTIF(Source!BK:BK,"1")+COUNTIF(Source!BK:BK,"2")+COUNTIF(Source!BK:BK,"3")+COUNTIF(Source!BK:BK,"4")+COUNTIF(Source!BK:BK,"5"))</f>
        <v>2</v>
      </c>
    </row>
    <row r="421" spans="1:3" ht="13.5" thickTop="1"/>
    <row r="423" spans="1:3" ht="13.5" thickBot="1">
      <c r="A423" s="53" t="s">
        <v>192</v>
      </c>
    </row>
    <row r="424" spans="1:3" ht="13.5" thickTop="1">
      <c r="A424" s="119"/>
      <c r="B424" s="120"/>
      <c r="C424" s="7" t="s">
        <v>3</v>
      </c>
    </row>
    <row r="425" spans="1:3">
      <c r="A425" s="121"/>
      <c r="B425" s="122"/>
      <c r="C425" s="14" t="s">
        <v>4</v>
      </c>
    </row>
    <row r="426" spans="1:3" ht="13.5" thickBot="1">
      <c r="A426" s="123"/>
      <c r="B426" s="124"/>
      <c r="C426" s="8" t="s">
        <v>12</v>
      </c>
    </row>
    <row r="427" spans="1:3" ht="13.5" thickTop="1">
      <c r="A427" s="125" t="s">
        <v>192</v>
      </c>
      <c r="B427" s="55" t="s">
        <v>186</v>
      </c>
      <c r="C427" s="11">
        <f>COUNTIF(Source!BL:BL,"1")/$C$432</f>
        <v>0.5</v>
      </c>
    </row>
    <row r="428" spans="1:3">
      <c r="A428" s="126"/>
      <c r="B428" s="9" t="s">
        <v>187</v>
      </c>
      <c r="C428" s="12">
        <f>COUNTIF(Source!BL:BL,"2")/$C$432</f>
        <v>0.5</v>
      </c>
    </row>
    <row r="429" spans="1:3">
      <c r="A429" s="126"/>
      <c r="B429" s="9" t="s">
        <v>188</v>
      </c>
      <c r="C429" s="12">
        <f>COUNTIF(Source!BL:BL,"3")/$C$432</f>
        <v>0</v>
      </c>
    </row>
    <row r="430" spans="1:3">
      <c r="A430" s="126"/>
      <c r="B430" s="9" t="s">
        <v>189</v>
      </c>
      <c r="C430" s="12">
        <f>COUNTIF(Source!BL:BL,"4")/$C$432</f>
        <v>0</v>
      </c>
    </row>
    <row r="431" spans="1:3">
      <c r="A431" s="126"/>
      <c r="B431" s="9" t="s">
        <v>190</v>
      </c>
      <c r="C431" s="12">
        <f>COUNTIF(Source!BL:BL,"5")/$C$432</f>
        <v>0</v>
      </c>
    </row>
    <row r="432" spans="1:3">
      <c r="A432" s="126" t="s">
        <v>8</v>
      </c>
      <c r="B432" s="9" t="s">
        <v>9</v>
      </c>
      <c r="C432" s="6">
        <f>(COUNTIF(Source!BL:BL,"1")+COUNTIF(Source!BL:BL,"2")+COUNTIF(Source!BL:BL,"3")+COUNTIF(Source!BL:BL,"4")+COUNTIF(Source!BL:BL,"5"))</f>
        <v>2</v>
      </c>
    </row>
    <row r="433" spans="1:3" ht="13.5" thickBot="1">
      <c r="A433" s="127"/>
      <c r="B433" s="10" t="s">
        <v>10</v>
      </c>
      <c r="C433" s="13">
        <f>(COUNTIF(Source!BL:BL,"1")+COUNTIF(Source!BL:BL,"2")+COUNTIF(Source!BL:BL,"3")+COUNTIF(Source!BL:BL,"4")+COUNTIF(Source!BL:BL,"5"))</f>
        <v>2</v>
      </c>
    </row>
    <row r="434" spans="1:3" ht="13.5" thickTop="1"/>
    <row r="436" spans="1:3" ht="13.5" thickBot="1">
      <c r="A436" s="53" t="s">
        <v>193</v>
      </c>
    </row>
    <row r="437" spans="1:3" ht="13.5" thickTop="1">
      <c r="A437" s="119"/>
      <c r="B437" s="120"/>
      <c r="C437" s="7" t="s">
        <v>3</v>
      </c>
    </row>
    <row r="438" spans="1:3">
      <c r="A438" s="121"/>
      <c r="B438" s="122"/>
      <c r="C438" s="14" t="s">
        <v>4</v>
      </c>
    </row>
    <row r="439" spans="1:3" ht="13.5" thickBot="1">
      <c r="A439" s="123"/>
      <c r="B439" s="124"/>
      <c r="C439" s="8" t="s">
        <v>12</v>
      </c>
    </row>
    <row r="440" spans="1:3" ht="13.5" thickTop="1">
      <c r="A440" s="125" t="s">
        <v>193</v>
      </c>
      <c r="B440" s="55" t="s">
        <v>186</v>
      </c>
      <c r="C440" s="11">
        <f>COUNTIF(Source!BM:BM,"1")/$C$445</f>
        <v>0</v>
      </c>
    </row>
    <row r="441" spans="1:3">
      <c r="A441" s="126"/>
      <c r="B441" s="9" t="s">
        <v>187</v>
      </c>
      <c r="C441" s="12">
        <f>COUNTIF(Source!BM:BM,"2")/$C$445</f>
        <v>1</v>
      </c>
    </row>
    <row r="442" spans="1:3">
      <c r="A442" s="126"/>
      <c r="B442" s="9" t="s">
        <v>188</v>
      </c>
      <c r="C442" s="12">
        <f>COUNTIF(Source!BM:BM,"3")/$C$445</f>
        <v>0</v>
      </c>
    </row>
    <row r="443" spans="1:3">
      <c r="A443" s="126"/>
      <c r="B443" s="9" t="s">
        <v>189</v>
      </c>
      <c r="C443" s="12">
        <f>COUNTIF(Source!BM:BM,"4")/$C$445</f>
        <v>0</v>
      </c>
    </row>
    <row r="444" spans="1:3">
      <c r="A444" s="126"/>
      <c r="B444" s="9" t="s">
        <v>190</v>
      </c>
      <c r="C444" s="12">
        <f>COUNTIF(Source!BM:BM,"5")/$C$445</f>
        <v>0</v>
      </c>
    </row>
    <row r="445" spans="1:3">
      <c r="A445" s="126" t="s">
        <v>8</v>
      </c>
      <c r="B445" s="9" t="s">
        <v>9</v>
      </c>
      <c r="C445" s="6">
        <f>(COUNTIF(Source!BM:BM,"1")+COUNTIF(Source!BM:BM,"2")+COUNTIF(Source!BM:BM,"3")+COUNTIF(Source!BM:BM,"4")+COUNTIF(Source!BM:BM,"5"))</f>
        <v>2</v>
      </c>
    </row>
    <row r="446" spans="1:3" ht="13.5" thickBot="1">
      <c r="A446" s="127"/>
      <c r="B446" s="10" t="s">
        <v>10</v>
      </c>
      <c r="C446" s="13">
        <f>(COUNTIF(Source!BM:BM,"1")+COUNTIF(Source!BM:BM,"2")+COUNTIF(Source!BM:BM,"3")+COUNTIF(Source!BM:BM,"4")+COUNTIF(Source!BM:BM,"5"))</f>
        <v>2</v>
      </c>
    </row>
    <row r="447" spans="1:3" ht="13.5" thickTop="1"/>
    <row r="449" spans="1:3" ht="13.5" thickBot="1">
      <c r="A449" s="53" t="s">
        <v>194</v>
      </c>
    </row>
    <row r="450" spans="1:3" ht="13.5" thickTop="1">
      <c r="A450" s="119"/>
      <c r="B450" s="120"/>
      <c r="C450" s="7" t="s">
        <v>3</v>
      </c>
    </row>
    <row r="451" spans="1:3">
      <c r="A451" s="121"/>
      <c r="B451" s="122"/>
      <c r="C451" s="14" t="s">
        <v>4</v>
      </c>
    </row>
    <row r="452" spans="1:3" ht="13.5" thickBot="1">
      <c r="A452" s="123"/>
      <c r="B452" s="124"/>
      <c r="C452" s="8" t="s">
        <v>12</v>
      </c>
    </row>
    <row r="453" spans="1:3" ht="13.5" thickTop="1">
      <c r="A453" s="125" t="s">
        <v>194</v>
      </c>
      <c r="B453" s="55" t="s">
        <v>186</v>
      </c>
      <c r="C453" s="11">
        <f>(COUNTIF(Source!BN:BN,"1")+COUNTIF(Source!BO:BO,"1"))/$C$458</f>
        <v>0.16666666666666666</v>
      </c>
    </row>
    <row r="454" spans="1:3">
      <c r="A454" s="126"/>
      <c r="B454" s="9" t="s">
        <v>187</v>
      </c>
      <c r="C454" s="12">
        <f>(COUNTIF(Source!BN:BN,"2")+COUNTIF(Source!BO:BO,"2"))/$C$458</f>
        <v>0.66666666666666663</v>
      </c>
    </row>
    <row r="455" spans="1:3">
      <c r="A455" s="126"/>
      <c r="B455" s="9" t="s">
        <v>188</v>
      </c>
      <c r="C455" s="12">
        <f>(COUNTIF(Source!BN:BN,"3")+COUNTIF(Source!BO:BO,"3"))/$C$458</f>
        <v>0</v>
      </c>
    </row>
    <row r="456" spans="1:3">
      <c r="A456" s="126"/>
      <c r="B456" s="9" t="s">
        <v>189</v>
      </c>
      <c r="C456" s="12">
        <f>(COUNTIF(Source!BN:BN,"4")+COUNTIF(Source!BO:BO,"4"))/$C$458</f>
        <v>0</v>
      </c>
    </row>
    <row r="457" spans="1:3">
      <c r="A457" s="126"/>
      <c r="B457" s="9" t="s">
        <v>190</v>
      </c>
      <c r="C457" s="12">
        <f>(COUNTIF(Source!BN:BN,"5")+COUNTIF(Source!BO:BO,"5"))/$C$458</f>
        <v>0.16666666666666666</v>
      </c>
    </row>
    <row r="458" spans="1:3">
      <c r="A458" s="126" t="s">
        <v>8</v>
      </c>
      <c r="B458" s="9" t="s">
        <v>9</v>
      </c>
      <c r="C458" s="6">
        <f>(COUNTIF(Source!BN:BN,"1")+COUNTIF(Source!BN:BN,"2")+COUNTIF(Source!BN:BN,"3")+COUNTIF(Source!BN:BN,"4")+COUNTIF(Source!BN:BN,"5") + COUNTIF(Source!BO:BO,"1")+COUNTIF(Source!BO:BO,"2")+COUNTIF(Source!BO:BO,"3")+COUNTIF(Source!BO:BO,"4")+COUNTIF(Source!BO:BO,"5"))</f>
        <v>6</v>
      </c>
    </row>
    <row r="459" spans="1:3" ht="13.5" thickBot="1">
      <c r="A459" s="127"/>
      <c r="B459" s="10" t="s">
        <v>10</v>
      </c>
      <c r="C459" s="13">
        <f>(COUNTIF(Source!BN:BN,"1")+COUNTIF(Source!BN:BN,"2")+COUNTIF(Source!BN:BN,"3")+COUNTIF(Source!BN:BN,"4")+COUNTIF(Source!BN:BN,"5") + COUNTIF(Source!BO:BO,"1")+COUNTIF(Source!BO:BO,"2")+COUNTIF(Source!BO:BO,"3")+COUNTIF(Source!BO:BO,"4")+COUNTIF(Source!BO:BO,"5"))</f>
        <v>6</v>
      </c>
    </row>
    <row r="460" spans="1:3" ht="13.5" thickTop="1"/>
    <row r="462" spans="1:3" ht="13.5" thickBot="1">
      <c r="A462" s="53" t="s">
        <v>195</v>
      </c>
    </row>
    <row r="463" spans="1:3" ht="13.5" thickTop="1">
      <c r="A463" s="119"/>
      <c r="B463" s="120"/>
      <c r="C463" s="7" t="s">
        <v>3</v>
      </c>
    </row>
    <row r="464" spans="1:3">
      <c r="A464" s="121"/>
      <c r="B464" s="122"/>
      <c r="C464" s="14" t="s">
        <v>4</v>
      </c>
    </row>
    <row r="465" spans="1:3" ht="13.5" thickBot="1">
      <c r="A465" s="123"/>
      <c r="B465" s="124"/>
      <c r="C465" s="8" t="s">
        <v>12</v>
      </c>
    </row>
    <row r="466" spans="1:3" ht="13.5" thickTop="1">
      <c r="A466" s="125" t="s">
        <v>195</v>
      </c>
      <c r="B466" s="55" t="s">
        <v>186</v>
      </c>
      <c r="C466" s="11" t="e">
        <f>(COUNTIF(Source!BP:BP,"1")+COUNTIF(Source!BQ:BQ,"1"))/$C$471</f>
        <v>#DIV/0!</v>
      </c>
    </row>
    <row r="467" spans="1:3">
      <c r="A467" s="126"/>
      <c r="B467" s="9" t="s">
        <v>187</v>
      </c>
      <c r="C467" s="12" t="e">
        <f>(COUNTIF(Source!BP:BP,"2")+COUNTIF(Source!BQ:BQ,"2"))/$C$471</f>
        <v>#DIV/0!</v>
      </c>
    </row>
    <row r="468" spans="1:3">
      <c r="A468" s="126"/>
      <c r="B468" s="9" t="s">
        <v>188</v>
      </c>
      <c r="C468" s="12" t="e">
        <f>(COUNTIF(Source!BP:BP,"3")+COUNTIF(Source!BQ:BQ,"3"))/$C$471</f>
        <v>#DIV/0!</v>
      </c>
    </row>
    <row r="469" spans="1:3">
      <c r="A469" s="126"/>
      <c r="B469" s="9" t="s">
        <v>189</v>
      </c>
      <c r="C469" s="12" t="e">
        <f>(COUNTIF(Source!BP:BP,"4")+COUNTIF(Source!BQ:BQ,"4"))/$C$471</f>
        <v>#DIV/0!</v>
      </c>
    </row>
    <row r="470" spans="1:3">
      <c r="A470" s="126"/>
      <c r="B470" s="9" t="s">
        <v>190</v>
      </c>
      <c r="C470" s="12" t="e">
        <f>(COUNTIF(Source!BP:BP,"5")+COUNTIF(Source!BQ:BQ,"5"))/$C$471</f>
        <v>#DIV/0!</v>
      </c>
    </row>
    <row r="471" spans="1:3">
      <c r="A471" s="126" t="s">
        <v>8</v>
      </c>
      <c r="B471" s="9" t="s">
        <v>9</v>
      </c>
      <c r="C471" s="6">
        <f>(COUNTIF(Source!BP:BP,"1")+COUNTIF(Source!BP:BP,"2")+COUNTIF(Source!BP:BP,"3")+COUNTIF(Source!BP:BP,"4")+COUNTIF(Source!BP:BP,"5") + COUNTIF(Source!BQ:BQ,"1")+COUNTIF(Source!BQ:BQ,"2")+COUNTIF(Source!BQ:BQ,"3")+COUNTIF(Source!BQ:BQ,"4")+COUNTIF(Source!BQ:BQ,"5"))</f>
        <v>0</v>
      </c>
    </row>
    <row r="472" spans="1:3" ht="13.5" thickBot="1">
      <c r="A472" s="127"/>
      <c r="B472" s="10" t="s">
        <v>10</v>
      </c>
      <c r="C472" s="13">
        <f>(COUNTIF(Source!BP:BP,"1")+COUNTIF(Source!BP:BP,"2")+COUNTIF(Source!BP:BP,"3")+COUNTIF(Source!BP:BP,"4")+COUNTIF(Source!BP:BP,"5") + COUNTIF(Source!BQ:BQ,"1")+COUNTIF(Source!BQ:BQ,"2")+COUNTIF(Source!BQ:BQ,"3")+COUNTIF(Source!BQ:BQ,"4")+COUNTIF(Source!BQ:BQ,"5"))</f>
        <v>0</v>
      </c>
    </row>
    <row r="473" spans="1:3" ht="13.5" thickTop="1"/>
    <row r="475" spans="1:3" ht="13.5" thickBot="1">
      <c r="A475" s="53" t="s">
        <v>196</v>
      </c>
    </row>
    <row r="476" spans="1:3" ht="13.5" thickTop="1">
      <c r="A476" s="119"/>
      <c r="B476" s="120"/>
      <c r="C476" s="7" t="s">
        <v>3</v>
      </c>
    </row>
    <row r="477" spans="1:3">
      <c r="A477" s="121"/>
      <c r="B477" s="122"/>
      <c r="C477" s="14" t="s">
        <v>4</v>
      </c>
    </row>
    <row r="478" spans="1:3" ht="13.5" thickBot="1">
      <c r="A478" s="123"/>
      <c r="B478" s="124"/>
      <c r="C478" s="8" t="s">
        <v>12</v>
      </c>
    </row>
    <row r="479" spans="1:3" ht="13.5" thickTop="1">
      <c r="A479" s="125" t="s">
        <v>196</v>
      </c>
      <c r="B479" s="55" t="s">
        <v>100</v>
      </c>
      <c r="C479" s="11">
        <v>0.57901234567901239</v>
      </c>
    </row>
    <row r="480" spans="1:3">
      <c r="A480" s="126"/>
      <c r="B480" s="9" t="s">
        <v>101</v>
      </c>
      <c r="C480" s="12">
        <v>0.27160493827160492</v>
      </c>
    </row>
    <row r="481" spans="1:3">
      <c r="A481" s="126"/>
      <c r="B481" s="9" t="s">
        <v>102</v>
      </c>
      <c r="C481" s="12">
        <v>9.3827160493827166E-2</v>
      </c>
    </row>
    <row r="482" spans="1:3">
      <c r="A482" s="126"/>
      <c r="B482" s="9" t="s">
        <v>103</v>
      </c>
      <c r="C482" s="15">
        <v>9.876543209876543E-3</v>
      </c>
    </row>
    <row r="483" spans="1:3">
      <c r="A483" s="126"/>
      <c r="B483" s="9" t="s">
        <v>104</v>
      </c>
      <c r="C483" s="15">
        <v>4.9382716049382715E-3</v>
      </c>
    </row>
    <row r="484" spans="1:3">
      <c r="A484" s="126"/>
      <c r="B484" s="9" t="s">
        <v>88</v>
      </c>
      <c r="C484" s="15">
        <v>8.6419753086419745E-3</v>
      </c>
    </row>
    <row r="485" spans="1:3">
      <c r="A485" s="126"/>
      <c r="B485" s="17" t="s">
        <v>197</v>
      </c>
      <c r="C485" s="12">
        <v>3.2098765432098768E-2</v>
      </c>
    </row>
    <row r="486" spans="1:3">
      <c r="A486" s="126" t="s">
        <v>8</v>
      </c>
      <c r="B486" s="9" t="s">
        <v>9</v>
      </c>
      <c r="C486" s="6">
        <f>SUBTOTAL(103,Source!D:D)-1</f>
        <v>80</v>
      </c>
    </row>
    <row r="487" spans="1:3" ht="13.5" thickBot="1">
      <c r="A487" s="127"/>
      <c r="B487" s="10" t="s">
        <v>10</v>
      </c>
      <c r="C487" s="13">
        <f>SUBTOTAL(103,Source!D:D)-1</f>
        <v>80</v>
      </c>
    </row>
    <row r="488" spans="1:3" ht="13.5" thickTop="1"/>
    <row r="490" spans="1:3" ht="13.5" thickBot="1">
      <c r="A490" s="53" t="s">
        <v>578</v>
      </c>
    </row>
    <row r="491" spans="1:3" ht="13.5" thickTop="1">
      <c r="A491" s="119"/>
      <c r="B491" s="120"/>
      <c r="C491" s="7" t="s">
        <v>3</v>
      </c>
    </row>
    <row r="492" spans="1:3">
      <c r="A492" s="121"/>
      <c r="B492" s="122"/>
      <c r="C492" s="14" t="s">
        <v>4</v>
      </c>
    </row>
    <row r="493" spans="1:3" ht="13.5" thickBot="1">
      <c r="A493" s="123"/>
      <c r="B493" s="124"/>
      <c r="C493" s="8" t="s">
        <v>12</v>
      </c>
    </row>
    <row r="494" spans="1:3" ht="13.5" thickTop="1">
      <c r="A494" s="54" t="s">
        <v>100</v>
      </c>
      <c r="B494" s="55"/>
      <c r="C494" s="11">
        <v>0.96296296296296291</v>
      </c>
    </row>
    <row r="495" spans="1:3">
      <c r="A495" s="1" t="s">
        <v>198</v>
      </c>
      <c r="B495" s="9"/>
      <c r="C495" s="12">
        <v>0.81728395061728387</v>
      </c>
    </row>
    <row r="496" spans="1:3">
      <c r="A496" s="1" t="s">
        <v>199</v>
      </c>
      <c r="B496" s="9"/>
      <c r="C496" s="12">
        <v>0.49012345679012348</v>
      </c>
    </row>
    <row r="497" spans="1:3">
      <c r="A497" s="1" t="s">
        <v>200</v>
      </c>
      <c r="B497" s="9"/>
      <c r="C497" s="12">
        <v>0.10617283950617283</v>
      </c>
    </row>
    <row r="498" spans="1:3">
      <c r="A498" s="1" t="s">
        <v>201</v>
      </c>
      <c r="B498" s="9"/>
      <c r="C498" s="12">
        <v>7.407407407407407E-2</v>
      </c>
    </row>
    <row r="499" spans="1:3">
      <c r="A499" s="1" t="s">
        <v>37</v>
      </c>
      <c r="B499" s="9"/>
      <c r="C499" s="12">
        <v>3.2098765432098768E-2</v>
      </c>
    </row>
    <row r="500" spans="1:3">
      <c r="A500" s="126" t="s">
        <v>8</v>
      </c>
      <c r="B500" s="9" t="s">
        <v>9</v>
      </c>
      <c r="C500" s="6">
        <f>SUBTOTAL(103,Source!D:D)-1</f>
        <v>80</v>
      </c>
    </row>
    <row r="501" spans="1:3" ht="13.5" thickBot="1">
      <c r="A501" s="127"/>
      <c r="B501" s="10" t="s">
        <v>10</v>
      </c>
      <c r="C501" s="13">
        <f>SUBTOTAL(103,Source!D:D)-1</f>
        <v>80</v>
      </c>
    </row>
    <row r="502" spans="1:3" ht="13.5" thickTop="1"/>
    <row r="504" spans="1:3" ht="13.5" thickBot="1">
      <c r="A504" s="53" t="s">
        <v>579</v>
      </c>
    </row>
    <row r="505" spans="1:3" ht="13.5" thickTop="1">
      <c r="A505" s="119"/>
      <c r="B505" s="120"/>
      <c r="C505" s="7" t="s">
        <v>3</v>
      </c>
    </row>
    <row r="506" spans="1:3">
      <c r="A506" s="121"/>
      <c r="B506" s="122"/>
      <c r="C506" s="14" t="s">
        <v>4</v>
      </c>
    </row>
    <row r="507" spans="1:3" ht="13.5" thickBot="1">
      <c r="A507" s="123"/>
      <c r="B507" s="124"/>
      <c r="C507" s="8" t="s">
        <v>12</v>
      </c>
    </row>
    <row r="508" spans="1:3" ht="13.5" thickTop="1">
      <c r="A508" s="54" t="s">
        <v>100</v>
      </c>
      <c r="B508" s="55"/>
      <c r="C508" s="11">
        <v>0.99629629629629635</v>
      </c>
    </row>
    <row r="509" spans="1:3">
      <c r="A509" s="1" t="s">
        <v>198</v>
      </c>
      <c r="B509" s="9"/>
      <c r="C509" s="12">
        <v>0.9580246913580247</v>
      </c>
    </row>
    <row r="510" spans="1:3">
      <c r="A510" s="1" t="s">
        <v>199</v>
      </c>
      <c r="B510" s="9"/>
      <c r="C510" s="12">
        <v>0.85679012345679018</v>
      </c>
    </row>
    <row r="511" spans="1:3">
      <c r="A511" s="1" t="s">
        <v>200</v>
      </c>
      <c r="B511" s="9"/>
      <c r="C511" s="12">
        <v>0.42222222222222222</v>
      </c>
    </row>
    <row r="512" spans="1:3">
      <c r="A512" s="1" t="s">
        <v>201</v>
      </c>
      <c r="B512" s="9"/>
      <c r="C512" s="12">
        <v>0.36049382716049377</v>
      </c>
    </row>
    <row r="513" spans="1:3">
      <c r="A513" s="1" t="s">
        <v>37</v>
      </c>
      <c r="B513" s="9"/>
      <c r="C513" s="12">
        <v>0.1037037037037037</v>
      </c>
    </row>
    <row r="514" spans="1:3">
      <c r="A514" s="126" t="s">
        <v>8</v>
      </c>
      <c r="B514" s="9" t="s">
        <v>9</v>
      </c>
      <c r="C514" s="6">
        <f>SUBTOTAL(103,Source!D:D)-1</f>
        <v>80</v>
      </c>
    </row>
    <row r="515" spans="1:3" ht="13.5" thickBot="1">
      <c r="A515" s="127"/>
      <c r="B515" s="10" t="s">
        <v>10</v>
      </c>
      <c r="C515" s="13">
        <f>SUBTOTAL(103,Source!D:D)-1</f>
        <v>80</v>
      </c>
    </row>
    <row r="516" spans="1:3" ht="13.5" thickTop="1"/>
    <row r="518" spans="1:3" ht="13.5" thickBot="1">
      <c r="A518" s="53" t="s">
        <v>580</v>
      </c>
    </row>
    <row r="519" spans="1:3" ht="13.5" thickTop="1">
      <c r="A519" s="119"/>
      <c r="B519" s="120"/>
      <c r="C519" s="7" t="s">
        <v>3</v>
      </c>
    </row>
    <row r="520" spans="1:3">
      <c r="A520" s="121"/>
      <c r="B520" s="122"/>
      <c r="C520" s="14" t="s">
        <v>4</v>
      </c>
    </row>
    <row r="521" spans="1:3" ht="13.5" thickBot="1">
      <c r="A521" s="123"/>
      <c r="B521" s="124"/>
      <c r="C521" s="8" t="s">
        <v>12</v>
      </c>
    </row>
    <row r="522" spans="1:3" ht="13.5" thickTop="1">
      <c r="A522" s="54" t="s">
        <v>100</v>
      </c>
      <c r="B522" s="55"/>
      <c r="C522" s="11">
        <v>0.76049382716049374</v>
      </c>
    </row>
    <row r="523" spans="1:3">
      <c r="A523" s="1" t="s">
        <v>198</v>
      </c>
      <c r="B523" s="9"/>
      <c r="C523" s="12">
        <v>0.16049382716049382</v>
      </c>
    </row>
    <row r="524" spans="1:3">
      <c r="A524" s="1" t="s">
        <v>199</v>
      </c>
      <c r="B524" s="9"/>
      <c r="C524" s="12">
        <v>0.15802469135802469</v>
      </c>
    </row>
    <row r="525" spans="1:3">
      <c r="A525" s="1" t="s">
        <v>200</v>
      </c>
      <c r="B525" s="9"/>
      <c r="C525" s="15">
        <v>9.876543209876543E-3</v>
      </c>
    </row>
    <row r="526" spans="1:3">
      <c r="A526" s="1" t="s">
        <v>201</v>
      </c>
      <c r="B526" s="9"/>
      <c r="C526" s="15">
        <v>6.1728395061728392E-3</v>
      </c>
    </row>
    <row r="527" spans="1:3">
      <c r="A527" s="1" t="s">
        <v>37</v>
      </c>
      <c r="B527" s="9"/>
      <c r="C527" s="12">
        <v>2.3456790123456792E-2</v>
      </c>
    </row>
    <row r="528" spans="1:3">
      <c r="A528" s="126" t="s">
        <v>8</v>
      </c>
      <c r="B528" s="9" t="s">
        <v>9</v>
      </c>
      <c r="C528" s="6">
        <f>SUBTOTAL(103,Source!D:D)-1</f>
        <v>80</v>
      </c>
    </row>
    <row r="529" spans="1:3" ht="13.5" thickBot="1">
      <c r="A529" s="127"/>
      <c r="B529" s="10" t="s">
        <v>10</v>
      </c>
      <c r="C529" s="13">
        <f>SUBTOTAL(103,Source!D:D)-1</f>
        <v>80</v>
      </c>
    </row>
    <row r="530" spans="1:3" ht="13.5" thickTop="1"/>
    <row r="532" spans="1:3" ht="13.5" thickBot="1">
      <c r="A532" s="53" t="s">
        <v>581</v>
      </c>
    </row>
    <row r="533" spans="1:3" ht="13.5" thickTop="1">
      <c r="A533" s="119"/>
      <c r="B533" s="120"/>
      <c r="C533" s="7" t="s">
        <v>3</v>
      </c>
    </row>
    <row r="534" spans="1:3">
      <c r="A534" s="121"/>
      <c r="B534" s="122"/>
      <c r="C534" s="14" t="s">
        <v>4</v>
      </c>
    </row>
    <row r="535" spans="1:3" ht="13.5" thickBot="1">
      <c r="A535" s="123"/>
      <c r="B535" s="124"/>
      <c r="C535" s="8" t="s">
        <v>12</v>
      </c>
    </row>
    <row r="536" spans="1:3" ht="13.5" thickTop="1">
      <c r="A536" s="54" t="s">
        <v>100</v>
      </c>
      <c r="B536" s="55"/>
      <c r="C536" s="11">
        <v>0.28641975308641976</v>
      </c>
    </row>
    <row r="537" spans="1:3">
      <c r="A537" s="1" t="s">
        <v>198</v>
      </c>
      <c r="B537" s="9"/>
      <c r="C537" s="12">
        <v>0.27901234567901234</v>
      </c>
    </row>
    <row r="538" spans="1:3">
      <c r="A538" s="1" t="s">
        <v>199</v>
      </c>
      <c r="B538" s="9"/>
      <c r="C538" s="12">
        <v>0.17901234567901234</v>
      </c>
    </row>
    <row r="539" spans="1:3">
      <c r="A539" s="1" t="s">
        <v>200</v>
      </c>
      <c r="B539" s="9"/>
      <c r="C539" s="12">
        <v>3.8271604938271607E-2</v>
      </c>
    </row>
    <row r="540" spans="1:3">
      <c r="A540" s="1" t="s">
        <v>201</v>
      </c>
      <c r="B540" s="9"/>
      <c r="C540" s="12">
        <v>2.8395061728395062E-2</v>
      </c>
    </row>
    <row r="541" spans="1:3">
      <c r="A541" s="1" t="s">
        <v>37</v>
      </c>
      <c r="B541" s="9"/>
      <c r="C541" s="12">
        <v>2.4691358024691357E-2</v>
      </c>
    </row>
    <row r="542" spans="1:3">
      <c r="A542" s="1" t="s">
        <v>202</v>
      </c>
      <c r="B542" s="9"/>
      <c r="C542" s="12">
        <v>0.38395061728395063</v>
      </c>
    </row>
    <row r="543" spans="1:3">
      <c r="A543" s="126" t="s">
        <v>8</v>
      </c>
      <c r="B543" s="9" t="s">
        <v>9</v>
      </c>
      <c r="C543" s="6">
        <f>SUBTOTAL(103,Source!D:D)-1</f>
        <v>80</v>
      </c>
    </row>
    <row r="544" spans="1:3" ht="13.5" thickBot="1">
      <c r="A544" s="127"/>
      <c r="B544" s="10" t="s">
        <v>10</v>
      </c>
      <c r="C544" s="13">
        <f>SUBTOTAL(103,Source!D:D)-1</f>
        <v>80</v>
      </c>
    </row>
    <row r="545" spans="1:3" ht="13.5" thickTop="1"/>
    <row r="547" spans="1:3" ht="13.5" thickBot="1">
      <c r="A547" s="53" t="s">
        <v>582</v>
      </c>
    </row>
    <row r="548" spans="1:3" ht="13.5" thickTop="1">
      <c r="A548" s="119"/>
      <c r="B548" s="120"/>
      <c r="C548" s="7" t="s">
        <v>3</v>
      </c>
    </row>
    <row r="549" spans="1:3">
      <c r="A549" s="121"/>
      <c r="B549" s="122"/>
      <c r="C549" s="14" t="s">
        <v>4</v>
      </c>
    </row>
    <row r="550" spans="1:3" ht="13.5" thickBot="1">
      <c r="A550" s="123"/>
      <c r="B550" s="124"/>
      <c r="C550" s="8" t="s">
        <v>12</v>
      </c>
    </row>
    <row r="551" spans="1:3" ht="13.5" thickTop="1">
      <c r="A551" s="54" t="s">
        <v>100</v>
      </c>
      <c r="B551" s="55"/>
      <c r="C551" s="11">
        <v>0.86419753086419748</v>
      </c>
    </row>
    <row r="552" spans="1:3">
      <c r="A552" s="1" t="s">
        <v>198</v>
      </c>
      <c r="B552" s="9"/>
      <c r="C552" s="12">
        <v>0.41111111111111115</v>
      </c>
    </row>
    <row r="553" spans="1:3">
      <c r="A553" s="1" t="s">
        <v>199</v>
      </c>
      <c r="B553" s="9"/>
      <c r="C553" s="12">
        <v>0.30864197530864196</v>
      </c>
    </row>
    <row r="554" spans="1:3">
      <c r="A554" s="1" t="s">
        <v>200</v>
      </c>
      <c r="B554" s="9"/>
      <c r="C554" s="12">
        <v>4.4444444444444446E-2</v>
      </c>
    </row>
    <row r="555" spans="1:3">
      <c r="A555" s="1" t="s">
        <v>201</v>
      </c>
      <c r="B555" s="9"/>
      <c r="C555" s="12">
        <v>3.4567901234567898E-2</v>
      </c>
    </row>
    <row r="556" spans="1:3">
      <c r="A556" s="1" t="s">
        <v>37</v>
      </c>
      <c r="B556" s="9"/>
      <c r="C556" s="12">
        <v>4.5679012345679011E-2</v>
      </c>
    </row>
    <row r="557" spans="1:3">
      <c r="A557" s="126" t="s">
        <v>8</v>
      </c>
      <c r="B557" s="9" t="s">
        <v>9</v>
      </c>
      <c r="C557" s="6">
        <f>SUBTOTAL(103,Source!D:D)-1</f>
        <v>80</v>
      </c>
    </row>
    <row r="558" spans="1:3" ht="13.5" thickBot="1">
      <c r="A558" s="127"/>
      <c r="B558" s="10" t="s">
        <v>10</v>
      </c>
      <c r="C558" s="13">
        <f>SUBTOTAL(103,Source!D:D)-1</f>
        <v>80</v>
      </c>
    </row>
    <row r="559" spans="1:3" ht="13.5" thickTop="1"/>
    <row r="561" spans="1:3" ht="13.5" thickBot="1">
      <c r="A561" s="53" t="s">
        <v>583</v>
      </c>
    </row>
    <row r="562" spans="1:3" ht="13.5" thickTop="1">
      <c r="A562" s="119"/>
      <c r="B562" s="120"/>
      <c r="C562" s="7" t="s">
        <v>3</v>
      </c>
    </row>
    <row r="563" spans="1:3">
      <c r="A563" s="121"/>
      <c r="B563" s="122"/>
      <c r="C563" s="14" t="s">
        <v>4</v>
      </c>
    </row>
    <row r="564" spans="1:3" ht="13.5" thickBot="1">
      <c r="A564" s="123"/>
      <c r="B564" s="124"/>
      <c r="C564" s="8" t="s">
        <v>12</v>
      </c>
    </row>
    <row r="565" spans="1:3" ht="13.5" thickTop="1">
      <c r="A565" s="54" t="s">
        <v>100</v>
      </c>
      <c r="B565" s="55"/>
      <c r="C565" s="11">
        <v>0.77777777777777768</v>
      </c>
    </row>
    <row r="566" spans="1:3">
      <c r="A566" s="1" t="s">
        <v>198</v>
      </c>
      <c r="B566" s="9"/>
      <c r="C566" s="12">
        <v>0.18024691358024689</v>
      </c>
    </row>
    <row r="567" spans="1:3">
      <c r="A567" s="1" t="s">
        <v>199</v>
      </c>
      <c r="B567" s="9"/>
      <c r="C567" s="12">
        <v>0.17530864197530863</v>
      </c>
    </row>
    <row r="568" spans="1:3">
      <c r="A568" s="1" t="s">
        <v>200</v>
      </c>
      <c r="B568" s="9"/>
      <c r="C568" s="12">
        <v>1.8518518518518517E-2</v>
      </c>
    </row>
    <row r="569" spans="1:3">
      <c r="A569" s="1" t="s">
        <v>201</v>
      </c>
      <c r="B569" s="9"/>
      <c r="C569" s="15">
        <v>9.876543209876543E-3</v>
      </c>
    </row>
    <row r="570" spans="1:3">
      <c r="A570" s="1" t="s">
        <v>37</v>
      </c>
      <c r="B570" s="9"/>
      <c r="C570" s="12">
        <v>2.9629629629629627E-2</v>
      </c>
    </row>
    <row r="571" spans="1:3">
      <c r="A571" s="126" t="s">
        <v>8</v>
      </c>
      <c r="B571" s="9" t="s">
        <v>9</v>
      </c>
      <c r="C571" s="6">
        <f>SUBTOTAL(103,Source!D:D)-1</f>
        <v>80</v>
      </c>
    </row>
    <row r="572" spans="1:3" ht="13.5" thickBot="1">
      <c r="A572" s="127"/>
      <c r="B572" s="10" t="s">
        <v>10</v>
      </c>
      <c r="C572" s="13">
        <f>SUBTOTAL(103,Source!D:D)-1</f>
        <v>80</v>
      </c>
    </row>
    <row r="573" spans="1:3" ht="13.5" thickTop="1"/>
    <row r="575" spans="1:3" ht="13.5" thickBot="1">
      <c r="A575" s="53" t="s">
        <v>203</v>
      </c>
    </row>
    <row r="576" spans="1:3" ht="13.5" thickTop="1">
      <c r="A576" s="119"/>
      <c r="B576" s="120"/>
      <c r="C576" s="7" t="s">
        <v>3</v>
      </c>
    </row>
    <row r="577" spans="1:3">
      <c r="A577" s="121"/>
      <c r="B577" s="122"/>
      <c r="C577" s="14" t="s">
        <v>4</v>
      </c>
    </row>
    <row r="578" spans="1:3" ht="13.5" thickBot="1">
      <c r="A578" s="123"/>
      <c r="B578" s="124"/>
      <c r="C578" s="8" t="s">
        <v>12</v>
      </c>
    </row>
    <row r="579" spans="1:3" ht="13.5" thickTop="1">
      <c r="A579" s="125" t="s">
        <v>203</v>
      </c>
      <c r="B579" s="55" t="s">
        <v>100</v>
      </c>
      <c r="C579" s="11">
        <v>0.72839506172839508</v>
      </c>
    </row>
    <row r="580" spans="1:3">
      <c r="A580" s="126"/>
      <c r="B580" s="9" t="s">
        <v>101</v>
      </c>
      <c r="C580" s="12">
        <v>0.11728395061728396</v>
      </c>
    </row>
    <row r="581" spans="1:3">
      <c r="A581" s="126"/>
      <c r="B581" s="9" t="s">
        <v>102</v>
      </c>
      <c r="C581" s="12">
        <v>0.12345679012345678</v>
      </c>
    </row>
    <row r="582" spans="1:3">
      <c r="A582" s="126"/>
      <c r="B582" s="9" t="s">
        <v>103</v>
      </c>
      <c r="C582" s="15">
        <v>7.4074074074074068E-3</v>
      </c>
    </row>
    <row r="583" spans="1:3">
      <c r="A583" s="126"/>
      <c r="B583" s="9" t="s">
        <v>104</v>
      </c>
      <c r="C583" s="15">
        <v>6.1728395061728392E-3</v>
      </c>
    </row>
    <row r="584" spans="1:3">
      <c r="A584" s="126"/>
      <c r="B584" s="9" t="s">
        <v>88</v>
      </c>
      <c r="C584" s="12">
        <v>1.7283950617283949E-2</v>
      </c>
    </row>
    <row r="585" spans="1:3">
      <c r="A585" s="126" t="s">
        <v>8</v>
      </c>
      <c r="B585" s="9" t="s">
        <v>9</v>
      </c>
      <c r="C585" s="6">
        <f>SUBTOTAL(103,Source!D:D)-1</f>
        <v>80</v>
      </c>
    </row>
    <row r="586" spans="1:3" ht="13.5" thickBot="1">
      <c r="A586" s="127"/>
      <c r="B586" s="10" t="s">
        <v>10</v>
      </c>
      <c r="C586" s="13">
        <f>SUBTOTAL(103,Source!D:D)-1</f>
        <v>80</v>
      </c>
    </row>
    <row r="587" spans="1:3" ht="13.5" thickTop="1"/>
    <row r="589" spans="1:3" ht="13.5" thickBot="1">
      <c r="A589" s="53" t="s">
        <v>585</v>
      </c>
    </row>
    <row r="590" spans="1:3" ht="13.5" thickTop="1">
      <c r="A590" s="119"/>
      <c r="B590" s="120"/>
      <c r="C590" s="7" t="s">
        <v>3</v>
      </c>
    </row>
    <row r="591" spans="1:3">
      <c r="A591" s="121"/>
      <c r="B591" s="122"/>
      <c r="C591" s="14" t="s">
        <v>4</v>
      </c>
    </row>
    <row r="592" spans="1:3" ht="13.5" thickBot="1">
      <c r="A592" s="123"/>
      <c r="B592" s="124"/>
      <c r="C592" s="8" t="s">
        <v>12</v>
      </c>
    </row>
    <row r="593" spans="1:3" ht="13.5" thickTop="1">
      <c r="A593" s="54" t="s">
        <v>584</v>
      </c>
      <c r="B593" s="55"/>
      <c r="C593" s="11">
        <v>0.96790123456790123</v>
      </c>
    </row>
    <row r="594" spans="1:3">
      <c r="A594" s="1" t="s">
        <v>204</v>
      </c>
      <c r="B594" s="9"/>
      <c r="C594" s="12">
        <v>0.6962962962962963</v>
      </c>
    </row>
    <row r="595" spans="1:3">
      <c r="A595" s="1" t="s">
        <v>205</v>
      </c>
      <c r="B595" s="9"/>
      <c r="C595" s="12">
        <v>0.38518518518518519</v>
      </c>
    </row>
    <row r="596" spans="1:3">
      <c r="A596" s="1" t="s">
        <v>206</v>
      </c>
      <c r="B596" s="9"/>
      <c r="C596" s="12">
        <v>0.27160493827160492</v>
      </c>
    </row>
    <row r="597" spans="1:3">
      <c r="A597" s="1" t="s">
        <v>207</v>
      </c>
      <c r="B597" s="9"/>
      <c r="C597" s="12">
        <v>0.12592592592592594</v>
      </c>
    </row>
    <row r="598" spans="1:3">
      <c r="A598" s="1" t="s">
        <v>208</v>
      </c>
      <c r="B598" s="9"/>
      <c r="C598" s="12">
        <v>0.13703703703703704</v>
      </c>
    </row>
    <row r="599" spans="1:3">
      <c r="A599" s="126" t="s">
        <v>209</v>
      </c>
      <c r="B599" s="17" t="s">
        <v>210</v>
      </c>
      <c r="C599" s="12">
        <v>8.6419753086419748E-2</v>
      </c>
    </row>
    <row r="600" spans="1:3">
      <c r="A600" s="126"/>
      <c r="B600" s="17" t="s">
        <v>211</v>
      </c>
      <c r="C600" s="12">
        <v>0.91358024691358031</v>
      </c>
    </row>
    <row r="601" spans="1:3">
      <c r="A601" s="1" t="s">
        <v>212</v>
      </c>
      <c r="B601" s="9"/>
      <c r="C601" s="12">
        <v>0.10493827160493828</v>
      </c>
    </row>
    <row r="602" spans="1:3">
      <c r="A602" s="126" t="s">
        <v>8</v>
      </c>
      <c r="B602" s="9" t="s">
        <v>9</v>
      </c>
      <c r="C602" s="6">
        <f>SUBTOTAL(103,Source!D:D)-1</f>
        <v>80</v>
      </c>
    </row>
    <row r="603" spans="1:3" ht="13.5" thickBot="1">
      <c r="A603" s="127"/>
      <c r="B603" s="10" t="s">
        <v>10</v>
      </c>
      <c r="C603" s="13">
        <f>SUBTOTAL(103,Source!D:D)-1</f>
        <v>80</v>
      </c>
    </row>
    <row r="604" spans="1:3" ht="13.5" thickTop="1"/>
    <row r="606" spans="1:3" ht="13.5" thickBot="1">
      <c r="A606" s="53" t="s">
        <v>213</v>
      </c>
    </row>
    <row r="607" spans="1:3" ht="13.5" thickTop="1">
      <c r="A607" s="119"/>
      <c r="B607" s="120"/>
      <c r="C607" s="7" t="s">
        <v>3</v>
      </c>
    </row>
    <row r="608" spans="1:3">
      <c r="A608" s="121"/>
      <c r="B608" s="122"/>
      <c r="C608" s="14" t="s">
        <v>4</v>
      </c>
    </row>
    <row r="609" spans="1:3" ht="13.5" thickBot="1">
      <c r="A609" s="123"/>
      <c r="B609" s="124"/>
      <c r="C609" s="8" t="s">
        <v>12</v>
      </c>
    </row>
    <row r="610" spans="1:3" ht="13.5" thickTop="1">
      <c r="A610" s="125" t="s">
        <v>213</v>
      </c>
      <c r="B610" s="55" t="s">
        <v>214</v>
      </c>
      <c r="C610" s="11">
        <v>0.45859872611464964</v>
      </c>
    </row>
    <row r="611" spans="1:3">
      <c r="A611" s="126"/>
      <c r="B611" s="9" t="s">
        <v>215</v>
      </c>
      <c r="C611" s="12">
        <v>0.27006369426751592</v>
      </c>
    </row>
    <row r="612" spans="1:3">
      <c r="A612" s="126"/>
      <c r="B612" s="9" t="s">
        <v>216</v>
      </c>
      <c r="C612" s="12">
        <v>4.5859872611464965E-2</v>
      </c>
    </row>
    <row r="613" spans="1:3">
      <c r="A613" s="126"/>
      <c r="B613" s="9" t="s">
        <v>217</v>
      </c>
      <c r="C613" s="12">
        <v>0.20891719745222928</v>
      </c>
    </row>
    <row r="614" spans="1:3">
      <c r="A614" s="126"/>
      <c r="B614" s="9" t="s">
        <v>218</v>
      </c>
      <c r="C614" s="12">
        <v>1.6560509554140127E-2</v>
      </c>
    </row>
    <row r="615" spans="1:3">
      <c r="A615" s="126" t="s">
        <v>8</v>
      </c>
      <c r="B615" s="9" t="s">
        <v>9</v>
      </c>
      <c r="C615" s="6">
        <v>785</v>
      </c>
    </row>
    <row r="616" spans="1:3" ht="13.5" thickBot="1">
      <c r="A616" s="127"/>
      <c r="B616" s="10" t="s">
        <v>10</v>
      </c>
      <c r="C616" s="13">
        <v>785</v>
      </c>
    </row>
    <row r="617" spans="1:3" ht="13.5" thickTop="1"/>
    <row r="619" spans="1:3" ht="13.5" thickBot="1">
      <c r="A619" s="53" t="s">
        <v>219</v>
      </c>
    </row>
    <row r="620" spans="1:3" ht="13.5" thickTop="1">
      <c r="A620" s="119"/>
      <c r="B620" s="120"/>
      <c r="C620" s="7" t="s">
        <v>3</v>
      </c>
    </row>
    <row r="621" spans="1:3">
      <c r="A621" s="121"/>
      <c r="B621" s="122"/>
      <c r="C621" s="14" t="s">
        <v>4</v>
      </c>
    </row>
    <row r="622" spans="1:3" ht="13.5" thickBot="1">
      <c r="A622" s="123"/>
      <c r="B622" s="124"/>
      <c r="C622" s="8" t="s">
        <v>12</v>
      </c>
    </row>
    <row r="623" spans="1:3" ht="13.5" thickTop="1">
      <c r="A623" s="125" t="s">
        <v>219</v>
      </c>
      <c r="B623" s="55" t="s">
        <v>214</v>
      </c>
      <c r="C623" s="11">
        <v>0.34265734265734266</v>
      </c>
    </row>
    <row r="624" spans="1:3">
      <c r="A624" s="126"/>
      <c r="B624" s="9" t="s">
        <v>215</v>
      </c>
      <c r="C624" s="12">
        <v>0.23076923076923075</v>
      </c>
    </row>
    <row r="625" spans="1:3">
      <c r="A625" s="126"/>
      <c r="B625" s="9" t="s">
        <v>216</v>
      </c>
      <c r="C625" s="12">
        <v>4.8951048951048952E-2</v>
      </c>
    </row>
    <row r="626" spans="1:3">
      <c r="A626" s="126"/>
      <c r="B626" s="9" t="s">
        <v>217</v>
      </c>
      <c r="C626" s="12">
        <v>0.23776223776223776</v>
      </c>
    </row>
    <row r="627" spans="1:3">
      <c r="A627" s="126"/>
      <c r="B627" s="9" t="s">
        <v>218</v>
      </c>
      <c r="C627" s="12">
        <v>0.13986013986013987</v>
      </c>
    </row>
    <row r="628" spans="1:3">
      <c r="A628" s="126" t="s">
        <v>8</v>
      </c>
      <c r="B628" s="9" t="s">
        <v>9</v>
      </c>
      <c r="C628" s="6">
        <v>572</v>
      </c>
    </row>
    <row r="629" spans="1:3" ht="13.5" thickBot="1">
      <c r="A629" s="127"/>
      <c r="B629" s="10" t="s">
        <v>10</v>
      </c>
      <c r="C629" s="13">
        <v>572</v>
      </c>
    </row>
    <row r="630" spans="1:3" ht="13.5" thickTop="1"/>
    <row r="632" spans="1:3" ht="13.5" thickBot="1">
      <c r="A632" s="53" t="s">
        <v>220</v>
      </c>
    </row>
    <row r="633" spans="1:3" ht="13.5" thickTop="1">
      <c r="A633" s="119"/>
      <c r="B633" s="120"/>
      <c r="C633" s="7" t="s">
        <v>3</v>
      </c>
    </row>
    <row r="634" spans="1:3">
      <c r="A634" s="121"/>
      <c r="B634" s="122"/>
      <c r="C634" s="14" t="s">
        <v>4</v>
      </c>
    </row>
    <row r="635" spans="1:3" ht="13.5" thickBot="1">
      <c r="A635" s="123"/>
      <c r="B635" s="124"/>
      <c r="C635" s="8" t="s">
        <v>12</v>
      </c>
    </row>
    <row r="636" spans="1:3" ht="13.5" thickTop="1">
      <c r="A636" s="125" t="s">
        <v>220</v>
      </c>
      <c r="B636" s="55" t="s">
        <v>214</v>
      </c>
      <c r="C636" s="11">
        <v>0.32187500000000002</v>
      </c>
    </row>
    <row r="637" spans="1:3">
      <c r="A637" s="126"/>
      <c r="B637" s="9" t="s">
        <v>215</v>
      </c>
      <c r="C637" s="12">
        <v>0.1875</v>
      </c>
    </row>
    <row r="638" spans="1:3">
      <c r="A638" s="126"/>
      <c r="B638" s="9" t="s">
        <v>216</v>
      </c>
      <c r="C638" s="12">
        <v>5.3124999999999999E-2</v>
      </c>
    </row>
    <row r="639" spans="1:3">
      <c r="A639" s="126"/>
      <c r="B639" s="9" t="s">
        <v>217</v>
      </c>
      <c r="C639" s="12">
        <v>0.1875</v>
      </c>
    </row>
    <row r="640" spans="1:3">
      <c r="A640" s="126"/>
      <c r="B640" s="9" t="s">
        <v>218</v>
      </c>
      <c r="C640" s="12">
        <v>0.25</v>
      </c>
    </row>
    <row r="641" spans="1:3">
      <c r="A641" s="126" t="s">
        <v>8</v>
      </c>
      <c r="B641" s="9" t="s">
        <v>9</v>
      </c>
      <c r="C641" s="6">
        <v>320</v>
      </c>
    </row>
    <row r="642" spans="1:3" ht="13.5" thickBot="1">
      <c r="A642" s="127"/>
      <c r="B642" s="10" t="s">
        <v>10</v>
      </c>
      <c r="C642" s="13">
        <v>320</v>
      </c>
    </row>
    <row r="643" spans="1:3" ht="13.5" thickTop="1"/>
    <row r="645" spans="1:3" ht="13.5" thickBot="1">
      <c r="A645" s="53" t="s">
        <v>221</v>
      </c>
    </row>
    <row r="646" spans="1:3" ht="13.5" thickTop="1">
      <c r="A646" s="119"/>
      <c r="B646" s="120"/>
      <c r="C646" s="7" t="s">
        <v>3</v>
      </c>
    </row>
    <row r="647" spans="1:3">
      <c r="A647" s="121"/>
      <c r="B647" s="122"/>
      <c r="C647" s="14" t="s">
        <v>4</v>
      </c>
    </row>
    <row r="648" spans="1:3" ht="13.5" thickBot="1">
      <c r="A648" s="123"/>
      <c r="B648" s="124"/>
      <c r="C648" s="8" t="s">
        <v>12</v>
      </c>
    </row>
    <row r="649" spans="1:3" ht="13.5" thickTop="1">
      <c r="A649" s="125" t="s">
        <v>221</v>
      </c>
      <c r="B649" s="55" t="s">
        <v>214</v>
      </c>
      <c r="C649" s="11">
        <v>0.1801801801801802</v>
      </c>
    </row>
    <row r="650" spans="1:3">
      <c r="A650" s="126"/>
      <c r="B650" s="9" t="s">
        <v>215</v>
      </c>
      <c r="C650" s="12">
        <v>0.16666666666666669</v>
      </c>
    </row>
    <row r="651" spans="1:3">
      <c r="A651" s="126"/>
      <c r="B651" s="9" t="s">
        <v>216</v>
      </c>
      <c r="C651" s="12">
        <v>5.405405405405405E-2</v>
      </c>
    </row>
    <row r="652" spans="1:3">
      <c r="A652" s="126"/>
      <c r="B652" s="9" t="s">
        <v>217</v>
      </c>
      <c r="C652" s="12">
        <v>0.2747747747747748</v>
      </c>
    </row>
    <row r="653" spans="1:3">
      <c r="A653" s="126"/>
      <c r="B653" s="9" t="s">
        <v>218</v>
      </c>
      <c r="C653" s="12">
        <v>0.32432432432432434</v>
      </c>
    </row>
    <row r="654" spans="1:3">
      <c r="A654" s="126" t="s">
        <v>8</v>
      </c>
      <c r="B654" s="9" t="s">
        <v>9</v>
      </c>
      <c r="C654" s="6">
        <v>222</v>
      </c>
    </row>
    <row r="655" spans="1:3" ht="13.5" thickBot="1">
      <c r="A655" s="127"/>
      <c r="B655" s="10" t="s">
        <v>10</v>
      </c>
      <c r="C655" s="13">
        <v>222</v>
      </c>
    </row>
    <row r="656" spans="1:3" ht="13.5" thickTop="1"/>
    <row r="658" spans="1:3" ht="13.5" thickBot="1">
      <c r="A658" s="53" t="s">
        <v>222</v>
      </c>
    </row>
    <row r="659" spans="1:3" ht="13.5" thickTop="1">
      <c r="A659" s="119"/>
      <c r="B659" s="120"/>
      <c r="C659" s="7" t="s">
        <v>3</v>
      </c>
    </row>
    <row r="660" spans="1:3">
      <c r="A660" s="121"/>
      <c r="B660" s="122"/>
      <c r="C660" s="14" t="s">
        <v>4</v>
      </c>
    </row>
    <row r="661" spans="1:3" ht="13.5" thickBot="1">
      <c r="A661" s="123"/>
      <c r="B661" s="124"/>
      <c r="C661" s="8" t="s">
        <v>12</v>
      </c>
    </row>
    <row r="662" spans="1:3" ht="13.5" thickTop="1">
      <c r="A662" s="125" t="s">
        <v>222</v>
      </c>
      <c r="B662" s="55" t="s">
        <v>214</v>
      </c>
      <c r="C662" s="11">
        <v>0.23584905660377359</v>
      </c>
    </row>
    <row r="663" spans="1:3">
      <c r="A663" s="126"/>
      <c r="B663" s="9" t="s">
        <v>215</v>
      </c>
      <c r="C663" s="12">
        <v>0.17924528301886791</v>
      </c>
    </row>
    <row r="664" spans="1:3">
      <c r="A664" s="126"/>
      <c r="B664" s="9" t="s">
        <v>216</v>
      </c>
      <c r="C664" s="12">
        <v>8.4905660377358499E-2</v>
      </c>
    </row>
    <row r="665" spans="1:3">
      <c r="A665" s="126"/>
      <c r="B665" s="9" t="s">
        <v>217</v>
      </c>
      <c r="C665" s="12">
        <v>0.1981132075471698</v>
      </c>
    </row>
    <row r="666" spans="1:3">
      <c r="A666" s="126"/>
      <c r="B666" s="9" t="s">
        <v>218</v>
      </c>
      <c r="C666" s="12">
        <v>0.30188679245283018</v>
      </c>
    </row>
    <row r="667" spans="1:3">
      <c r="A667" s="126" t="s">
        <v>8</v>
      </c>
      <c r="B667" s="9" t="s">
        <v>9</v>
      </c>
      <c r="C667" s="6">
        <v>106</v>
      </c>
    </row>
    <row r="668" spans="1:3" ht="13.5" thickBot="1">
      <c r="A668" s="127"/>
      <c r="B668" s="10" t="s">
        <v>10</v>
      </c>
      <c r="C668" s="13">
        <v>106</v>
      </c>
    </row>
    <row r="669" spans="1:3" ht="13.5" thickTop="1"/>
    <row r="671" spans="1:3" ht="13.5" thickBot="1">
      <c r="A671" s="53" t="s">
        <v>223</v>
      </c>
    </row>
    <row r="672" spans="1:3" ht="13.5" thickTop="1">
      <c r="A672" s="119"/>
      <c r="B672" s="120"/>
      <c r="C672" s="7" t="s">
        <v>3</v>
      </c>
    </row>
    <row r="673" spans="1:3">
      <c r="A673" s="121"/>
      <c r="B673" s="122"/>
      <c r="C673" s="14" t="s">
        <v>4</v>
      </c>
    </row>
    <row r="674" spans="1:3" ht="13.5" thickBot="1">
      <c r="A674" s="123"/>
      <c r="B674" s="124"/>
      <c r="C674" s="8" t="s">
        <v>12</v>
      </c>
    </row>
    <row r="675" spans="1:3" ht="13.5" thickTop="1">
      <c r="A675" s="125" t="s">
        <v>223</v>
      </c>
      <c r="B675" s="55" t="s">
        <v>214</v>
      </c>
      <c r="C675" s="11">
        <v>0.26956521739130435</v>
      </c>
    </row>
    <row r="676" spans="1:3">
      <c r="A676" s="126"/>
      <c r="B676" s="9" t="s">
        <v>215</v>
      </c>
      <c r="C676" s="12">
        <v>0.25217391304347825</v>
      </c>
    </row>
    <row r="677" spans="1:3">
      <c r="A677" s="126"/>
      <c r="B677" s="9" t="s">
        <v>216</v>
      </c>
      <c r="C677" s="12">
        <v>4.3478260869565216E-2</v>
      </c>
    </row>
    <row r="678" spans="1:3">
      <c r="A678" s="126"/>
      <c r="B678" s="9" t="s">
        <v>217</v>
      </c>
      <c r="C678" s="12">
        <v>0.16521739130434782</v>
      </c>
    </row>
    <row r="679" spans="1:3">
      <c r="A679" s="126"/>
      <c r="B679" s="9" t="s">
        <v>218</v>
      </c>
      <c r="C679" s="12">
        <v>0.26956521739130435</v>
      </c>
    </row>
    <row r="680" spans="1:3">
      <c r="A680" s="126" t="s">
        <v>8</v>
      </c>
      <c r="B680" s="9" t="s">
        <v>9</v>
      </c>
      <c r="C680" s="6">
        <v>115</v>
      </c>
    </row>
    <row r="681" spans="1:3" ht="13.5" thickBot="1">
      <c r="A681" s="127"/>
      <c r="B681" s="10" t="s">
        <v>10</v>
      </c>
      <c r="C681" s="13">
        <v>115</v>
      </c>
    </row>
    <row r="682" spans="1:3" ht="13.5" thickTop="1"/>
    <row r="684" spans="1:3" ht="13.5" thickBot="1">
      <c r="A684" s="53" t="s">
        <v>224</v>
      </c>
    </row>
    <row r="685" spans="1:3" ht="13.5" thickTop="1">
      <c r="A685" s="119"/>
      <c r="B685" s="120"/>
      <c r="C685" s="7" t="s">
        <v>3</v>
      </c>
    </row>
    <row r="686" spans="1:3">
      <c r="A686" s="121"/>
      <c r="B686" s="122"/>
      <c r="C686" s="14" t="s">
        <v>4</v>
      </c>
    </row>
    <row r="687" spans="1:3" ht="13.5" thickBot="1">
      <c r="A687" s="123"/>
      <c r="B687" s="124"/>
      <c r="C687" s="8" t="s">
        <v>12</v>
      </c>
    </row>
    <row r="688" spans="1:3" ht="13.5" thickTop="1">
      <c r="A688" s="125" t="s">
        <v>224</v>
      </c>
      <c r="B688" s="56" t="s">
        <v>210</v>
      </c>
      <c r="C688" s="11">
        <v>0.24285714285714285</v>
      </c>
    </row>
    <row r="689" spans="1:3">
      <c r="A689" s="126"/>
      <c r="B689" s="17" t="s">
        <v>225</v>
      </c>
      <c r="C689" s="12">
        <v>5.7142857142857141E-2</v>
      </c>
    </row>
    <row r="690" spans="1:3">
      <c r="A690" s="126"/>
      <c r="B690" s="17" t="s">
        <v>226</v>
      </c>
      <c r="C690" s="12">
        <v>5.7142857142857141E-2</v>
      </c>
    </row>
    <row r="691" spans="1:3">
      <c r="A691" s="126"/>
      <c r="B691" s="17" t="s">
        <v>227</v>
      </c>
      <c r="C691" s="12">
        <v>0.4</v>
      </c>
    </row>
    <row r="692" spans="1:3">
      <c r="A692" s="126"/>
      <c r="B692" s="17" t="s">
        <v>228</v>
      </c>
      <c r="C692" s="12">
        <v>0.24285714285714285</v>
      </c>
    </row>
    <row r="693" spans="1:3">
      <c r="A693" s="126" t="s">
        <v>8</v>
      </c>
      <c r="B693" s="9" t="s">
        <v>9</v>
      </c>
      <c r="C693" s="6">
        <v>70</v>
      </c>
    </row>
    <row r="694" spans="1:3" ht="13.5" thickBot="1">
      <c r="A694" s="127"/>
      <c r="B694" s="10" t="s">
        <v>10</v>
      </c>
      <c r="C694" s="13">
        <v>70</v>
      </c>
    </row>
    <row r="695" spans="1:3" ht="13.5" thickTop="1"/>
    <row r="697" spans="1:3" ht="13.5" thickBot="1">
      <c r="A697" s="53" t="s">
        <v>229</v>
      </c>
    </row>
    <row r="698" spans="1:3" ht="13.5" thickTop="1">
      <c r="A698" s="119"/>
      <c r="B698" s="120"/>
      <c r="C698" s="7" t="s">
        <v>3</v>
      </c>
    </row>
    <row r="699" spans="1:3">
      <c r="A699" s="121"/>
      <c r="B699" s="122"/>
      <c r="C699" s="14" t="s">
        <v>4</v>
      </c>
    </row>
    <row r="700" spans="1:3" ht="13.5" thickBot="1">
      <c r="A700" s="123"/>
      <c r="B700" s="124"/>
      <c r="C700" s="8" t="s">
        <v>12</v>
      </c>
    </row>
    <row r="701" spans="1:3" ht="13.5" thickTop="1">
      <c r="A701" s="125" t="s">
        <v>229</v>
      </c>
      <c r="B701" s="55" t="s">
        <v>214</v>
      </c>
      <c r="C701" s="11">
        <v>0.19767441860465115</v>
      </c>
    </row>
    <row r="702" spans="1:3">
      <c r="A702" s="126"/>
      <c r="B702" s="9" t="s">
        <v>215</v>
      </c>
      <c r="C702" s="12">
        <v>0.12790697674418605</v>
      </c>
    </row>
    <row r="703" spans="1:3">
      <c r="A703" s="126"/>
      <c r="B703" s="9" t="s">
        <v>216</v>
      </c>
      <c r="C703" s="12">
        <v>9.3023255813953487E-2</v>
      </c>
    </row>
    <row r="704" spans="1:3">
      <c r="A704" s="126"/>
      <c r="B704" s="9" t="s">
        <v>217</v>
      </c>
      <c r="C704" s="12">
        <v>0.44186046511627908</v>
      </c>
    </row>
    <row r="705" spans="1:3">
      <c r="A705" s="126"/>
      <c r="B705" s="9" t="s">
        <v>218</v>
      </c>
      <c r="C705" s="12">
        <v>0.13953488372093023</v>
      </c>
    </row>
    <row r="706" spans="1:3">
      <c r="A706" s="126" t="s">
        <v>8</v>
      </c>
      <c r="B706" s="9" t="s">
        <v>9</v>
      </c>
      <c r="C706" s="6">
        <v>86</v>
      </c>
    </row>
    <row r="707" spans="1:3" ht="13.5" thickBot="1">
      <c r="A707" s="127"/>
      <c r="B707" s="10" t="s">
        <v>10</v>
      </c>
      <c r="C707" s="13">
        <v>86</v>
      </c>
    </row>
    <row r="708" spans="1:3" ht="13.5" thickTop="1"/>
    <row r="710" spans="1:3" ht="13.5" thickBot="1">
      <c r="A710" s="53" t="s">
        <v>586</v>
      </c>
    </row>
    <row r="711" spans="1:3" ht="13.5" thickTop="1">
      <c r="A711" s="119"/>
      <c r="B711" s="120"/>
      <c r="C711" s="7" t="s">
        <v>3</v>
      </c>
    </row>
    <row r="712" spans="1:3">
      <c r="A712" s="121"/>
      <c r="B712" s="122"/>
      <c r="C712" s="14" t="s">
        <v>4</v>
      </c>
    </row>
    <row r="713" spans="1:3" ht="13.5" thickBot="1">
      <c r="A713" s="123"/>
      <c r="B713" s="124"/>
      <c r="C713" s="8" t="s">
        <v>12</v>
      </c>
    </row>
    <row r="714" spans="1:3" ht="13.5" thickTop="1">
      <c r="A714" s="54" t="s">
        <v>584</v>
      </c>
      <c r="B714" s="55"/>
      <c r="C714" s="11">
        <v>0.81829733163913598</v>
      </c>
    </row>
    <row r="715" spans="1:3">
      <c r="A715" s="1" t="s">
        <v>204</v>
      </c>
      <c r="B715" s="9"/>
      <c r="C715" s="12">
        <v>0.36111111111111116</v>
      </c>
    </row>
    <row r="716" spans="1:3">
      <c r="A716" s="1" t="s">
        <v>205</v>
      </c>
      <c r="B716" s="9"/>
      <c r="C716" s="12">
        <v>8.1481481481481488E-2</v>
      </c>
    </row>
    <row r="717" spans="1:3">
      <c r="A717" s="1" t="s">
        <v>206</v>
      </c>
      <c r="B717" s="9"/>
      <c r="C717" s="12">
        <v>1.4814814814814814E-2</v>
      </c>
    </row>
    <row r="718" spans="1:3">
      <c r="A718" s="1" t="s">
        <v>207</v>
      </c>
      <c r="B718" s="9"/>
      <c r="C718" s="15">
        <v>4.9382716049382715E-3</v>
      </c>
    </row>
    <row r="719" spans="1:3">
      <c r="A719" s="1" t="s">
        <v>208</v>
      </c>
      <c r="B719" s="9"/>
      <c r="C719" s="12">
        <v>1.7283950617283949E-2</v>
      </c>
    </row>
    <row r="720" spans="1:3">
      <c r="A720" s="1" t="s">
        <v>230</v>
      </c>
      <c r="B720" s="9"/>
      <c r="C720" s="15">
        <v>7.4074074074074068E-3</v>
      </c>
    </row>
    <row r="721" spans="1:3">
      <c r="A721" s="1" t="s">
        <v>231</v>
      </c>
      <c r="B721" s="9"/>
      <c r="C721" s="12">
        <v>2.5925925925925925E-2</v>
      </c>
    </row>
    <row r="722" spans="1:3">
      <c r="A722" s="126" t="s">
        <v>8</v>
      </c>
      <c r="B722" s="9" t="s">
        <v>9</v>
      </c>
      <c r="C722" s="6">
        <v>787</v>
      </c>
    </row>
    <row r="723" spans="1:3" ht="13.5" thickBot="1">
      <c r="A723" s="127"/>
      <c r="B723" s="10" t="s">
        <v>10</v>
      </c>
      <c r="C723" s="13">
        <v>787</v>
      </c>
    </row>
    <row r="724" spans="1:3" ht="13.5" thickTop="1"/>
    <row r="726" spans="1:3" ht="13.5" thickBot="1">
      <c r="A726" s="53" t="s">
        <v>587</v>
      </c>
    </row>
    <row r="727" spans="1:3" ht="13.5" thickTop="1">
      <c r="A727" s="119"/>
      <c r="B727" s="120"/>
      <c r="C727" s="7" t="s">
        <v>3</v>
      </c>
    </row>
    <row r="728" spans="1:3">
      <c r="A728" s="121"/>
      <c r="B728" s="122"/>
      <c r="C728" s="14" t="s">
        <v>4</v>
      </c>
    </row>
    <row r="729" spans="1:3" ht="13.5" thickBot="1">
      <c r="A729" s="123"/>
      <c r="B729" s="124"/>
      <c r="C729" s="8" t="s">
        <v>12</v>
      </c>
    </row>
    <row r="730" spans="1:3" ht="13.5" thickTop="1">
      <c r="A730" s="54" t="s">
        <v>584</v>
      </c>
      <c r="B730" s="55"/>
      <c r="C730" s="11">
        <v>0.68641975308641978</v>
      </c>
    </row>
    <row r="731" spans="1:3">
      <c r="A731" s="1" t="s">
        <v>204</v>
      </c>
      <c r="B731" s="9"/>
      <c r="C731" s="12">
        <v>0.17037037037037039</v>
      </c>
    </row>
    <row r="732" spans="1:3">
      <c r="A732" s="1" t="s">
        <v>205</v>
      </c>
      <c r="B732" s="9"/>
      <c r="C732" s="12">
        <v>8.1481481481481488E-2</v>
      </c>
    </row>
    <row r="733" spans="1:3">
      <c r="A733" s="1" t="s">
        <v>206</v>
      </c>
      <c r="B733" s="9"/>
      <c r="C733" s="12">
        <v>0.43827160493827155</v>
      </c>
    </row>
    <row r="734" spans="1:3">
      <c r="A734" s="1" t="s">
        <v>207</v>
      </c>
      <c r="B734" s="9"/>
      <c r="C734" s="12">
        <v>3.9506172839506172E-2</v>
      </c>
    </row>
    <row r="735" spans="1:3">
      <c r="A735" s="1" t="s">
        <v>208</v>
      </c>
      <c r="B735" s="9"/>
      <c r="C735" s="12">
        <v>8.8888888888888892E-2</v>
      </c>
    </row>
    <row r="736" spans="1:3">
      <c r="A736" s="1" t="s">
        <v>209</v>
      </c>
      <c r="B736" s="9"/>
      <c r="C736" s="15">
        <v>8.6419753086419745E-3</v>
      </c>
    </row>
    <row r="737" spans="1:3">
      <c r="A737" s="126" t="s">
        <v>8</v>
      </c>
      <c r="B737" s="9" t="s">
        <v>9</v>
      </c>
      <c r="C737" s="6">
        <f>SUBTOTAL(103,Source!D:D)-1</f>
        <v>80</v>
      </c>
    </row>
    <row r="738" spans="1:3" ht="13.5" thickBot="1">
      <c r="A738" s="127"/>
      <c r="B738" s="10" t="s">
        <v>10</v>
      </c>
      <c r="C738" s="13">
        <f>SUBTOTAL(103,Source!D:D)-1</f>
        <v>80</v>
      </c>
    </row>
    <row r="739" spans="1:3" ht="13.5" thickTop="1"/>
    <row r="741" spans="1:3" ht="13.5" thickBot="1">
      <c r="A741" s="53" t="s">
        <v>588</v>
      </c>
    </row>
    <row r="742" spans="1:3" ht="13.5" thickTop="1">
      <c r="A742" s="119"/>
      <c r="B742" s="120"/>
      <c r="C742" s="7" t="s">
        <v>3</v>
      </c>
    </row>
    <row r="743" spans="1:3">
      <c r="A743" s="121"/>
      <c r="B743" s="122"/>
      <c r="C743" s="14" t="s">
        <v>4</v>
      </c>
    </row>
    <row r="744" spans="1:3" ht="13.5" thickBot="1">
      <c r="A744" s="123"/>
      <c r="B744" s="124"/>
      <c r="C744" s="8" t="s">
        <v>12</v>
      </c>
    </row>
    <row r="745" spans="1:3" ht="13.5" thickTop="1">
      <c r="A745" s="54" t="s">
        <v>584</v>
      </c>
      <c r="B745" s="55"/>
      <c r="C745" s="11">
        <v>0.41975308641975312</v>
      </c>
    </row>
    <row r="746" spans="1:3">
      <c r="A746" s="1" t="s">
        <v>204</v>
      </c>
      <c r="B746" s="9"/>
      <c r="C746" s="12">
        <v>9.6296296296296297E-2</v>
      </c>
    </row>
    <row r="747" spans="1:3">
      <c r="A747" s="1" t="s">
        <v>205</v>
      </c>
      <c r="B747" s="9"/>
      <c r="C747" s="12">
        <v>2.7160493827160494E-2</v>
      </c>
    </row>
    <row r="748" spans="1:3">
      <c r="A748" s="1" t="s">
        <v>206</v>
      </c>
      <c r="B748" s="9"/>
      <c r="C748" s="12">
        <v>0.36296296296296299</v>
      </c>
    </row>
    <row r="749" spans="1:3">
      <c r="A749" s="1" t="s">
        <v>207</v>
      </c>
      <c r="B749" s="9"/>
      <c r="C749" s="12">
        <v>1.9753086419753086E-2</v>
      </c>
    </row>
    <row r="750" spans="1:3">
      <c r="A750" s="1" t="s">
        <v>208</v>
      </c>
      <c r="B750" s="9"/>
      <c r="C750" s="12">
        <v>5.0617283950617285E-2</v>
      </c>
    </row>
    <row r="751" spans="1:3">
      <c r="A751" s="1" t="s">
        <v>209</v>
      </c>
      <c r="B751" s="9"/>
      <c r="C751" s="12">
        <v>1.6049382716049384E-2</v>
      </c>
    </row>
    <row r="752" spans="1:3">
      <c r="A752" s="126" t="s">
        <v>8</v>
      </c>
      <c r="B752" s="9" t="s">
        <v>9</v>
      </c>
      <c r="C752" s="6">
        <f>SUBTOTAL(103,Source!D:D)-1</f>
        <v>80</v>
      </c>
    </row>
    <row r="753" spans="1:3" ht="13.5" thickBot="1">
      <c r="A753" s="127"/>
      <c r="B753" s="10" t="s">
        <v>10</v>
      </c>
      <c r="C753" s="13">
        <f>SUBTOTAL(103,Source!D:D)-1</f>
        <v>80</v>
      </c>
    </row>
    <row r="754" spans="1:3" ht="13.5" thickTop="1"/>
    <row r="756" spans="1:3" ht="13.5" thickBot="1">
      <c r="A756" s="53" t="s">
        <v>590</v>
      </c>
    </row>
    <row r="757" spans="1:3" ht="13.5" thickTop="1">
      <c r="A757" s="119"/>
      <c r="B757" s="120"/>
      <c r="C757" s="7" t="s">
        <v>3</v>
      </c>
    </row>
    <row r="758" spans="1:3">
      <c r="A758" s="121"/>
      <c r="B758" s="122"/>
      <c r="C758" s="14" t="s">
        <v>4</v>
      </c>
    </row>
    <row r="759" spans="1:3" ht="13.5" thickBot="1">
      <c r="A759" s="123"/>
      <c r="B759" s="124"/>
      <c r="C759" s="8" t="s">
        <v>12</v>
      </c>
    </row>
    <row r="760" spans="1:3" ht="24.75" thickTop="1">
      <c r="A760" s="54" t="s">
        <v>589</v>
      </c>
      <c r="B760" s="55"/>
      <c r="C760" s="11">
        <v>0.53209876543209877</v>
      </c>
    </row>
    <row r="761" spans="1:3" ht="24">
      <c r="A761" s="1" t="s">
        <v>232</v>
      </c>
      <c r="B761" s="9"/>
      <c r="C761" s="12">
        <v>0.42345679012345677</v>
      </c>
    </row>
    <row r="762" spans="1:3" ht="36">
      <c r="A762" s="1" t="s">
        <v>233</v>
      </c>
      <c r="B762" s="9"/>
      <c r="C762" s="12">
        <v>0.43580246913580245</v>
      </c>
    </row>
    <row r="763" spans="1:3" ht="24">
      <c r="A763" s="1" t="s">
        <v>234</v>
      </c>
      <c r="B763" s="9"/>
      <c r="C763" s="12">
        <v>0.25061728395061728</v>
      </c>
    </row>
    <row r="764" spans="1:3">
      <c r="A764" s="1" t="s">
        <v>37</v>
      </c>
      <c r="B764" s="9"/>
      <c r="C764" s="12">
        <v>0.27037037037037037</v>
      </c>
    </row>
    <row r="765" spans="1:3">
      <c r="A765" s="1" t="s">
        <v>218</v>
      </c>
      <c r="B765" s="9"/>
      <c r="C765" s="15">
        <v>1.2345679012345679E-3</v>
      </c>
    </row>
    <row r="766" spans="1:3">
      <c r="A766" s="126" t="s">
        <v>8</v>
      </c>
      <c r="B766" s="9" t="s">
        <v>9</v>
      </c>
      <c r="C766" s="6">
        <f>SUBTOTAL(103,Source!D:D)-1</f>
        <v>80</v>
      </c>
    </row>
    <row r="767" spans="1:3" ht="13.5" thickBot="1">
      <c r="A767" s="127"/>
      <c r="B767" s="10" t="s">
        <v>10</v>
      </c>
      <c r="C767" s="13">
        <f>SUBTOTAL(103,Source!D:D)-1</f>
        <v>80</v>
      </c>
    </row>
    <row r="768" spans="1:3" ht="13.5" thickTop="1"/>
    <row r="770" spans="1:3" ht="13.5" thickBot="1">
      <c r="A770" s="53" t="s">
        <v>591</v>
      </c>
    </row>
    <row r="771" spans="1:3" ht="13.5" thickTop="1">
      <c r="A771" s="119"/>
      <c r="B771" s="120"/>
      <c r="C771" s="7" t="s">
        <v>3</v>
      </c>
    </row>
    <row r="772" spans="1:3">
      <c r="A772" s="121"/>
      <c r="B772" s="122"/>
      <c r="C772" s="14" t="s">
        <v>4</v>
      </c>
    </row>
    <row r="773" spans="1:3" ht="13.5" thickBot="1">
      <c r="A773" s="123"/>
      <c r="B773" s="124"/>
      <c r="C773" s="8" t="s">
        <v>12</v>
      </c>
    </row>
    <row r="774" spans="1:3" ht="24.75" thickTop="1">
      <c r="A774" s="54" t="s">
        <v>589</v>
      </c>
      <c r="B774" s="55"/>
      <c r="C774" s="11">
        <v>0.53209876543209877</v>
      </c>
    </row>
    <row r="775" spans="1:3" ht="24">
      <c r="A775" s="1" t="s">
        <v>232</v>
      </c>
      <c r="B775" s="9"/>
      <c r="C775" s="12">
        <v>0.41851851851851857</v>
      </c>
    </row>
    <row r="776" spans="1:3" ht="36">
      <c r="A776" s="1" t="s">
        <v>233</v>
      </c>
      <c r="B776" s="9"/>
      <c r="C776" s="12">
        <v>0.43580246913580245</v>
      </c>
    </row>
    <row r="777" spans="1:3" ht="24">
      <c r="A777" s="1" t="s">
        <v>234</v>
      </c>
      <c r="B777" s="9"/>
      <c r="C777" s="12">
        <v>0.25061728395061728</v>
      </c>
    </row>
    <row r="778" spans="1:3">
      <c r="A778" s="1" t="s">
        <v>235</v>
      </c>
      <c r="B778" s="9"/>
      <c r="C778" s="12">
        <v>0.20493827160493827</v>
      </c>
    </row>
    <row r="779" spans="1:3">
      <c r="A779" s="1" t="s">
        <v>236</v>
      </c>
      <c r="B779" s="9"/>
      <c r="C779" s="12">
        <v>1.8518518518518517E-2</v>
      </c>
    </row>
    <row r="780" spans="1:3">
      <c r="A780" s="1" t="s">
        <v>237</v>
      </c>
      <c r="B780" s="9"/>
      <c r="C780" s="15">
        <v>1.2345679012345679E-3</v>
      </c>
    </row>
    <row r="781" spans="1:3">
      <c r="A781" s="1" t="s">
        <v>238</v>
      </c>
      <c r="B781" s="9"/>
      <c r="C781" s="12">
        <v>1.4814814814814814E-2</v>
      </c>
    </row>
    <row r="782" spans="1:3">
      <c r="A782" s="1" t="s">
        <v>239</v>
      </c>
      <c r="B782" s="9"/>
      <c r="C782" s="12">
        <v>1.4814814814814814E-2</v>
      </c>
    </row>
    <row r="783" spans="1:3">
      <c r="A783" s="1" t="s">
        <v>240</v>
      </c>
      <c r="B783" s="9"/>
      <c r="C783" s="12">
        <v>1.2345679012345678E-2</v>
      </c>
    </row>
    <row r="784" spans="1:3">
      <c r="A784" s="1" t="s">
        <v>241</v>
      </c>
      <c r="B784" s="9"/>
      <c r="C784" s="15">
        <v>1.2345679012345679E-3</v>
      </c>
    </row>
    <row r="785" spans="1:3">
      <c r="A785" s="1" t="s">
        <v>242</v>
      </c>
      <c r="B785" s="9"/>
      <c r="C785" s="15">
        <v>8.6419753086419745E-3</v>
      </c>
    </row>
    <row r="786" spans="1:3" ht="24">
      <c r="A786" s="1" t="s">
        <v>243</v>
      </c>
      <c r="B786" s="9"/>
      <c r="C786" s="12">
        <v>0</v>
      </c>
    </row>
    <row r="787" spans="1:3">
      <c r="A787" s="1" t="s">
        <v>244</v>
      </c>
      <c r="B787" s="9"/>
      <c r="C787" s="15">
        <v>1.2345679012345679E-3</v>
      </c>
    </row>
    <row r="788" spans="1:3">
      <c r="A788" s="1" t="s">
        <v>245</v>
      </c>
      <c r="B788" s="9"/>
      <c r="C788" s="15">
        <v>1.2345679012345679E-3</v>
      </c>
    </row>
    <row r="789" spans="1:3">
      <c r="A789" s="1" t="s">
        <v>246</v>
      </c>
      <c r="B789" s="9"/>
      <c r="C789" s="12">
        <v>2.4691358024691357E-2</v>
      </c>
    </row>
    <row r="790" spans="1:3">
      <c r="A790" s="1" t="s">
        <v>247</v>
      </c>
      <c r="B790" s="9"/>
      <c r="C790" s="15">
        <v>4.9382716049382715E-3</v>
      </c>
    </row>
    <row r="791" spans="1:3">
      <c r="A791" s="1" t="s">
        <v>248</v>
      </c>
      <c r="B791" s="9"/>
      <c r="C791" s="15">
        <v>4.9382716049382715E-3</v>
      </c>
    </row>
    <row r="792" spans="1:3">
      <c r="A792" s="1" t="s">
        <v>249</v>
      </c>
      <c r="B792" s="9"/>
      <c r="C792" s="12">
        <v>3.3333333333333333E-2</v>
      </c>
    </row>
    <row r="793" spans="1:3">
      <c r="A793" s="1" t="s">
        <v>250</v>
      </c>
      <c r="B793" s="9"/>
      <c r="C793" s="15">
        <v>1.2345679012345679E-3</v>
      </c>
    </row>
    <row r="794" spans="1:3">
      <c r="A794" s="126" t="s">
        <v>8</v>
      </c>
      <c r="B794" s="9" t="s">
        <v>9</v>
      </c>
      <c r="C794" s="6">
        <f>SUBTOTAL(103,Source!D:D)-1</f>
        <v>80</v>
      </c>
    </row>
    <row r="795" spans="1:3" ht="13.5" thickBot="1">
      <c r="A795" s="127"/>
      <c r="B795" s="10" t="s">
        <v>10</v>
      </c>
      <c r="C795" s="13">
        <f>SUBTOTAL(103,Source!D:D)-1</f>
        <v>80</v>
      </c>
    </row>
    <row r="796" spans="1:3" ht="13.5" thickTop="1"/>
    <row r="798" spans="1:3" ht="13.5" thickBot="1">
      <c r="A798" s="53" t="s">
        <v>592</v>
      </c>
    </row>
    <row r="799" spans="1:3" ht="13.5" thickTop="1">
      <c r="A799" s="119"/>
      <c r="B799" s="120"/>
      <c r="C799" s="7" t="s">
        <v>3</v>
      </c>
    </row>
    <row r="800" spans="1:3">
      <c r="A800" s="121"/>
      <c r="B800" s="122"/>
      <c r="C800" s="14" t="s">
        <v>4</v>
      </c>
    </row>
    <row r="801" spans="1:3" ht="13.5" thickBot="1">
      <c r="A801" s="123"/>
      <c r="B801" s="124"/>
      <c r="C801" s="8" t="s">
        <v>12</v>
      </c>
    </row>
    <row r="802" spans="1:3" ht="24.75" thickTop="1">
      <c r="A802" s="54" t="s">
        <v>589</v>
      </c>
      <c r="B802" s="55"/>
      <c r="C802" s="11">
        <v>0.47901234567901235</v>
      </c>
    </row>
    <row r="803" spans="1:3" ht="24">
      <c r="A803" s="1" t="s">
        <v>232</v>
      </c>
      <c r="B803" s="9"/>
      <c r="C803" s="12">
        <v>0.3925925925925926</v>
      </c>
    </row>
    <row r="804" spans="1:3" ht="36">
      <c r="A804" s="1" t="s">
        <v>233</v>
      </c>
      <c r="B804" s="9"/>
      <c r="C804" s="12">
        <v>0.24567901234567902</v>
      </c>
    </row>
    <row r="805" spans="1:3" ht="24">
      <c r="A805" s="1" t="s">
        <v>234</v>
      </c>
      <c r="B805" s="9"/>
      <c r="C805" s="12">
        <v>9.5061728395061718E-2</v>
      </c>
    </row>
    <row r="806" spans="1:3">
      <c r="A806" s="1" t="s">
        <v>235</v>
      </c>
      <c r="B806" s="9"/>
      <c r="C806" s="12">
        <v>3.0864197530864196E-2</v>
      </c>
    </row>
    <row r="807" spans="1:3">
      <c r="A807" s="1" t="s">
        <v>236</v>
      </c>
      <c r="B807" s="9"/>
      <c r="C807" s="15">
        <v>2.4691358024691358E-3</v>
      </c>
    </row>
    <row r="808" spans="1:3">
      <c r="A808" s="1" t="s">
        <v>237</v>
      </c>
      <c r="B808" s="9"/>
      <c r="C808" s="15">
        <v>1.2345679012345679E-3</v>
      </c>
    </row>
    <row r="809" spans="1:3">
      <c r="A809" s="1" t="s">
        <v>238</v>
      </c>
      <c r="B809" s="9"/>
      <c r="C809" s="12">
        <v>0</v>
      </c>
    </row>
    <row r="810" spans="1:3">
      <c r="A810" s="1" t="s">
        <v>239</v>
      </c>
      <c r="B810" s="9"/>
      <c r="C810" s="15">
        <v>3.7037037037037034E-3</v>
      </c>
    </row>
    <row r="811" spans="1:3">
      <c r="A811" s="1" t="s">
        <v>240</v>
      </c>
      <c r="B811" s="9"/>
      <c r="C811" s="15">
        <v>3.7037037037037034E-3</v>
      </c>
    </row>
    <row r="812" spans="1:3">
      <c r="A812" s="1" t="s">
        <v>241</v>
      </c>
      <c r="B812" s="9"/>
      <c r="C812" s="15">
        <v>1.2345679012345679E-3</v>
      </c>
    </row>
    <row r="813" spans="1:3">
      <c r="A813" s="1" t="s">
        <v>242</v>
      </c>
      <c r="B813" s="9"/>
      <c r="C813" s="15">
        <v>2.4691358024691358E-3</v>
      </c>
    </row>
    <row r="814" spans="1:3" ht="24">
      <c r="A814" s="1" t="s">
        <v>243</v>
      </c>
      <c r="B814" s="9"/>
      <c r="C814" s="12">
        <v>0</v>
      </c>
    </row>
    <row r="815" spans="1:3">
      <c r="A815" s="1" t="s">
        <v>244</v>
      </c>
      <c r="B815" s="9"/>
      <c r="C815" s="12">
        <v>0</v>
      </c>
    </row>
    <row r="816" spans="1:3">
      <c r="A816" s="1" t="s">
        <v>245</v>
      </c>
      <c r="B816" s="9"/>
      <c r="C816" s="12">
        <v>0</v>
      </c>
    </row>
    <row r="817" spans="1:3">
      <c r="A817" s="1" t="s">
        <v>246</v>
      </c>
      <c r="B817" s="9"/>
      <c r="C817" s="15">
        <v>4.9382716049382715E-3</v>
      </c>
    </row>
    <row r="818" spans="1:3">
      <c r="A818" s="1" t="s">
        <v>247</v>
      </c>
      <c r="B818" s="9"/>
      <c r="C818" s="12">
        <v>0</v>
      </c>
    </row>
    <row r="819" spans="1:3">
      <c r="A819" s="1" t="s">
        <v>248</v>
      </c>
      <c r="B819" s="9"/>
      <c r="C819" s="12">
        <v>0</v>
      </c>
    </row>
    <row r="820" spans="1:3">
      <c r="A820" s="1" t="s">
        <v>249</v>
      </c>
      <c r="B820" s="9"/>
      <c r="C820" s="15">
        <v>3.7037037037037034E-3</v>
      </c>
    </row>
    <row r="821" spans="1:3">
      <c r="A821" s="1" t="s">
        <v>250</v>
      </c>
      <c r="B821" s="9"/>
      <c r="C821" s="12">
        <v>0.17901234567901234</v>
      </c>
    </row>
    <row r="822" spans="1:3">
      <c r="A822" s="126" t="s">
        <v>8</v>
      </c>
      <c r="B822" s="9" t="s">
        <v>9</v>
      </c>
      <c r="C822" s="6">
        <f>SUBTOTAL(103,Source!D:D)-1</f>
        <v>80</v>
      </c>
    </row>
    <row r="823" spans="1:3" ht="13.5" thickBot="1">
      <c r="A823" s="127"/>
      <c r="B823" s="10" t="s">
        <v>10</v>
      </c>
      <c r="C823" s="13">
        <f>SUBTOTAL(103,Source!D:D)-1</f>
        <v>80</v>
      </c>
    </row>
    <row r="824" spans="1:3" ht="13.5" thickTop="1"/>
    <row r="826" spans="1:3" ht="13.5" thickBot="1">
      <c r="A826" s="53" t="s">
        <v>593</v>
      </c>
    </row>
    <row r="827" spans="1:3" ht="13.5" thickTop="1">
      <c r="A827" s="119"/>
      <c r="B827" s="120"/>
      <c r="C827" s="7" t="s">
        <v>3</v>
      </c>
    </row>
    <row r="828" spans="1:3">
      <c r="A828" s="121"/>
      <c r="B828" s="122"/>
      <c r="C828" s="14" t="s">
        <v>4</v>
      </c>
    </row>
    <row r="829" spans="1:3" ht="13.5" thickBot="1">
      <c r="A829" s="123"/>
      <c r="B829" s="124"/>
      <c r="C829" s="8" t="s">
        <v>12</v>
      </c>
    </row>
    <row r="830" spans="1:3" ht="24.75" thickTop="1">
      <c r="A830" s="54" t="s">
        <v>589</v>
      </c>
      <c r="B830" s="55"/>
      <c r="C830" s="11">
        <v>0.14814814814814814</v>
      </c>
    </row>
    <row r="831" spans="1:3" ht="24">
      <c r="A831" s="1" t="s">
        <v>232</v>
      </c>
      <c r="B831" s="9"/>
      <c r="C831" s="12">
        <v>0.15555555555555556</v>
      </c>
    </row>
    <row r="832" spans="1:3" ht="36">
      <c r="A832" s="1" t="s">
        <v>233</v>
      </c>
      <c r="B832" s="9"/>
      <c r="C832" s="12">
        <v>0.24197530864197531</v>
      </c>
    </row>
    <row r="833" spans="1:3" ht="24">
      <c r="A833" s="1" t="s">
        <v>234</v>
      </c>
      <c r="B833" s="9"/>
      <c r="C833" s="12">
        <v>0.20987654320987656</v>
      </c>
    </row>
    <row r="834" spans="1:3">
      <c r="A834" s="1" t="s">
        <v>235</v>
      </c>
      <c r="B834" s="9"/>
      <c r="C834" s="12">
        <v>3.4567901234567898E-2</v>
      </c>
    </row>
    <row r="835" spans="1:3">
      <c r="A835" s="1" t="s">
        <v>236</v>
      </c>
      <c r="B835" s="9"/>
      <c r="C835" s="15">
        <v>4.9382716049382715E-3</v>
      </c>
    </row>
    <row r="836" spans="1:3">
      <c r="A836" s="1" t="s">
        <v>237</v>
      </c>
      <c r="B836" s="9"/>
      <c r="C836" s="12">
        <v>0</v>
      </c>
    </row>
    <row r="837" spans="1:3">
      <c r="A837" s="1" t="s">
        <v>238</v>
      </c>
      <c r="B837" s="9"/>
      <c r="C837" s="15">
        <v>2.4691358024691358E-3</v>
      </c>
    </row>
    <row r="838" spans="1:3">
      <c r="A838" s="1" t="s">
        <v>239</v>
      </c>
      <c r="B838" s="9"/>
      <c r="C838" s="15">
        <v>3.7037037037037034E-3</v>
      </c>
    </row>
    <row r="839" spans="1:3">
      <c r="A839" s="1" t="s">
        <v>240</v>
      </c>
      <c r="B839" s="9"/>
      <c r="C839" s="15">
        <v>1.2345679012345679E-3</v>
      </c>
    </row>
    <row r="840" spans="1:3">
      <c r="A840" s="1" t="s">
        <v>241</v>
      </c>
      <c r="B840" s="9"/>
      <c r="C840" s="12">
        <v>0</v>
      </c>
    </row>
    <row r="841" spans="1:3">
      <c r="A841" s="1" t="s">
        <v>242</v>
      </c>
      <c r="B841" s="9"/>
      <c r="C841" s="15">
        <v>1.2345679012345679E-3</v>
      </c>
    </row>
    <row r="842" spans="1:3" ht="24">
      <c r="A842" s="1" t="s">
        <v>243</v>
      </c>
      <c r="B842" s="9"/>
      <c r="C842" s="12">
        <v>0</v>
      </c>
    </row>
    <row r="843" spans="1:3">
      <c r="A843" s="1" t="s">
        <v>244</v>
      </c>
      <c r="B843" s="9"/>
      <c r="C843" s="12">
        <v>0</v>
      </c>
    </row>
    <row r="844" spans="1:3">
      <c r="A844" s="1" t="s">
        <v>245</v>
      </c>
      <c r="B844" s="9"/>
      <c r="C844" s="15">
        <v>1.2345679012345679E-3</v>
      </c>
    </row>
    <row r="845" spans="1:3">
      <c r="A845" s="1" t="s">
        <v>246</v>
      </c>
      <c r="B845" s="9"/>
      <c r="C845" s="15">
        <v>3.7037037037037034E-3</v>
      </c>
    </row>
    <row r="846" spans="1:3">
      <c r="A846" s="1" t="s">
        <v>247</v>
      </c>
      <c r="B846" s="9"/>
      <c r="C846" s="12">
        <v>0</v>
      </c>
    </row>
    <row r="847" spans="1:3">
      <c r="A847" s="1" t="s">
        <v>248</v>
      </c>
      <c r="B847" s="9"/>
      <c r="C847" s="12">
        <v>0</v>
      </c>
    </row>
    <row r="848" spans="1:3">
      <c r="A848" s="1" t="s">
        <v>249</v>
      </c>
      <c r="B848" s="9"/>
      <c r="C848" s="15">
        <v>6.1728395061728392E-3</v>
      </c>
    </row>
    <row r="849" spans="1:8">
      <c r="A849" s="1" t="s">
        <v>250</v>
      </c>
      <c r="B849" s="9"/>
      <c r="C849" s="12">
        <v>0.41358024691358025</v>
      </c>
    </row>
    <row r="850" spans="1:8">
      <c r="A850" s="126" t="s">
        <v>8</v>
      </c>
      <c r="B850" s="9" t="s">
        <v>9</v>
      </c>
      <c r="C850" s="6">
        <f>SUBTOTAL(103,Source!D:D)-1</f>
        <v>80</v>
      </c>
    </row>
    <row r="851" spans="1:8" ht="13.5" thickBot="1">
      <c r="A851" s="127"/>
      <c r="B851" s="10" t="s">
        <v>10</v>
      </c>
      <c r="C851" s="13">
        <f>SUBTOTAL(103,Source!D:D)-1</f>
        <v>80</v>
      </c>
    </row>
    <row r="852" spans="1:8" ht="13.5" thickTop="1"/>
    <row r="854" spans="1:8" ht="13.5" thickBot="1">
      <c r="A854" s="53" t="s">
        <v>252</v>
      </c>
    </row>
    <row r="855" spans="1:8" ht="13.5" thickTop="1">
      <c r="A855" s="119"/>
      <c r="B855" s="120"/>
      <c r="C855" s="133" t="s">
        <v>264</v>
      </c>
      <c r="D855" s="128"/>
      <c r="E855" s="128"/>
      <c r="F855" s="128"/>
      <c r="G855" s="128"/>
      <c r="H855" s="129"/>
    </row>
    <row r="856" spans="1:8" ht="24">
      <c r="A856" s="121"/>
      <c r="B856" s="122"/>
      <c r="C856" s="37" t="s">
        <v>100</v>
      </c>
      <c r="D856" s="38" t="s">
        <v>101</v>
      </c>
      <c r="E856" s="38" t="s">
        <v>102</v>
      </c>
      <c r="F856" s="38" t="s">
        <v>103</v>
      </c>
      <c r="G856" s="38" t="s">
        <v>104</v>
      </c>
      <c r="H856" s="39" t="s">
        <v>88</v>
      </c>
    </row>
    <row r="857" spans="1:8" ht="13.5" thickBot="1">
      <c r="A857" s="123"/>
      <c r="B857" s="124"/>
      <c r="C857" s="20" t="s">
        <v>12</v>
      </c>
      <c r="D857" s="21" t="s">
        <v>289</v>
      </c>
      <c r="E857" s="21" t="s">
        <v>290</v>
      </c>
      <c r="F857" s="21" t="s">
        <v>291</v>
      </c>
      <c r="G857" s="21" t="s">
        <v>292</v>
      </c>
      <c r="H857" s="22" t="s">
        <v>293</v>
      </c>
    </row>
    <row r="858" spans="1:8" ht="13.5" thickTop="1">
      <c r="A858" s="125" t="s">
        <v>252</v>
      </c>
      <c r="B858" s="56" t="s">
        <v>197</v>
      </c>
      <c r="C858" s="23">
        <v>0.12564543889845095</v>
      </c>
      <c r="D858" s="24">
        <v>5.1724137931034482E-2</v>
      </c>
      <c r="E858" s="24">
        <v>3.2786885245901641E-2</v>
      </c>
      <c r="F858" s="24">
        <v>0.16666666666666669</v>
      </c>
      <c r="G858" s="24">
        <v>0.2</v>
      </c>
      <c r="H858" s="25">
        <v>4.7619047619047616E-2</v>
      </c>
    </row>
    <row r="859" spans="1:8">
      <c r="A859" s="126"/>
      <c r="B859" s="17" t="s">
        <v>265</v>
      </c>
      <c r="C859" s="26">
        <v>6.8846815834767636E-3</v>
      </c>
      <c r="D859" s="27">
        <v>8.6206896551724137E-3</v>
      </c>
      <c r="E859" s="28">
        <v>0</v>
      </c>
      <c r="F859" s="28">
        <v>0</v>
      </c>
      <c r="G859" s="28">
        <v>0</v>
      </c>
      <c r="H859" s="29">
        <v>0</v>
      </c>
    </row>
    <row r="860" spans="1:8">
      <c r="A860" s="126"/>
      <c r="B860" s="17" t="s">
        <v>266</v>
      </c>
      <c r="C860" s="26">
        <v>3.4423407917383818E-3</v>
      </c>
      <c r="D860" s="28">
        <v>0</v>
      </c>
      <c r="E860" s="28">
        <v>0</v>
      </c>
      <c r="F860" s="28">
        <v>0</v>
      </c>
      <c r="G860" s="28">
        <v>0</v>
      </c>
      <c r="H860" s="29">
        <v>0</v>
      </c>
    </row>
    <row r="861" spans="1:8">
      <c r="A861" s="126"/>
      <c r="B861" s="17" t="s">
        <v>267</v>
      </c>
      <c r="C861" s="26">
        <v>1.7211703958691909E-3</v>
      </c>
      <c r="D861" s="28">
        <v>0</v>
      </c>
      <c r="E861" s="28">
        <v>0</v>
      </c>
      <c r="F861" s="28">
        <v>0</v>
      </c>
      <c r="G861" s="28">
        <v>0</v>
      </c>
      <c r="H861" s="29">
        <v>0</v>
      </c>
    </row>
    <row r="862" spans="1:8">
      <c r="A862" s="126"/>
      <c r="B862" s="17" t="s">
        <v>268</v>
      </c>
      <c r="C862" s="26">
        <v>3.4423407917383818E-3</v>
      </c>
      <c r="D862" s="28">
        <v>1.7241379310344827E-2</v>
      </c>
      <c r="E862" s="28">
        <v>0</v>
      </c>
      <c r="F862" s="28">
        <v>0</v>
      </c>
      <c r="G862" s="28">
        <v>0</v>
      </c>
      <c r="H862" s="29">
        <v>0</v>
      </c>
    </row>
    <row r="863" spans="1:8">
      <c r="A863" s="126"/>
      <c r="B863" s="17" t="s">
        <v>269</v>
      </c>
      <c r="C863" s="30">
        <v>0</v>
      </c>
      <c r="D863" s="27">
        <v>8.6206896551724137E-3</v>
      </c>
      <c r="E863" s="27">
        <v>8.1967213114754103E-3</v>
      </c>
      <c r="F863" s="28">
        <v>0</v>
      </c>
      <c r="G863" s="28">
        <v>0</v>
      </c>
      <c r="H863" s="29">
        <v>0</v>
      </c>
    </row>
    <row r="864" spans="1:8">
      <c r="A864" s="126"/>
      <c r="B864" s="17" t="s">
        <v>270</v>
      </c>
      <c r="C864" s="26">
        <v>1.7211703958691909E-3</v>
      </c>
      <c r="D864" s="28">
        <v>0</v>
      </c>
      <c r="E864" s="28">
        <v>0</v>
      </c>
      <c r="F864" s="28">
        <v>0</v>
      </c>
      <c r="G864" s="28">
        <v>0</v>
      </c>
      <c r="H864" s="29">
        <v>4.7619047619047616E-2</v>
      </c>
    </row>
    <row r="865" spans="1:8">
      <c r="A865" s="126"/>
      <c r="B865" s="17" t="s">
        <v>271</v>
      </c>
      <c r="C865" s="30">
        <v>0</v>
      </c>
      <c r="D865" s="28">
        <v>0</v>
      </c>
      <c r="E865" s="27">
        <v>8.1967213114754103E-3</v>
      </c>
      <c r="F865" s="28">
        <v>0</v>
      </c>
      <c r="G865" s="28">
        <v>0</v>
      </c>
      <c r="H865" s="29">
        <v>0</v>
      </c>
    </row>
    <row r="866" spans="1:8">
      <c r="A866" s="126"/>
      <c r="B866" s="17" t="s">
        <v>272</v>
      </c>
      <c r="C866" s="26">
        <v>6.8846815834767636E-3</v>
      </c>
      <c r="D866" s="27">
        <v>8.6206896551724137E-3</v>
      </c>
      <c r="E866" s="28">
        <v>0</v>
      </c>
      <c r="F866" s="28">
        <v>0</v>
      </c>
      <c r="G866" s="28">
        <v>0</v>
      </c>
      <c r="H866" s="29">
        <v>0</v>
      </c>
    </row>
    <row r="867" spans="1:8">
      <c r="A867" s="126"/>
      <c r="B867" s="17" t="s">
        <v>273</v>
      </c>
      <c r="C867" s="30">
        <v>1.3769363166953527E-2</v>
      </c>
      <c r="D867" s="27">
        <v>8.6206896551724137E-3</v>
      </c>
      <c r="E867" s="28">
        <v>0</v>
      </c>
      <c r="F867" s="28">
        <v>0</v>
      </c>
      <c r="G867" s="28">
        <v>0</v>
      </c>
      <c r="H867" s="29">
        <v>0</v>
      </c>
    </row>
    <row r="868" spans="1:8">
      <c r="A868" s="126"/>
      <c r="B868" s="17" t="s">
        <v>274</v>
      </c>
      <c r="C868" s="30">
        <v>3.4423407917383825E-2</v>
      </c>
      <c r="D868" s="28">
        <v>2.5862068965517241E-2</v>
      </c>
      <c r="E868" s="27">
        <v>8.1967213114754103E-3</v>
      </c>
      <c r="F868" s="28">
        <v>0</v>
      </c>
      <c r="G868" s="28">
        <v>0</v>
      </c>
      <c r="H868" s="29">
        <v>0</v>
      </c>
    </row>
    <row r="869" spans="1:8">
      <c r="A869" s="126"/>
      <c r="B869" s="17" t="s">
        <v>275</v>
      </c>
      <c r="C869" s="30">
        <v>1.3769363166953527E-2</v>
      </c>
      <c r="D869" s="28">
        <v>0</v>
      </c>
      <c r="E869" s="28">
        <v>0</v>
      </c>
      <c r="F869" s="28">
        <v>0</v>
      </c>
      <c r="G869" s="28">
        <v>0</v>
      </c>
      <c r="H869" s="29">
        <v>0</v>
      </c>
    </row>
    <row r="870" spans="1:8">
      <c r="A870" s="126"/>
      <c r="B870" s="17" t="s">
        <v>276</v>
      </c>
      <c r="C870" s="26">
        <v>8.6058519793459562E-3</v>
      </c>
      <c r="D870" s="27">
        <v>8.6206896551724137E-3</v>
      </c>
      <c r="E870" s="27">
        <v>8.1967213114754103E-3</v>
      </c>
      <c r="F870" s="28">
        <v>0</v>
      </c>
      <c r="G870" s="28">
        <v>0</v>
      </c>
      <c r="H870" s="29">
        <v>0</v>
      </c>
    </row>
    <row r="871" spans="1:8">
      <c r="A871" s="126"/>
      <c r="B871" s="17" t="s">
        <v>277</v>
      </c>
      <c r="C871" s="30">
        <v>1.3769363166953527E-2</v>
      </c>
      <c r="D871" s="28">
        <v>1.7241379310344827E-2</v>
      </c>
      <c r="E871" s="28">
        <v>1.6393442622950821E-2</v>
      </c>
      <c r="F871" s="28">
        <v>0</v>
      </c>
      <c r="G871" s="28">
        <v>0</v>
      </c>
      <c r="H871" s="29">
        <v>0</v>
      </c>
    </row>
    <row r="872" spans="1:8">
      <c r="A872" s="126"/>
      <c r="B872" s="17" t="s">
        <v>278</v>
      </c>
      <c r="C872" s="30">
        <v>6.0240963855421686E-2</v>
      </c>
      <c r="D872" s="28">
        <v>5.1724137931034482E-2</v>
      </c>
      <c r="E872" s="27">
        <v>8.1967213114754103E-3</v>
      </c>
      <c r="F872" s="28">
        <v>0</v>
      </c>
      <c r="G872" s="28">
        <v>0</v>
      </c>
      <c r="H872" s="29">
        <v>4.7619047619047616E-2</v>
      </c>
    </row>
    <row r="873" spans="1:8">
      <c r="A873" s="126"/>
      <c r="B873" s="17" t="s">
        <v>279</v>
      </c>
      <c r="C873" s="30">
        <v>3.4423407917383825E-2</v>
      </c>
      <c r="D873" s="28">
        <v>4.3103448275862072E-2</v>
      </c>
      <c r="E873" s="28">
        <v>2.4590163934426229E-2</v>
      </c>
      <c r="F873" s="28">
        <v>0</v>
      </c>
      <c r="G873" s="28">
        <v>0</v>
      </c>
      <c r="H873" s="29">
        <v>0</v>
      </c>
    </row>
    <row r="874" spans="1:8">
      <c r="A874" s="126"/>
      <c r="B874" s="17" t="s">
        <v>280</v>
      </c>
      <c r="C874" s="30">
        <v>3.7865748709122203E-2</v>
      </c>
      <c r="D874" s="28">
        <v>3.4482758620689655E-2</v>
      </c>
      <c r="E874" s="28">
        <v>1.6393442622950821E-2</v>
      </c>
      <c r="F874" s="28">
        <v>0.16666666666666669</v>
      </c>
      <c r="G874" s="28">
        <v>0</v>
      </c>
      <c r="H874" s="29">
        <v>0</v>
      </c>
    </row>
    <row r="875" spans="1:8">
      <c r="A875" s="126"/>
      <c r="B875" s="17" t="s">
        <v>281</v>
      </c>
      <c r="C875" s="30">
        <v>3.2702237521514632E-2</v>
      </c>
      <c r="D875" s="28">
        <v>4.3103448275862072E-2</v>
      </c>
      <c r="E875" s="27">
        <v>8.1967213114754103E-3</v>
      </c>
      <c r="F875" s="28">
        <v>0</v>
      </c>
      <c r="G875" s="28">
        <v>0</v>
      </c>
      <c r="H875" s="29">
        <v>0</v>
      </c>
    </row>
    <row r="876" spans="1:8">
      <c r="A876" s="126"/>
      <c r="B876" s="17" t="s">
        <v>282</v>
      </c>
      <c r="C876" s="30">
        <v>4.1308089500860588E-2</v>
      </c>
      <c r="D876" s="28">
        <v>2.5862068965517241E-2</v>
      </c>
      <c r="E876" s="28">
        <v>2.4590163934426229E-2</v>
      </c>
      <c r="F876" s="28">
        <v>0.16666666666666669</v>
      </c>
      <c r="G876" s="28">
        <v>0</v>
      </c>
      <c r="H876" s="29">
        <v>9.5238095238095233E-2</v>
      </c>
    </row>
    <row r="877" spans="1:8">
      <c r="A877" s="126"/>
      <c r="B877" s="17" t="s">
        <v>283</v>
      </c>
      <c r="C877" s="30">
        <v>6.884681583476765E-2</v>
      </c>
      <c r="D877" s="28">
        <v>6.0344827586206892E-2</v>
      </c>
      <c r="E877" s="28">
        <v>2.4590163934426229E-2</v>
      </c>
      <c r="F877" s="28">
        <v>0</v>
      </c>
      <c r="G877" s="28">
        <v>0</v>
      </c>
      <c r="H877" s="29">
        <v>0</v>
      </c>
    </row>
    <row r="878" spans="1:8">
      <c r="A878" s="126"/>
      <c r="B878" s="17" t="s">
        <v>284</v>
      </c>
      <c r="C878" s="30">
        <v>0.26161790017211706</v>
      </c>
      <c r="D878" s="28">
        <v>0.27586206896551724</v>
      </c>
      <c r="E878" s="28">
        <v>0.18852459016393441</v>
      </c>
      <c r="F878" s="28">
        <v>0</v>
      </c>
      <c r="G878" s="28">
        <v>0</v>
      </c>
      <c r="H878" s="29">
        <v>0.28571428571428575</v>
      </c>
    </row>
    <row r="879" spans="1:8">
      <c r="A879" s="126"/>
      <c r="B879" s="17" t="s">
        <v>285</v>
      </c>
      <c r="C879" s="30">
        <v>0.10499139414802067</v>
      </c>
      <c r="D879" s="28">
        <v>8.6206896551724144E-2</v>
      </c>
      <c r="E879" s="28">
        <v>0.13934426229508198</v>
      </c>
      <c r="F879" s="28">
        <v>0</v>
      </c>
      <c r="G879" s="28">
        <v>0.4</v>
      </c>
      <c r="H879" s="29">
        <v>4.7619047619047616E-2</v>
      </c>
    </row>
    <row r="880" spans="1:8">
      <c r="A880" s="126"/>
      <c r="B880" s="17" t="s">
        <v>286</v>
      </c>
      <c r="C880" s="30">
        <v>6.7125645438898443E-2</v>
      </c>
      <c r="D880" s="28">
        <v>0.11206896551724138</v>
      </c>
      <c r="E880" s="28">
        <v>0.15573770491803279</v>
      </c>
      <c r="F880" s="28">
        <v>0.33333333333333337</v>
      </c>
      <c r="G880" s="28">
        <v>0.2</v>
      </c>
      <c r="H880" s="29">
        <v>4.7619047619047616E-2</v>
      </c>
    </row>
    <row r="881" spans="1:8">
      <c r="A881" s="126"/>
      <c r="B881" s="17" t="s">
        <v>287</v>
      </c>
      <c r="C881" s="30">
        <v>3.2702237521514632E-2</v>
      </c>
      <c r="D881" s="28">
        <v>2.5862068965517241E-2</v>
      </c>
      <c r="E881" s="28">
        <v>0.20491803278688525</v>
      </c>
      <c r="F881" s="28">
        <v>0.16666666666666669</v>
      </c>
      <c r="G881" s="28">
        <v>0.2</v>
      </c>
      <c r="H881" s="29">
        <v>0.19047619047619047</v>
      </c>
    </row>
    <row r="882" spans="1:8">
      <c r="A882" s="126"/>
      <c r="B882" s="17" t="s">
        <v>288</v>
      </c>
      <c r="C882" s="30">
        <v>2.4096385542168676E-2</v>
      </c>
      <c r="D882" s="28">
        <v>8.6206896551724144E-2</v>
      </c>
      <c r="E882" s="28">
        <v>0.12295081967213115</v>
      </c>
      <c r="F882" s="28">
        <v>0</v>
      </c>
      <c r="G882" s="28">
        <v>0</v>
      </c>
      <c r="H882" s="29">
        <v>0.19047619047619047</v>
      </c>
    </row>
    <row r="883" spans="1:8">
      <c r="A883" s="126" t="s">
        <v>8</v>
      </c>
      <c r="B883" s="9" t="s">
        <v>9</v>
      </c>
      <c r="C883" s="31">
        <v>581</v>
      </c>
      <c r="D883" s="32">
        <v>116</v>
      </c>
      <c r="E883" s="32">
        <v>122</v>
      </c>
      <c r="F883" s="32">
        <v>6</v>
      </c>
      <c r="G883" s="32">
        <v>5</v>
      </c>
      <c r="H883" s="33">
        <v>21</v>
      </c>
    </row>
    <row r="884" spans="1:8" ht="13.5" thickBot="1">
      <c r="A884" s="127"/>
      <c r="B884" s="10" t="s">
        <v>10</v>
      </c>
      <c r="C884" s="34">
        <v>581</v>
      </c>
      <c r="D884" s="35">
        <v>116</v>
      </c>
      <c r="E884" s="35">
        <v>122</v>
      </c>
      <c r="F884" s="35">
        <v>6</v>
      </c>
      <c r="G884" s="35">
        <v>5</v>
      </c>
      <c r="H884" s="36">
        <v>21</v>
      </c>
    </row>
    <row r="885" spans="1:8" ht="13.5" thickTop="1"/>
    <row r="887" spans="1:8" ht="13.5" thickBot="1">
      <c r="A887" s="53" t="s">
        <v>253</v>
      </c>
    </row>
    <row r="888" spans="1:8" ht="13.5" thickTop="1">
      <c r="A888" s="119"/>
      <c r="B888" s="120"/>
      <c r="C888" s="133" t="s">
        <v>264</v>
      </c>
      <c r="D888" s="128"/>
      <c r="E888" s="128"/>
      <c r="F888" s="128"/>
      <c r="G888" s="128"/>
      <c r="H888" s="129"/>
    </row>
    <row r="889" spans="1:8" ht="24">
      <c r="A889" s="121"/>
      <c r="B889" s="122"/>
      <c r="C889" s="37" t="s">
        <v>100</v>
      </c>
      <c r="D889" s="38" t="s">
        <v>101</v>
      </c>
      <c r="E889" s="38" t="s">
        <v>102</v>
      </c>
      <c r="F889" s="38" t="s">
        <v>103</v>
      </c>
      <c r="G889" s="38" t="s">
        <v>104</v>
      </c>
      <c r="H889" s="39" t="s">
        <v>88</v>
      </c>
    </row>
    <row r="890" spans="1:8" ht="13.5" thickBot="1">
      <c r="A890" s="123"/>
      <c r="B890" s="124"/>
      <c r="C890" s="20" t="s">
        <v>12</v>
      </c>
      <c r="D890" s="21" t="s">
        <v>289</v>
      </c>
      <c r="E890" s="21" t="s">
        <v>290</v>
      </c>
      <c r="F890" s="21" t="s">
        <v>291</v>
      </c>
      <c r="G890" s="21" t="s">
        <v>292</v>
      </c>
      <c r="H890" s="22" t="s">
        <v>293</v>
      </c>
    </row>
    <row r="891" spans="1:8" ht="13.5" thickTop="1">
      <c r="A891" s="125" t="s">
        <v>253</v>
      </c>
      <c r="B891" s="55" t="s">
        <v>294</v>
      </c>
      <c r="C891" s="23">
        <v>2.5931928687196112E-2</v>
      </c>
      <c r="D891" s="24">
        <v>6.9230769230769235E-2</v>
      </c>
      <c r="E891" s="24">
        <v>0.11940298507462688</v>
      </c>
      <c r="F891" s="24">
        <v>0</v>
      </c>
      <c r="G891" s="24">
        <v>0</v>
      </c>
      <c r="H891" s="25">
        <v>0.16666666666666669</v>
      </c>
    </row>
    <row r="892" spans="1:8">
      <c r="A892" s="126"/>
      <c r="B892" s="9" t="s">
        <v>295</v>
      </c>
      <c r="C892" s="30">
        <v>3.7277147487844407E-2</v>
      </c>
      <c r="D892" s="28">
        <v>3.0769230769230771E-2</v>
      </c>
      <c r="E892" s="28">
        <v>0.20149253731343283</v>
      </c>
      <c r="F892" s="28">
        <v>0.16666666666666669</v>
      </c>
      <c r="G892" s="28">
        <v>0.16666666666666669</v>
      </c>
      <c r="H892" s="29">
        <v>0.20833333333333331</v>
      </c>
    </row>
    <row r="893" spans="1:8">
      <c r="A893" s="126"/>
      <c r="B893" s="9" t="s">
        <v>296</v>
      </c>
      <c r="C893" s="30">
        <v>5.9967585089141011E-2</v>
      </c>
      <c r="D893" s="28">
        <v>0.1076923076923077</v>
      </c>
      <c r="E893" s="28">
        <v>0.15671641791044777</v>
      </c>
      <c r="F893" s="28">
        <v>0.33333333333333337</v>
      </c>
      <c r="G893" s="28">
        <v>0.33333333333333337</v>
      </c>
      <c r="H893" s="29">
        <v>4.1666666666666671E-2</v>
      </c>
    </row>
    <row r="894" spans="1:8">
      <c r="A894" s="126"/>
      <c r="B894" s="9" t="s">
        <v>297</v>
      </c>
      <c r="C894" s="30">
        <v>9.2382495948136148E-2</v>
      </c>
      <c r="D894" s="28">
        <v>8.461538461538462E-2</v>
      </c>
      <c r="E894" s="28">
        <v>0.13432835820895522</v>
      </c>
      <c r="F894" s="28">
        <v>0</v>
      </c>
      <c r="G894" s="28">
        <v>0.33333333333333337</v>
      </c>
      <c r="H894" s="29">
        <v>4.1666666666666671E-2</v>
      </c>
    </row>
    <row r="895" spans="1:8">
      <c r="A895" s="126"/>
      <c r="B895" s="9" t="s">
        <v>298</v>
      </c>
      <c r="C895" s="30">
        <v>0.69367909238249592</v>
      </c>
      <c r="D895" s="28">
        <v>0.63846153846153841</v>
      </c>
      <c r="E895" s="28">
        <v>0.37313432835820898</v>
      </c>
      <c r="F895" s="28">
        <v>0.5</v>
      </c>
      <c r="G895" s="28">
        <v>0</v>
      </c>
      <c r="H895" s="29">
        <v>0.5</v>
      </c>
    </row>
    <row r="896" spans="1:8">
      <c r="A896" s="126"/>
      <c r="B896" s="9" t="s">
        <v>218</v>
      </c>
      <c r="C896" s="30">
        <v>9.0761750405186387E-2</v>
      </c>
      <c r="D896" s="28">
        <v>6.9230769230769235E-2</v>
      </c>
      <c r="E896" s="28">
        <v>1.492537313432836E-2</v>
      </c>
      <c r="F896" s="28">
        <v>0</v>
      </c>
      <c r="G896" s="28">
        <v>0.16666666666666669</v>
      </c>
      <c r="H896" s="29">
        <v>4.1666666666666671E-2</v>
      </c>
    </row>
    <row r="897" spans="1:8">
      <c r="A897" s="126" t="s">
        <v>8</v>
      </c>
      <c r="B897" s="9" t="s">
        <v>9</v>
      </c>
      <c r="C897" s="31">
        <v>617</v>
      </c>
      <c r="D897" s="32">
        <v>130</v>
      </c>
      <c r="E897" s="32">
        <v>134</v>
      </c>
      <c r="F897" s="32">
        <v>6</v>
      </c>
      <c r="G897" s="32">
        <v>6</v>
      </c>
      <c r="H897" s="33">
        <v>24</v>
      </c>
    </row>
    <row r="898" spans="1:8" ht="13.5" thickBot="1">
      <c r="A898" s="127"/>
      <c r="B898" s="10" t="s">
        <v>10</v>
      </c>
      <c r="C898" s="34">
        <v>617</v>
      </c>
      <c r="D898" s="35">
        <v>130</v>
      </c>
      <c r="E898" s="35">
        <v>134</v>
      </c>
      <c r="F898" s="35">
        <v>6</v>
      </c>
      <c r="G898" s="35">
        <v>6</v>
      </c>
      <c r="H898" s="36">
        <v>24</v>
      </c>
    </row>
    <row r="899" spans="1:8" ht="13.5" thickTop="1"/>
    <row r="901" spans="1:8" ht="13.5" thickBot="1">
      <c r="A901" s="53" t="s">
        <v>254</v>
      </c>
    </row>
    <row r="902" spans="1:8" ht="13.5" thickTop="1">
      <c r="A902" s="119"/>
      <c r="B902" s="120"/>
      <c r="C902" s="133" t="s">
        <v>264</v>
      </c>
      <c r="D902" s="128"/>
      <c r="E902" s="128"/>
      <c r="F902" s="128"/>
      <c r="G902" s="128"/>
      <c r="H902" s="129"/>
    </row>
    <row r="903" spans="1:8" ht="24">
      <c r="A903" s="121"/>
      <c r="B903" s="122"/>
      <c r="C903" s="37" t="s">
        <v>100</v>
      </c>
      <c r="D903" s="38" t="s">
        <v>101</v>
      </c>
      <c r="E903" s="38" t="s">
        <v>102</v>
      </c>
      <c r="F903" s="38" t="s">
        <v>103</v>
      </c>
      <c r="G903" s="38" t="s">
        <v>104</v>
      </c>
      <c r="H903" s="39" t="s">
        <v>88</v>
      </c>
    </row>
    <row r="904" spans="1:8" ht="13.5" thickBot="1">
      <c r="A904" s="123"/>
      <c r="B904" s="124"/>
      <c r="C904" s="20" t="s">
        <v>12</v>
      </c>
      <c r="D904" s="21" t="s">
        <v>289</v>
      </c>
      <c r="E904" s="21" t="s">
        <v>290</v>
      </c>
      <c r="F904" s="21" t="s">
        <v>291</v>
      </c>
      <c r="G904" s="21" t="s">
        <v>292</v>
      </c>
      <c r="H904" s="22" t="s">
        <v>293</v>
      </c>
    </row>
    <row r="905" spans="1:8" ht="24.75" thickTop="1">
      <c r="A905" s="125" t="s">
        <v>254</v>
      </c>
      <c r="B905" s="55" t="s">
        <v>299</v>
      </c>
      <c r="C905" s="23">
        <v>0.3257698541329011</v>
      </c>
      <c r="D905" s="24">
        <v>0.26923076923076922</v>
      </c>
      <c r="E905" s="24">
        <v>0.51492537313432829</v>
      </c>
      <c r="F905" s="24">
        <v>0.33333333333333337</v>
      </c>
      <c r="G905" s="24">
        <v>0.83333333333333326</v>
      </c>
      <c r="H905" s="25">
        <v>0.45833333333333337</v>
      </c>
    </row>
    <row r="906" spans="1:8" ht="24">
      <c r="A906" s="126"/>
      <c r="B906" s="9" t="s">
        <v>300</v>
      </c>
      <c r="C906" s="30">
        <v>0.3047001620745543</v>
      </c>
      <c r="D906" s="28">
        <v>0.4</v>
      </c>
      <c r="E906" s="28">
        <v>0.32089552238805974</v>
      </c>
      <c r="F906" s="28">
        <v>0.16666666666666669</v>
      </c>
      <c r="G906" s="28">
        <v>0.16666666666666669</v>
      </c>
      <c r="H906" s="29">
        <v>0.29166666666666669</v>
      </c>
    </row>
    <row r="907" spans="1:8">
      <c r="A907" s="126"/>
      <c r="B907" s="9" t="s">
        <v>301</v>
      </c>
      <c r="C907" s="30">
        <v>0.36952998379254459</v>
      </c>
      <c r="D907" s="28">
        <v>0.33076923076923082</v>
      </c>
      <c r="E907" s="28">
        <v>0.16417910447761194</v>
      </c>
      <c r="F907" s="28">
        <v>0.5</v>
      </c>
      <c r="G907" s="28">
        <v>0</v>
      </c>
      <c r="H907" s="29">
        <v>0.25</v>
      </c>
    </row>
    <row r="908" spans="1:8">
      <c r="A908" s="126" t="s">
        <v>8</v>
      </c>
      <c r="B908" s="9" t="s">
        <v>9</v>
      </c>
      <c r="C908" s="31">
        <v>617</v>
      </c>
      <c r="D908" s="32">
        <v>130</v>
      </c>
      <c r="E908" s="32">
        <v>134</v>
      </c>
      <c r="F908" s="32">
        <v>6</v>
      </c>
      <c r="G908" s="32">
        <v>6</v>
      </c>
      <c r="H908" s="33">
        <v>24</v>
      </c>
    </row>
    <row r="909" spans="1:8" ht="13.5" thickBot="1">
      <c r="A909" s="127"/>
      <c r="B909" s="10" t="s">
        <v>10</v>
      </c>
      <c r="C909" s="34">
        <v>617</v>
      </c>
      <c r="D909" s="35">
        <v>130</v>
      </c>
      <c r="E909" s="35">
        <v>134</v>
      </c>
      <c r="F909" s="35">
        <v>6</v>
      </c>
      <c r="G909" s="35">
        <v>6</v>
      </c>
      <c r="H909" s="36">
        <v>24</v>
      </c>
    </row>
    <row r="910" spans="1:8" ht="13.5" thickTop="1"/>
    <row r="912" spans="1:8" ht="13.5" thickBot="1">
      <c r="A912" s="53" t="s">
        <v>595</v>
      </c>
    </row>
    <row r="913" spans="1:8" ht="13.5" thickTop="1">
      <c r="A913" s="119"/>
      <c r="B913" s="120"/>
      <c r="C913" s="133" t="s">
        <v>264</v>
      </c>
      <c r="D913" s="128"/>
      <c r="E913" s="128"/>
      <c r="F913" s="128"/>
      <c r="G913" s="128"/>
      <c r="H913" s="129"/>
    </row>
    <row r="914" spans="1:8" ht="24">
      <c r="A914" s="121"/>
      <c r="B914" s="122"/>
      <c r="C914" s="37" t="s">
        <v>100</v>
      </c>
      <c r="D914" s="38" t="s">
        <v>101</v>
      </c>
      <c r="E914" s="38" t="s">
        <v>102</v>
      </c>
      <c r="F914" s="38" t="s">
        <v>103</v>
      </c>
      <c r="G914" s="38" t="s">
        <v>104</v>
      </c>
      <c r="H914" s="39" t="s">
        <v>88</v>
      </c>
    </row>
    <row r="915" spans="1:8" ht="13.5" thickBot="1">
      <c r="A915" s="123"/>
      <c r="B915" s="124"/>
      <c r="C915" s="20" t="s">
        <v>12</v>
      </c>
      <c r="D915" s="21" t="s">
        <v>289</v>
      </c>
      <c r="E915" s="21" t="s">
        <v>290</v>
      </c>
      <c r="F915" s="21" t="s">
        <v>291</v>
      </c>
      <c r="G915" s="21" t="s">
        <v>292</v>
      </c>
      <c r="H915" s="22" t="s">
        <v>293</v>
      </c>
    </row>
    <row r="916" spans="1:8" ht="13.5" thickTop="1">
      <c r="A916" s="54" t="s">
        <v>594</v>
      </c>
      <c r="B916" s="55"/>
      <c r="C916" s="23">
        <v>0.20822622107969152</v>
      </c>
      <c r="D916" s="24">
        <v>0.42528735632183912</v>
      </c>
      <c r="E916" s="24">
        <v>0.4017857142857143</v>
      </c>
      <c r="F916" s="24">
        <v>0.33333333333333337</v>
      </c>
      <c r="G916" s="24">
        <v>0.16666666666666669</v>
      </c>
      <c r="H916" s="25">
        <v>0.27777777777777779</v>
      </c>
    </row>
    <row r="917" spans="1:8">
      <c r="A917" s="1" t="s">
        <v>198</v>
      </c>
      <c r="B917" s="9"/>
      <c r="C917" s="30">
        <v>0.40616966580976865</v>
      </c>
      <c r="D917" s="28">
        <v>0.13793103448275862</v>
      </c>
      <c r="E917" s="28">
        <v>0.25</v>
      </c>
      <c r="F917" s="28">
        <v>0</v>
      </c>
      <c r="G917" s="28">
        <v>0.33333333333333337</v>
      </c>
      <c r="H917" s="29">
        <v>0.38888888888888884</v>
      </c>
    </row>
    <row r="918" spans="1:8">
      <c r="A918" s="1" t="s">
        <v>199</v>
      </c>
      <c r="B918" s="9"/>
      <c r="C918" s="30">
        <v>0.13881748071979433</v>
      </c>
      <c r="D918" s="28">
        <v>9.1954022988505746E-2</v>
      </c>
      <c r="E918" s="28">
        <v>0.10714285714285714</v>
      </c>
      <c r="F918" s="28">
        <v>0.33333333333333337</v>
      </c>
      <c r="G918" s="28">
        <v>0.33333333333333337</v>
      </c>
      <c r="H918" s="29">
        <v>5.5555555555555552E-2</v>
      </c>
    </row>
    <row r="919" spans="1:8">
      <c r="A919" s="1" t="s">
        <v>200</v>
      </c>
      <c r="B919" s="9"/>
      <c r="C919" s="30">
        <v>2.8277634961439587E-2</v>
      </c>
      <c r="D919" s="28">
        <v>4.5977011494252873E-2</v>
      </c>
      <c r="E919" s="28">
        <v>1.785714285714286E-2</v>
      </c>
      <c r="F919" s="28">
        <v>0</v>
      </c>
      <c r="G919" s="28">
        <v>0</v>
      </c>
      <c r="H919" s="29">
        <v>0</v>
      </c>
    </row>
    <row r="920" spans="1:8">
      <c r="A920" s="1" t="s">
        <v>201</v>
      </c>
      <c r="B920" s="9"/>
      <c r="C920" s="30">
        <v>2.056555269922879E-2</v>
      </c>
      <c r="D920" s="28">
        <v>0</v>
      </c>
      <c r="E920" s="28">
        <v>7.1428571428571438E-2</v>
      </c>
      <c r="F920" s="28">
        <v>0</v>
      </c>
      <c r="G920" s="28">
        <v>0</v>
      </c>
      <c r="H920" s="29">
        <v>0</v>
      </c>
    </row>
    <row r="921" spans="1:8" ht="24">
      <c r="A921" s="1" t="s">
        <v>255</v>
      </c>
      <c r="B921" s="9"/>
      <c r="C921" s="30">
        <v>0.18508997429305915</v>
      </c>
      <c r="D921" s="28">
        <v>0.16091954022988506</v>
      </c>
      <c r="E921" s="28">
        <v>0.23214285714285715</v>
      </c>
      <c r="F921" s="28">
        <v>0</v>
      </c>
      <c r="G921" s="28">
        <v>0.16666666666666669</v>
      </c>
      <c r="H921" s="29">
        <v>0.27777777777777779</v>
      </c>
    </row>
    <row r="922" spans="1:8">
      <c r="A922" s="1" t="s">
        <v>256</v>
      </c>
      <c r="B922" s="9"/>
      <c r="C922" s="30">
        <v>0.19280205655526991</v>
      </c>
      <c r="D922" s="28">
        <v>0.27586206896551724</v>
      </c>
      <c r="E922" s="28">
        <v>0.17857142857142858</v>
      </c>
      <c r="F922" s="28">
        <v>0.66666666666666674</v>
      </c>
      <c r="G922" s="28">
        <v>0.33333333333333337</v>
      </c>
      <c r="H922" s="29">
        <v>0.16666666666666669</v>
      </c>
    </row>
    <row r="923" spans="1:8">
      <c r="A923" s="126" t="s">
        <v>8</v>
      </c>
      <c r="B923" s="9" t="s">
        <v>9</v>
      </c>
      <c r="C923" s="31">
        <v>389</v>
      </c>
      <c r="D923" s="32">
        <v>87</v>
      </c>
      <c r="E923" s="32">
        <v>112</v>
      </c>
      <c r="F923" s="32">
        <v>3</v>
      </c>
      <c r="G923" s="32">
        <v>6</v>
      </c>
      <c r="H923" s="33">
        <v>18</v>
      </c>
    </row>
    <row r="924" spans="1:8" ht="13.5" thickBot="1">
      <c r="A924" s="127"/>
      <c r="B924" s="10" t="s">
        <v>10</v>
      </c>
      <c r="C924" s="34">
        <v>389</v>
      </c>
      <c r="D924" s="35">
        <v>87</v>
      </c>
      <c r="E924" s="35">
        <v>112</v>
      </c>
      <c r="F924" s="35">
        <v>3</v>
      </c>
      <c r="G924" s="35">
        <v>6</v>
      </c>
      <c r="H924" s="36">
        <v>18</v>
      </c>
    </row>
    <row r="925" spans="1:8" ht="13.5" thickTop="1"/>
    <row r="927" spans="1:8" ht="13.5" thickBot="1">
      <c r="A927" s="53" t="s">
        <v>597</v>
      </c>
    </row>
    <row r="928" spans="1:8" ht="13.5" thickTop="1">
      <c r="A928" s="119"/>
      <c r="B928" s="120"/>
      <c r="C928" s="133" t="s">
        <v>264</v>
      </c>
      <c r="D928" s="128"/>
      <c r="E928" s="128"/>
      <c r="F928" s="128"/>
      <c r="G928" s="128"/>
      <c r="H928" s="129"/>
    </row>
    <row r="929" spans="1:9" ht="24">
      <c r="A929" s="121"/>
      <c r="B929" s="122"/>
      <c r="C929" s="37" t="s">
        <v>100</v>
      </c>
      <c r="D929" s="38" t="s">
        <v>101</v>
      </c>
      <c r="E929" s="38" t="s">
        <v>102</v>
      </c>
      <c r="F929" s="38" t="s">
        <v>103</v>
      </c>
      <c r="G929" s="38" t="s">
        <v>104</v>
      </c>
      <c r="H929" s="39" t="s">
        <v>88</v>
      </c>
    </row>
    <row r="930" spans="1:9" ht="13.5" thickBot="1">
      <c r="A930" s="123"/>
      <c r="B930" s="124"/>
      <c r="C930" s="20" t="s">
        <v>12</v>
      </c>
      <c r="D930" s="21" t="s">
        <v>289</v>
      </c>
      <c r="E930" s="21" t="s">
        <v>290</v>
      </c>
      <c r="F930" s="21" t="s">
        <v>291</v>
      </c>
      <c r="G930" s="21" t="s">
        <v>292</v>
      </c>
      <c r="H930" s="22" t="s">
        <v>293</v>
      </c>
    </row>
    <row r="931" spans="1:9" ht="24.75" thickTop="1">
      <c r="A931" s="54" t="s">
        <v>596</v>
      </c>
      <c r="B931" s="55"/>
      <c r="C931" s="23">
        <v>0.38087520259319285</v>
      </c>
      <c r="D931" s="24">
        <v>0.38461538461538458</v>
      </c>
      <c r="E931" s="24">
        <v>0.26119402985074625</v>
      </c>
      <c r="F931" s="24">
        <v>0</v>
      </c>
      <c r="G931" s="24">
        <v>0</v>
      </c>
      <c r="H931" s="25">
        <v>0.33333333333333337</v>
      </c>
    </row>
    <row r="932" spans="1:9">
      <c r="A932" s="1" t="s">
        <v>257</v>
      </c>
      <c r="B932" s="9"/>
      <c r="C932" s="30" t="s">
        <v>1206</v>
      </c>
      <c r="D932" s="28">
        <v>0.24615384615384617</v>
      </c>
      <c r="E932" s="28">
        <v>0.32089552238805974</v>
      </c>
      <c r="F932" s="28">
        <v>0.16666666666666669</v>
      </c>
      <c r="G932" s="28">
        <v>0.33333333333333337</v>
      </c>
      <c r="H932" s="29">
        <v>0.29166666666666669</v>
      </c>
    </row>
    <row r="933" spans="1:9" ht="24">
      <c r="A933" s="1" t="s">
        <v>258</v>
      </c>
      <c r="B933" s="9"/>
      <c r="C933" s="30">
        <v>0.19286871961102109</v>
      </c>
      <c r="D933" s="28">
        <v>0.2076923076923077</v>
      </c>
      <c r="E933" s="28">
        <v>0.23134328358208955</v>
      </c>
      <c r="F933" s="28">
        <v>0.16666666666666669</v>
      </c>
      <c r="G933" s="28">
        <v>0.16666666666666669</v>
      </c>
      <c r="H933" s="29">
        <v>4.1666666666666671E-2</v>
      </c>
    </row>
    <row r="934" spans="1:9" ht="24">
      <c r="A934" s="1" t="s">
        <v>259</v>
      </c>
      <c r="B934" s="9"/>
      <c r="C934" s="30">
        <v>0.12641815235008103</v>
      </c>
      <c r="D934" s="28">
        <v>9.2307692307692299E-2</v>
      </c>
      <c r="E934" s="28">
        <v>0.1492537313432836</v>
      </c>
      <c r="F934" s="28">
        <v>0.16666666666666669</v>
      </c>
      <c r="G934" s="28">
        <v>0.16666666666666669</v>
      </c>
      <c r="H934" s="29">
        <v>4.1666666666666671E-2</v>
      </c>
    </row>
    <row r="935" spans="1:9">
      <c r="A935" s="1" t="s">
        <v>37</v>
      </c>
      <c r="B935" s="9"/>
      <c r="C935" s="30">
        <v>0.17179902755267423</v>
      </c>
      <c r="D935" s="28">
        <v>0.16923076923076924</v>
      </c>
      <c r="E935" s="28">
        <v>0.2537313432835821</v>
      </c>
      <c r="F935" s="28">
        <v>0.16666666666666669</v>
      </c>
      <c r="G935" s="28">
        <v>0.16666666666666669</v>
      </c>
      <c r="H935" s="29">
        <v>0.20833333333333331</v>
      </c>
    </row>
    <row r="936" spans="1:9">
      <c r="A936" s="1" t="s">
        <v>256</v>
      </c>
      <c r="B936" s="9"/>
      <c r="C936" s="30">
        <v>0.24311183144246354</v>
      </c>
      <c r="D936" s="28">
        <v>0.19230769230769229</v>
      </c>
      <c r="E936" s="28">
        <v>0.13432835820895522</v>
      </c>
      <c r="F936" s="28">
        <v>0.33333333333333337</v>
      </c>
      <c r="G936" s="28">
        <v>0.16666666666666669</v>
      </c>
      <c r="H936" s="29">
        <v>0.125</v>
      </c>
    </row>
    <row r="937" spans="1:9">
      <c r="A937" s="126" t="s">
        <v>8</v>
      </c>
      <c r="B937" s="9" t="s">
        <v>9</v>
      </c>
      <c r="C937" s="31">
        <v>617</v>
      </c>
      <c r="D937" s="32">
        <v>130</v>
      </c>
      <c r="E937" s="32">
        <v>134</v>
      </c>
      <c r="F937" s="32">
        <v>6</v>
      </c>
      <c r="G937" s="32">
        <v>6</v>
      </c>
      <c r="H937" s="33">
        <v>24</v>
      </c>
    </row>
    <row r="938" spans="1:9" ht="13.5" thickBot="1">
      <c r="A938" s="127"/>
      <c r="B938" s="10" t="s">
        <v>10</v>
      </c>
      <c r="C938" s="34">
        <v>617</v>
      </c>
      <c r="D938" s="35">
        <v>130</v>
      </c>
      <c r="E938" s="35">
        <v>134</v>
      </c>
      <c r="F938" s="35">
        <v>6</v>
      </c>
      <c r="G938" s="35">
        <v>6</v>
      </c>
      <c r="H938" s="36">
        <v>24</v>
      </c>
    </row>
    <row r="939" spans="1:9" ht="13.5" thickTop="1"/>
    <row r="941" spans="1:9" ht="13.5" thickBot="1">
      <c r="A941" s="53" t="s">
        <v>303</v>
      </c>
    </row>
    <row r="942" spans="1:9" ht="13.5" thickTop="1">
      <c r="A942" s="119"/>
      <c r="B942" s="120"/>
      <c r="C942" s="19" t="s">
        <v>3</v>
      </c>
      <c r="D942" s="128" t="s">
        <v>264</v>
      </c>
      <c r="E942" s="128"/>
      <c r="F942" s="128"/>
      <c r="G942" s="128"/>
      <c r="H942" s="128"/>
      <c r="I942" s="129"/>
    </row>
    <row r="943" spans="1:9" ht="24">
      <c r="A943" s="121"/>
      <c r="B943" s="122"/>
      <c r="C943" s="37" t="s">
        <v>4</v>
      </c>
      <c r="D943" s="38" t="s">
        <v>100</v>
      </c>
      <c r="E943" s="38" t="s">
        <v>101</v>
      </c>
      <c r="F943" s="38" t="s">
        <v>102</v>
      </c>
      <c r="G943" s="38" t="s">
        <v>103</v>
      </c>
      <c r="H943" s="38" t="s">
        <v>104</v>
      </c>
      <c r="I943" s="39" t="s">
        <v>88</v>
      </c>
    </row>
    <row r="944" spans="1:9" ht="13.5" thickBot="1">
      <c r="A944" s="123"/>
      <c r="B944" s="124"/>
      <c r="C944" s="20" t="s">
        <v>12</v>
      </c>
      <c r="D944" s="21" t="s">
        <v>12</v>
      </c>
      <c r="E944" s="21" t="s">
        <v>289</v>
      </c>
      <c r="F944" s="21" t="s">
        <v>290</v>
      </c>
      <c r="G944" s="21" t="s">
        <v>291</v>
      </c>
      <c r="H944" s="21" t="s">
        <v>292</v>
      </c>
      <c r="I944" s="22" t="s">
        <v>293</v>
      </c>
    </row>
    <row r="945" spans="1:9" ht="13.5" thickTop="1">
      <c r="A945" s="125" t="s">
        <v>303</v>
      </c>
      <c r="B945" s="55" t="s">
        <v>304</v>
      </c>
      <c r="C945" s="23">
        <v>0.14044943820224717</v>
      </c>
      <c r="D945" s="24">
        <v>0.1092436974789916</v>
      </c>
      <c r="E945" s="24">
        <v>0.14814814814814814</v>
      </c>
      <c r="F945" s="24">
        <v>0.27586206896551724</v>
      </c>
      <c r="G945" s="24">
        <v>0</v>
      </c>
      <c r="H945" s="24">
        <v>0</v>
      </c>
      <c r="I945" s="25">
        <v>0</v>
      </c>
    </row>
    <row r="946" spans="1:9" ht="24">
      <c r="A946" s="126"/>
      <c r="B946" s="9" t="s">
        <v>305</v>
      </c>
      <c r="C946" s="30">
        <v>1.6853932584269662E-2</v>
      </c>
      <c r="D946" s="28">
        <v>1.680672268907563E-2</v>
      </c>
      <c r="E946" s="28">
        <v>0</v>
      </c>
      <c r="F946" s="28">
        <v>3.4482758620689655E-2</v>
      </c>
      <c r="G946" s="28">
        <v>0</v>
      </c>
      <c r="H946" s="28">
        <v>0</v>
      </c>
      <c r="I946" s="29">
        <v>0</v>
      </c>
    </row>
    <row r="947" spans="1:9">
      <c r="A947" s="126"/>
      <c r="B947" s="9" t="s">
        <v>306</v>
      </c>
      <c r="C947" s="30">
        <v>1.1235955056179777E-2</v>
      </c>
      <c r="D947" s="27">
        <v>8.4033613445378148E-3</v>
      </c>
      <c r="E947" s="28">
        <v>0</v>
      </c>
      <c r="F947" s="28">
        <v>3.4482758620689655E-2</v>
      </c>
      <c r="G947" s="28">
        <v>0</v>
      </c>
      <c r="H947" s="28">
        <v>0</v>
      </c>
      <c r="I947" s="29">
        <v>0</v>
      </c>
    </row>
    <row r="948" spans="1:9">
      <c r="A948" s="126"/>
      <c r="B948" s="9" t="s">
        <v>307</v>
      </c>
      <c r="C948" s="26">
        <v>5.6179775280898884E-3</v>
      </c>
      <c r="D948" s="27">
        <v>8.4033613445378148E-3</v>
      </c>
      <c r="E948" s="28">
        <v>0</v>
      </c>
      <c r="F948" s="28">
        <v>0</v>
      </c>
      <c r="G948" s="28">
        <v>0</v>
      </c>
      <c r="H948" s="28">
        <v>0</v>
      </c>
      <c r="I948" s="29">
        <v>0</v>
      </c>
    </row>
    <row r="949" spans="1:9">
      <c r="A949" s="126"/>
      <c r="B949" s="9" t="s">
        <v>308</v>
      </c>
      <c r="C949" s="26">
        <v>5.6179775280898884E-3</v>
      </c>
      <c r="D949" s="28">
        <v>0</v>
      </c>
      <c r="E949" s="28">
        <v>0</v>
      </c>
      <c r="F949" s="28">
        <v>3.4482758620689655E-2</v>
      </c>
      <c r="G949" s="28">
        <v>0</v>
      </c>
      <c r="H949" s="28">
        <v>0</v>
      </c>
      <c r="I949" s="29">
        <v>0</v>
      </c>
    </row>
    <row r="950" spans="1:9">
      <c r="A950" s="126"/>
      <c r="B950" s="9" t="s">
        <v>309</v>
      </c>
      <c r="C950" s="30">
        <v>1.1235955056179777E-2</v>
      </c>
      <c r="D950" s="27">
        <v>8.4033613445378148E-3</v>
      </c>
      <c r="E950" s="28">
        <v>0</v>
      </c>
      <c r="F950" s="28">
        <v>3.4482758620689655E-2</v>
      </c>
      <c r="G950" s="28">
        <v>0</v>
      </c>
      <c r="H950" s="28">
        <v>0</v>
      </c>
      <c r="I950" s="29">
        <v>0</v>
      </c>
    </row>
    <row r="951" spans="1:9" ht="24">
      <c r="A951" s="126"/>
      <c r="B951" s="9" t="s">
        <v>310</v>
      </c>
      <c r="C951" s="30">
        <v>1.6853932584269662E-2</v>
      </c>
      <c r="D951" s="28">
        <v>1.680672268907563E-2</v>
      </c>
      <c r="E951" s="28">
        <v>3.7037037037037035E-2</v>
      </c>
      <c r="F951" s="28">
        <v>0</v>
      </c>
      <c r="G951" s="28">
        <v>0</v>
      </c>
      <c r="H951" s="28">
        <v>0</v>
      </c>
      <c r="I951" s="29">
        <v>0</v>
      </c>
    </row>
    <row r="952" spans="1:9">
      <c r="A952" s="126"/>
      <c r="B952" s="9" t="s">
        <v>311</v>
      </c>
      <c r="C952" s="26">
        <v>5.6179775280898884E-3</v>
      </c>
      <c r="D952" s="27">
        <v>8.4033613445378148E-3</v>
      </c>
      <c r="E952" s="28">
        <v>0</v>
      </c>
      <c r="F952" s="28">
        <v>0</v>
      </c>
      <c r="G952" s="28">
        <v>0</v>
      </c>
      <c r="H952" s="28">
        <v>0</v>
      </c>
      <c r="I952" s="29">
        <v>0</v>
      </c>
    </row>
    <row r="953" spans="1:9" ht="24">
      <c r="A953" s="126"/>
      <c r="B953" s="9" t="s">
        <v>312</v>
      </c>
      <c r="C953" s="30">
        <v>0.797752808988764</v>
      </c>
      <c r="D953" s="28">
        <v>0.83193277310924374</v>
      </c>
      <c r="E953" s="28">
        <v>0.81481481481481477</v>
      </c>
      <c r="F953" s="28">
        <v>0.62068965517241381</v>
      </c>
      <c r="G953" s="28">
        <v>1</v>
      </c>
      <c r="H953" s="28">
        <v>1</v>
      </c>
      <c r="I953" s="29">
        <v>1</v>
      </c>
    </row>
    <row r="954" spans="1:9">
      <c r="A954" s="126" t="s">
        <v>8</v>
      </c>
      <c r="B954" s="9" t="s">
        <v>89</v>
      </c>
      <c r="C954" s="31">
        <v>178</v>
      </c>
      <c r="D954" s="32">
        <v>119</v>
      </c>
      <c r="E954" s="32">
        <v>27</v>
      </c>
      <c r="F954" s="32">
        <v>29</v>
      </c>
      <c r="G954" s="32">
        <v>1</v>
      </c>
      <c r="H954" s="32">
        <v>1</v>
      </c>
      <c r="I954" s="33">
        <v>1</v>
      </c>
    </row>
    <row r="955" spans="1:9" ht="13.5" thickBot="1">
      <c r="A955" s="127"/>
      <c r="B955" s="10" t="s">
        <v>90</v>
      </c>
      <c r="C955" s="34">
        <v>178</v>
      </c>
      <c r="D955" s="35">
        <v>119</v>
      </c>
      <c r="E955" s="35">
        <v>27</v>
      </c>
      <c r="F955" s="35">
        <v>29</v>
      </c>
      <c r="G955" s="35">
        <v>1</v>
      </c>
      <c r="H955" s="35">
        <v>1</v>
      </c>
      <c r="I955" s="36">
        <v>1</v>
      </c>
    </row>
    <row r="956" spans="1:9" ht="13.5" thickTop="1"/>
    <row r="958" spans="1:9" ht="13.5" thickBot="1">
      <c r="A958" s="53" t="s">
        <v>313</v>
      </c>
    </row>
    <row r="959" spans="1:9" ht="13.5" thickTop="1">
      <c r="A959" s="119"/>
      <c r="B959" s="120"/>
      <c r="C959" s="19" t="s">
        <v>3</v>
      </c>
      <c r="D959" s="128" t="s">
        <v>264</v>
      </c>
      <c r="E959" s="128"/>
      <c r="F959" s="128"/>
      <c r="G959" s="128"/>
      <c r="H959" s="128"/>
      <c r="I959" s="129"/>
    </row>
    <row r="960" spans="1:9" ht="24">
      <c r="A960" s="121"/>
      <c r="B960" s="122"/>
      <c r="C960" s="37" t="s">
        <v>4</v>
      </c>
      <c r="D960" s="38" t="s">
        <v>100</v>
      </c>
      <c r="E960" s="38" t="s">
        <v>101</v>
      </c>
      <c r="F960" s="38" t="s">
        <v>102</v>
      </c>
      <c r="G960" s="38" t="s">
        <v>103</v>
      </c>
      <c r="H960" s="38" t="s">
        <v>104</v>
      </c>
      <c r="I960" s="39" t="s">
        <v>88</v>
      </c>
    </row>
    <row r="961" spans="1:9" ht="13.5" thickBot="1">
      <c r="A961" s="123"/>
      <c r="B961" s="124"/>
      <c r="C961" s="20" t="s">
        <v>12</v>
      </c>
      <c r="D961" s="21" t="s">
        <v>12</v>
      </c>
      <c r="E961" s="21" t="s">
        <v>289</v>
      </c>
      <c r="F961" s="21" t="s">
        <v>290</v>
      </c>
      <c r="G961" s="21" t="s">
        <v>291</v>
      </c>
      <c r="H961" s="21" t="s">
        <v>292</v>
      </c>
      <c r="I961" s="22" t="s">
        <v>293</v>
      </c>
    </row>
    <row r="962" spans="1:9" ht="13.5" thickTop="1">
      <c r="A962" s="125" t="s">
        <v>313</v>
      </c>
      <c r="B962" s="55" t="s">
        <v>304</v>
      </c>
      <c r="C962" s="23">
        <v>0.12359550561797754</v>
      </c>
      <c r="D962" s="24">
        <v>0.11290322580645162</v>
      </c>
      <c r="E962" s="24">
        <v>0.1111111111111111</v>
      </c>
      <c r="F962" s="24">
        <v>0.1875</v>
      </c>
      <c r="G962" s="24">
        <v>0</v>
      </c>
      <c r="H962" s="24">
        <v>0</v>
      </c>
      <c r="I962" s="25">
        <v>0</v>
      </c>
    </row>
    <row r="963" spans="1:9">
      <c r="A963" s="126"/>
      <c r="B963" s="9" t="s">
        <v>314</v>
      </c>
      <c r="C963" s="30">
        <v>1.1235955056179777E-2</v>
      </c>
      <c r="D963" s="28">
        <v>1.6129032258064516E-2</v>
      </c>
      <c r="E963" s="28">
        <v>0</v>
      </c>
      <c r="F963" s="28">
        <v>0</v>
      </c>
      <c r="G963" s="28">
        <v>0</v>
      </c>
      <c r="H963" s="28">
        <v>0</v>
      </c>
      <c r="I963" s="29">
        <v>0</v>
      </c>
    </row>
    <row r="964" spans="1:9">
      <c r="A964" s="126"/>
      <c r="B964" s="9" t="s">
        <v>306</v>
      </c>
      <c r="C964" s="30">
        <v>1.1235955056179777E-2</v>
      </c>
      <c r="D964" s="28">
        <v>1.6129032258064516E-2</v>
      </c>
      <c r="E964" s="28">
        <v>0</v>
      </c>
      <c r="F964" s="28">
        <v>0</v>
      </c>
      <c r="G964" s="28">
        <v>0</v>
      </c>
      <c r="H964" s="28">
        <v>0</v>
      </c>
      <c r="I964" s="29">
        <v>0</v>
      </c>
    </row>
    <row r="965" spans="1:9">
      <c r="A965" s="126"/>
      <c r="B965" s="9" t="s">
        <v>309</v>
      </c>
      <c r="C965" s="30">
        <v>6.741573033707865E-2</v>
      </c>
      <c r="D965" s="28">
        <v>4.8387096774193547E-2</v>
      </c>
      <c r="E965" s="28">
        <v>0.1111111111111111</v>
      </c>
      <c r="F965" s="28">
        <v>0.125</v>
      </c>
      <c r="G965" s="28">
        <v>0</v>
      </c>
      <c r="H965" s="28">
        <v>0</v>
      </c>
      <c r="I965" s="29">
        <v>0</v>
      </c>
    </row>
    <row r="966" spans="1:9" ht="24">
      <c r="A966" s="126"/>
      <c r="B966" s="9" t="s">
        <v>310</v>
      </c>
      <c r="C966" s="30">
        <v>3.3707865168539325E-2</v>
      </c>
      <c r="D966" s="28">
        <v>4.8387096774193547E-2</v>
      </c>
      <c r="E966" s="28">
        <v>0</v>
      </c>
      <c r="F966" s="28">
        <v>0</v>
      </c>
      <c r="G966" s="28">
        <v>0</v>
      </c>
      <c r="H966" s="28">
        <v>0</v>
      </c>
      <c r="I966" s="29">
        <v>0</v>
      </c>
    </row>
    <row r="967" spans="1:9" ht="24">
      <c r="A967" s="126"/>
      <c r="B967" s="9" t="s">
        <v>315</v>
      </c>
      <c r="C967" s="30">
        <v>0.7528089887640449</v>
      </c>
      <c r="D967" s="28">
        <v>0.75806451612903236</v>
      </c>
      <c r="E967" s="28">
        <v>0.77777777777777768</v>
      </c>
      <c r="F967" s="28">
        <v>0.6875</v>
      </c>
      <c r="G967" s="28">
        <v>1</v>
      </c>
      <c r="H967" s="28">
        <v>1</v>
      </c>
      <c r="I967" s="29">
        <v>0</v>
      </c>
    </row>
    <row r="968" spans="1:9">
      <c r="A968" s="126" t="s">
        <v>8</v>
      </c>
      <c r="B968" s="9" t="s">
        <v>89</v>
      </c>
      <c r="C968" s="31">
        <v>89</v>
      </c>
      <c r="D968" s="32">
        <v>62</v>
      </c>
      <c r="E968" s="32">
        <v>9</v>
      </c>
      <c r="F968" s="32">
        <v>16</v>
      </c>
      <c r="G968" s="32">
        <v>1</v>
      </c>
      <c r="H968" s="32">
        <v>1</v>
      </c>
      <c r="I968" s="33">
        <v>0</v>
      </c>
    </row>
    <row r="969" spans="1:9" ht="13.5" thickBot="1">
      <c r="A969" s="127"/>
      <c r="B969" s="10" t="s">
        <v>90</v>
      </c>
      <c r="C969" s="34">
        <v>89</v>
      </c>
      <c r="D969" s="35">
        <v>62</v>
      </c>
      <c r="E969" s="35">
        <v>9</v>
      </c>
      <c r="F969" s="35">
        <v>16</v>
      </c>
      <c r="G969" s="35">
        <v>1</v>
      </c>
      <c r="H969" s="35">
        <v>1</v>
      </c>
      <c r="I969" s="36">
        <v>0</v>
      </c>
    </row>
    <row r="970" spans="1:9" ht="13.5" thickTop="1"/>
    <row r="972" spans="1:9" ht="13.5" thickBot="1">
      <c r="A972" s="53" t="s">
        <v>316</v>
      </c>
    </row>
    <row r="973" spans="1:9" ht="13.5" thickTop="1">
      <c r="A973" s="119"/>
      <c r="B973" s="120"/>
      <c r="C973" s="19" t="s">
        <v>3</v>
      </c>
      <c r="D973" s="128" t="s">
        <v>264</v>
      </c>
      <c r="E973" s="128"/>
      <c r="F973" s="128"/>
      <c r="G973" s="128"/>
      <c r="H973" s="128"/>
      <c r="I973" s="129"/>
    </row>
    <row r="974" spans="1:9" ht="24">
      <c r="A974" s="121"/>
      <c r="B974" s="122"/>
      <c r="C974" s="37" t="s">
        <v>4</v>
      </c>
      <c r="D974" s="38" t="s">
        <v>100</v>
      </c>
      <c r="E974" s="38" t="s">
        <v>101</v>
      </c>
      <c r="F974" s="38" t="s">
        <v>102</v>
      </c>
      <c r="G974" s="38" t="s">
        <v>103</v>
      </c>
      <c r="H974" s="38" t="s">
        <v>104</v>
      </c>
      <c r="I974" s="39" t="s">
        <v>88</v>
      </c>
    </row>
    <row r="975" spans="1:9" ht="13.5" thickBot="1">
      <c r="A975" s="123"/>
      <c r="B975" s="124"/>
      <c r="C975" s="20" t="s">
        <v>12</v>
      </c>
      <c r="D975" s="21" t="s">
        <v>12</v>
      </c>
      <c r="E975" s="21" t="s">
        <v>289</v>
      </c>
      <c r="F975" s="21" t="s">
        <v>290</v>
      </c>
      <c r="G975" s="21" t="s">
        <v>291</v>
      </c>
      <c r="H975" s="21" t="s">
        <v>292</v>
      </c>
      <c r="I975" s="22" t="s">
        <v>293</v>
      </c>
    </row>
    <row r="976" spans="1:9" ht="13.5" thickTop="1">
      <c r="A976" s="125" t="s">
        <v>316</v>
      </c>
      <c r="B976" s="55" t="s">
        <v>317</v>
      </c>
      <c r="C976" s="23">
        <v>4.9450549450549455E-2</v>
      </c>
      <c r="D976" s="24">
        <v>6.9565217391304349E-2</v>
      </c>
      <c r="E976" s="24">
        <v>0</v>
      </c>
      <c r="F976" s="24">
        <v>0</v>
      </c>
      <c r="G976" s="24">
        <v>0</v>
      </c>
      <c r="H976" s="24">
        <v>0</v>
      </c>
      <c r="I976" s="25">
        <v>0.125</v>
      </c>
    </row>
    <row r="977" spans="1:9">
      <c r="A977" s="126"/>
      <c r="B977" s="9" t="s">
        <v>304</v>
      </c>
      <c r="C977" s="30">
        <v>0.47802197802197804</v>
      </c>
      <c r="D977" s="28">
        <v>0.48695652173913045</v>
      </c>
      <c r="E977" s="28">
        <v>0.30434782608695654</v>
      </c>
      <c r="F977" s="28">
        <v>0.55882352941176472</v>
      </c>
      <c r="G977" s="28">
        <v>1</v>
      </c>
      <c r="H977" s="28">
        <v>0</v>
      </c>
      <c r="I977" s="29">
        <v>0.5</v>
      </c>
    </row>
    <row r="978" spans="1:9">
      <c r="A978" s="126"/>
      <c r="B978" s="9" t="s">
        <v>314</v>
      </c>
      <c r="C978" s="30">
        <v>2.7472527472527472E-2</v>
      </c>
      <c r="D978" s="27">
        <v>8.6956521739130436E-3</v>
      </c>
      <c r="E978" s="28">
        <v>4.3478260869565216E-2</v>
      </c>
      <c r="F978" s="28">
        <v>5.8823529411764712E-2</v>
      </c>
      <c r="G978" s="28">
        <v>0</v>
      </c>
      <c r="H978" s="28">
        <v>1</v>
      </c>
      <c r="I978" s="29">
        <v>0</v>
      </c>
    </row>
    <row r="979" spans="1:9" ht="24">
      <c r="A979" s="126"/>
      <c r="B979" s="9" t="s">
        <v>305</v>
      </c>
      <c r="C979" s="30">
        <v>1.6483516483516484E-2</v>
      </c>
      <c r="D979" s="28">
        <v>2.6086956521739132E-2</v>
      </c>
      <c r="E979" s="28">
        <v>0</v>
      </c>
      <c r="F979" s="28">
        <v>0</v>
      </c>
      <c r="G979" s="28">
        <v>0</v>
      </c>
      <c r="H979" s="28">
        <v>0</v>
      </c>
      <c r="I979" s="29">
        <v>0</v>
      </c>
    </row>
    <row r="980" spans="1:9">
      <c r="A980" s="126"/>
      <c r="B980" s="9" t="s">
        <v>306</v>
      </c>
      <c r="C980" s="30">
        <v>6.5934065934065936E-2</v>
      </c>
      <c r="D980" s="28">
        <v>2.6086956521739132E-2</v>
      </c>
      <c r="E980" s="28">
        <v>0.17391304347826086</v>
      </c>
      <c r="F980" s="28">
        <v>0.11764705882352942</v>
      </c>
      <c r="G980" s="28">
        <v>0</v>
      </c>
      <c r="H980" s="28">
        <v>0</v>
      </c>
      <c r="I980" s="29">
        <v>0.125</v>
      </c>
    </row>
    <row r="981" spans="1:9">
      <c r="A981" s="126"/>
      <c r="B981" s="9" t="s">
        <v>318</v>
      </c>
      <c r="C981" s="26">
        <v>5.4945054945054949E-3</v>
      </c>
      <c r="D981" s="28">
        <v>0</v>
      </c>
      <c r="E981" s="28">
        <v>0</v>
      </c>
      <c r="F981" s="28">
        <v>2.9411764705882356E-2</v>
      </c>
      <c r="G981" s="28">
        <v>0</v>
      </c>
      <c r="H981" s="28">
        <v>0</v>
      </c>
      <c r="I981" s="29">
        <v>0</v>
      </c>
    </row>
    <row r="982" spans="1:9">
      <c r="A982" s="126"/>
      <c r="B982" s="9" t="s">
        <v>319</v>
      </c>
      <c r="C982" s="30">
        <v>2.197802197802198E-2</v>
      </c>
      <c r="D982" s="28">
        <v>0</v>
      </c>
      <c r="E982" s="28">
        <v>0.13043478260869565</v>
      </c>
      <c r="F982" s="28">
        <v>2.9411764705882356E-2</v>
      </c>
      <c r="G982" s="28">
        <v>0</v>
      </c>
      <c r="H982" s="28">
        <v>0</v>
      </c>
      <c r="I982" s="29">
        <v>0</v>
      </c>
    </row>
    <row r="983" spans="1:9">
      <c r="A983" s="126"/>
      <c r="B983" s="9" t="s">
        <v>320</v>
      </c>
      <c r="C983" s="26">
        <v>5.4945054945054949E-3</v>
      </c>
      <c r="D983" s="27">
        <v>8.6956521739130436E-3</v>
      </c>
      <c r="E983" s="28">
        <v>0</v>
      </c>
      <c r="F983" s="28">
        <v>0</v>
      </c>
      <c r="G983" s="28">
        <v>0</v>
      </c>
      <c r="H983" s="28">
        <v>0</v>
      </c>
      <c r="I983" s="29">
        <v>0</v>
      </c>
    </row>
    <row r="984" spans="1:9">
      <c r="A984" s="126"/>
      <c r="B984" s="9" t="s">
        <v>321</v>
      </c>
      <c r="C984" s="30">
        <v>1.098901098901099E-2</v>
      </c>
      <c r="D984" s="27">
        <v>8.6956521739130436E-3</v>
      </c>
      <c r="E984" s="28">
        <v>0</v>
      </c>
      <c r="F984" s="28">
        <v>2.9411764705882356E-2</v>
      </c>
      <c r="G984" s="28">
        <v>0</v>
      </c>
      <c r="H984" s="28">
        <v>0</v>
      </c>
      <c r="I984" s="29">
        <v>0</v>
      </c>
    </row>
    <row r="985" spans="1:9">
      <c r="A985" s="126"/>
      <c r="B985" s="9" t="s">
        <v>322</v>
      </c>
      <c r="C985" s="30">
        <v>3.8461538461538464E-2</v>
      </c>
      <c r="D985" s="28">
        <v>6.0869565217391307E-2</v>
      </c>
      <c r="E985" s="28">
        <v>0</v>
      </c>
      <c r="F985" s="28">
        <v>0</v>
      </c>
      <c r="G985" s="28">
        <v>0</v>
      </c>
      <c r="H985" s="28">
        <v>0</v>
      </c>
      <c r="I985" s="29">
        <v>0</v>
      </c>
    </row>
    <row r="986" spans="1:9">
      <c r="A986" s="126"/>
      <c r="B986" s="9" t="s">
        <v>307</v>
      </c>
      <c r="C986" s="30">
        <v>6.043956043956044E-2</v>
      </c>
      <c r="D986" s="28">
        <v>8.6956521739130432E-2</v>
      </c>
      <c r="E986" s="28">
        <v>0</v>
      </c>
      <c r="F986" s="28">
        <v>2.9411764705882356E-2</v>
      </c>
      <c r="G986" s="28">
        <v>0</v>
      </c>
      <c r="H986" s="28">
        <v>0</v>
      </c>
      <c r="I986" s="29">
        <v>0</v>
      </c>
    </row>
    <row r="987" spans="1:9">
      <c r="A987" s="126"/>
      <c r="B987" s="9" t="s">
        <v>309</v>
      </c>
      <c r="C987" s="30">
        <v>6.043956043956044E-2</v>
      </c>
      <c r="D987" s="28">
        <v>6.9565217391304349E-2</v>
      </c>
      <c r="E987" s="28">
        <v>4.3478260869565216E-2</v>
      </c>
      <c r="F987" s="28">
        <v>5.8823529411764712E-2</v>
      </c>
      <c r="G987" s="28">
        <v>0</v>
      </c>
      <c r="H987" s="28">
        <v>0</v>
      </c>
      <c r="I987" s="29">
        <v>0</v>
      </c>
    </row>
    <row r="988" spans="1:9" ht="24">
      <c r="A988" s="126"/>
      <c r="B988" s="9" t="s">
        <v>310</v>
      </c>
      <c r="C988" s="30">
        <v>0.19780219780219782</v>
      </c>
      <c r="D988" s="28">
        <v>0.18260869565217391</v>
      </c>
      <c r="E988" s="28">
        <v>0.17391304347826086</v>
      </c>
      <c r="F988" s="28">
        <v>0.29411764705882354</v>
      </c>
      <c r="G988" s="28">
        <v>0</v>
      </c>
      <c r="H988" s="28">
        <v>0</v>
      </c>
      <c r="I988" s="29">
        <v>0.125</v>
      </c>
    </row>
    <row r="989" spans="1:9">
      <c r="A989" s="126"/>
      <c r="B989" s="9" t="s">
        <v>311</v>
      </c>
      <c r="C989" s="30">
        <v>8.7912087912087919E-2</v>
      </c>
      <c r="D989" s="28">
        <v>0.10434782608695653</v>
      </c>
      <c r="E989" s="28">
        <v>0.13043478260869565</v>
      </c>
      <c r="F989" s="28">
        <v>0</v>
      </c>
      <c r="G989" s="28">
        <v>0</v>
      </c>
      <c r="H989" s="28">
        <v>0</v>
      </c>
      <c r="I989" s="29">
        <v>0.125</v>
      </c>
    </row>
    <row r="990" spans="1:9">
      <c r="A990" s="126"/>
      <c r="B990" s="9" t="s">
        <v>88</v>
      </c>
      <c r="C990" s="30">
        <v>5.4945054945054944E-2</v>
      </c>
      <c r="D990" s="28">
        <v>5.2173913043478265E-2</v>
      </c>
      <c r="E990" s="28">
        <v>8.6956521739130432E-2</v>
      </c>
      <c r="F990" s="28">
        <v>5.8823529411764712E-2</v>
      </c>
      <c r="G990" s="28">
        <v>0</v>
      </c>
      <c r="H990" s="28">
        <v>0</v>
      </c>
      <c r="I990" s="29">
        <v>0</v>
      </c>
    </row>
    <row r="991" spans="1:9">
      <c r="A991" s="126" t="s">
        <v>8</v>
      </c>
      <c r="B991" s="9" t="s">
        <v>89</v>
      </c>
      <c r="C991" s="31">
        <v>181</v>
      </c>
      <c r="D991" s="32">
        <v>114</v>
      </c>
      <c r="E991" s="32">
        <v>23</v>
      </c>
      <c r="F991" s="32">
        <v>34</v>
      </c>
      <c r="G991" s="32">
        <v>1</v>
      </c>
      <c r="H991" s="32">
        <v>1</v>
      </c>
      <c r="I991" s="33">
        <v>8</v>
      </c>
    </row>
    <row r="992" spans="1:9" ht="13.5" thickBot="1">
      <c r="A992" s="127"/>
      <c r="B992" s="10" t="s">
        <v>90</v>
      </c>
      <c r="C992" s="34">
        <v>181</v>
      </c>
      <c r="D992" s="35">
        <v>114</v>
      </c>
      <c r="E992" s="35">
        <v>23</v>
      </c>
      <c r="F992" s="35">
        <v>34</v>
      </c>
      <c r="G992" s="35">
        <v>1</v>
      </c>
      <c r="H992" s="35">
        <v>1</v>
      </c>
      <c r="I992" s="36">
        <v>8</v>
      </c>
    </row>
    <row r="993" spans="1:8" ht="13.5" thickTop="1"/>
    <row r="995" spans="1:8" ht="13.5" thickBot="1">
      <c r="A995" s="53" t="s">
        <v>260</v>
      </c>
    </row>
    <row r="996" spans="1:8" ht="13.5" thickTop="1">
      <c r="A996" s="119"/>
      <c r="B996" s="120"/>
      <c r="C996" s="133" t="s">
        <v>264</v>
      </c>
      <c r="D996" s="128"/>
      <c r="E996" s="128"/>
      <c r="F996" s="128"/>
      <c r="G996" s="128"/>
      <c r="H996" s="129"/>
    </row>
    <row r="997" spans="1:8" ht="24">
      <c r="A997" s="121"/>
      <c r="B997" s="122"/>
      <c r="C997" s="37" t="s">
        <v>100</v>
      </c>
      <c r="D997" s="38" t="s">
        <v>101</v>
      </c>
      <c r="E997" s="38" t="s">
        <v>102</v>
      </c>
      <c r="F997" s="38" t="s">
        <v>103</v>
      </c>
      <c r="G997" s="38" t="s">
        <v>104</v>
      </c>
      <c r="H997" s="39" t="s">
        <v>88</v>
      </c>
    </row>
    <row r="998" spans="1:8" ht="13.5" thickBot="1">
      <c r="A998" s="123"/>
      <c r="B998" s="124"/>
      <c r="C998" s="20" t="s">
        <v>12</v>
      </c>
      <c r="D998" s="21" t="s">
        <v>289</v>
      </c>
      <c r="E998" s="21" t="s">
        <v>290</v>
      </c>
      <c r="F998" s="21" t="s">
        <v>291</v>
      </c>
      <c r="G998" s="21" t="s">
        <v>292</v>
      </c>
      <c r="H998" s="22" t="s">
        <v>293</v>
      </c>
    </row>
    <row r="999" spans="1:8" ht="13.5" thickTop="1">
      <c r="A999" s="125" t="s">
        <v>260</v>
      </c>
      <c r="B999" s="56" t="s">
        <v>210</v>
      </c>
      <c r="C999" s="23">
        <v>0.28038897893030795</v>
      </c>
      <c r="D999" s="24">
        <v>0.27692307692307694</v>
      </c>
      <c r="E999" s="24">
        <v>0.47014925373134325</v>
      </c>
      <c r="F999" s="24">
        <v>0.16666666666666669</v>
      </c>
      <c r="G999" s="24">
        <v>0.5</v>
      </c>
      <c r="H999" s="25">
        <v>0.54166666666666663</v>
      </c>
    </row>
    <row r="1000" spans="1:8">
      <c r="A1000" s="126"/>
      <c r="B1000" s="17" t="s">
        <v>225</v>
      </c>
      <c r="C1000" s="30">
        <v>0.11021069692058347</v>
      </c>
      <c r="D1000" s="28">
        <v>0.14615384615384616</v>
      </c>
      <c r="E1000" s="28">
        <v>0.1417910447761194</v>
      </c>
      <c r="F1000" s="28">
        <v>0</v>
      </c>
      <c r="G1000" s="28">
        <v>0</v>
      </c>
      <c r="H1000" s="29">
        <v>0.16666666666666669</v>
      </c>
    </row>
    <row r="1001" spans="1:8">
      <c r="A1001" s="126"/>
      <c r="B1001" s="17" t="s">
        <v>226</v>
      </c>
      <c r="C1001" s="30">
        <v>9.0761750405186387E-2</v>
      </c>
      <c r="D1001" s="28">
        <v>0.12307692307692308</v>
      </c>
      <c r="E1001" s="28">
        <v>0.11194029850746269</v>
      </c>
      <c r="F1001" s="28">
        <v>0.33333333333333337</v>
      </c>
      <c r="G1001" s="28">
        <v>0</v>
      </c>
      <c r="H1001" s="29">
        <v>4.1666666666666671E-2</v>
      </c>
    </row>
    <row r="1002" spans="1:8">
      <c r="A1002" s="126"/>
      <c r="B1002" s="17" t="s">
        <v>227</v>
      </c>
      <c r="C1002" s="30">
        <v>4.5380875202593193E-2</v>
      </c>
      <c r="D1002" s="28">
        <v>5.3846153846153849E-2</v>
      </c>
      <c r="E1002" s="28">
        <v>2.2388059701492536E-2</v>
      </c>
      <c r="F1002" s="28">
        <v>0.16666666666666669</v>
      </c>
      <c r="G1002" s="28">
        <v>0.33333333333333337</v>
      </c>
      <c r="H1002" s="29">
        <v>4.1666666666666671E-2</v>
      </c>
    </row>
    <row r="1003" spans="1:8">
      <c r="A1003" s="126"/>
      <c r="B1003" s="17" t="s">
        <v>228</v>
      </c>
      <c r="C1003" s="30">
        <v>8.5899513776337116E-2</v>
      </c>
      <c r="D1003" s="28">
        <v>6.9230769230769235E-2</v>
      </c>
      <c r="E1003" s="28">
        <v>6.7164179104477612E-2</v>
      </c>
      <c r="F1003" s="28">
        <v>0</v>
      </c>
      <c r="G1003" s="28">
        <v>0</v>
      </c>
      <c r="H1003" s="29">
        <v>4.1666666666666671E-2</v>
      </c>
    </row>
    <row r="1004" spans="1:8">
      <c r="A1004" s="126"/>
      <c r="B1004" s="17" t="s">
        <v>323</v>
      </c>
      <c r="C1004" s="30">
        <v>1.2965964343598056E-2</v>
      </c>
      <c r="D1004" s="28">
        <v>0</v>
      </c>
      <c r="E1004" s="28">
        <v>1.492537313432836E-2</v>
      </c>
      <c r="F1004" s="28">
        <v>0</v>
      </c>
      <c r="G1004" s="28">
        <v>0</v>
      </c>
      <c r="H1004" s="29">
        <v>0</v>
      </c>
    </row>
    <row r="1005" spans="1:8">
      <c r="A1005" s="126"/>
      <c r="B1005" s="17" t="s">
        <v>324</v>
      </c>
      <c r="C1005" s="30">
        <v>1.6207455429497569E-2</v>
      </c>
      <c r="D1005" s="28">
        <v>1.5384615384615385E-2</v>
      </c>
      <c r="E1005" s="28">
        <v>0</v>
      </c>
      <c r="F1005" s="28">
        <v>0</v>
      </c>
      <c r="G1005" s="28">
        <v>0</v>
      </c>
      <c r="H1005" s="29">
        <v>4.1666666666666671E-2</v>
      </c>
    </row>
    <row r="1006" spans="1:8">
      <c r="A1006" s="126"/>
      <c r="B1006" s="17" t="s">
        <v>325</v>
      </c>
      <c r="C1006" s="30">
        <v>1.1345218800648298E-2</v>
      </c>
      <c r="D1006" s="28">
        <v>0</v>
      </c>
      <c r="E1006" s="28">
        <v>0</v>
      </c>
      <c r="F1006" s="28">
        <v>0</v>
      </c>
      <c r="G1006" s="28">
        <v>0</v>
      </c>
      <c r="H1006" s="29">
        <v>0</v>
      </c>
    </row>
    <row r="1007" spans="1:8">
      <c r="A1007" s="126"/>
      <c r="B1007" s="17" t="s">
        <v>326</v>
      </c>
      <c r="C1007" s="26">
        <v>3.2414910858995141E-3</v>
      </c>
      <c r="D1007" s="28">
        <v>0</v>
      </c>
      <c r="E1007" s="28">
        <v>0</v>
      </c>
      <c r="F1007" s="28">
        <v>0</v>
      </c>
      <c r="G1007" s="28">
        <v>0</v>
      </c>
      <c r="H1007" s="29">
        <v>0</v>
      </c>
    </row>
    <row r="1008" spans="1:8">
      <c r="A1008" s="126"/>
      <c r="B1008" s="17" t="s">
        <v>327</v>
      </c>
      <c r="C1008" s="30">
        <v>6.1588330632090758E-2</v>
      </c>
      <c r="D1008" s="28">
        <v>3.8461538461538464E-2</v>
      </c>
      <c r="E1008" s="27">
        <v>7.4626865671641798E-3</v>
      </c>
      <c r="F1008" s="28">
        <v>0</v>
      </c>
      <c r="G1008" s="28">
        <v>0</v>
      </c>
      <c r="H1008" s="29">
        <v>4.1666666666666671E-2</v>
      </c>
    </row>
    <row r="1009" spans="1:8">
      <c r="A1009" s="126"/>
      <c r="B1009" s="17" t="s">
        <v>328</v>
      </c>
      <c r="C1009" s="26">
        <v>3.2414910858995141E-3</v>
      </c>
      <c r="D1009" s="27">
        <v>7.6923076923076927E-3</v>
      </c>
      <c r="E1009" s="28">
        <v>0</v>
      </c>
      <c r="F1009" s="28">
        <v>0</v>
      </c>
      <c r="G1009" s="28">
        <v>0</v>
      </c>
      <c r="H1009" s="29">
        <v>0</v>
      </c>
    </row>
    <row r="1010" spans="1:8">
      <c r="A1010" s="126"/>
      <c r="B1010" s="17" t="s">
        <v>329</v>
      </c>
      <c r="C1010" s="26" t="s">
        <v>1207</v>
      </c>
      <c r="D1010" s="28">
        <v>0</v>
      </c>
      <c r="E1010" s="28">
        <v>0</v>
      </c>
      <c r="F1010" s="28">
        <v>0</v>
      </c>
      <c r="G1010" s="28">
        <v>0</v>
      </c>
      <c r="H1010" s="29">
        <v>0</v>
      </c>
    </row>
    <row r="1011" spans="1:8">
      <c r="A1011" s="126"/>
      <c r="B1011" s="17" t="s">
        <v>330</v>
      </c>
      <c r="C1011" s="30">
        <v>2.4311183144246355E-2</v>
      </c>
      <c r="D1011" s="28">
        <v>1.5384615384615385E-2</v>
      </c>
      <c r="E1011" s="28">
        <v>0</v>
      </c>
      <c r="F1011" s="28">
        <v>0</v>
      </c>
      <c r="G1011" s="28">
        <v>0</v>
      </c>
      <c r="H1011" s="29">
        <v>0</v>
      </c>
    </row>
    <row r="1012" spans="1:8">
      <c r="A1012" s="126"/>
      <c r="B1012" s="17" t="s">
        <v>331</v>
      </c>
      <c r="C1012" s="26">
        <v>1.620745542949757E-3</v>
      </c>
      <c r="D1012" s="28">
        <v>0</v>
      </c>
      <c r="E1012" s="27">
        <v>7.4626865671641798E-3</v>
      </c>
      <c r="F1012" s="28">
        <v>0</v>
      </c>
      <c r="G1012" s="28">
        <v>0</v>
      </c>
      <c r="H1012" s="29">
        <v>0</v>
      </c>
    </row>
    <row r="1013" spans="1:8">
      <c r="A1013" s="126"/>
      <c r="B1013" s="17" t="s">
        <v>332</v>
      </c>
      <c r="C1013" s="30">
        <v>1.7828200972447326E-2</v>
      </c>
      <c r="D1013" s="28">
        <v>1.5384615384615385E-2</v>
      </c>
      <c r="E1013" s="28">
        <v>0</v>
      </c>
      <c r="F1013" s="28">
        <v>0</v>
      </c>
      <c r="G1013" s="28">
        <v>0</v>
      </c>
      <c r="H1013" s="29">
        <v>0</v>
      </c>
    </row>
    <row r="1014" spans="1:8">
      <c r="A1014" s="126"/>
      <c r="B1014" s="17" t="s">
        <v>333</v>
      </c>
      <c r="C1014" s="30">
        <v>0</v>
      </c>
      <c r="D1014" s="27">
        <v>7.6923076923076927E-3</v>
      </c>
      <c r="E1014" s="28">
        <v>0</v>
      </c>
      <c r="F1014" s="28">
        <v>0.16666666666666669</v>
      </c>
      <c r="G1014" s="28">
        <v>0</v>
      </c>
      <c r="H1014" s="29">
        <v>0</v>
      </c>
    </row>
    <row r="1015" spans="1:8">
      <c r="A1015" s="126"/>
      <c r="B1015" s="17" t="s">
        <v>334</v>
      </c>
      <c r="C1015" s="26" t="s">
        <v>1207</v>
      </c>
      <c r="D1015" s="27">
        <v>7.6923076923076927E-3</v>
      </c>
      <c r="E1015" s="28">
        <v>0</v>
      </c>
      <c r="F1015" s="28">
        <v>0</v>
      </c>
      <c r="G1015" s="28">
        <v>0</v>
      </c>
      <c r="H1015" s="29">
        <v>4.1666666666666671E-2</v>
      </c>
    </row>
    <row r="1016" spans="1:8">
      <c r="A1016" s="126"/>
      <c r="B1016" s="17" t="s">
        <v>335</v>
      </c>
      <c r="C1016" s="26">
        <v>6.4829821717990281E-3</v>
      </c>
      <c r="D1016" s="28">
        <v>1.5384615384615385E-2</v>
      </c>
      <c r="E1016" s="28">
        <v>0</v>
      </c>
      <c r="F1016" s="28">
        <v>0</v>
      </c>
      <c r="G1016" s="28">
        <v>0</v>
      </c>
      <c r="H1016" s="29">
        <v>0</v>
      </c>
    </row>
    <row r="1017" spans="1:8">
      <c r="A1017" s="126"/>
      <c r="B1017" s="17" t="s">
        <v>336</v>
      </c>
      <c r="C1017" s="26">
        <v>3.2414910858995141E-3</v>
      </c>
      <c r="D1017" s="28">
        <v>0</v>
      </c>
      <c r="E1017" s="28">
        <v>0</v>
      </c>
      <c r="F1017" s="28">
        <v>0</v>
      </c>
      <c r="G1017" s="28">
        <v>0</v>
      </c>
      <c r="H1017" s="29">
        <v>0</v>
      </c>
    </row>
    <row r="1018" spans="1:8">
      <c r="A1018" s="126"/>
      <c r="B1018" s="17" t="s">
        <v>337</v>
      </c>
      <c r="C1018" s="26">
        <v>1.620745542949757E-3</v>
      </c>
      <c r="D1018" s="27">
        <v>7.6923076923076927E-3</v>
      </c>
      <c r="E1018" s="28">
        <v>0</v>
      </c>
      <c r="F1018" s="28">
        <v>0</v>
      </c>
      <c r="G1018" s="28">
        <v>0</v>
      </c>
      <c r="H1018" s="29">
        <v>0</v>
      </c>
    </row>
    <row r="1019" spans="1:8">
      <c r="A1019" s="126"/>
      <c r="B1019" s="17" t="s">
        <v>338</v>
      </c>
      <c r="C1019" s="26" t="s">
        <v>1207</v>
      </c>
      <c r="D1019" s="28">
        <v>0</v>
      </c>
      <c r="E1019" s="28">
        <v>0</v>
      </c>
      <c r="F1019" s="28">
        <v>0</v>
      </c>
      <c r="G1019" s="28">
        <v>0</v>
      </c>
      <c r="H1019" s="29">
        <v>0</v>
      </c>
    </row>
    <row r="1020" spans="1:8">
      <c r="A1020" s="126"/>
      <c r="B1020" s="17" t="s">
        <v>339</v>
      </c>
      <c r="C1020" s="30">
        <v>1.9448946515397084E-2</v>
      </c>
      <c r="D1020" s="28">
        <v>3.0769230769230771E-2</v>
      </c>
      <c r="E1020" s="28">
        <v>0</v>
      </c>
      <c r="F1020" s="28">
        <v>0</v>
      </c>
      <c r="G1020" s="28">
        <v>0</v>
      </c>
      <c r="H1020" s="29">
        <v>0</v>
      </c>
    </row>
    <row r="1021" spans="1:8">
      <c r="A1021" s="126"/>
      <c r="B1021" s="17" t="s">
        <v>340</v>
      </c>
      <c r="C1021" s="26">
        <v>1.620745542949757E-3</v>
      </c>
      <c r="D1021" s="28">
        <v>0</v>
      </c>
      <c r="E1021" s="28">
        <v>0</v>
      </c>
      <c r="F1021" s="28">
        <v>0</v>
      </c>
      <c r="G1021" s="28">
        <v>0</v>
      </c>
      <c r="H1021" s="29">
        <v>0</v>
      </c>
    </row>
    <row r="1022" spans="1:8">
      <c r="A1022" s="126"/>
      <c r="B1022" s="17" t="s">
        <v>341</v>
      </c>
      <c r="C1022" s="26">
        <v>3.2414910858995141E-3</v>
      </c>
      <c r="D1022" s="28">
        <v>0</v>
      </c>
      <c r="E1022" s="28">
        <v>0</v>
      </c>
      <c r="F1022" s="28">
        <v>0</v>
      </c>
      <c r="G1022" s="28">
        <v>0</v>
      </c>
      <c r="H1022" s="29">
        <v>0</v>
      </c>
    </row>
    <row r="1023" spans="1:8">
      <c r="A1023" s="126"/>
      <c r="B1023" s="17" t="s">
        <v>342</v>
      </c>
      <c r="C1023" s="30">
        <v>0</v>
      </c>
      <c r="D1023" s="27">
        <v>7.6923076923076927E-3</v>
      </c>
      <c r="E1023" s="28">
        <v>0</v>
      </c>
      <c r="F1023" s="28">
        <v>0</v>
      </c>
      <c r="G1023" s="28">
        <v>0</v>
      </c>
      <c r="H1023" s="29">
        <v>0</v>
      </c>
    </row>
    <row r="1024" spans="1:8">
      <c r="A1024" s="126"/>
      <c r="B1024" s="17" t="s">
        <v>343</v>
      </c>
      <c r="C1024" s="26">
        <v>1.620745542949757E-3</v>
      </c>
      <c r="D1024" s="28">
        <v>0</v>
      </c>
      <c r="E1024" s="28">
        <v>0</v>
      </c>
      <c r="F1024" s="28">
        <v>0</v>
      </c>
      <c r="G1024" s="28">
        <v>0</v>
      </c>
      <c r="H1024" s="29">
        <v>0</v>
      </c>
    </row>
    <row r="1025" spans="1:8">
      <c r="A1025" s="126"/>
      <c r="B1025" s="9" t="s">
        <v>231</v>
      </c>
      <c r="C1025" s="30">
        <v>3.8897893030794169E-2</v>
      </c>
      <c r="D1025" s="28">
        <v>3.8461538461538464E-2</v>
      </c>
      <c r="E1025" s="28">
        <v>4.4776119402985072E-2</v>
      </c>
      <c r="F1025" s="28">
        <v>0.16666666666666669</v>
      </c>
      <c r="G1025" s="28">
        <v>0</v>
      </c>
      <c r="H1025" s="29">
        <v>0</v>
      </c>
    </row>
    <row r="1026" spans="1:8">
      <c r="A1026" s="126"/>
      <c r="B1026" s="17" t="s">
        <v>344</v>
      </c>
      <c r="C1026" s="30">
        <v>1.9448946515397084E-2</v>
      </c>
      <c r="D1026" s="28">
        <v>3.0769230769230771E-2</v>
      </c>
      <c r="E1026" s="28">
        <v>0</v>
      </c>
      <c r="F1026" s="28">
        <v>0</v>
      </c>
      <c r="G1026" s="28">
        <v>0</v>
      </c>
      <c r="H1026" s="29">
        <v>0</v>
      </c>
    </row>
    <row r="1027" spans="1:8">
      <c r="A1027" s="126"/>
      <c r="B1027" s="17" t="s">
        <v>345</v>
      </c>
      <c r="C1027" s="30">
        <v>0</v>
      </c>
      <c r="D1027" s="27">
        <v>7.6923076923076927E-3</v>
      </c>
      <c r="E1027" s="28">
        <v>0</v>
      </c>
      <c r="F1027" s="28">
        <v>0</v>
      </c>
      <c r="G1027" s="28">
        <v>0</v>
      </c>
      <c r="H1027" s="29">
        <v>0</v>
      </c>
    </row>
    <row r="1028" spans="1:8">
      <c r="A1028" s="126"/>
      <c r="B1028" s="17" t="s">
        <v>346</v>
      </c>
      <c r="C1028" s="26">
        <v>1.620745542949757E-3</v>
      </c>
      <c r="D1028" s="28">
        <v>0</v>
      </c>
      <c r="E1028" s="28">
        <v>0</v>
      </c>
      <c r="F1028" s="28">
        <v>0</v>
      </c>
      <c r="G1028" s="28">
        <v>0</v>
      </c>
      <c r="H1028" s="29">
        <v>0</v>
      </c>
    </row>
    <row r="1029" spans="1:8">
      <c r="A1029" s="126"/>
      <c r="B1029" s="17" t="s">
        <v>347</v>
      </c>
      <c r="C1029" s="26">
        <v>1.620745542949757E-3</v>
      </c>
      <c r="D1029" s="28">
        <v>0</v>
      </c>
      <c r="E1029" s="28">
        <v>0</v>
      </c>
      <c r="F1029" s="28">
        <v>0</v>
      </c>
      <c r="G1029" s="28">
        <v>0</v>
      </c>
      <c r="H1029" s="29">
        <v>0</v>
      </c>
    </row>
    <row r="1030" spans="1:8">
      <c r="A1030" s="126"/>
      <c r="B1030" s="17" t="s">
        <v>348</v>
      </c>
      <c r="C1030" s="26">
        <v>1.620745542949757E-3</v>
      </c>
      <c r="D1030" s="28">
        <v>0</v>
      </c>
      <c r="E1030" s="28">
        <v>0</v>
      </c>
      <c r="F1030" s="28">
        <v>0</v>
      </c>
      <c r="G1030" s="28">
        <v>0</v>
      </c>
      <c r="H1030" s="29">
        <v>0</v>
      </c>
    </row>
    <row r="1031" spans="1:8">
      <c r="A1031" s="126"/>
      <c r="B1031" s="17" t="s">
        <v>349</v>
      </c>
      <c r="C1031" s="26">
        <v>1.620745542949757E-3</v>
      </c>
      <c r="D1031" s="28">
        <v>0</v>
      </c>
      <c r="E1031" s="28">
        <v>0</v>
      </c>
      <c r="F1031" s="28">
        <v>0</v>
      </c>
      <c r="G1031" s="28">
        <v>0</v>
      </c>
      <c r="H1031" s="29">
        <v>0</v>
      </c>
    </row>
    <row r="1032" spans="1:8">
      <c r="A1032" s="126"/>
      <c r="B1032" s="17" t="s">
        <v>350</v>
      </c>
      <c r="C1032" s="26">
        <v>4.8622366288492711E-3</v>
      </c>
      <c r="D1032" s="28">
        <v>0</v>
      </c>
      <c r="E1032" s="28">
        <v>0</v>
      </c>
      <c r="F1032" s="28">
        <v>0</v>
      </c>
      <c r="G1032" s="28">
        <v>0</v>
      </c>
      <c r="H1032" s="29">
        <v>0</v>
      </c>
    </row>
    <row r="1033" spans="1:8">
      <c r="A1033" s="126"/>
      <c r="B1033" s="17" t="s">
        <v>351</v>
      </c>
      <c r="C1033" s="30">
        <v>0.10210696920583467</v>
      </c>
      <c r="D1033" s="28">
        <v>8.461538461538462E-2</v>
      </c>
      <c r="E1033" s="28">
        <v>0.11194029850746269</v>
      </c>
      <c r="F1033" s="28">
        <v>0</v>
      </c>
      <c r="G1033" s="28">
        <v>0.16666666666666669</v>
      </c>
      <c r="H1033" s="29">
        <v>4.1666666666666671E-2</v>
      </c>
    </row>
    <row r="1034" spans="1:8">
      <c r="A1034" s="126"/>
      <c r="B1034" s="17" t="s">
        <v>352</v>
      </c>
      <c r="C1034" s="26">
        <v>1.620745542949757E-3</v>
      </c>
      <c r="D1034" s="28">
        <v>0</v>
      </c>
      <c r="E1034" s="28">
        <v>0</v>
      </c>
      <c r="F1034" s="28">
        <v>0</v>
      </c>
      <c r="G1034" s="28">
        <v>0</v>
      </c>
      <c r="H1034" s="29">
        <v>0</v>
      </c>
    </row>
    <row r="1035" spans="1:8">
      <c r="A1035" s="126" t="s">
        <v>8</v>
      </c>
      <c r="B1035" s="9" t="s">
        <v>9</v>
      </c>
      <c r="C1035" s="31">
        <v>617</v>
      </c>
      <c r="D1035" s="32">
        <v>130</v>
      </c>
      <c r="E1035" s="32">
        <v>134</v>
      </c>
      <c r="F1035" s="32">
        <v>6</v>
      </c>
      <c r="G1035" s="32">
        <v>6</v>
      </c>
      <c r="H1035" s="33">
        <v>24</v>
      </c>
    </row>
    <row r="1036" spans="1:8" ht="13.5" thickBot="1">
      <c r="A1036" s="127"/>
      <c r="B1036" s="10" t="s">
        <v>10</v>
      </c>
      <c r="C1036" s="34">
        <v>617</v>
      </c>
      <c r="D1036" s="35">
        <v>130</v>
      </c>
      <c r="E1036" s="35">
        <v>134</v>
      </c>
      <c r="F1036" s="35">
        <v>6</v>
      </c>
      <c r="G1036" s="35">
        <v>6</v>
      </c>
      <c r="H1036" s="36">
        <v>24</v>
      </c>
    </row>
    <row r="1037" spans="1:8" ht="13.5" thickTop="1"/>
    <row r="1039" spans="1:8" ht="13.5" thickBot="1">
      <c r="A1039" s="53" t="s">
        <v>261</v>
      </c>
    </row>
    <row r="1040" spans="1:8" ht="13.5" thickTop="1">
      <c r="A1040" s="119"/>
      <c r="B1040" s="120"/>
      <c r="C1040" s="133" t="s">
        <v>264</v>
      </c>
      <c r="D1040" s="128"/>
      <c r="E1040" s="128"/>
      <c r="F1040" s="128"/>
      <c r="G1040" s="128"/>
      <c r="H1040" s="129"/>
    </row>
    <row r="1041" spans="1:8" ht="24">
      <c r="A1041" s="121"/>
      <c r="B1041" s="122"/>
      <c r="C1041" s="37" t="s">
        <v>100</v>
      </c>
      <c r="D1041" s="38" t="s">
        <v>101</v>
      </c>
      <c r="E1041" s="38" t="s">
        <v>102</v>
      </c>
      <c r="F1041" s="38" t="s">
        <v>103</v>
      </c>
      <c r="G1041" s="38" t="s">
        <v>104</v>
      </c>
      <c r="H1041" s="39" t="s">
        <v>88</v>
      </c>
    </row>
    <row r="1042" spans="1:8" ht="13.5" thickBot="1">
      <c r="A1042" s="123"/>
      <c r="B1042" s="124"/>
      <c r="C1042" s="20" t="s">
        <v>12</v>
      </c>
      <c r="D1042" s="21" t="s">
        <v>289</v>
      </c>
      <c r="E1042" s="21" t="s">
        <v>290</v>
      </c>
      <c r="F1042" s="21" t="s">
        <v>291</v>
      </c>
      <c r="G1042" s="21" t="s">
        <v>292</v>
      </c>
      <c r="H1042" s="22" t="s">
        <v>293</v>
      </c>
    </row>
    <row r="1043" spans="1:8" ht="24.75" thickTop="1">
      <c r="A1043" s="125" t="s">
        <v>261</v>
      </c>
      <c r="B1043" s="55" t="s">
        <v>353</v>
      </c>
      <c r="C1043" s="23">
        <v>0.53646677471636961</v>
      </c>
      <c r="D1043" s="24">
        <v>0.41538461538461541</v>
      </c>
      <c r="E1043" s="24">
        <v>0.18656716417910449</v>
      </c>
      <c r="F1043" s="24">
        <v>0.66666666666666674</v>
      </c>
      <c r="G1043" s="24">
        <v>0</v>
      </c>
      <c r="H1043" s="25">
        <v>0.375</v>
      </c>
    </row>
    <row r="1044" spans="1:8">
      <c r="A1044" s="126"/>
      <c r="B1044" s="9" t="s">
        <v>354</v>
      </c>
      <c r="C1044" s="30">
        <v>0.13614262560777957</v>
      </c>
      <c r="D1044" s="28">
        <v>0.1846153846153846</v>
      </c>
      <c r="E1044" s="28">
        <v>0.62686567164179108</v>
      </c>
      <c r="F1044" s="28">
        <v>0.16666666666666669</v>
      </c>
      <c r="G1044" s="28">
        <v>0.66666666666666674</v>
      </c>
      <c r="H1044" s="29">
        <v>0.375</v>
      </c>
    </row>
    <row r="1045" spans="1:8">
      <c r="A1045" s="126"/>
      <c r="B1045" s="9" t="s">
        <v>355</v>
      </c>
      <c r="C1045" s="30">
        <v>0.28363047001620745</v>
      </c>
      <c r="D1045" s="28">
        <v>0.33076923076923082</v>
      </c>
      <c r="E1045" s="28">
        <v>0.16417910447761194</v>
      </c>
      <c r="F1045" s="28">
        <v>0.16666666666666669</v>
      </c>
      <c r="G1045" s="28">
        <v>0.33333333333333337</v>
      </c>
      <c r="H1045" s="29">
        <v>0.25</v>
      </c>
    </row>
    <row r="1046" spans="1:8">
      <c r="A1046" s="126"/>
      <c r="B1046" s="17" t="s">
        <v>351</v>
      </c>
      <c r="C1046" s="30">
        <v>4.3760129659643432E-2</v>
      </c>
      <c r="D1046" s="28">
        <v>6.9230769230769235E-2</v>
      </c>
      <c r="E1046" s="28">
        <v>2.2388059701492536E-2</v>
      </c>
      <c r="F1046" s="28">
        <v>0</v>
      </c>
      <c r="G1046" s="28">
        <v>0</v>
      </c>
      <c r="H1046" s="29">
        <v>0</v>
      </c>
    </row>
    <row r="1047" spans="1:8">
      <c r="A1047" s="126" t="s">
        <v>8</v>
      </c>
      <c r="B1047" s="9" t="s">
        <v>9</v>
      </c>
      <c r="C1047" s="31">
        <v>617</v>
      </c>
      <c r="D1047" s="32">
        <v>130</v>
      </c>
      <c r="E1047" s="32">
        <v>134</v>
      </c>
      <c r="F1047" s="32">
        <v>6</v>
      </c>
      <c r="G1047" s="32">
        <v>6</v>
      </c>
      <c r="H1047" s="33">
        <v>24</v>
      </c>
    </row>
    <row r="1048" spans="1:8" ht="13.5" thickBot="1">
      <c r="A1048" s="127"/>
      <c r="B1048" s="10" t="s">
        <v>10</v>
      </c>
      <c r="C1048" s="34">
        <v>617</v>
      </c>
      <c r="D1048" s="35">
        <v>130</v>
      </c>
      <c r="E1048" s="35">
        <v>134</v>
      </c>
      <c r="F1048" s="35">
        <v>6</v>
      </c>
      <c r="G1048" s="35">
        <v>6</v>
      </c>
      <c r="H1048" s="36">
        <v>24</v>
      </c>
    </row>
    <row r="1049" spans="1:8" ht="13.5" thickTop="1"/>
    <row r="1051" spans="1:8" ht="13.5" thickBot="1">
      <c r="A1051" s="53" t="s">
        <v>262</v>
      </c>
    </row>
    <row r="1052" spans="1:8" ht="13.5" thickTop="1">
      <c r="A1052" s="119"/>
      <c r="B1052" s="120"/>
      <c r="C1052" s="133" t="s">
        <v>264</v>
      </c>
      <c r="D1052" s="128"/>
      <c r="E1052" s="128"/>
      <c r="F1052" s="128"/>
      <c r="G1052" s="128"/>
      <c r="H1052" s="129"/>
    </row>
    <row r="1053" spans="1:8" ht="24">
      <c r="A1053" s="121"/>
      <c r="B1053" s="122"/>
      <c r="C1053" s="37" t="s">
        <v>100</v>
      </c>
      <c r="D1053" s="38" t="s">
        <v>101</v>
      </c>
      <c r="E1053" s="38" t="s">
        <v>102</v>
      </c>
      <c r="F1053" s="38" t="s">
        <v>103</v>
      </c>
      <c r="G1053" s="38" t="s">
        <v>104</v>
      </c>
      <c r="H1053" s="39" t="s">
        <v>88</v>
      </c>
    </row>
    <row r="1054" spans="1:8" ht="13.5" thickBot="1">
      <c r="A1054" s="123"/>
      <c r="B1054" s="124"/>
      <c r="C1054" s="20" t="s">
        <v>12</v>
      </c>
      <c r="D1054" s="21" t="s">
        <v>289</v>
      </c>
      <c r="E1054" s="21" t="s">
        <v>290</v>
      </c>
      <c r="F1054" s="21" t="s">
        <v>291</v>
      </c>
      <c r="G1054" s="21" t="s">
        <v>292</v>
      </c>
      <c r="H1054" s="22" t="s">
        <v>293</v>
      </c>
    </row>
    <row r="1055" spans="1:8" ht="13.5" thickTop="1">
      <c r="A1055" s="125" t="s">
        <v>262</v>
      </c>
      <c r="B1055" s="55" t="s">
        <v>356</v>
      </c>
      <c r="C1055" s="23">
        <v>0.10210696920583467</v>
      </c>
      <c r="D1055" s="24">
        <v>0.13846153846153847</v>
      </c>
      <c r="E1055" s="24">
        <v>0.18656716417910449</v>
      </c>
      <c r="F1055" s="24">
        <v>0</v>
      </c>
      <c r="G1055" s="24">
        <v>0.33333333333333337</v>
      </c>
      <c r="H1055" s="25">
        <v>8.3333333333333343E-2</v>
      </c>
    </row>
    <row r="1056" spans="1:8">
      <c r="A1056" s="126"/>
      <c r="B1056" s="9" t="s">
        <v>357</v>
      </c>
      <c r="C1056" s="30">
        <v>0.57212317666126422</v>
      </c>
      <c r="D1056" s="28">
        <v>0.59230769230769231</v>
      </c>
      <c r="E1056" s="28">
        <v>0.68656716417910446</v>
      </c>
      <c r="F1056" s="28">
        <v>0.33333333333333337</v>
      </c>
      <c r="G1056" s="28">
        <v>0.66666666666666674</v>
      </c>
      <c r="H1056" s="29">
        <v>0.79166666666666674</v>
      </c>
    </row>
    <row r="1057" spans="1:8">
      <c r="A1057" s="126"/>
      <c r="B1057" s="9" t="s">
        <v>358</v>
      </c>
      <c r="C1057" s="30">
        <v>1.6207455429497569E-2</v>
      </c>
      <c r="D1057" s="27">
        <v>7.6923076923076927E-3</v>
      </c>
      <c r="E1057" s="28">
        <v>6.7164179104477612E-2</v>
      </c>
      <c r="F1057" s="28">
        <v>0</v>
      </c>
      <c r="G1057" s="28">
        <v>0</v>
      </c>
      <c r="H1057" s="29">
        <v>0</v>
      </c>
    </row>
    <row r="1058" spans="1:8">
      <c r="A1058" s="126"/>
      <c r="B1058" s="9" t="s">
        <v>359</v>
      </c>
      <c r="C1058" s="30">
        <v>0.28363047001620745</v>
      </c>
      <c r="D1058" s="28">
        <v>0.2</v>
      </c>
      <c r="E1058" s="28">
        <v>3.7313432835820899E-2</v>
      </c>
      <c r="F1058" s="28">
        <v>0.66666666666666674</v>
      </c>
      <c r="G1058" s="28">
        <v>0</v>
      </c>
      <c r="H1058" s="29">
        <v>0.125</v>
      </c>
    </row>
    <row r="1059" spans="1:8">
      <c r="A1059" s="126"/>
      <c r="B1059" s="9" t="s">
        <v>360</v>
      </c>
      <c r="C1059" s="30">
        <v>2.5931928687196112E-2</v>
      </c>
      <c r="D1059" s="28">
        <v>6.1538461538461542E-2</v>
      </c>
      <c r="E1059" s="28">
        <v>2.2388059701492536E-2</v>
      </c>
      <c r="F1059" s="28">
        <v>0</v>
      </c>
      <c r="G1059" s="28">
        <v>0</v>
      </c>
      <c r="H1059" s="29">
        <v>0</v>
      </c>
    </row>
    <row r="1060" spans="1:8">
      <c r="A1060" s="126" t="s">
        <v>8</v>
      </c>
      <c r="B1060" s="9" t="s">
        <v>9</v>
      </c>
      <c r="C1060" s="31">
        <v>617</v>
      </c>
      <c r="D1060" s="32">
        <v>130</v>
      </c>
      <c r="E1060" s="32">
        <v>134</v>
      </c>
      <c r="F1060" s="32">
        <v>6</v>
      </c>
      <c r="G1060" s="32">
        <v>6</v>
      </c>
      <c r="H1060" s="33">
        <v>24</v>
      </c>
    </row>
    <row r="1061" spans="1:8" ht="13.5" thickBot="1">
      <c r="A1061" s="127"/>
      <c r="B1061" s="10" t="s">
        <v>10</v>
      </c>
      <c r="C1061" s="34">
        <v>617</v>
      </c>
      <c r="D1061" s="35">
        <v>130</v>
      </c>
      <c r="E1061" s="35">
        <v>134</v>
      </c>
      <c r="F1061" s="35">
        <v>6</v>
      </c>
      <c r="G1061" s="35">
        <v>6</v>
      </c>
      <c r="H1061" s="36">
        <v>24</v>
      </c>
    </row>
    <row r="1062" spans="1:8" ht="13.5" thickTop="1"/>
    <row r="1064" spans="1:8" ht="13.5" thickBot="1">
      <c r="A1064" s="53" t="s">
        <v>263</v>
      </c>
    </row>
    <row r="1065" spans="1:8" ht="13.5" thickTop="1">
      <c r="A1065" s="119"/>
      <c r="B1065" s="120"/>
      <c r="C1065" s="133" t="s">
        <v>264</v>
      </c>
      <c r="D1065" s="128"/>
      <c r="E1065" s="128"/>
      <c r="F1065" s="128"/>
      <c r="G1065" s="128"/>
      <c r="H1065" s="129"/>
    </row>
    <row r="1066" spans="1:8" ht="24">
      <c r="A1066" s="121"/>
      <c r="B1066" s="122"/>
      <c r="C1066" s="37" t="s">
        <v>100</v>
      </c>
      <c r="D1066" s="38" t="s">
        <v>101</v>
      </c>
      <c r="E1066" s="38" t="s">
        <v>102</v>
      </c>
      <c r="F1066" s="38" t="s">
        <v>103</v>
      </c>
      <c r="G1066" s="38" t="s">
        <v>104</v>
      </c>
      <c r="H1066" s="39" t="s">
        <v>88</v>
      </c>
    </row>
    <row r="1067" spans="1:8" ht="13.5" thickBot="1">
      <c r="A1067" s="123"/>
      <c r="B1067" s="124"/>
      <c r="C1067" s="20" t="s">
        <v>12</v>
      </c>
      <c r="D1067" s="21" t="s">
        <v>289</v>
      </c>
      <c r="E1067" s="21" t="s">
        <v>290</v>
      </c>
      <c r="F1067" s="21" t="s">
        <v>291</v>
      </c>
      <c r="G1067" s="21" t="s">
        <v>292</v>
      </c>
      <c r="H1067" s="22" t="s">
        <v>293</v>
      </c>
    </row>
    <row r="1068" spans="1:8" ht="24.75" thickTop="1">
      <c r="A1068" s="125" t="s">
        <v>263</v>
      </c>
      <c r="B1068" s="55" t="s">
        <v>361</v>
      </c>
      <c r="C1068" s="23">
        <v>0.72609400324149109</v>
      </c>
      <c r="D1068" s="24">
        <v>0.58461538461538465</v>
      </c>
      <c r="E1068" s="24">
        <v>0.61194029850746268</v>
      </c>
      <c r="F1068" s="24">
        <v>0.83333333333333326</v>
      </c>
      <c r="G1068" s="24">
        <v>0.16666666666666669</v>
      </c>
      <c r="H1068" s="25">
        <v>0.625</v>
      </c>
    </row>
    <row r="1069" spans="1:8" ht="24">
      <c r="A1069" s="126"/>
      <c r="B1069" s="9" t="s">
        <v>362</v>
      </c>
      <c r="C1069" s="30">
        <v>0.15072933549432738</v>
      </c>
      <c r="D1069" s="28">
        <v>0.2</v>
      </c>
      <c r="E1069" s="28">
        <v>0.17910447761194029</v>
      </c>
      <c r="F1069" s="28">
        <v>0</v>
      </c>
      <c r="G1069" s="28">
        <v>0.33333333333333337</v>
      </c>
      <c r="H1069" s="29">
        <v>0.20833333333333331</v>
      </c>
    </row>
    <row r="1070" spans="1:8" ht="24">
      <c r="A1070" s="126"/>
      <c r="B1070" s="9" t="s">
        <v>363</v>
      </c>
      <c r="C1070" s="30">
        <v>9.5623987034035671E-2</v>
      </c>
      <c r="D1070" s="28">
        <v>0.17692307692307693</v>
      </c>
      <c r="E1070" s="28">
        <v>0.20149253731343283</v>
      </c>
      <c r="F1070" s="28">
        <v>0</v>
      </c>
      <c r="G1070" s="28">
        <v>0.5</v>
      </c>
      <c r="H1070" s="29">
        <v>0.125</v>
      </c>
    </row>
    <row r="1071" spans="1:8">
      <c r="A1071" s="126"/>
      <c r="B1071" s="9" t="s">
        <v>364</v>
      </c>
      <c r="C1071" s="30">
        <v>1.4586709886547812E-2</v>
      </c>
      <c r="D1071" s="28">
        <v>2.3076923076923075E-2</v>
      </c>
      <c r="E1071" s="27">
        <v>7.4626865671641798E-3</v>
      </c>
      <c r="F1071" s="28">
        <v>0.16666666666666669</v>
      </c>
      <c r="G1071" s="28">
        <v>0</v>
      </c>
      <c r="H1071" s="29">
        <v>4.1666666666666671E-2</v>
      </c>
    </row>
    <row r="1072" spans="1:8">
      <c r="A1072" s="126"/>
      <c r="B1072" s="9" t="s">
        <v>87</v>
      </c>
      <c r="C1072" s="30">
        <v>1.2965964343598056E-2</v>
      </c>
      <c r="D1072" s="28">
        <v>1.5384615384615385E-2</v>
      </c>
      <c r="E1072" s="28">
        <v>0</v>
      </c>
      <c r="F1072" s="28">
        <v>0</v>
      </c>
      <c r="G1072" s="28">
        <v>0</v>
      </c>
      <c r="H1072" s="29">
        <v>0</v>
      </c>
    </row>
    <row r="1073" spans="1:8">
      <c r="A1073" s="126" t="s">
        <v>8</v>
      </c>
      <c r="B1073" s="9" t="s">
        <v>9</v>
      </c>
      <c r="C1073" s="31">
        <v>617</v>
      </c>
      <c r="D1073" s="32">
        <v>130</v>
      </c>
      <c r="E1073" s="32">
        <v>134</v>
      </c>
      <c r="F1073" s="32">
        <v>6</v>
      </c>
      <c r="G1073" s="32">
        <v>6</v>
      </c>
      <c r="H1073" s="33">
        <v>24</v>
      </c>
    </row>
    <row r="1074" spans="1:8" ht="13.5" thickBot="1">
      <c r="A1074" s="127"/>
      <c r="B1074" s="10" t="s">
        <v>10</v>
      </c>
      <c r="C1074" s="34">
        <v>617</v>
      </c>
      <c r="D1074" s="35">
        <v>130</v>
      </c>
      <c r="E1074" s="35">
        <v>134</v>
      </c>
      <c r="F1074" s="35">
        <v>6</v>
      </c>
      <c r="G1074" s="35">
        <v>6</v>
      </c>
      <c r="H1074" s="36">
        <v>24</v>
      </c>
    </row>
    <row r="1075" spans="1:8" ht="13.5" thickTop="1"/>
    <row r="1077" spans="1:8" ht="13.5" thickBot="1">
      <c r="A1077" s="53" t="s">
        <v>598</v>
      </c>
    </row>
    <row r="1078" spans="1:8" ht="13.5" thickTop="1">
      <c r="A1078" s="119"/>
      <c r="B1078" s="120"/>
      <c r="C1078" s="7" t="s">
        <v>3</v>
      </c>
    </row>
    <row r="1079" spans="1:8">
      <c r="A1079" s="121"/>
      <c r="B1079" s="122"/>
      <c r="C1079" s="14" t="s">
        <v>4</v>
      </c>
    </row>
    <row r="1080" spans="1:8" ht="13.5" thickBot="1">
      <c r="A1080" s="123"/>
      <c r="B1080" s="124"/>
      <c r="C1080" s="8" t="s">
        <v>12</v>
      </c>
    </row>
    <row r="1081" spans="1:8" ht="13.5" thickTop="1">
      <c r="A1081" s="54" t="s">
        <v>100</v>
      </c>
      <c r="B1081" s="55"/>
      <c r="C1081" s="11">
        <v>0.75555555555555554</v>
      </c>
    </row>
    <row r="1082" spans="1:8">
      <c r="A1082" s="1" t="s">
        <v>198</v>
      </c>
      <c r="B1082" s="9"/>
      <c r="C1082" s="12">
        <v>0.15555555555555556</v>
      </c>
    </row>
    <row r="1083" spans="1:8">
      <c r="A1083" s="1" t="s">
        <v>365</v>
      </c>
      <c r="B1083" s="9"/>
      <c r="C1083" s="12">
        <v>0.16296296296296298</v>
      </c>
    </row>
    <row r="1084" spans="1:8">
      <c r="A1084" s="1" t="s">
        <v>88</v>
      </c>
      <c r="B1084" s="9"/>
      <c r="C1084" s="12">
        <v>2.4691358024691358E-3</v>
      </c>
    </row>
    <row r="1085" spans="1:8">
      <c r="A1085" s="126" t="s">
        <v>8</v>
      </c>
      <c r="B1085" s="9" t="s">
        <v>9</v>
      </c>
      <c r="C1085" s="6">
        <f>SUBTOTAL(103,Source!D:D)-1</f>
        <v>80</v>
      </c>
    </row>
    <row r="1086" spans="1:8" ht="13.5" thickBot="1">
      <c r="A1086" s="127"/>
      <c r="B1086" s="10" t="s">
        <v>10</v>
      </c>
      <c r="C1086" s="13">
        <f>SUBTOTAL(103,Source!D:D)-1</f>
        <v>80</v>
      </c>
    </row>
    <row r="1087" spans="1:8" ht="13.5" thickTop="1"/>
    <row r="1089" spans="1:5" ht="13.5" thickBot="1">
      <c r="A1089" s="53" t="s">
        <v>366</v>
      </c>
    </row>
    <row r="1090" spans="1:5" ht="13.5" thickTop="1">
      <c r="A1090" s="119"/>
      <c r="B1090" s="120"/>
      <c r="C1090" s="7" t="s">
        <v>3</v>
      </c>
    </row>
    <row r="1091" spans="1:5">
      <c r="A1091" s="121"/>
      <c r="B1091" s="122"/>
      <c r="C1091" s="14" t="s">
        <v>4</v>
      </c>
    </row>
    <row r="1092" spans="1:5" ht="13.5" thickBot="1">
      <c r="A1092" s="123"/>
      <c r="B1092" s="124"/>
      <c r="C1092" s="8" t="s">
        <v>12</v>
      </c>
    </row>
    <row r="1093" spans="1:5" ht="13.5" thickTop="1">
      <c r="A1093" s="54" t="s">
        <v>366</v>
      </c>
      <c r="B1093" s="55"/>
      <c r="C1093" s="11">
        <v>0.41013824884792627</v>
      </c>
      <c r="D1093">
        <v>41</v>
      </c>
      <c r="E1093" s="103">
        <f>D1093*100/59</f>
        <v>69.491525423728817</v>
      </c>
    </row>
    <row r="1094" spans="1:5">
      <c r="A1094" s="1" t="s">
        <v>367</v>
      </c>
      <c r="B1094" s="9"/>
      <c r="C1094" s="12">
        <v>2.7649769585253458E-2</v>
      </c>
      <c r="D1094">
        <v>3</v>
      </c>
      <c r="E1094" s="103">
        <f t="shared" ref="E1094:E1111" si="0">D1094*100/59</f>
        <v>5.0847457627118642</v>
      </c>
    </row>
    <row r="1095" spans="1:5" ht="24">
      <c r="A1095" s="1" t="s">
        <v>368</v>
      </c>
      <c r="B1095" s="9"/>
      <c r="C1095" s="12">
        <v>2.3041474654377878E-2</v>
      </c>
      <c r="D1095">
        <v>2</v>
      </c>
      <c r="E1095" s="103">
        <f t="shared" si="0"/>
        <v>3.3898305084745761</v>
      </c>
    </row>
    <row r="1096" spans="1:5">
      <c r="A1096" s="1" t="s">
        <v>369</v>
      </c>
      <c r="B1096" s="9"/>
      <c r="C1096" s="12">
        <v>1.6897081413210446E-2</v>
      </c>
      <c r="D1096">
        <v>2</v>
      </c>
      <c r="E1096" s="103">
        <f t="shared" si="0"/>
        <v>3.3898305084745761</v>
      </c>
    </row>
    <row r="1097" spans="1:5">
      <c r="A1097" s="1" t="s">
        <v>370</v>
      </c>
      <c r="B1097" s="9"/>
      <c r="C1097" s="12">
        <v>1.5360983102918587E-2</v>
      </c>
      <c r="D1097">
        <v>2</v>
      </c>
      <c r="E1097" s="103">
        <f t="shared" si="0"/>
        <v>3.3898305084745761</v>
      </c>
    </row>
    <row r="1098" spans="1:5" ht="24">
      <c r="A1098" s="1" t="s">
        <v>371</v>
      </c>
      <c r="B1098" s="9"/>
      <c r="C1098" s="15">
        <v>1.5360983102918587E-3</v>
      </c>
      <c r="D1098">
        <v>0</v>
      </c>
      <c r="E1098" s="103">
        <f t="shared" si="0"/>
        <v>0</v>
      </c>
    </row>
    <row r="1099" spans="1:5">
      <c r="A1099" s="1" t="s">
        <v>372</v>
      </c>
      <c r="B1099" s="9"/>
      <c r="C1099" s="15">
        <v>6.1443932411674347E-3</v>
      </c>
      <c r="D1099">
        <v>1</v>
      </c>
      <c r="E1099" s="103">
        <f t="shared" si="0"/>
        <v>1.6949152542372881</v>
      </c>
    </row>
    <row r="1100" spans="1:5">
      <c r="A1100" s="1" t="s">
        <v>373</v>
      </c>
      <c r="B1100" s="9"/>
      <c r="C1100" s="12">
        <v>4.4546850998463901E-2</v>
      </c>
      <c r="D1100">
        <v>4</v>
      </c>
      <c r="E1100" s="103">
        <f t="shared" si="0"/>
        <v>6.7796610169491522</v>
      </c>
    </row>
    <row r="1101" spans="1:5">
      <c r="A1101" s="1" t="s">
        <v>374</v>
      </c>
      <c r="B1101" s="9"/>
      <c r="C1101" s="12">
        <v>1.3824884792626729E-2</v>
      </c>
      <c r="D1101">
        <v>1</v>
      </c>
      <c r="E1101" s="103">
        <f t="shared" si="0"/>
        <v>1.6949152542372881</v>
      </c>
    </row>
    <row r="1102" spans="1:5">
      <c r="A1102" s="1" t="s">
        <v>375</v>
      </c>
      <c r="B1102" s="9"/>
      <c r="C1102" s="12">
        <v>1.3824884792626729E-2</v>
      </c>
      <c r="D1102">
        <v>1</v>
      </c>
      <c r="E1102" s="103">
        <f t="shared" si="0"/>
        <v>1.6949152542372881</v>
      </c>
    </row>
    <row r="1103" spans="1:5">
      <c r="A1103" s="1" t="s">
        <v>376</v>
      </c>
      <c r="B1103" s="9"/>
      <c r="C1103" s="12">
        <v>1.075268817204301E-2</v>
      </c>
      <c r="D1103">
        <v>1</v>
      </c>
      <c r="E1103" s="103">
        <f t="shared" si="0"/>
        <v>1.6949152542372881</v>
      </c>
    </row>
    <row r="1104" spans="1:5">
      <c r="A1104" s="1" t="s">
        <v>377</v>
      </c>
      <c r="B1104" s="9"/>
      <c r="C1104" s="12">
        <v>1.075268817204301E-2</v>
      </c>
      <c r="D1104">
        <v>1</v>
      </c>
      <c r="E1104" s="103">
        <f t="shared" si="0"/>
        <v>1.6949152542372881</v>
      </c>
    </row>
    <row r="1105" spans="1:5" ht="24">
      <c r="A1105" s="1" t="s">
        <v>378</v>
      </c>
      <c r="B1105" s="9"/>
      <c r="C1105" s="15">
        <v>1.5360983102918587E-3</v>
      </c>
      <c r="D1105">
        <v>0</v>
      </c>
      <c r="E1105" s="103">
        <f t="shared" si="0"/>
        <v>0</v>
      </c>
    </row>
    <row r="1106" spans="1:5" ht="24">
      <c r="A1106" s="1" t="s">
        <v>379</v>
      </c>
      <c r="B1106" s="9"/>
      <c r="C1106" s="15">
        <v>4.608294930875576E-3</v>
      </c>
      <c r="D1106">
        <v>0</v>
      </c>
      <c r="E1106" s="103">
        <f t="shared" si="0"/>
        <v>0</v>
      </c>
    </row>
    <row r="1107" spans="1:5">
      <c r="A1107" s="1" t="s">
        <v>380</v>
      </c>
      <c r="B1107" s="9"/>
      <c r="C1107" s="15">
        <v>1.5360983102918587E-3</v>
      </c>
      <c r="D1107">
        <v>0</v>
      </c>
      <c r="E1107" s="103">
        <f t="shared" si="0"/>
        <v>0</v>
      </c>
    </row>
    <row r="1108" spans="1:5">
      <c r="A1108" s="1" t="s">
        <v>381</v>
      </c>
      <c r="B1108" s="9"/>
      <c r="C1108" s="12">
        <v>0</v>
      </c>
      <c r="D1108">
        <v>0</v>
      </c>
      <c r="E1108" s="103">
        <f t="shared" si="0"/>
        <v>0</v>
      </c>
    </row>
    <row r="1109" spans="1:5">
      <c r="A1109" s="1" t="s">
        <v>382</v>
      </c>
      <c r="B1109" s="9"/>
      <c r="C1109" s="15">
        <v>1.5360983102918587E-3</v>
      </c>
      <c r="D1109">
        <v>0</v>
      </c>
      <c r="E1109" s="103">
        <f t="shared" si="0"/>
        <v>0</v>
      </c>
    </row>
    <row r="1110" spans="1:5">
      <c r="A1110" s="1" t="s">
        <v>383</v>
      </c>
      <c r="B1110" s="9"/>
      <c r="C1110" s="12">
        <v>0</v>
      </c>
      <c r="D1110">
        <v>0</v>
      </c>
      <c r="E1110" s="103">
        <f t="shared" si="0"/>
        <v>0</v>
      </c>
    </row>
    <row r="1111" spans="1:5">
      <c r="A1111" s="1" t="s">
        <v>384</v>
      </c>
      <c r="B1111" s="9"/>
      <c r="C1111" s="12">
        <v>0.4178187403993856</v>
      </c>
      <c r="D1111">
        <f>SUM(D1093:D1110)</f>
        <v>59</v>
      </c>
      <c r="E1111" s="103">
        <f t="shared" si="0"/>
        <v>100</v>
      </c>
    </row>
    <row r="1112" spans="1:5">
      <c r="A1112" s="126" t="s">
        <v>8</v>
      </c>
      <c r="B1112" s="9" t="s">
        <v>9</v>
      </c>
      <c r="C1112" s="6">
        <v>651</v>
      </c>
    </row>
    <row r="1113" spans="1:5" ht="13.5" thickBot="1">
      <c r="A1113" s="127"/>
      <c r="B1113" s="10" t="s">
        <v>10</v>
      </c>
      <c r="C1113" s="13">
        <v>651</v>
      </c>
    </row>
    <row r="1114" spans="1:5" ht="13.5" thickTop="1"/>
    <row r="1116" spans="1:5" ht="13.5" thickBot="1">
      <c r="A1116" s="53" t="s">
        <v>385</v>
      </c>
    </row>
    <row r="1117" spans="1:5" ht="13.5" thickTop="1">
      <c r="A1117" s="119"/>
      <c r="B1117" s="120"/>
      <c r="C1117" s="7" t="s">
        <v>3</v>
      </c>
    </row>
    <row r="1118" spans="1:5">
      <c r="A1118" s="121"/>
      <c r="B1118" s="122"/>
      <c r="C1118" s="14" t="s">
        <v>4</v>
      </c>
    </row>
    <row r="1119" spans="1:5" ht="13.5" thickBot="1">
      <c r="A1119" s="123"/>
      <c r="B1119" s="124"/>
      <c r="C1119" s="8" t="s">
        <v>12</v>
      </c>
    </row>
    <row r="1120" spans="1:5" ht="13.5" thickTop="1">
      <c r="A1120" s="54" t="s">
        <v>385</v>
      </c>
      <c r="B1120" s="55"/>
      <c r="C1120" s="11">
        <v>0.26190476190476192</v>
      </c>
      <c r="D1120">
        <v>26</v>
      </c>
      <c r="E1120" s="103">
        <f>D1120*100/58</f>
        <v>44.827586206896555</v>
      </c>
    </row>
    <row r="1121" spans="1:5">
      <c r="A1121" s="1" t="s">
        <v>386</v>
      </c>
      <c r="B1121" s="9"/>
      <c r="C1121" s="12">
        <v>7.1428571428571438E-2</v>
      </c>
      <c r="D1121">
        <v>7</v>
      </c>
      <c r="E1121" s="103">
        <f t="shared" ref="E1121:E1130" si="1">D1121*100/58</f>
        <v>12.068965517241379</v>
      </c>
    </row>
    <row r="1122" spans="1:5">
      <c r="A1122" s="1" t="s">
        <v>387</v>
      </c>
      <c r="B1122" s="9"/>
      <c r="C1122" s="12">
        <v>5.5555555555555552E-2</v>
      </c>
      <c r="D1122">
        <v>6</v>
      </c>
      <c r="E1122" s="103">
        <f t="shared" si="1"/>
        <v>10.344827586206897</v>
      </c>
    </row>
    <row r="1123" spans="1:5">
      <c r="A1123" s="1" t="s">
        <v>388</v>
      </c>
      <c r="B1123" s="9"/>
      <c r="C1123" s="12">
        <v>3.1746031746031744E-2</v>
      </c>
      <c r="D1123">
        <v>3</v>
      </c>
      <c r="E1123" s="103">
        <f t="shared" si="1"/>
        <v>5.1724137931034484</v>
      </c>
    </row>
    <row r="1124" spans="1:5">
      <c r="A1124" s="1" t="s">
        <v>389</v>
      </c>
      <c r="B1124" s="9"/>
      <c r="C1124" s="12">
        <v>8.7301587301587297E-2</v>
      </c>
      <c r="D1124">
        <v>9</v>
      </c>
      <c r="E1124" s="103">
        <f t="shared" si="1"/>
        <v>15.517241379310345</v>
      </c>
    </row>
    <row r="1125" spans="1:5">
      <c r="A1125" s="1" t="s">
        <v>390</v>
      </c>
      <c r="B1125" s="9"/>
      <c r="C1125" s="12">
        <v>3.1746031746031744E-2</v>
      </c>
      <c r="D1125">
        <v>3</v>
      </c>
      <c r="E1125" s="103">
        <f t="shared" si="1"/>
        <v>5.1724137931034484</v>
      </c>
    </row>
    <row r="1126" spans="1:5">
      <c r="A1126" s="1" t="s">
        <v>391</v>
      </c>
      <c r="B1126" s="9"/>
      <c r="C1126" s="12">
        <v>1.5873015873015872E-2</v>
      </c>
      <c r="D1126">
        <v>2</v>
      </c>
      <c r="E1126" s="103">
        <f t="shared" si="1"/>
        <v>3.4482758620689653</v>
      </c>
    </row>
    <row r="1127" spans="1:5">
      <c r="A1127" s="1" t="s">
        <v>392</v>
      </c>
      <c r="B1127" s="9"/>
      <c r="C1127" s="12">
        <v>0</v>
      </c>
      <c r="D1127">
        <v>0</v>
      </c>
      <c r="E1127" s="103">
        <f t="shared" si="1"/>
        <v>0</v>
      </c>
    </row>
    <row r="1128" spans="1:5">
      <c r="A1128" s="1" t="s">
        <v>393</v>
      </c>
      <c r="B1128" s="9"/>
      <c r="C1128" s="12">
        <v>1.5873015873015872E-2</v>
      </c>
      <c r="D1128">
        <v>2</v>
      </c>
      <c r="E1128" s="103">
        <f t="shared" si="1"/>
        <v>3.4482758620689653</v>
      </c>
    </row>
    <row r="1129" spans="1:5">
      <c r="A1129" s="1" t="s">
        <v>394</v>
      </c>
      <c r="B1129" s="9"/>
      <c r="C1129" s="12">
        <v>0</v>
      </c>
      <c r="D1129">
        <v>0</v>
      </c>
      <c r="E1129" s="103">
        <f t="shared" si="1"/>
        <v>0</v>
      </c>
    </row>
    <row r="1130" spans="1:5" ht="24">
      <c r="A1130" s="1" t="s">
        <v>395</v>
      </c>
      <c r="B1130" s="9"/>
      <c r="C1130" s="12">
        <v>0</v>
      </c>
      <c r="D1130">
        <v>0</v>
      </c>
      <c r="E1130" s="103">
        <f t="shared" si="1"/>
        <v>0</v>
      </c>
    </row>
    <row r="1131" spans="1:5">
      <c r="A1131" s="1" t="s">
        <v>396</v>
      </c>
      <c r="B1131" s="9"/>
      <c r="C1131" s="12">
        <v>3.1746031746031744E-2</v>
      </c>
      <c r="D1131">
        <f>SUM(D1120:D1130)</f>
        <v>58</v>
      </c>
      <c r="E1131" s="103">
        <f>D1131*100/58</f>
        <v>100</v>
      </c>
    </row>
    <row r="1132" spans="1:5">
      <c r="A1132" s="1" t="s">
        <v>384</v>
      </c>
      <c r="B1132" s="9"/>
      <c r="C1132" s="12">
        <v>0.40476190476190477</v>
      </c>
    </row>
    <row r="1133" spans="1:5">
      <c r="A1133" s="126" t="s">
        <v>8</v>
      </c>
      <c r="B1133" s="9" t="s">
        <v>9</v>
      </c>
      <c r="C1133" s="6">
        <v>126</v>
      </c>
    </row>
    <row r="1134" spans="1:5" ht="13.5" thickBot="1">
      <c r="A1134" s="127"/>
      <c r="B1134" s="10" t="s">
        <v>10</v>
      </c>
      <c r="C1134" s="13">
        <v>126</v>
      </c>
    </row>
    <row r="1135" spans="1:5" ht="13.5" thickTop="1"/>
    <row r="1137" spans="1:5" ht="13.5" thickBot="1">
      <c r="A1137" s="53" t="s">
        <v>397</v>
      </c>
    </row>
    <row r="1138" spans="1:5" ht="13.5" thickTop="1">
      <c r="A1138" s="119"/>
      <c r="B1138" s="120"/>
      <c r="C1138" s="7" t="s">
        <v>3</v>
      </c>
    </row>
    <row r="1139" spans="1:5">
      <c r="A1139" s="121"/>
      <c r="B1139" s="122"/>
      <c r="C1139" s="14" t="s">
        <v>4</v>
      </c>
    </row>
    <row r="1140" spans="1:5" ht="13.5" thickBot="1">
      <c r="A1140" s="123"/>
      <c r="B1140" s="124"/>
      <c r="C1140" s="8" t="s">
        <v>12</v>
      </c>
    </row>
    <row r="1141" spans="1:5" ht="13.5" thickTop="1">
      <c r="A1141" s="54" t="s">
        <v>397</v>
      </c>
      <c r="B1141" s="55"/>
      <c r="C1141" s="11">
        <v>0.51515151515151514</v>
      </c>
      <c r="D1141">
        <v>52</v>
      </c>
      <c r="E1141" s="103">
        <f>D1141*100/80</f>
        <v>65</v>
      </c>
    </row>
    <row r="1142" spans="1:5">
      <c r="A1142" s="1" t="s">
        <v>398</v>
      </c>
      <c r="B1142" s="9"/>
      <c r="C1142" s="12">
        <v>7.575757575757576E-2</v>
      </c>
      <c r="D1142">
        <v>8</v>
      </c>
      <c r="E1142" s="103">
        <f t="shared" ref="E1142:E1150" si="2">D1142*100/80</f>
        <v>10</v>
      </c>
    </row>
    <row r="1143" spans="1:5" ht="24">
      <c r="A1143" s="1" t="s">
        <v>399</v>
      </c>
      <c r="B1143" s="9"/>
      <c r="C1143" s="12">
        <v>7.575757575757576E-2</v>
      </c>
      <c r="D1143">
        <v>8</v>
      </c>
      <c r="E1143" s="103">
        <f t="shared" si="2"/>
        <v>10</v>
      </c>
    </row>
    <row r="1144" spans="1:5">
      <c r="A1144" s="1" t="s">
        <v>400</v>
      </c>
      <c r="B1144" s="9"/>
      <c r="C1144" s="12">
        <v>6.8181818181818177E-2</v>
      </c>
      <c r="D1144">
        <v>7</v>
      </c>
      <c r="E1144" s="103">
        <f t="shared" si="2"/>
        <v>8.75</v>
      </c>
    </row>
    <row r="1145" spans="1:5">
      <c r="A1145" s="1" t="s">
        <v>401</v>
      </c>
      <c r="B1145" s="9"/>
      <c r="C1145" s="12">
        <v>1.5151515151515152E-2</v>
      </c>
      <c r="D1145">
        <v>2</v>
      </c>
      <c r="E1145" s="103">
        <f t="shared" si="2"/>
        <v>2.5</v>
      </c>
    </row>
    <row r="1146" spans="1:5" ht="24">
      <c r="A1146" s="1" t="s">
        <v>402</v>
      </c>
      <c r="B1146" s="9"/>
      <c r="C1146" s="15">
        <v>7.575757575757576E-3</v>
      </c>
      <c r="D1146">
        <v>1</v>
      </c>
      <c r="E1146" s="103">
        <f t="shared" si="2"/>
        <v>1.25</v>
      </c>
    </row>
    <row r="1147" spans="1:5" ht="24">
      <c r="A1147" s="1" t="s">
        <v>403</v>
      </c>
      <c r="B1147" s="9"/>
      <c r="C1147" s="12">
        <v>2.2727272727272728E-2</v>
      </c>
      <c r="D1147">
        <v>2</v>
      </c>
      <c r="E1147" s="103">
        <f t="shared" si="2"/>
        <v>2.5</v>
      </c>
    </row>
    <row r="1148" spans="1:5">
      <c r="A1148" s="1" t="s">
        <v>404</v>
      </c>
      <c r="B1148" s="9"/>
      <c r="C1148" s="12">
        <v>0</v>
      </c>
      <c r="D1148">
        <v>0</v>
      </c>
      <c r="E1148" s="103">
        <f t="shared" si="2"/>
        <v>0</v>
      </c>
    </row>
    <row r="1149" spans="1:5">
      <c r="A1149" s="1" t="s">
        <v>405</v>
      </c>
      <c r="B1149" s="9"/>
      <c r="C1149" s="12">
        <v>0</v>
      </c>
      <c r="D1149">
        <v>0</v>
      </c>
      <c r="E1149" s="103">
        <f t="shared" si="2"/>
        <v>0</v>
      </c>
    </row>
    <row r="1150" spans="1:5">
      <c r="A1150" s="1" t="s">
        <v>384</v>
      </c>
      <c r="B1150" s="9"/>
      <c r="C1150" s="12">
        <v>0.2196969696969697</v>
      </c>
      <c r="D1150">
        <f>SUM(D1141:D1149)</f>
        <v>80</v>
      </c>
      <c r="E1150" s="103">
        <f t="shared" si="2"/>
        <v>100</v>
      </c>
    </row>
    <row r="1151" spans="1:5">
      <c r="A1151" s="126" t="s">
        <v>8</v>
      </c>
      <c r="B1151" s="9" t="s">
        <v>9</v>
      </c>
      <c r="C1151" s="6">
        <v>132</v>
      </c>
    </row>
    <row r="1152" spans="1:5" ht="13.5" thickBot="1">
      <c r="A1152" s="127"/>
      <c r="B1152" s="10" t="s">
        <v>10</v>
      </c>
      <c r="C1152" s="13">
        <v>132</v>
      </c>
    </row>
    <row r="1153" spans="1:3" ht="13.5" thickTop="1"/>
    <row r="1155" spans="1:3" ht="13.5" thickBot="1">
      <c r="A1155" s="53" t="s">
        <v>600</v>
      </c>
    </row>
    <row r="1156" spans="1:3" ht="13.5" thickTop="1">
      <c r="A1156" s="119"/>
      <c r="B1156" s="120"/>
      <c r="C1156" s="7" t="s">
        <v>3</v>
      </c>
    </row>
    <row r="1157" spans="1:3">
      <c r="A1157" s="121"/>
      <c r="B1157" s="122"/>
      <c r="C1157" s="14" t="s">
        <v>4</v>
      </c>
    </row>
    <row r="1158" spans="1:3" ht="13.5" thickBot="1">
      <c r="A1158" s="123"/>
      <c r="B1158" s="124"/>
      <c r="C1158" s="8" t="s">
        <v>12</v>
      </c>
    </row>
    <row r="1159" spans="1:3" ht="36.75" thickTop="1">
      <c r="A1159" s="54" t="s">
        <v>599</v>
      </c>
      <c r="B1159" s="55"/>
      <c r="C1159" s="11">
        <v>0.74691358024691357</v>
      </c>
    </row>
    <row r="1160" spans="1:3" ht="24">
      <c r="A1160" s="1" t="s">
        <v>406</v>
      </c>
      <c r="B1160" s="9"/>
      <c r="C1160" s="12">
        <v>0.63827160493827162</v>
      </c>
    </row>
    <row r="1161" spans="1:3">
      <c r="A1161" s="1" t="s">
        <v>37</v>
      </c>
      <c r="B1161" s="9"/>
      <c r="C1161" s="12">
        <v>4.9382716049382715E-3</v>
      </c>
    </row>
    <row r="1162" spans="1:3">
      <c r="A1162" s="1" t="s">
        <v>407</v>
      </c>
      <c r="B1162" s="9"/>
      <c r="C1162" s="12">
        <v>5.802469135802469E-2</v>
      </c>
    </row>
    <row r="1163" spans="1:3">
      <c r="A1163" s="126" t="s">
        <v>8</v>
      </c>
      <c r="B1163" s="9" t="s">
        <v>9</v>
      </c>
      <c r="C1163" s="6">
        <f>SUBTOTAL(103,Source!D:D)-1</f>
        <v>80</v>
      </c>
    </row>
    <row r="1164" spans="1:3" ht="13.5" thickBot="1">
      <c r="A1164" s="127"/>
      <c r="B1164" s="10" t="s">
        <v>10</v>
      </c>
      <c r="C1164" s="13">
        <f>SUBTOTAL(103,Source!D:D)-1</f>
        <v>80</v>
      </c>
    </row>
    <row r="1165" spans="1:3" ht="13.5" thickTop="1"/>
    <row r="1167" spans="1:3" ht="13.5" thickBot="1">
      <c r="A1167" s="53" t="s">
        <v>600</v>
      </c>
    </row>
    <row r="1168" spans="1:3" ht="13.5" thickTop="1">
      <c r="A1168" s="119"/>
      <c r="B1168" s="130"/>
      <c r="C1168" s="57" t="s">
        <v>3</v>
      </c>
    </row>
    <row r="1169" spans="1:3">
      <c r="A1169" s="121"/>
      <c r="B1169" s="131"/>
      <c r="C1169" s="58" t="s">
        <v>4</v>
      </c>
    </row>
    <row r="1170" spans="1:3" ht="13.5" thickBot="1">
      <c r="A1170" s="123"/>
      <c r="B1170" s="132"/>
      <c r="C1170" s="59" t="s">
        <v>12</v>
      </c>
    </row>
    <row r="1171" spans="1:3" ht="36.75" thickTop="1">
      <c r="A1171" s="54" t="s">
        <v>599</v>
      </c>
      <c r="B1171" s="60" t="s">
        <v>0</v>
      </c>
      <c r="C1171" s="18">
        <v>17285.514563106797</v>
      </c>
    </row>
    <row r="1172" spans="1:3" ht="24">
      <c r="A1172" s="1" t="s">
        <v>406</v>
      </c>
      <c r="B1172" s="2" t="s">
        <v>0</v>
      </c>
      <c r="C1172" s="6">
        <v>8080.4717607973434</v>
      </c>
    </row>
    <row r="1173" spans="1:3" ht="13.5" thickBot="1">
      <c r="A1173" s="3" t="s">
        <v>37</v>
      </c>
      <c r="B1173" s="4" t="s">
        <v>0</v>
      </c>
      <c r="C1173" s="13">
        <v>7999.6</v>
      </c>
    </row>
    <row r="1174" spans="1:3" ht="13.5" thickTop="1"/>
    <row r="1176" spans="1:3" ht="13.5" thickBot="1">
      <c r="A1176" s="53" t="s">
        <v>408</v>
      </c>
    </row>
    <row r="1177" spans="1:3" ht="13.5" thickTop="1">
      <c r="A1177" s="119"/>
      <c r="B1177" s="120"/>
      <c r="C1177" s="7" t="s">
        <v>3</v>
      </c>
    </row>
    <row r="1178" spans="1:3">
      <c r="A1178" s="121"/>
      <c r="B1178" s="122"/>
      <c r="C1178" s="14" t="s">
        <v>4</v>
      </c>
    </row>
    <row r="1179" spans="1:3" ht="13.5" thickBot="1">
      <c r="A1179" s="123"/>
      <c r="B1179" s="124"/>
      <c r="C1179" s="8" t="s">
        <v>12</v>
      </c>
    </row>
    <row r="1180" spans="1:3" ht="13.5" thickTop="1">
      <c r="A1180" s="125" t="s">
        <v>408</v>
      </c>
      <c r="B1180" s="55" t="s">
        <v>409</v>
      </c>
      <c r="C1180" s="11">
        <v>0.22345679012345682</v>
      </c>
    </row>
    <row r="1181" spans="1:3">
      <c r="A1181" s="126"/>
      <c r="B1181" s="9" t="s">
        <v>410</v>
      </c>
      <c r="C1181" s="12">
        <v>0.68271604938271613</v>
      </c>
    </row>
    <row r="1182" spans="1:3">
      <c r="A1182" s="126"/>
      <c r="B1182" s="9" t="s">
        <v>384</v>
      </c>
      <c r="C1182" s="12">
        <v>9.3827160493827166E-2</v>
      </c>
    </row>
    <row r="1183" spans="1:3">
      <c r="A1183" s="126" t="s">
        <v>8</v>
      </c>
      <c r="B1183" s="9" t="s">
        <v>9</v>
      </c>
      <c r="C1183" s="6">
        <f>SUBTOTAL(103,Source!D:D)-1</f>
        <v>80</v>
      </c>
    </row>
    <row r="1184" spans="1:3" ht="13.5" thickBot="1">
      <c r="A1184" s="127"/>
      <c r="B1184" s="10" t="s">
        <v>10</v>
      </c>
      <c r="C1184" s="13">
        <f>SUBTOTAL(103,Source!D:D)-1</f>
        <v>80</v>
      </c>
    </row>
    <row r="1185" spans="1:3" ht="13.5" thickTop="1"/>
    <row r="1187" spans="1:3" ht="13.5" thickBot="1">
      <c r="A1187" s="53" t="s">
        <v>602</v>
      </c>
    </row>
    <row r="1188" spans="1:3" ht="13.5" thickTop="1">
      <c r="A1188" s="119"/>
      <c r="B1188" s="120"/>
      <c r="C1188" s="7" t="s">
        <v>3</v>
      </c>
    </row>
    <row r="1189" spans="1:3">
      <c r="A1189" s="121"/>
      <c r="B1189" s="122"/>
      <c r="C1189" s="14" t="s">
        <v>4</v>
      </c>
    </row>
    <row r="1190" spans="1:3" ht="13.5" thickBot="1">
      <c r="A1190" s="123"/>
      <c r="B1190" s="124"/>
      <c r="C1190" s="8" t="s">
        <v>12</v>
      </c>
    </row>
    <row r="1191" spans="1:3" ht="13.5" thickTop="1">
      <c r="A1191" s="54" t="s">
        <v>601</v>
      </c>
      <c r="B1191" s="55"/>
      <c r="C1191" s="11">
        <v>0.59116022099447507</v>
      </c>
    </row>
    <row r="1192" spans="1:3">
      <c r="A1192" s="1" t="s">
        <v>411</v>
      </c>
      <c r="B1192" s="9"/>
      <c r="C1192" s="12">
        <v>0.24309392265193369</v>
      </c>
    </row>
    <row r="1193" spans="1:3">
      <c r="A1193" s="1" t="s">
        <v>412</v>
      </c>
      <c r="B1193" s="9"/>
      <c r="C1193" s="12">
        <v>7.7348066298342538E-2</v>
      </c>
    </row>
    <row r="1194" spans="1:3">
      <c r="A1194" s="1" t="s">
        <v>413</v>
      </c>
      <c r="B1194" s="9"/>
      <c r="C1194" s="12">
        <v>5.5248618784530384E-2</v>
      </c>
    </row>
    <row r="1195" spans="1:3" ht="24">
      <c r="A1195" s="1" t="s">
        <v>414</v>
      </c>
      <c r="B1195" s="9"/>
      <c r="C1195" s="12">
        <v>3.3149171270718231E-2</v>
      </c>
    </row>
    <row r="1196" spans="1:3">
      <c r="A1196" s="1" t="s">
        <v>415</v>
      </c>
      <c r="B1196" s="9"/>
      <c r="C1196" s="12">
        <v>0.12154696132596685</v>
      </c>
    </row>
    <row r="1197" spans="1:3">
      <c r="A1197" s="126" t="s">
        <v>8</v>
      </c>
      <c r="B1197" s="9" t="s">
        <v>9</v>
      </c>
      <c r="C1197" s="6">
        <v>181</v>
      </c>
    </row>
    <row r="1198" spans="1:3" ht="13.5" thickBot="1">
      <c r="A1198" s="127"/>
      <c r="B1198" s="10" t="s">
        <v>10</v>
      </c>
      <c r="C1198" s="13">
        <v>181</v>
      </c>
    </row>
    <row r="1199" spans="1:3" ht="13.5" thickTop="1"/>
    <row r="1201" spans="1:3" ht="13.5" thickBot="1">
      <c r="A1201" s="53" t="s">
        <v>416</v>
      </c>
    </row>
    <row r="1202" spans="1:3" ht="13.5" thickTop="1">
      <c r="A1202" s="119"/>
      <c r="B1202" s="120"/>
      <c r="C1202" s="7" t="s">
        <v>3</v>
      </c>
    </row>
    <row r="1203" spans="1:3">
      <c r="A1203" s="121"/>
      <c r="B1203" s="122"/>
      <c r="C1203" s="14" t="s">
        <v>4</v>
      </c>
    </row>
    <row r="1204" spans="1:3" ht="13.5" thickBot="1">
      <c r="A1204" s="123"/>
      <c r="B1204" s="124"/>
      <c r="C1204" s="8" t="s">
        <v>12</v>
      </c>
    </row>
    <row r="1205" spans="1:3" ht="13.5" thickTop="1">
      <c r="A1205" s="125" t="s">
        <v>416</v>
      </c>
      <c r="B1205" s="55" t="s">
        <v>417</v>
      </c>
      <c r="C1205" s="11">
        <v>2.2727272727272728E-2</v>
      </c>
    </row>
    <row r="1206" spans="1:3">
      <c r="A1206" s="126"/>
      <c r="B1206" s="9" t="s">
        <v>418</v>
      </c>
      <c r="C1206" s="12">
        <v>0</v>
      </c>
    </row>
    <row r="1207" spans="1:3">
      <c r="A1207" s="126"/>
      <c r="B1207" s="9" t="s">
        <v>419</v>
      </c>
      <c r="C1207" s="12">
        <v>0</v>
      </c>
    </row>
    <row r="1208" spans="1:3">
      <c r="A1208" s="126"/>
      <c r="B1208" s="9" t="s">
        <v>420</v>
      </c>
      <c r="C1208" s="12">
        <v>0.13636363636363635</v>
      </c>
    </row>
    <row r="1209" spans="1:3">
      <c r="A1209" s="126"/>
      <c r="B1209" s="9" t="s">
        <v>421</v>
      </c>
      <c r="C1209" s="12">
        <v>6.8181818181818177E-2</v>
      </c>
    </row>
    <row r="1210" spans="1:3">
      <c r="A1210" s="126"/>
      <c r="B1210" s="9" t="s">
        <v>422</v>
      </c>
      <c r="C1210" s="12">
        <v>2.2727272727272728E-2</v>
      </c>
    </row>
    <row r="1211" spans="1:3">
      <c r="A1211" s="126"/>
      <c r="B1211" s="9" t="s">
        <v>423</v>
      </c>
      <c r="C1211" s="12">
        <v>2.2727272727272728E-2</v>
      </c>
    </row>
    <row r="1212" spans="1:3">
      <c r="A1212" s="126"/>
      <c r="B1212" s="9" t="s">
        <v>424</v>
      </c>
      <c r="C1212" s="12">
        <v>0.36363636363636365</v>
      </c>
    </row>
    <row r="1213" spans="1:3">
      <c r="A1213" s="126"/>
      <c r="B1213" s="9" t="s">
        <v>129</v>
      </c>
      <c r="C1213" s="12">
        <v>4.5454545454545456E-2</v>
      </c>
    </row>
    <row r="1214" spans="1:3">
      <c r="A1214" s="126"/>
      <c r="B1214" s="9" t="s">
        <v>87</v>
      </c>
      <c r="C1214" s="12">
        <v>0.27272727272727271</v>
      </c>
    </row>
    <row r="1215" spans="1:3">
      <c r="A1215" s="126"/>
      <c r="B1215" s="9" t="s">
        <v>88</v>
      </c>
      <c r="C1215" s="12">
        <v>4.5454545454545456E-2</v>
      </c>
    </row>
    <row r="1216" spans="1:3">
      <c r="A1216" s="126" t="s">
        <v>8</v>
      </c>
      <c r="B1216" s="9" t="s">
        <v>9</v>
      </c>
      <c r="C1216" s="6">
        <v>44</v>
      </c>
    </row>
    <row r="1217" spans="1:3" ht="13.5" thickBot="1">
      <c r="A1217" s="127"/>
      <c r="B1217" s="10" t="s">
        <v>10</v>
      </c>
      <c r="C1217" s="13">
        <v>44</v>
      </c>
    </row>
    <row r="1218" spans="1:3" ht="13.5" thickTop="1"/>
    <row r="1220" spans="1:3" ht="13.5" thickBot="1">
      <c r="A1220" s="53" t="s">
        <v>425</v>
      </c>
    </row>
    <row r="1221" spans="1:3" ht="13.5" thickTop="1">
      <c r="A1221" s="119"/>
      <c r="B1221" s="120"/>
      <c r="C1221" s="7" t="s">
        <v>3</v>
      </c>
    </row>
    <row r="1222" spans="1:3">
      <c r="A1222" s="121"/>
      <c r="B1222" s="122"/>
      <c r="C1222" s="14" t="s">
        <v>4</v>
      </c>
    </row>
    <row r="1223" spans="1:3" ht="13.5" thickBot="1">
      <c r="A1223" s="123"/>
      <c r="B1223" s="124"/>
      <c r="C1223" s="8" t="s">
        <v>12</v>
      </c>
    </row>
    <row r="1224" spans="1:3" ht="13.5" thickTop="1">
      <c r="A1224" s="125" t="s">
        <v>425</v>
      </c>
      <c r="B1224" s="55" t="s">
        <v>426</v>
      </c>
      <c r="C1224" s="11">
        <v>7.1428571428571438E-2</v>
      </c>
    </row>
    <row r="1225" spans="1:3">
      <c r="A1225" s="126"/>
      <c r="B1225" s="9" t="s">
        <v>427</v>
      </c>
      <c r="C1225" s="12">
        <v>7.1428571428571438E-2</v>
      </c>
    </row>
    <row r="1226" spans="1:3">
      <c r="A1226" s="126"/>
      <c r="B1226" s="9" t="s">
        <v>428</v>
      </c>
      <c r="C1226" s="12">
        <v>7.1428571428571438E-2</v>
      </c>
    </row>
    <row r="1227" spans="1:3">
      <c r="A1227" s="126"/>
      <c r="B1227" s="9" t="s">
        <v>429</v>
      </c>
      <c r="C1227" s="12">
        <v>0.28571428571428575</v>
      </c>
    </row>
    <row r="1228" spans="1:3">
      <c r="A1228" s="126"/>
      <c r="B1228" s="9" t="s">
        <v>129</v>
      </c>
      <c r="C1228" s="12">
        <v>7.1428571428571438E-2</v>
      </c>
    </row>
    <row r="1229" spans="1:3">
      <c r="A1229" s="126"/>
      <c r="B1229" s="9" t="s">
        <v>87</v>
      </c>
      <c r="C1229" s="12">
        <v>0.42857142857142855</v>
      </c>
    </row>
    <row r="1230" spans="1:3">
      <c r="A1230" s="126"/>
      <c r="B1230" s="9" t="s">
        <v>88</v>
      </c>
      <c r="C1230" s="12">
        <v>0</v>
      </c>
    </row>
    <row r="1231" spans="1:3">
      <c r="A1231" s="126" t="s">
        <v>8</v>
      </c>
      <c r="B1231" s="9" t="s">
        <v>9</v>
      </c>
      <c r="C1231" s="6">
        <v>14</v>
      </c>
    </row>
    <row r="1232" spans="1:3" ht="13.5" thickBot="1">
      <c r="A1232" s="127"/>
      <c r="B1232" s="10" t="s">
        <v>10</v>
      </c>
      <c r="C1232" s="13">
        <v>14</v>
      </c>
    </row>
    <row r="1233" spans="1:3" ht="13.5" thickTop="1"/>
    <row r="1235" spans="1:3" ht="13.5" thickBot="1">
      <c r="A1235" s="53" t="s">
        <v>430</v>
      </c>
    </row>
    <row r="1236" spans="1:3" ht="13.5" thickTop="1">
      <c r="A1236" s="119"/>
      <c r="B1236" s="120"/>
      <c r="C1236" s="7" t="s">
        <v>3</v>
      </c>
    </row>
    <row r="1237" spans="1:3">
      <c r="A1237" s="121"/>
      <c r="B1237" s="122"/>
      <c r="C1237" s="14" t="s">
        <v>4</v>
      </c>
    </row>
    <row r="1238" spans="1:3" ht="13.5" thickBot="1">
      <c r="A1238" s="123"/>
      <c r="B1238" s="124"/>
      <c r="C1238" s="8" t="s">
        <v>12</v>
      </c>
    </row>
    <row r="1239" spans="1:3" ht="13.5" thickTop="1">
      <c r="A1239" s="125" t="s">
        <v>430</v>
      </c>
      <c r="B1239" s="55" t="s">
        <v>431</v>
      </c>
      <c r="C1239" s="11">
        <v>0.48214285714285715</v>
      </c>
    </row>
    <row r="1240" spans="1:3">
      <c r="A1240" s="126"/>
      <c r="B1240" s="9" t="s">
        <v>432</v>
      </c>
      <c r="C1240" s="12">
        <v>3.5714285714285719E-2</v>
      </c>
    </row>
    <row r="1241" spans="1:3">
      <c r="A1241" s="126"/>
      <c r="B1241" s="9" t="s">
        <v>231</v>
      </c>
      <c r="C1241" s="12">
        <v>0.48214285714285715</v>
      </c>
    </row>
    <row r="1242" spans="1:3">
      <c r="A1242" s="126" t="s">
        <v>8</v>
      </c>
      <c r="B1242" s="9" t="s">
        <v>9</v>
      </c>
      <c r="C1242" s="6">
        <v>112</v>
      </c>
    </row>
    <row r="1243" spans="1:3" ht="13.5" thickBot="1">
      <c r="A1243" s="127"/>
      <c r="B1243" s="10" t="s">
        <v>10</v>
      </c>
      <c r="C1243" s="13">
        <v>112</v>
      </c>
    </row>
    <row r="1244" spans="1:3" ht="13.5" thickTop="1"/>
    <row r="1246" spans="1:3" ht="13.5" thickBot="1">
      <c r="A1246" s="53" t="s">
        <v>433</v>
      </c>
    </row>
    <row r="1247" spans="1:3" ht="13.5" thickTop="1">
      <c r="A1247" s="119"/>
      <c r="B1247" s="120"/>
      <c r="C1247" s="7" t="s">
        <v>3</v>
      </c>
    </row>
    <row r="1248" spans="1:3">
      <c r="A1248" s="121"/>
      <c r="B1248" s="122"/>
      <c r="C1248" s="14" t="s">
        <v>4</v>
      </c>
    </row>
    <row r="1249" spans="1:3" ht="13.5" thickBot="1">
      <c r="A1249" s="123"/>
      <c r="B1249" s="124"/>
      <c r="C1249" s="8" t="s">
        <v>12</v>
      </c>
    </row>
    <row r="1250" spans="1:3" ht="13.5" thickTop="1">
      <c r="A1250" s="125" t="s">
        <v>433</v>
      </c>
      <c r="B1250" s="55" t="s">
        <v>431</v>
      </c>
      <c r="C1250" s="11">
        <v>5.2631578947368425E-2</v>
      </c>
    </row>
    <row r="1251" spans="1:3">
      <c r="A1251" s="126"/>
      <c r="B1251" s="9" t="s">
        <v>432</v>
      </c>
      <c r="C1251" s="12">
        <v>0.4210526315789474</v>
      </c>
    </row>
    <row r="1252" spans="1:3">
      <c r="A1252" s="126"/>
      <c r="B1252" s="9" t="s">
        <v>231</v>
      </c>
      <c r="C1252" s="12">
        <v>0.52631578947368418</v>
      </c>
    </row>
    <row r="1253" spans="1:3">
      <c r="A1253" s="126" t="s">
        <v>8</v>
      </c>
      <c r="B1253" s="9" t="s">
        <v>9</v>
      </c>
      <c r="C1253" s="6">
        <v>38</v>
      </c>
    </row>
    <row r="1254" spans="1:3" ht="13.5" thickBot="1">
      <c r="A1254" s="127"/>
      <c r="B1254" s="10" t="s">
        <v>10</v>
      </c>
      <c r="C1254" s="13">
        <v>38</v>
      </c>
    </row>
    <row r="1255" spans="1:3" ht="13.5" thickTop="1"/>
    <row r="1257" spans="1:3" ht="13.5" thickBot="1">
      <c r="A1257" s="53" t="s">
        <v>434</v>
      </c>
    </row>
    <row r="1258" spans="1:3" ht="13.5" thickTop="1">
      <c r="A1258" s="119"/>
      <c r="B1258" s="120"/>
      <c r="C1258" s="7" t="s">
        <v>3</v>
      </c>
    </row>
    <row r="1259" spans="1:3">
      <c r="A1259" s="121"/>
      <c r="B1259" s="122"/>
      <c r="C1259" s="14" t="s">
        <v>4</v>
      </c>
    </row>
    <row r="1260" spans="1:3" ht="13.5" thickBot="1">
      <c r="A1260" s="123"/>
      <c r="B1260" s="124"/>
      <c r="C1260" s="8" t="s">
        <v>12</v>
      </c>
    </row>
    <row r="1261" spans="1:3" ht="13.5" thickTop="1">
      <c r="A1261" s="125" t="s">
        <v>434</v>
      </c>
      <c r="B1261" s="55" t="s">
        <v>431</v>
      </c>
      <c r="C1261" s="11">
        <v>0.15384615384615385</v>
      </c>
    </row>
    <row r="1262" spans="1:3">
      <c r="A1262" s="126"/>
      <c r="B1262" s="9" t="s">
        <v>432</v>
      </c>
      <c r="C1262" s="12">
        <v>0.15384615384615385</v>
      </c>
    </row>
    <row r="1263" spans="1:3">
      <c r="A1263" s="126"/>
      <c r="B1263" s="9" t="s">
        <v>231</v>
      </c>
      <c r="C1263" s="12">
        <v>0.69230769230769229</v>
      </c>
    </row>
    <row r="1264" spans="1:3">
      <c r="A1264" s="126" t="s">
        <v>8</v>
      </c>
      <c r="B1264" s="9" t="s">
        <v>9</v>
      </c>
      <c r="C1264" s="6">
        <v>13</v>
      </c>
    </row>
    <row r="1265" spans="1:3" ht="13.5" thickBot="1">
      <c r="A1265" s="127"/>
      <c r="B1265" s="10" t="s">
        <v>10</v>
      </c>
      <c r="C1265" s="13">
        <v>13</v>
      </c>
    </row>
    <row r="1266" spans="1:3" ht="13.5" thickTop="1"/>
    <row r="1268" spans="1:3" ht="13.5" thickBot="1">
      <c r="A1268" s="53" t="s">
        <v>435</v>
      </c>
    </row>
    <row r="1269" spans="1:3" ht="13.5" thickTop="1">
      <c r="A1269" s="119"/>
      <c r="B1269" s="120"/>
      <c r="C1269" s="7" t="s">
        <v>3</v>
      </c>
    </row>
    <row r="1270" spans="1:3">
      <c r="A1270" s="121"/>
      <c r="B1270" s="122"/>
      <c r="C1270" s="14" t="s">
        <v>4</v>
      </c>
    </row>
    <row r="1271" spans="1:3" ht="13.5" thickBot="1">
      <c r="A1271" s="123"/>
      <c r="B1271" s="124"/>
      <c r="C1271" s="8" t="s">
        <v>12</v>
      </c>
    </row>
    <row r="1272" spans="1:3" ht="13.5" thickTop="1">
      <c r="A1272" s="125" t="s">
        <v>435</v>
      </c>
      <c r="B1272" s="55" t="s">
        <v>431</v>
      </c>
      <c r="C1272" s="11">
        <v>0.27272727272727271</v>
      </c>
    </row>
    <row r="1273" spans="1:3">
      <c r="A1273" s="126"/>
      <c r="B1273" s="9" t="s">
        <v>432</v>
      </c>
      <c r="C1273" s="12">
        <v>0.45454545454545453</v>
      </c>
    </row>
    <row r="1274" spans="1:3">
      <c r="A1274" s="126"/>
      <c r="B1274" s="9" t="s">
        <v>231</v>
      </c>
      <c r="C1274" s="12">
        <v>0.27272727272727271</v>
      </c>
    </row>
    <row r="1275" spans="1:3">
      <c r="A1275" s="126" t="s">
        <v>8</v>
      </c>
      <c r="B1275" s="9" t="s">
        <v>9</v>
      </c>
      <c r="C1275" s="6">
        <v>11</v>
      </c>
    </row>
    <row r="1276" spans="1:3" ht="13.5" thickBot="1">
      <c r="A1276" s="127"/>
      <c r="B1276" s="10" t="s">
        <v>10</v>
      </c>
      <c r="C1276" s="13">
        <v>11</v>
      </c>
    </row>
    <row r="1277" spans="1:3" ht="13.5" thickTop="1"/>
    <row r="1279" spans="1:3" ht="13.5" thickBot="1">
      <c r="A1279" s="53" t="s">
        <v>436</v>
      </c>
    </row>
    <row r="1280" spans="1:3" ht="13.5" thickTop="1">
      <c r="A1280" s="119"/>
      <c r="B1280" s="120"/>
      <c r="C1280" s="7" t="s">
        <v>3</v>
      </c>
    </row>
    <row r="1281" spans="1:3">
      <c r="A1281" s="121"/>
      <c r="B1281" s="122"/>
      <c r="C1281" s="14" t="s">
        <v>4</v>
      </c>
    </row>
    <row r="1282" spans="1:3" ht="13.5" thickBot="1">
      <c r="A1282" s="123"/>
      <c r="B1282" s="124"/>
      <c r="C1282" s="8" t="s">
        <v>12</v>
      </c>
    </row>
    <row r="1283" spans="1:3" ht="13.5" thickTop="1">
      <c r="A1283" s="125" t="s">
        <v>436</v>
      </c>
      <c r="B1283" s="55" t="s">
        <v>431</v>
      </c>
      <c r="C1283" s="11">
        <v>0</v>
      </c>
    </row>
    <row r="1284" spans="1:3">
      <c r="A1284" s="126"/>
      <c r="B1284" s="9" t="s">
        <v>432</v>
      </c>
      <c r="C1284" s="12">
        <v>0</v>
      </c>
    </row>
    <row r="1285" spans="1:3">
      <c r="A1285" s="126"/>
      <c r="B1285" s="9" t="s">
        <v>231</v>
      </c>
      <c r="C1285" s="12">
        <v>1</v>
      </c>
    </row>
    <row r="1286" spans="1:3">
      <c r="A1286" s="126" t="s">
        <v>8</v>
      </c>
      <c r="B1286" s="9" t="s">
        <v>9</v>
      </c>
      <c r="C1286" s="6">
        <v>5</v>
      </c>
    </row>
    <row r="1287" spans="1:3" ht="13.5" thickBot="1">
      <c r="A1287" s="127"/>
      <c r="B1287" s="10" t="s">
        <v>10</v>
      </c>
      <c r="C1287" s="13">
        <v>5</v>
      </c>
    </row>
    <row r="1288" spans="1:3" ht="13.5" thickTop="1"/>
    <row r="1290" spans="1:3" ht="13.5" thickBot="1">
      <c r="A1290" s="53" t="s">
        <v>603</v>
      </c>
    </row>
    <row r="1291" spans="1:3" ht="13.5" thickTop="1">
      <c r="A1291" s="119"/>
      <c r="B1291" s="120"/>
      <c r="C1291" s="7" t="s">
        <v>3</v>
      </c>
    </row>
    <row r="1292" spans="1:3">
      <c r="A1292" s="121"/>
      <c r="B1292" s="122"/>
      <c r="C1292" s="14" t="s">
        <v>4</v>
      </c>
    </row>
    <row r="1293" spans="1:3" ht="13.5" thickBot="1">
      <c r="A1293" s="123"/>
      <c r="B1293" s="124"/>
      <c r="C1293" s="8" t="s">
        <v>12</v>
      </c>
    </row>
    <row r="1294" spans="1:3" ht="13.5" thickTop="1">
      <c r="A1294" s="125" t="s">
        <v>601</v>
      </c>
      <c r="B1294" s="55" t="s">
        <v>431</v>
      </c>
      <c r="C1294" s="11">
        <v>0.48214285714285715</v>
      </c>
    </row>
    <row r="1295" spans="1:3">
      <c r="A1295" s="126"/>
      <c r="B1295" s="9" t="s">
        <v>432</v>
      </c>
      <c r="C1295" s="12">
        <v>3.5714285714285719E-2</v>
      </c>
    </row>
    <row r="1296" spans="1:3">
      <c r="A1296" s="126"/>
      <c r="B1296" s="9" t="s">
        <v>231</v>
      </c>
      <c r="C1296" s="12">
        <v>0.48214285714285715</v>
      </c>
    </row>
    <row r="1297" spans="1:3">
      <c r="A1297" s="1" t="s">
        <v>601</v>
      </c>
      <c r="B1297" s="9" t="s">
        <v>89</v>
      </c>
      <c r="C1297" s="6">
        <v>112</v>
      </c>
    </row>
    <row r="1298" spans="1:3">
      <c r="A1298" s="126" t="s">
        <v>411</v>
      </c>
      <c r="B1298" s="9" t="s">
        <v>431</v>
      </c>
      <c r="C1298" s="12">
        <v>5.2631578947368425E-2</v>
      </c>
    </row>
    <row r="1299" spans="1:3">
      <c r="A1299" s="126"/>
      <c r="B1299" s="9" t="s">
        <v>432</v>
      </c>
      <c r="C1299" s="12">
        <v>0.4210526315789474</v>
      </c>
    </row>
    <row r="1300" spans="1:3">
      <c r="A1300" s="126"/>
      <c r="B1300" s="9" t="s">
        <v>231</v>
      </c>
      <c r="C1300" s="12">
        <v>0.52631578947368418</v>
      </c>
    </row>
    <row r="1301" spans="1:3">
      <c r="A1301" s="1" t="s">
        <v>411</v>
      </c>
      <c r="B1301" s="9" t="s">
        <v>89</v>
      </c>
      <c r="C1301" s="6">
        <v>38</v>
      </c>
    </row>
    <row r="1302" spans="1:3">
      <c r="A1302" s="126" t="s">
        <v>412</v>
      </c>
      <c r="B1302" s="9" t="s">
        <v>431</v>
      </c>
      <c r="C1302" s="12">
        <v>0.15384615384615385</v>
      </c>
    </row>
    <row r="1303" spans="1:3">
      <c r="A1303" s="126"/>
      <c r="B1303" s="9" t="s">
        <v>432</v>
      </c>
      <c r="C1303" s="12">
        <v>0.15384615384615385</v>
      </c>
    </row>
    <row r="1304" spans="1:3">
      <c r="A1304" s="126"/>
      <c r="B1304" s="9" t="s">
        <v>231</v>
      </c>
      <c r="C1304" s="12">
        <v>0.69230769230769229</v>
      </c>
    </row>
    <row r="1305" spans="1:3">
      <c r="A1305" s="1" t="s">
        <v>412</v>
      </c>
      <c r="B1305" s="9" t="s">
        <v>89</v>
      </c>
      <c r="C1305" s="6">
        <v>13</v>
      </c>
    </row>
    <row r="1306" spans="1:3">
      <c r="A1306" s="126" t="s">
        <v>413</v>
      </c>
      <c r="B1306" s="9" t="s">
        <v>431</v>
      </c>
      <c r="C1306" s="12">
        <v>0.27272727272727271</v>
      </c>
    </row>
    <row r="1307" spans="1:3">
      <c r="A1307" s="126"/>
      <c r="B1307" s="9" t="s">
        <v>432</v>
      </c>
      <c r="C1307" s="12">
        <v>0.45454545454545453</v>
      </c>
    </row>
    <row r="1308" spans="1:3">
      <c r="A1308" s="126"/>
      <c r="B1308" s="9" t="s">
        <v>231</v>
      </c>
      <c r="C1308" s="12">
        <v>0.27272727272727271</v>
      </c>
    </row>
    <row r="1309" spans="1:3">
      <c r="A1309" s="1" t="s">
        <v>413</v>
      </c>
      <c r="B1309" s="9" t="s">
        <v>89</v>
      </c>
      <c r="C1309" s="6">
        <v>11</v>
      </c>
    </row>
    <row r="1310" spans="1:3">
      <c r="A1310" s="126" t="s">
        <v>414</v>
      </c>
      <c r="B1310" s="9" t="s">
        <v>431</v>
      </c>
      <c r="C1310" s="12">
        <v>0</v>
      </c>
    </row>
    <row r="1311" spans="1:3">
      <c r="A1311" s="126"/>
      <c r="B1311" s="9" t="s">
        <v>432</v>
      </c>
      <c r="C1311" s="12">
        <v>0</v>
      </c>
    </row>
    <row r="1312" spans="1:3">
      <c r="A1312" s="126"/>
      <c r="B1312" s="9" t="s">
        <v>231</v>
      </c>
      <c r="C1312" s="12">
        <v>1</v>
      </c>
    </row>
    <row r="1313" spans="1:9" ht="24.75" thickBot="1">
      <c r="A1313" s="3" t="s">
        <v>414</v>
      </c>
      <c r="B1313" s="10" t="s">
        <v>89</v>
      </c>
      <c r="C1313" s="13">
        <v>5</v>
      </c>
    </row>
    <row r="1314" spans="1:9" ht="13.5" thickTop="1"/>
    <row r="1316" spans="1:9" ht="13.5" thickBot="1">
      <c r="A1316" s="53" t="s">
        <v>438</v>
      </c>
    </row>
    <row r="1317" spans="1:9" ht="13.5" thickTop="1">
      <c r="A1317" s="119"/>
      <c r="B1317" s="120"/>
      <c r="C1317" s="7" t="s">
        <v>3</v>
      </c>
    </row>
    <row r="1318" spans="1:9">
      <c r="A1318" s="121"/>
      <c r="B1318" s="122"/>
      <c r="C1318" s="14" t="s">
        <v>4</v>
      </c>
    </row>
    <row r="1319" spans="1:9" ht="13.5" thickBot="1">
      <c r="A1319" s="123"/>
      <c r="B1319" s="124"/>
      <c r="C1319" s="8" t="s">
        <v>12</v>
      </c>
    </row>
    <row r="1320" spans="1:9" ht="13.5" thickTop="1">
      <c r="A1320" s="125" t="s">
        <v>438</v>
      </c>
      <c r="B1320" s="55" t="s">
        <v>439</v>
      </c>
      <c r="C1320" s="11">
        <v>4.6913580246913583E-2</v>
      </c>
    </row>
    <row r="1321" spans="1:9">
      <c r="A1321" s="126"/>
      <c r="B1321" s="9" t="s">
        <v>440</v>
      </c>
      <c r="C1321" s="12">
        <v>0.9530864197530865</v>
      </c>
    </row>
    <row r="1322" spans="1:9">
      <c r="A1322" s="126" t="s">
        <v>8</v>
      </c>
      <c r="B1322" s="9" t="s">
        <v>9</v>
      </c>
      <c r="C1322" s="6">
        <f>SUBTOTAL(103,Source!D:D)-1</f>
        <v>80</v>
      </c>
    </row>
    <row r="1323" spans="1:9" ht="13.5" thickBot="1">
      <c r="A1323" s="127"/>
      <c r="B1323" s="10" t="s">
        <v>10</v>
      </c>
      <c r="C1323" s="13">
        <f>SUBTOTAL(103,Source!D:D)-1</f>
        <v>80</v>
      </c>
    </row>
    <row r="1324" spans="1:9" ht="13.5" thickTop="1"/>
    <row r="1326" spans="1:9" ht="13.5" thickBot="1">
      <c r="A1326" s="53" t="s">
        <v>604</v>
      </c>
    </row>
    <row r="1327" spans="1:9" ht="13.5" thickTop="1">
      <c r="A1327" s="119"/>
      <c r="B1327" s="120"/>
      <c r="C1327" s="133" t="s">
        <v>264</v>
      </c>
      <c r="D1327" s="128"/>
      <c r="E1327" s="128"/>
      <c r="F1327" s="128"/>
      <c r="G1327" s="128"/>
      <c r="H1327" s="128"/>
      <c r="I1327" s="129"/>
    </row>
    <row r="1328" spans="1:9" ht="24">
      <c r="A1328" s="121"/>
      <c r="B1328" s="122"/>
      <c r="C1328" s="37" t="s">
        <v>441</v>
      </c>
      <c r="D1328" s="38" t="s">
        <v>442</v>
      </c>
      <c r="E1328" s="38" t="s">
        <v>443</v>
      </c>
      <c r="F1328" s="38" t="s">
        <v>444</v>
      </c>
      <c r="G1328" s="38" t="s">
        <v>445</v>
      </c>
      <c r="H1328" s="38" t="s">
        <v>446</v>
      </c>
      <c r="I1328" s="39" t="s">
        <v>447</v>
      </c>
    </row>
    <row r="1329" spans="1:9" ht="13.5" thickBot="1">
      <c r="A1329" s="123"/>
      <c r="B1329" s="124"/>
      <c r="C1329" s="20" t="s">
        <v>12</v>
      </c>
      <c r="D1329" s="21" t="s">
        <v>289</v>
      </c>
      <c r="E1329" s="21" t="s">
        <v>290</v>
      </c>
      <c r="F1329" s="21" t="s">
        <v>291</v>
      </c>
      <c r="G1329" s="21" t="s">
        <v>292</v>
      </c>
      <c r="H1329" s="21" t="s">
        <v>293</v>
      </c>
      <c r="I1329" s="22" t="s">
        <v>471</v>
      </c>
    </row>
    <row r="1330" spans="1:9" ht="13.5" thickTop="1">
      <c r="A1330" s="54" t="s">
        <v>500</v>
      </c>
      <c r="B1330" s="55"/>
      <c r="C1330" s="23">
        <v>0.70617283950617282</v>
      </c>
      <c r="D1330" s="24">
        <v>0.18148148148148149</v>
      </c>
      <c r="E1330" s="24">
        <v>0.21111111111111111</v>
      </c>
      <c r="F1330" s="24">
        <v>2.4691358024691357E-2</v>
      </c>
      <c r="G1330" s="24">
        <v>3.2098765432098768E-2</v>
      </c>
      <c r="H1330" s="24">
        <v>6.0493827160493827E-2</v>
      </c>
      <c r="I1330" s="40">
        <v>9.876543209876543E-3</v>
      </c>
    </row>
    <row r="1331" spans="1:9">
      <c r="A1331" s="1" t="s">
        <v>449</v>
      </c>
      <c r="B1331" s="9"/>
      <c r="C1331" s="30">
        <v>0.69259259259259254</v>
      </c>
      <c r="D1331" s="28">
        <v>0.18641975308641975</v>
      </c>
      <c r="E1331" s="28">
        <v>0.18641975308641975</v>
      </c>
      <c r="F1331" s="28">
        <v>2.5925925925925925E-2</v>
      </c>
      <c r="G1331" s="28">
        <v>2.8395061728395062E-2</v>
      </c>
      <c r="H1331" s="28">
        <v>5.9259259259259255E-2</v>
      </c>
      <c r="I1331" s="29">
        <v>1.8518518518518517E-2</v>
      </c>
    </row>
    <row r="1332" spans="1:9">
      <c r="A1332" s="1" t="s">
        <v>450</v>
      </c>
      <c r="B1332" s="9"/>
      <c r="C1332" s="30">
        <v>0.68271604938271613</v>
      </c>
      <c r="D1332" s="28">
        <v>0.18395061728395062</v>
      </c>
      <c r="E1332" s="28">
        <v>0.21234567901234566</v>
      </c>
      <c r="F1332" s="28">
        <v>2.4691358024691357E-2</v>
      </c>
      <c r="G1332" s="28">
        <v>2.9629629629629627E-2</v>
      </c>
      <c r="H1332" s="28">
        <v>6.2962962962962971E-2</v>
      </c>
      <c r="I1332" s="41">
        <v>8.6419753086419745E-3</v>
      </c>
    </row>
    <row r="1333" spans="1:9">
      <c r="A1333" s="1" t="s">
        <v>451</v>
      </c>
      <c r="B1333" s="9"/>
      <c r="C1333" s="30">
        <v>0.6987654320987654</v>
      </c>
      <c r="D1333" s="28">
        <v>0.17407407407407408</v>
      </c>
      <c r="E1333" s="28">
        <v>0.19012345679012344</v>
      </c>
      <c r="F1333" s="28">
        <v>2.5925925925925925E-2</v>
      </c>
      <c r="G1333" s="28">
        <v>2.4691358024691357E-2</v>
      </c>
      <c r="H1333" s="28">
        <v>5.9259259259259255E-2</v>
      </c>
      <c r="I1333" s="41">
        <v>8.6419753086419745E-3</v>
      </c>
    </row>
    <row r="1334" spans="1:9">
      <c r="A1334" s="1" t="s">
        <v>452</v>
      </c>
      <c r="B1334" s="9"/>
      <c r="C1334" s="30">
        <v>0.67160493827160495</v>
      </c>
      <c r="D1334" s="28">
        <v>0.16049382716049382</v>
      </c>
      <c r="E1334" s="28">
        <v>0.17901234567901234</v>
      </c>
      <c r="F1334" s="28">
        <v>2.4691358024691357E-2</v>
      </c>
      <c r="G1334" s="28">
        <v>1.7283950617283949E-2</v>
      </c>
      <c r="H1334" s="28">
        <v>7.160493827160494E-2</v>
      </c>
      <c r="I1334" s="29">
        <v>1.8518518518518517E-2</v>
      </c>
    </row>
    <row r="1335" spans="1:9">
      <c r="A1335" s="1" t="s">
        <v>453</v>
      </c>
      <c r="B1335" s="9"/>
      <c r="C1335" s="30">
        <v>0.70864197530864204</v>
      </c>
      <c r="D1335" s="28">
        <v>0.17777777777777778</v>
      </c>
      <c r="E1335" s="28">
        <v>0.19506172839506175</v>
      </c>
      <c r="F1335" s="28">
        <v>2.9629629629629627E-2</v>
      </c>
      <c r="G1335" s="28">
        <v>1.9753086419753086E-2</v>
      </c>
      <c r="H1335" s="28">
        <v>5.3086419753086415E-2</v>
      </c>
      <c r="I1335" s="41">
        <v>7.4074074074074068E-3</v>
      </c>
    </row>
    <row r="1336" spans="1:9">
      <c r="A1336" s="1" t="s">
        <v>454</v>
      </c>
      <c r="B1336" s="9"/>
      <c r="C1336" s="30">
        <v>0.68271604938271613</v>
      </c>
      <c r="D1336" s="28">
        <v>0.16913580246913579</v>
      </c>
      <c r="E1336" s="28">
        <v>0.17654320987654321</v>
      </c>
      <c r="F1336" s="28">
        <v>2.7160493827160494E-2</v>
      </c>
      <c r="G1336" s="28">
        <v>4.3209876543209874E-2</v>
      </c>
      <c r="H1336" s="28">
        <v>7.407407407407407E-2</v>
      </c>
      <c r="I1336" s="41">
        <v>7.4074074074074068E-3</v>
      </c>
    </row>
    <row r="1337" spans="1:9" ht="24">
      <c r="A1337" s="1" t="s">
        <v>455</v>
      </c>
      <c r="B1337" s="9"/>
      <c r="C1337" s="30">
        <v>0.59382716049382711</v>
      </c>
      <c r="D1337" s="28">
        <v>0.14197530864197533</v>
      </c>
      <c r="E1337" s="28">
        <v>0.12839506172839507</v>
      </c>
      <c r="F1337" s="28">
        <v>1.7283950617283949E-2</v>
      </c>
      <c r="G1337" s="28">
        <v>1.7283950617283949E-2</v>
      </c>
      <c r="H1337" s="28">
        <v>0.19259259259259259</v>
      </c>
      <c r="I1337" s="29">
        <v>3.9506172839506172E-2</v>
      </c>
    </row>
    <row r="1338" spans="1:9">
      <c r="A1338" s="1" t="s">
        <v>456</v>
      </c>
      <c r="B1338" s="9"/>
      <c r="C1338" s="30">
        <v>0.71604938271604934</v>
      </c>
      <c r="D1338" s="28">
        <v>0.18148148148148149</v>
      </c>
      <c r="E1338" s="28">
        <v>0.18024691358024689</v>
      </c>
      <c r="F1338" s="28">
        <v>2.5925925925925925E-2</v>
      </c>
      <c r="G1338" s="28">
        <v>3.0864197530864196E-2</v>
      </c>
      <c r="H1338" s="28">
        <v>6.1728395061728392E-2</v>
      </c>
      <c r="I1338" s="41">
        <v>9.876543209876543E-3</v>
      </c>
    </row>
    <row r="1339" spans="1:9">
      <c r="A1339" s="1" t="s">
        <v>457</v>
      </c>
      <c r="B1339" s="9"/>
      <c r="C1339" s="30">
        <v>0.65925925925925921</v>
      </c>
      <c r="D1339" s="28">
        <v>0.15679012345679014</v>
      </c>
      <c r="E1339" s="28">
        <v>0.17901234567901234</v>
      </c>
      <c r="F1339" s="28">
        <v>3.3333333333333333E-2</v>
      </c>
      <c r="G1339" s="28">
        <v>2.0987654320987655E-2</v>
      </c>
      <c r="H1339" s="28">
        <v>0.10864197530864197</v>
      </c>
      <c r="I1339" s="41">
        <v>3.7037037037037034E-3</v>
      </c>
    </row>
    <row r="1340" spans="1:9" ht="24">
      <c r="A1340" s="1" t="s">
        <v>458</v>
      </c>
      <c r="B1340" s="9"/>
      <c r="C1340" s="30">
        <v>0.68395061728395068</v>
      </c>
      <c r="D1340" s="28">
        <v>0.16543209876543208</v>
      </c>
      <c r="E1340" s="28">
        <v>0.16049382716049382</v>
      </c>
      <c r="F1340" s="28">
        <v>2.8395061728395062E-2</v>
      </c>
      <c r="G1340" s="28">
        <v>2.2222222222222223E-2</v>
      </c>
      <c r="H1340" s="28">
        <v>8.8888888888888892E-2</v>
      </c>
      <c r="I1340" s="41">
        <v>8.6419753086419745E-3</v>
      </c>
    </row>
    <row r="1341" spans="1:9" ht="24">
      <c r="A1341" s="1" t="s">
        <v>459</v>
      </c>
      <c r="B1341" s="9"/>
      <c r="C1341" s="30">
        <v>0.59012345679012346</v>
      </c>
      <c r="D1341" s="28">
        <v>0.12592592592592594</v>
      </c>
      <c r="E1341" s="28">
        <v>0.13950617283950617</v>
      </c>
      <c r="F1341" s="28">
        <v>2.4691358024691357E-2</v>
      </c>
      <c r="G1341" s="28">
        <v>1.8518518518518517E-2</v>
      </c>
      <c r="H1341" s="28">
        <v>0.1851851851851852</v>
      </c>
      <c r="I1341" s="29">
        <v>1.8518518518518517E-2</v>
      </c>
    </row>
    <row r="1342" spans="1:9" ht="24">
      <c r="A1342" s="1" t="s">
        <v>460</v>
      </c>
      <c r="B1342" s="9"/>
      <c r="C1342" s="30">
        <v>0.65432098765432101</v>
      </c>
      <c r="D1342" s="28">
        <v>0.18641975308641975</v>
      </c>
      <c r="E1342" s="28">
        <v>0.22592592592592592</v>
      </c>
      <c r="F1342" s="28">
        <v>3.0864197530864196E-2</v>
      </c>
      <c r="G1342" s="28">
        <v>2.0987654320987655E-2</v>
      </c>
      <c r="H1342" s="28">
        <v>7.2839506172839505E-2</v>
      </c>
      <c r="I1342" s="29">
        <v>1.1111111111111112E-2</v>
      </c>
    </row>
    <row r="1343" spans="1:9" ht="36">
      <c r="A1343" s="1" t="s">
        <v>461</v>
      </c>
      <c r="B1343" s="9"/>
      <c r="C1343" s="30">
        <v>0.63950617283950617</v>
      </c>
      <c r="D1343" s="28">
        <v>0.17160493827160495</v>
      </c>
      <c r="E1343" s="28">
        <v>0.22592592592592592</v>
      </c>
      <c r="F1343" s="28">
        <v>1.9753086419753086E-2</v>
      </c>
      <c r="G1343" s="28">
        <v>2.2222222222222223E-2</v>
      </c>
      <c r="H1343" s="28">
        <v>8.7654320987654313E-2</v>
      </c>
      <c r="I1343" s="29">
        <v>1.6049382716049384E-2</v>
      </c>
    </row>
    <row r="1344" spans="1:9" ht="24">
      <c r="A1344" s="1" t="s">
        <v>462</v>
      </c>
      <c r="B1344" s="9"/>
      <c r="C1344" s="30">
        <v>0.53333333333333333</v>
      </c>
      <c r="D1344" s="28">
        <v>0.11851851851851851</v>
      </c>
      <c r="E1344" s="28">
        <v>0.1617283950617284</v>
      </c>
      <c r="F1344" s="28">
        <v>2.2222222222222223E-2</v>
      </c>
      <c r="G1344" s="27">
        <v>8.6419753086419745E-3</v>
      </c>
      <c r="H1344" s="28">
        <v>0.22469135802469137</v>
      </c>
      <c r="I1344" s="29">
        <v>2.9629629629629627E-2</v>
      </c>
    </row>
    <row r="1345" spans="1:9">
      <c r="A1345" s="1" t="s">
        <v>463</v>
      </c>
      <c r="B1345" s="9"/>
      <c r="C1345" s="30">
        <v>0.68765432098765433</v>
      </c>
      <c r="D1345" s="28">
        <v>0.18024691358024689</v>
      </c>
      <c r="E1345" s="28">
        <v>0.19259259259259259</v>
      </c>
      <c r="F1345" s="28">
        <v>2.7160493827160494E-2</v>
      </c>
      <c r="G1345" s="28">
        <v>2.2222222222222223E-2</v>
      </c>
      <c r="H1345" s="28">
        <v>9.0123456790123443E-2</v>
      </c>
      <c r="I1345" s="41">
        <v>4.9382716049382715E-3</v>
      </c>
    </row>
    <row r="1346" spans="1:9">
      <c r="A1346" s="1" t="s">
        <v>464</v>
      </c>
      <c r="B1346" s="9"/>
      <c r="C1346" s="30">
        <v>0.54691358024691361</v>
      </c>
      <c r="D1346" s="28">
        <v>0.13580246913580246</v>
      </c>
      <c r="E1346" s="28">
        <v>0.17777777777777778</v>
      </c>
      <c r="F1346" s="28">
        <v>2.4691358024691357E-2</v>
      </c>
      <c r="G1346" s="27">
        <v>9.876543209876543E-3</v>
      </c>
      <c r="H1346" s="28">
        <v>0.16790123456790124</v>
      </c>
      <c r="I1346" s="29">
        <v>3.8271604938271607E-2</v>
      </c>
    </row>
    <row r="1347" spans="1:9" ht="24">
      <c r="A1347" s="1" t="s">
        <v>465</v>
      </c>
      <c r="B1347" s="9"/>
      <c r="C1347" s="30">
        <v>0.67407407407407405</v>
      </c>
      <c r="D1347" s="28">
        <v>0.17777777777777778</v>
      </c>
      <c r="E1347" s="28">
        <v>0.20370370370370369</v>
      </c>
      <c r="F1347" s="28">
        <v>2.4691358024691357E-2</v>
      </c>
      <c r="G1347" s="28">
        <v>2.4691358024691357E-2</v>
      </c>
      <c r="H1347" s="28">
        <v>7.0370370370370375E-2</v>
      </c>
      <c r="I1347" s="41">
        <v>9.876543209876543E-3</v>
      </c>
    </row>
    <row r="1348" spans="1:9" ht="24">
      <c r="A1348" s="1" t="s">
        <v>466</v>
      </c>
      <c r="B1348" s="9"/>
      <c r="C1348" s="30">
        <v>0.6728395061728395</v>
      </c>
      <c r="D1348" s="28">
        <v>0.17530864197530863</v>
      </c>
      <c r="E1348" s="28">
        <v>0.18888888888888888</v>
      </c>
      <c r="F1348" s="28">
        <v>2.9629629629629627E-2</v>
      </c>
      <c r="G1348" s="28">
        <v>2.3456790123456792E-2</v>
      </c>
      <c r="H1348" s="28">
        <v>7.2839506172839505E-2</v>
      </c>
      <c r="I1348" s="29">
        <v>1.2345679012345678E-2</v>
      </c>
    </row>
    <row r="1349" spans="1:9" ht="24">
      <c r="A1349" s="1" t="s">
        <v>467</v>
      </c>
      <c r="B1349" s="9"/>
      <c r="C1349" s="30">
        <v>0.71728395061728389</v>
      </c>
      <c r="D1349" s="28">
        <v>0.19753086419753085</v>
      </c>
      <c r="E1349" s="28">
        <v>0.20123456790123456</v>
      </c>
      <c r="F1349" s="28">
        <v>1.7283950617283949E-2</v>
      </c>
      <c r="G1349" s="28">
        <v>2.3456790123456792E-2</v>
      </c>
      <c r="H1349" s="28">
        <v>8.5185185185185197E-2</v>
      </c>
      <c r="I1349" s="41">
        <v>3.7037037037037034E-3</v>
      </c>
    </row>
    <row r="1350" spans="1:9">
      <c r="A1350" s="1" t="s">
        <v>468</v>
      </c>
      <c r="B1350" s="9"/>
      <c r="C1350" s="30">
        <v>0.65061728395061735</v>
      </c>
      <c r="D1350" s="28">
        <v>0.1617283950617284</v>
      </c>
      <c r="E1350" s="28">
        <v>0.20617283950617285</v>
      </c>
      <c r="F1350" s="28">
        <v>2.7160493827160494E-2</v>
      </c>
      <c r="G1350" s="28">
        <v>2.3456790123456792E-2</v>
      </c>
      <c r="H1350" s="28">
        <v>0.10987654320987655</v>
      </c>
      <c r="I1350" s="29">
        <v>1.3580246913580247E-2</v>
      </c>
    </row>
    <row r="1351" spans="1:9">
      <c r="A1351" s="1" t="s">
        <v>469</v>
      </c>
      <c r="B1351" s="9"/>
      <c r="C1351" s="30">
        <v>0.67901234567901236</v>
      </c>
      <c r="D1351" s="28">
        <v>0.14320987654320988</v>
      </c>
      <c r="E1351" s="28">
        <v>0.1851851851851852</v>
      </c>
      <c r="F1351" s="28">
        <v>2.7160493827160494E-2</v>
      </c>
      <c r="G1351" s="28">
        <v>1.6049382716049384E-2</v>
      </c>
      <c r="H1351" s="28">
        <v>5.6790123456790124E-2</v>
      </c>
      <c r="I1351" s="29">
        <v>2.5925925925925925E-2</v>
      </c>
    </row>
    <row r="1352" spans="1:9">
      <c r="A1352" s="1" t="s">
        <v>470</v>
      </c>
      <c r="B1352" s="9"/>
      <c r="C1352" s="30">
        <v>0.6962962962962963</v>
      </c>
      <c r="D1352" s="28">
        <v>0.15308641975308643</v>
      </c>
      <c r="E1352" s="28">
        <v>0.20123456790123456</v>
      </c>
      <c r="F1352" s="28">
        <v>2.7160493827160494E-2</v>
      </c>
      <c r="G1352" s="28">
        <v>2.0987654320987655E-2</v>
      </c>
      <c r="H1352" s="28">
        <v>6.6666666666666666E-2</v>
      </c>
      <c r="I1352" s="29">
        <v>1.3580246913580247E-2</v>
      </c>
    </row>
    <row r="1353" spans="1:9">
      <c r="A1353" s="126" t="s">
        <v>448</v>
      </c>
      <c r="B1353" s="9" t="s">
        <v>89</v>
      </c>
      <c r="C1353" s="31">
        <f>SUBTOTAL(103,Source!D:D)-1</f>
        <v>80</v>
      </c>
      <c r="D1353" s="32">
        <f>SUBTOTAL(103,Source!D:D)-1</f>
        <v>80</v>
      </c>
      <c r="E1353" s="32">
        <f>SUBTOTAL(103,Source!D:D)-1</f>
        <v>80</v>
      </c>
      <c r="F1353" s="32">
        <f>SUBTOTAL(103,Source!D:D)-1</f>
        <v>80</v>
      </c>
      <c r="G1353" s="32">
        <f>SUBTOTAL(103,Source!D:D)-1</f>
        <v>80</v>
      </c>
      <c r="H1353" s="32">
        <f>SUBTOTAL(103,Source!D:D)-1</f>
        <v>80</v>
      </c>
      <c r="I1353" s="33">
        <f>SUBTOTAL(103,Source!D:D)-1</f>
        <v>80</v>
      </c>
    </row>
    <row r="1354" spans="1:9" ht="13.5" thickBot="1">
      <c r="A1354" s="127"/>
      <c r="B1354" s="10" t="s">
        <v>90</v>
      </c>
      <c r="C1354" s="34">
        <f>SUBTOTAL(103,Source!D:D)-1</f>
        <v>80</v>
      </c>
      <c r="D1354" s="35">
        <f>SUBTOTAL(103,Source!D:D)-1</f>
        <v>80</v>
      </c>
      <c r="E1354" s="35">
        <f>SUBTOTAL(103,Source!D:D)-1</f>
        <v>80</v>
      </c>
      <c r="F1354" s="35">
        <f>SUBTOTAL(103,Source!D:D)-1</f>
        <v>80</v>
      </c>
      <c r="G1354" s="35">
        <f>SUBTOTAL(103,Source!D:D)-1</f>
        <v>80</v>
      </c>
      <c r="H1354" s="35">
        <f>SUBTOTAL(103,Source!D:D)-1</f>
        <v>80</v>
      </c>
      <c r="I1354" s="36">
        <f>SUBTOTAL(103,Source!D:D)-1</f>
        <v>80</v>
      </c>
    </row>
    <row r="1355" spans="1:9" ht="13.5" thickTop="1"/>
    <row r="1357" spans="1:9" ht="13.5" thickBot="1">
      <c r="A1357" s="53" t="s">
        <v>472</v>
      </c>
    </row>
    <row r="1358" spans="1:9" ht="13.5" thickTop="1">
      <c r="A1358" s="119"/>
      <c r="B1358" s="120"/>
      <c r="C1358" s="19" t="s">
        <v>3</v>
      </c>
      <c r="D1358" s="128" t="s">
        <v>251</v>
      </c>
      <c r="E1358" s="128"/>
      <c r="F1358" s="128"/>
      <c r="G1358" s="128"/>
      <c r="H1358" s="128"/>
      <c r="I1358" s="129"/>
    </row>
    <row r="1359" spans="1:9" ht="24">
      <c r="A1359" s="121"/>
      <c r="B1359" s="122"/>
      <c r="C1359" s="37" t="s">
        <v>4</v>
      </c>
      <c r="D1359" s="38" t="s">
        <v>100</v>
      </c>
      <c r="E1359" s="38" t="s">
        <v>101</v>
      </c>
      <c r="F1359" s="38" t="s">
        <v>102</v>
      </c>
      <c r="G1359" s="38" t="s">
        <v>103</v>
      </c>
      <c r="H1359" s="38" t="s">
        <v>104</v>
      </c>
      <c r="I1359" s="39" t="s">
        <v>88</v>
      </c>
    </row>
    <row r="1360" spans="1:9" ht="13.5" thickBot="1">
      <c r="A1360" s="123"/>
      <c r="B1360" s="124"/>
      <c r="C1360" s="20" t="s">
        <v>12</v>
      </c>
      <c r="D1360" s="21" t="s">
        <v>12</v>
      </c>
      <c r="E1360" s="21" t="s">
        <v>289</v>
      </c>
      <c r="F1360" s="21" t="s">
        <v>290</v>
      </c>
      <c r="G1360" s="21" t="s">
        <v>291</v>
      </c>
      <c r="H1360" s="21" t="s">
        <v>292</v>
      </c>
      <c r="I1360" s="22" t="s">
        <v>293</v>
      </c>
    </row>
    <row r="1361" spans="1:9" ht="13.5" thickTop="1">
      <c r="A1361" s="125" t="s">
        <v>472</v>
      </c>
      <c r="B1361" s="55" t="s">
        <v>473</v>
      </c>
      <c r="C1361" s="42">
        <v>1.2345679012345679E-3</v>
      </c>
      <c r="D1361" s="43">
        <v>1.697792869269949E-3</v>
      </c>
      <c r="E1361" s="24">
        <v>0</v>
      </c>
      <c r="F1361" s="24">
        <v>0</v>
      </c>
      <c r="G1361" s="24">
        <v>0</v>
      </c>
      <c r="H1361" s="24">
        <v>0</v>
      </c>
      <c r="I1361" s="25">
        <v>0</v>
      </c>
    </row>
    <row r="1362" spans="1:9">
      <c r="A1362" s="126"/>
      <c r="B1362" s="9" t="s">
        <v>225</v>
      </c>
      <c r="C1362" s="30">
        <v>0</v>
      </c>
      <c r="D1362" s="28">
        <v>0</v>
      </c>
      <c r="E1362" s="28">
        <v>0</v>
      </c>
      <c r="F1362" s="28">
        <v>0</v>
      </c>
      <c r="G1362" s="28">
        <v>0</v>
      </c>
      <c r="H1362" s="28">
        <v>0</v>
      </c>
      <c r="I1362" s="29">
        <v>0</v>
      </c>
    </row>
    <row r="1363" spans="1:9">
      <c r="A1363" s="126"/>
      <c r="B1363" s="9" t="s">
        <v>226</v>
      </c>
      <c r="C1363" s="26">
        <v>2.4691358024691358E-3</v>
      </c>
      <c r="D1363" s="27">
        <v>1.697792869269949E-3</v>
      </c>
      <c r="E1363" s="28">
        <v>0</v>
      </c>
      <c r="F1363" s="28">
        <v>0</v>
      </c>
      <c r="G1363" s="28">
        <v>0</v>
      </c>
      <c r="H1363" s="28">
        <v>0.2</v>
      </c>
      <c r="I1363" s="29">
        <v>0</v>
      </c>
    </row>
    <row r="1364" spans="1:9">
      <c r="A1364" s="126"/>
      <c r="B1364" s="9" t="s">
        <v>227</v>
      </c>
      <c r="C1364" s="26">
        <v>6.1728395061728392E-3</v>
      </c>
      <c r="D1364" s="27">
        <v>6.7911714770797962E-3</v>
      </c>
      <c r="E1364" s="28">
        <v>0</v>
      </c>
      <c r="F1364" s="28">
        <v>0.01</v>
      </c>
      <c r="G1364" s="28">
        <v>0</v>
      </c>
      <c r="H1364" s="28">
        <v>0</v>
      </c>
      <c r="I1364" s="29">
        <v>0</v>
      </c>
    </row>
    <row r="1365" spans="1:9">
      <c r="A1365" s="126"/>
      <c r="B1365" s="9" t="s">
        <v>228</v>
      </c>
      <c r="C1365" s="30">
        <v>2.7160493827160494E-2</v>
      </c>
      <c r="D1365" s="28">
        <v>2.8862478777589136E-2</v>
      </c>
      <c r="E1365" s="28">
        <v>2.1052631578947368E-2</v>
      </c>
      <c r="F1365" s="28">
        <v>0.02</v>
      </c>
      <c r="G1365" s="28">
        <v>0</v>
      </c>
      <c r="H1365" s="28">
        <v>0</v>
      </c>
      <c r="I1365" s="29">
        <v>6.6666666666666666E-2</v>
      </c>
    </row>
    <row r="1366" spans="1:9">
      <c r="A1366" s="126"/>
      <c r="B1366" s="9" t="s">
        <v>323</v>
      </c>
      <c r="C1366" s="30">
        <v>1.3580246913580247E-2</v>
      </c>
      <c r="D1366" s="28">
        <v>1.6977928692699491E-2</v>
      </c>
      <c r="E1366" s="28">
        <v>0</v>
      </c>
      <c r="F1366" s="28">
        <v>0</v>
      </c>
      <c r="G1366" s="28">
        <v>0</v>
      </c>
      <c r="H1366" s="28">
        <v>0</v>
      </c>
      <c r="I1366" s="29">
        <v>6.6666666666666666E-2</v>
      </c>
    </row>
    <row r="1367" spans="1:9">
      <c r="A1367" s="126"/>
      <c r="B1367" s="9" t="s">
        <v>324</v>
      </c>
      <c r="C1367" s="30">
        <v>6.7901234567901231E-2</v>
      </c>
      <c r="D1367" s="28">
        <v>5.7724957555178272E-2</v>
      </c>
      <c r="E1367" s="28">
        <v>0.12631578947368421</v>
      </c>
      <c r="F1367" s="28">
        <v>7.0000000000000007E-2</v>
      </c>
      <c r="G1367" s="28">
        <v>0</v>
      </c>
      <c r="H1367" s="28">
        <v>0.2</v>
      </c>
      <c r="I1367" s="29">
        <v>6.6666666666666666E-2</v>
      </c>
    </row>
    <row r="1368" spans="1:9">
      <c r="A1368" s="126"/>
      <c r="B1368" s="9" t="s">
        <v>325</v>
      </c>
      <c r="C1368" s="30">
        <v>0.23333333333333331</v>
      </c>
      <c r="D1368" s="28">
        <v>0.22071307300509338</v>
      </c>
      <c r="E1368" s="28">
        <v>0.28421052631578947</v>
      </c>
      <c r="F1368" s="28">
        <v>0.21</v>
      </c>
      <c r="G1368" s="28">
        <v>0.5</v>
      </c>
      <c r="H1368" s="28">
        <v>0.6</v>
      </c>
      <c r="I1368" s="29">
        <v>0.33333333333333337</v>
      </c>
    </row>
    <row r="1369" spans="1:9">
      <c r="A1369" s="126"/>
      <c r="B1369" s="9" t="s">
        <v>326</v>
      </c>
      <c r="C1369" s="30">
        <v>0.18148148148148149</v>
      </c>
      <c r="D1369" s="28">
        <v>0.17826825127334467</v>
      </c>
      <c r="E1369" s="28">
        <v>0.2105263157894737</v>
      </c>
      <c r="F1369" s="28">
        <v>0.19</v>
      </c>
      <c r="G1369" s="28">
        <v>0</v>
      </c>
      <c r="H1369" s="28">
        <v>0</v>
      </c>
      <c r="I1369" s="29">
        <v>0.2</v>
      </c>
    </row>
    <row r="1370" spans="1:9">
      <c r="A1370" s="126"/>
      <c r="B1370" s="9" t="s">
        <v>474</v>
      </c>
      <c r="C1370" s="30">
        <v>0.44938271604938274</v>
      </c>
      <c r="D1370" s="28">
        <v>0.47198641765704585</v>
      </c>
      <c r="E1370" s="28">
        <v>0.31578947368421051</v>
      </c>
      <c r="F1370" s="28">
        <v>0.49</v>
      </c>
      <c r="G1370" s="28">
        <v>0.5</v>
      </c>
      <c r="H1370" s="28">
        <v>0</v>
      </c>
      <c r="I1370" s="29">
        <v>0.26666666666666666</v>
      </c>
    </row>
    <row r="1371" spans="1:9">
      <c r="A1371" s="126"/>
      <c r="B1371" s="9" t="s">
        <v>384</v>
      </c>
      <c r="C1371" s="30">
        <v>1.7283950617283949E-2</v>
      </c>
      <c r="D1371" s="28">
        <v>1.5280135823429542E-2</v>
      </c>
      <c r="E1371" s="28">
        <v>4.2105263157894736E-2</v>
      </c>
      <c r="F1371" s="28">
        <v>0.01</v>
      </c>
      <c r="G1371" s="28">
        <v>0</v>
      </c>
      <c r="H1371" s="28">
        <v>0</v>
      </c>
      <c r="I1371" s="29">
        <v>0</v>
      </c>
    </row>
    <row r="1372" spans="1:9">
      <c r="A1372" s="126"/>
      <c r="B1372" s="9" t="s">
        <v>475</v>
      </c>
      <c r="C1372" s="30">
        <v>0.6308641975308642</v>
      </c>
      <c r="D1372" s="28">
        <v>0.65025466893039052</v>
      </c>
      <c r="E1372" s="28">
        <v>0.52631578947368418</v>
      </c>
      <c r="F1372" s="28">
        <v>0.68</v>
      </c>
      <c r="G1372" s="28">
        <v>0.5</v>
      </c>
      <c r="H1372" s="28">
        <v>0</v>
      </c>
      <c r="I1372" s="29">
        <v>0.46666666666666662</v>
      </c>
    </row>
    <row r="1373" spans="1:9">
      <c r="A1373" s="126"/>
      <c r="B1373" s="9" t="s">
        <v>476</v>
      </c>
      <c r="C1373" s="26">
        <v>1.2345679012345679E-3</v>
      </c>
      <c r="D1373" s="27">
        <v>1.697792869269949E-3</v>
      </c>
      <c r="E1373" s="28">
        <v>0</v>
      </c>
      <c r="F1373" s="28">
        <v>0</v>
      </c>
      <c r="G1373" s="28">
        <v>0</v>
      </c>
      <c r="H1373" s="28">
        <v>0</v>
      </c>
      <c r="I1373" s="29">
        <v>0</v>
      </c>
    </row>
    <row r="1374" spans="1:9">
      <c r="A1374" s="126"/>
      <c r="B1374" s="9" t="s">
        <v>477</v>
      </c>
      <c r="C1374" s="30">
        <v>0.86419753086419748</v>
      </c>
      <c r="D1374" s="28">
        <v>0.87096774193548387</v>
      </c>
      <c r="E1374" s="28">
        <v>0.81052631578947365</v>
      </c>
      <c r="F1374" s="28">
        <v>0.89</v>
      </c>
      <c r="G1374" s="28">
        <v>1</v>
      </c>
      <c r="H1374" s="28">
        <v>0.6</v>
      </c>
      <c r="I1374" s="29">
        <v>0.8</v>
      </c>
    </row>
    <row r="1375" spans="1:9">
      <c r="A1375" s="126"/>
      <c r="B1375" s="9" t="s">
        <v>478</v>
      </c>
      <c r="C1375" s="26">
        <v>3.7037037037037034E-3</v>
      </c>
      <c r="D1375" s="27">
        <v>3.3955857385398981E-3</v>
      </c>
      <c r="E1375" s="28">
        <v>0</v>
      </c>
      <c r="F1375" s="28">
        <v>0</v>
      </c>
      <c r="G1375" s="28">
        <v>0</v>
      </c>
      <c r="H1375" s="28">
        <v>0.2</v>
      </c>
      <c r="I1375" s="29">
        <v>0</v>
      </c>
    </row>
    <row r="1376" spans="1:9">
      <c r="A1376" s="126"/>
      <c r="B1376" s="9" t="s">
        <v>479</v>
      </c>
      <c r="C1376" s="30">
        <v>0.93209876543209869</v>
      </c>
      <c r="D1376" s="28">
        <v>0.92869269949066213</v>
      </c>
      <c r="E1376" s="28">
        <v>0.93684210526315792</v>
      </c>
      <c r="F1376" s="28">
        <v>0.96</v>
      </c>
      <c r="G1376" s="28">
        <v>1</v>
      </c>
      <c r="H1376" s="28">
        <v>0.8</v>
      </c>
      <c r="I1376" s="29">
        <v>0.8666666666666667</v>
      </c>
    </row>
    <row r="1377" spans="1:9">
      <c r="A1377" s="126"/>
      <c r="B1377" s="9" t="s">
        <v>480</v>
      </c>
      <c r="C1377" s="26">
        <v>9.876543209876543E-3</v>
      </c>
      <c r="D1377" s="28">
        <v>1.0186757215619695E-2</v>
      </c>
      <c r="E1377" s="28">
        <v>0</v>
      </c>
      <c r="F1377" s="28">
        <v>0.01</v>
      </c>
      <c r="G1377" s="28">
        <v>0</v>
      </c>
      <c r="H1377" s="28">
        <v>0.2</v>
      </c>
      <c r="I1377" s="29">
        <v>0</v>
      </c>
    </row>
    <row r="1378" spans="1:9">
      <c r="A1378" s="126"/>
      <c r="B1378" s="9" t="s">
        <v>481</v>
      </c>
      <c r="C1378" s="30">
        <v>0.94567901234567897</v>
      </c>
      <c r="D1378" s="28">
        <v>0.94567062818336167</v>
      </c>
      <c r="E1378" s="28">
        <v>0.93684210526315792</v>
      </c>
      <c r="F1378" s="28">
        <v>0.96</v>
      </c>
      <c r="G1378" s="28">
        <v>1</v>
      </c>
      <c r="H1378" s="28">
        <v>0.8</v>
      </c>
      <c r="I1378" s="29">
        <v>0.93333333333333324</v>
      </c>
    </row>
    <row r="1379" spans="1:9">
      <c r="A1379" s="126"/>
      <c r="B1379" s="9" t="s">
        <v>482</v>
      </c>
      <c r="C1379" s="30">
        <v>3.7037037037037035E-2</v>
      </c>
      <c r="D1379" s="28">
        <v>3.9049235993208829E-2</v>
      </c>
      <c r="E1379" s="28">
        <v>2.1052631578947368E-2</v>
      </c>
      <c r="F1379" s="28">
        <v>0.03</v>
      </c>
      <c r="G1379" s="28">
        <v>0</v>
      </c>
      <c r="H1379" s="28">
        <v>0.2</v>
      </c>
      <c r="I1379" s="29">
        <v>6.6666666666666666E-2</v>
      </c>
    </row>
    <row r="1380" spans="1:9">
      <c r="A1380" s="1" t="s">
        <v>8</v>
      </c>
      <c r="B1380" s="9" t="s">
        <v>483</v>
      </c>
      <c r="C1380" s="44">
        <v>8.8731155778894397</v>
      </c>
      <c r="D1380" s="45">
        <v>8.9103448275862132</v>
      </c>
      <c r="E1380" s="45">
        <v>8.6813186813186789</v>
      </c>
      <c r="F1380" s="45">
        <v>9.0101010101010122</v>
      </c>
      <c r="G1380" s="45">
        <v>9</v>
      </c>
      <c r="H1380" s="45">
        <v>6.8</v>
      </c>
      <c r="I1380" s="46">
        <v>8.3333333333333321</v>
      </c>
    </row>
    <row r="1381" spans="1:9">
      <c r="A1381" s="126" t="s">
        <v>8</v>
      </c>
      <c r="B1381" s="9" t="s">
        <v>9</v>
      </c>
      <c r="C1381" s="31">
        <f>SUBTOTAL(103,Source!D:D)-1</f>
        <v>80</v>
      </c>
      <c r="D1381" s="32">
        <v>589</v>
      </c>
      <c r="E1381" s="32">
        <v>95</v>
      </c>
      <c r="F1381" s="32">
        <v>100</v>
      </c>
      <c r="G1381" s="32">
        <v>6</v>
      </c>
      <c r="H1381" s="32">
        <v>5</v>
      </c>
      <c r="I1381" s="33">
        <v>15</v>
      </c>
    </row>
    <row r="1382" spans="1:9" ht="13.5" thickBot="1">
      <c r="A1382" s="127"/>
      <c r="B1382" s="10" t="s">
        <v>10</v>
      </c>
      <c r="C1382" s="34">
        <f>SUBTOTAL(103,Source!D:D)-1</f>
        <v>80</v>
      </c>
      <c r="D1382" s="35">
        <v>589</v>
      </c>
      <c r="E1382" s="35">
        <v>95</v>
      </c>
      <c r="F1382" s="35">
        <v>100</v>
      </c>
      <c r="G1382" s="35">
        <v>6</v>
      </c>
      <c r="H1382" s="35">
        <v>5</v>
      </c>
      <c r="I1382" s="36">
        <v>15</v>
      </c>
    </row>
    <row r="1383" spans="1:9" ht="13.5" thickTop="1"/>
    <row r="1385" spans="1:9" ht="13.5" thickBot="1">
      <c r="A1385" s="53" t="s">
        <v>484</v>
      </c>
    </row>
    <row r="1386" spans="1:9" ht="13.5" thickTop="1">
      <c r="A1386" s="119"/>
      <c r="B1386" s="120"/>
      <c r="C1386" s="19" t="s">
        <v>3</v>
      </c>
      <c r="D1386" s="128" t="s">
        <v>251</v>
      </c>
      <c r="E1386" s="128"/>
      <c r="F1386" s="128"/>
      <c r="G1386" s="128"/>
      <c r="H1386" s="128"/>
      <c r="I1386" s="129"/>
    </row>
    <row r="1387" spans="1:9" ht="24">
      <c r="A1387" s="121"/>
      <c r="B1387" s="122"/>
      <c r="C1387" s="37" t="s">
        <v>4</v>
      </c>
      <c r="D1387" s="38" t="s">
        <v>100</v>
      </c>
      <c r="E1387" s="38" t="s">
        <v>101</v>
      </c>
      <c r="F1387" s="38" t="s">
        <v>102</v>
      </c>
      <c r="G1387" s="38" t="s">
        <v>103</v>
      </c>
      <c r="H1387" s="38" t="s">
        <v>104</v>
      </c>
      <c r="I1387" s="39" t="s">
        <v>88</v>
      </c>
    </row>
    <row r="1388" spans="1:9" ht="13.5" thickBot="1">
      <c r="A1388" s="123"/>
      <c r="B1388" s="124"/>
      <c r="C1388" s="20" t="s">
        <v>12</v>
      </c>
      <c r="D1388" s="21" t="s">
        <v>12</v>
      </c>
      <c r="E1388" s="21" t="s">
        <v>289</v>
      </c>
      <c r="F1388" s="21" t="s">
        <v>290</v>
      </c>
      <c r="G1388" s="21" t="s">
        <v>291</v>
      </c>
      <c r="H1388" s="21" t="s">
        <v>292</v>
      </c>
      <c r="I1388" s="22" t="s">
        <v>293</v>
      </c>
    </row>
    <row r="1389" spans="1:9" ht="13.5" thickTop="1">
      <c r="A1389" s="125" t="s">
        <v>484</v>
      </c>
      <c r="B1389" s="55" t="s">
        <v>473</v>
      </c>
      <c r="C1389" s="23">
        <v>0</v>
      </c>
      <c r="D1389" s="24">
        <v>0</v>
      </c>
      <c r="E1389" s="24">
        <v>0</v>
      </c>
      <c r="F1389" s="24">
        <v>0</v>
      </c>
      <c r="G1389" s="24">
        <v>0</v>
      </c>
      <c r="H1389" s="24">
        <v>0</v>
      </c>
      <c r="I1389" s="25">
        <v>0</v>
      </c>
    </row>
    <row r="1390" spans="1:9">
      <c r="A1390" s="126"/>
      <c r="B1390" s="9" t="s">
        <v>225</v>
      </c>
      <c r="C1390" s="30">
        <v>0</v>
      </c>
      <c r="D1390" s="28">
        <v>0</v>
      </c>
      <c r="E1390" s="28">
        <v>0</v>
      </c>
      <c r="F1390" s="28">
        <v>0</v>
      </c>
      <c r="G1390" s="28">
        <v>0</v>
      </c>
      <c r="H1390" s="28">
        <v>0</v>
      </c>
      <c r="I1390" s="29">
        <v>0</v>
      </c>
    </row>
    <row r="1391" spans="1:9">
      <c r="A1391" s="126"/>
      <c r="B1391" s="9" t="s">
        <v>226</v>
      </c>
      <c r="C1391" s="26">
        <v>1.2345679012345679E-3</v>
      </c>
      <c r="D1391" s="28">
        <v>0</v>
      </c>
      <c r="E1391" s="28">
        <v>0</v>
      </c>
      <c r="F1391" s="28">
        <v>0</v>
      </c>
      <c r="G1391" s="28">
        <v>0</v>
      </c>
      <c r="H1391" s="28">
        <v>0.2</v>
      </c>
      <c r="I1391" s="29">
        <v>0</v>
      </c>
    </row>
    <row r="1392" spans="1:9">
      <c r="A1392" s="126"/>
      <c r="B1392" s="9" t="s">
        <v>227</v>
      </c>
      <c r="C1392" s="26">
        <v>3.7037037037037034E-3</v>
      </c>
      <c r="D1392" s="27">
        <v>5.0933786078098476E-3</v>
      </c>
      <c r="E1392" s="28">
        <v>0</v>
      </c>
      <c r="F1392" s="28">
        <v>0</v>
      </c>
      <c r="G1392" s="28">
        <v>0</v>
      </c>
      <c r="H1392" s="28">
        <v>0</v>
      </c>
      <c r="I1392" s="29">
        <v>0</v>
      </c>
    </row>
    <row r="1393" spans="1:9">
      <c r="A1393" s="126"/>
      <c r="B1393" s="9" t="s">
        <v>228</v>
      </c>
      <c r="C1393" s="30">
        <v>2.2222222222222223E-2</v>
      </c>
      <c r="D1393" s="28">
        <v>2.2071307300509338E-2</v>
      </c>
      <c r="E1393" s="28">
        <v>2.1052631578947368E-2</v>
      </c>
      <c r="F1393" s="28">
        <v>0.02</v>
      </c>
      <c r="G1393" s="28">
        <v>0</v>
      </c>
      <c r="H1393" s="28">
        <v>0</v>
      </c>
      <c r="I1393" s="29">
        <v>6.6666666666666666E-2</v>
      </c>
    </row>
    <row r="1394" spans="1:9">
      <c r="A1394" s="126"/>
      <c r="B1394" s="9" t="s">
        <v>323</v>
      </c>
      <c r="C1394" s="26">
        <v>8.6419753086419745E-3</v>
      </c>
      <c r="D1394" s="28">
        <v>1.0186757215619695E-2</v>
      </c>
      <c r="E1394" s="28">
        <v>0</v>
      </c>
      <c r="F1394" s="28">
        <v>0</v>
      </c>
      <c r="G1394" s="28">
        <v>0</v>
      </c>
      <c r="H1394" s="28">
        <v>0</v>
      </c>
      <c r="I1394" s="29">
        <v>6.6666666666666666E-2</v>
      </c>
    </row>
    <row r="1395" spans="1:9">
      <c r="A1395" s="126"/>
      <c r="B1395" s="9" t="s">
        <v>324</v>
      </c>
      <c r="C1395" s="30">
        <v>3.9506172839506172E-2</v>
      </c>
      <c r="D1395" s="28">
        <v>3.5653650254668927E-2</v>
      </c>
      <c r="E1395" s="28">
        <v>8.4210526315789472E-2</v>
      </c>
      <c r="F1395" s="28">
        <v>0.03</v>
      </c>
      <c r="G1395" s="28">
        <v>0</v>
      </c>
      <c r="H1395" s="28">
        <v>0</v>
      </c>
      <c r="I1395" s="29">
        <v>0</v>
      </c>
    </row>
    <row r="1396" spans="1:9">
      <c r="A1396" s="126"/>
      <c r="B1396" s="9" t="s">
        <v>325</v>
      </c>
      <c r="C1396" s="30">
        <v>0.15432098765432098</v>
      </c>
      <c r="D1396" s="28">
        <v>0.13412563667232597</v>
      </c>
      <c r="E1396" s="28">
        <v>0.24210526315789471</v>
      </c>
      <c r="F1396" s="28">
        <v>0.14000000000000001</v>
      </c>
      <c r="G1396" s="28">
        <v>0.5</v>
      </c>
      <c r="H1396" s="28">
        <v>0.4</v>
      </c>
      <c r="I1396" s="29">
        <v>0.26666666666666666</v>
      </c>
    </row>
    <row r="1397" spans="1:9">
      <c r="A1397" s="126"/>
      <c r="B1397" s="9" t="s">
        <v>326</v>
      </c>
      <c r="C1397" s="30">
        <v>0.17777777777777778</v>
      </c>
      <c r="D1397" s="28">
        <v>0.19185059422750425</v>
      </c>
      <c r="E1397" s="28">
        <v>0.1368421052631579</v>
      </c>
      <c r="F1397" s="28">
        <v>0.15</v>
      </c>
      <c r="G1397" s="28">
        <v>0</v>
      </c>
      <c r="H1397" s="28">
        <v>0.2</v>
      </c>
      <c r="I1397" s="29">
        <v>0.13333333333333333</v>
      </c>
    </row>
    <row r="1398" spans="1:9">
      <c r="A1398" s="126"/>
      <c r="B1398" s="9" t="s">
        <v>474</v>
      </c>
      <c r="C1398" s="30">
        <v>0.57037037037037042</v>
      </c>
      <c r="D1398" s="28">
        <v>0.58064516129032251</v>
      </c>
      <c r="E1398" s="28">
        <v>0.4631578947368421</v>
      </c>
      <c r="F1398" s="28">
        <v>0.65</v>
      </c>
      <c r="G1398" s="28">
        <v>0.5</v>
      </c>
      <c r="H1398" s="28">
        <v>0.2</v>
      </c>
      <c r="I1398" s="29">
        <v>0.46666666666666662</v>
      </c>
    </row>
    <row r="1399" spans="1:9">
      <c r="A1399" s="126"/>
      <c r="B1399" s="9" t="s">
        <v>384</v>
      </c>
      <c r="C1399" s="30">
        <v>2.2222222222222223E-2</v>
      </c>
      <c r="D1399" s="28">
        <v>2.037351443123939E-2</v>
      </c>
      <c r="E1399" s="28">
        <v>5.2631578947368425E-2</v>
      </c>
      <c r="F1399" s="28">
        <v>0.01</v>
      </c>
      <c r="G1399" s="28">
        <v>0</v>
      </c>
      <c r="H1399" s="28">
        <v>0</v>
      </c>
      <c r="I1399" s="29">
        <v>0</v>
      </c>
    </row>
    <row r="1400" spans="1:9">
      <c r="A1400" s="126"/>
      <c r="B1400" s="9" t="s">
        <v>475</v>
      </c>
      <c r="C1400" s="30">
        <v>0.74814814814814812</v>
      </c>
      <c r="D1400" s="28">
        <v>0.77249575551782679</v>
      </c>
      <c r="E1400" s="28">
        <v>0.6</v>
      </c>
      <c r="F1400" s="28">
        <v>0.8</v>
      </c>
      <c r="G1400" s="28">
        <v>0.5</v>
      </c>
      <c r="H1400" s="28">
        <v>0.4</v>
      </c>
      <c r="I1400" s="29">
        <v>0.6</v>
      </c>
    </row>
    <row r="1401" spans="1:9">
      <c r="A1401" s="126"/>
      <c r="B1401" s="9" t="s">
        <v>476</v>
      </c>
      <c r="C1401" s="30">
        <v>0</v>
      </c>
      <c r="D1401" s="28">
        <v>0</v>
      </c>
      <c r="E1401" s="28">
        <v>0</v>
      </c>
      <c r="F1401" s="28">
        <v>0</v>
      </c>
      <c r="G1401" s="28">
        <v>0</v>
      </c>
      <c r="H1401" s="28">
        <v>0</v>
      </c>
      <c r="I1401" s="29">
        <v>0</v>
      </c>
    </row>
    <row r="1402" spans="1:9">
      <c r="A1402" s="126"/>
      <c r="B1402" s="9" t="s">
        <v>477</v>
      </c>
      <c r="C1402" s="30">
        <v>0.90246913580246912</v>
      </c>
      <c r="D1402" s="28">
        <v>0.9066213921901527</v>
      </c>
      <c r="E1402" s="28">
        <v>0.8421052631578948</v>
      </c>
      <c r="F1402" s="28">
        <v>0.94</v>
      </c>
      <c r="G1402" s="28">
        <v>1</v>
      </c>
      <c r="H1402" s="28">
        <v>0.8</v>
      </c>
      <c r="I1402" s="29">
        <v>0.8666666666666667</v>
      </c>
    </row>
    <row r="1403" spans="1:9">
      <c r="A1403" s="126"/>
      <c r="B1403" s="9" t="s">
        <v>478</v>
      </c>
      <c r="C1403" s="26">
        <v>1.2345679012345679E-3</v>
      </c>
      <c r="D1403" s="28">
        <v>0</v>
      </c>
      <c r="E1403" s="28">
        <v>0</v>
      </c>
      <c r="F1403" s="28">
        <v>0</v>
      </c>
      <c r="G1403" s="28">
        <v>0</v>
      </c>
      <c r="H1403" s="28">
        <v>0.2</v>
      </c>
      <c r="I1403" s="29">
        <v>0</v>
      </c>
    </row>
    <row r="1404" spans="1:9">
      <c r="A1404" s="126"/>
      <c r="B1404" s="9" t="s">
        <v>479</v>
      </c>
      <c r="C1404" s="30">
        <v>0.94197530864197532</v>
      </c>
      <c r="D1404" s="28">
        <v>0.94227504244482174</v>
      </c>
      <c r="E1404" s="28">
        <v>0.9263157894736842</v>
      </c>
      <c r="F1404" s="28">
        <v>0.97</v>
      </c>
      <c r="G1404" s="28">
        <v>1</v>
      </c>
      <c r="H1404" s="28">
        <v>0.8</v>
      </c>
      <c r="I1404" s="29">
        <v>0.8666666666666667</v>
      </c>
    </row>
    <row r="1405" spans="1:9">
      <c r="A1405" s="126"/>
      <c r="B1405" s="9" t="s">
        <v>480</v>
      </c>
      <c r="C1405" s="26">
        <v>4.9382716049382715E-3</v>
      </c>
      <c r="D1405" s="27">
        <v>5.0933786078098476E-3</v>
      </c>
      <c r="E1405" s="28">
        <v>0</v>
      </c>
      <c r="F1405" s="28">
        <v>0</v>
      </c>
      <c r="G1405" s="28">
        <v>0</v>
      </c>
      <c r="H1405" s="28">
        <v>0.2</v>
      </c>
      <c r="I1405" s="29">
        <v>0</v>
      </c>
    </row>
    <row r="1406" spans="1:9">
      <c r="A1406" s="126"/>
      <c r="B1406" s="9" t="s">
        <v>481</v>
      </c>
      <c r="C1406" s="30">
        <v>0.9506172839506174</v>
      </c>
      <c r="D1406" s="28">
        <v>0.95246179966044142</v>
      </c>
      <c r="E1406" s="28">
        <v>0.9263157894736842</v>
      </c>
      <c r="F1406" s="28">
        <v>0.97</v>
      </c>
      <c r="G1406" s="28">
        <v>1</v>
      </c>
      <c r="H1406" s="28">
        <v>0.8</v>
      </c>
      <c r="I1406" s="29">
        <v>0.93333333333333324</v>
      </c>
    </row>
    <row r="1407" spans="1:9">
      <c r="A1407" s="126"/>
      <c r="B1407" s="9" t="s">
        <v>482</v>
      </c>
      <c r="C1407" s="30">
        <v>2.7160493827160494E-2</v>
      </c>
      <c r="D1407" s="28">
        <v>2.7164685908319185E-2</v>
      </c>
      <c r="E1407" s="28">
        <v>2.1052631578947368E-2</v>
      </c>
      <c r="F1407" s="28">
        <v>0.02</v>
      </c>
      <c r="G1407" s="28">
        <v>0</v>
      </c>
      <c r="H1407" s="28">
        <v>0.2</v>
      </c>
      <c r="I1407" s="29">
        <v>6.6666666666666666E-2</v>
      </c>
    </row>
    <row r="1408" spans="1:9">
      <c r="A1408" s="1" t="s">
        <v>8</v>
      </c>
      <c r="B1408" s="9" t="s">
        <v>483</v>
      </c>
      <c r="C1408" s="44">
        <v>9.2007575757575886</v>
      </c>
      <c r="D1408" s="45">
        <v>9.235701906412487</v>
      </c>
      <c r="E1408" s="45">
        <v>8.9666666666666686</v>
      </c>
      <c r="F1408" s="45">
        <v>9.3737373737373773</v>
      </c>
      <c r="G1408" s="45">
        <v>9</v>
      </c>
      <c r="H1408" s="45">
        <v>7.6</v>
      </c>
      <c r="I1408" s="46">
        <v>8.7333333333333307</v>
      </c>
    </row>
    <row r="1409" spans="1:9">
      <c r="A1409" s="126" t="s">
        <v>8</v>
      </c>
      <c r="B1409" s="9" t="s">
        <v>9</v>
      </c>
      <c r="C1409" s="31">
        <f>SUBTOTAL(103,Source!D:D)-1</f>
        <v>80</v>
      </c>
      <c r="D1409" s="32">
        <v>589</v>
      </c>
      <c r="E1409" s="32">
        <v>95</v>
      </c>
      <c r="F1409" s="32">
        <v>100</v>
      </c>
      <c r="G1409" s="32">
        <v>6</v>
      </c>
      <c r="H1409" s="32">
        <v>5</v>
      </c>
      <c r="I1409" s="33">
        <v>15</v>
      </c>
    </row>
    <row r="1410" spans="1:9" ht="13.5" thickBot="1">
      <c r="A1410" s="127"/>
      <c r="B1410" s="10" t="s">
        <v>10</v>
      </c>
      <c r="C1410" s="34">
        <f>SUBTOTAL(103,Source!D:D)-1</f>
        <v>80</v>
      </c>
      <c r="D1410" s="35">
        <v>589</v>
      </c>
      <c r="E1410" s="35">
        <v>95</v>
      </c>
      <c r="F1410" s="35">
        <v>100</v>
      </c>
      <c r="G1410" s="35">
        <v>6</v>
      </c>
      <c r="H1410" s="35">
        <v>5</v>
      </c>
      <c r="I1410" s="36">
        <v>15</v>
      </c>
    </row>
    <row r="1411" spans="1:9" ht="13.5" thickTop="1"/>
    <row r="1413" spans="1:9" ht="13.5" thickBot="1">
      <c r="A1413" s="53" t="s">
        <v>485</v>
      </c>
    </row>
    <row r="1414" spans="1:9" ht="13.5" thickTop="1">
      <c r="A1414" s="119"/>
      <c r="B1414" s="120"/>
      <c r="C1414" s="19" t="s">
        <v>3</v>
      </c>
      <c r="D1414" s="128" t="s">
        <v>251</v>
      </c>
      <c r="E1414" s="128"/>
      <c r="F1414" s="128"/>
      <c r="G1414" s="128"/>
      <c r="H1414" s="128"/>
      <c r="I1414" s="129"/>
    </row>
    <row r="1415" spans="1:9" ht="24">
      <c r="A1415" s="121"/>
      <c r="B1415" s="122"/>
      <c r="C1415" s="37" t="s">
        <v>4</v>
      </c>
      <c r="D1415" s="38" t="s">
        <v>100</v>
      </c>
      <c r="E1415" s="38" t="s">
        <v>101</v>
      </c>
      <c r="F1415" s="38" t="s">
        <v>102</v>
      </c>
      <c r="G1415" s="38" t="s">
        <v>103</v>
      </c>
      <c r="H1415" s="38" t="s">
        <v>104</v>
      </c>
      <c r="I1415" s="39" t="s">
        <v>88</v>
      </c>
    </row>
    <row r="1416" spans="1:9" ht="13.5" thickBot="1">
      <c r="A1416" s="123"/>
      <c r="B1416" s="124"/>
      <c r="C1416" s="20" t="s">
        <v>12</v>
      </c>
      <c r="D1416" s="21" t="s">
        <v>12</v>
      </c>
      <c r="E1416" s="21" t="s">
        <v>289</v>
      </c>
      <c r="F1416" s="21" t="s">
        <v>290</v>
      </c>
      <c r="G1416" s="21" t="s">
        <v>291</v>
      </c>
      <c r="H1416" s="21" t="s">
        <v>292</v>
      </c>
      <c r="I1416" s="22" t="s">
        <v>293</v>
      </c>
    </row>
    <row r="1417" spans="1:9" ht="13.5" thickTop="1">
      <c r="A1417" s="125" t="s">
        <v>485</v>
      </c>
      <c r="B1417" s="55" t="s">
        <v>473</v>
      </c>
      <c r="C1417" s="23">
        <v>0</v>
      </c>
      <c r="D1417" s="24">
        <v>0</v>
      </c>
      <c r="E1417" s="24">
        <v>0</v>
      </c>
      <c r="F1417" s="24">
        <v>0</v>
      </c>
      <c r="G1417" s="24">
        <v>0</v>
      </c>
      <c r="H1417" s="24">
        <v>0</v>
      </c>
      <c r="I1417" s="25">
        <v>0</v>
      </c>
    </row>
    <row r="1418" spans="1:9">
      <c r="A1418" s="126"/>
      <c r="B1418" s="9" t="s">
        <v>225</v>
      </c>
      <c r="C1418" s="30">
        <v>0</v>
      </c>
      <c r="D1418" s="28">
        <v>0</v>
      </c>
      <c r="E1418" s="28">
        <v>0</v>
      </c>
      <c r="F1418" s="28">
        <v>0</v>
      </c>
      <c r="G1418" s="28">
        <v>0</v>
      </c>
      <c r="H1418" s="28">
        <v>0</v>
      </c>
      <c r="I1418" s="29">
        <v>0</v>
      </c>
    </row>
    <row r="1419" spans="1:9">
      <c r="A1419" s="126"/>
      <c r="B1419" s="9" t="s">
        <v>226</v>
      </c>
      <c r="C1419" s="30">
        <v>0</v>
      </c>
      <c r="D1419" s="28">
        <v>0</v>
      </c>
      <c r="E1419" s="28">
        <v>0</v>
      </c>
      <c r="F1419" s="28">
        <v>0</v>
      </c>
      <c r="G1419" s="28">
        <v>0</v>
      </c>
      <c r="H1419" s="28">
        <v>0</v>
      </c>
      <c r="I1419" s="29">
        <v>0</v>
      </c>
    </row>
    <row r="1420" spans="1:9">
      <c r="A1420" s="126"/>
      <c r="B1420" s="9" t="s">
        <v>227</v>
      </c>
      <c r="C1420" s="26">
        <v>4.9382716049382715E-3</v>
      </c>
      <c r="D1420" s="27">
        <v>5.0933786078098476E-3</v>
      </c>
      <c r="E1420" s="28">
        <v>0</v>
      </c>
      <c r="F1420" s="28">
        <v>0.01</v>
      </c>
      <c r="G1420" s="28">
        <v>0</v>
      </c>
      <c r="H1420" s="28">
        <v>0</v>
      </c>
      <c r="I1420" s="29">
        <v>0</v>
      </c>
    </row>
    <row r="1421" spans="1:9">
      <c r="A1421" s="126"/>
      <c r="B1421" s="9" t="s">
        <v>228</v>
      </c>
      <c r="C1421" s="30">
        <v>2.4691358024691357E-2</v>
      </c>
      <c r="D1421" s="28">
        <v>2.3769100169779286E-2</v>
      </c>
      <c r="E1421" s="28">
        <v>3.1578947368421054E-2</v>
      </c>
      <c r="F1421" s="28">
        <v>0.02</v>
      </c>
      <c r="G1421" s="28">
        <v>0</v>
      </c>
      <c r="H1421" s="28">
        <v>0</v>
      </c>
      <c r="I1421" s="29">
        <v>6.6666666666666666E-2</v>
      </c>
    </row>
    <row r="1422" spans="1:9">
      <c r="A1422" s="126"/>
      <c r="B1422" s="9" t="s">
        <v>323</v>
      </c>
      <c r="C1422" s="30">
        <v>1.2345679012345678E-2</v>
      </c>
      <c r="D1422" s="28">
        <v>1.5280135823429542E-2</v>
      </c>
      <c r="E1422" s="28">
        <v>0</v>
      </c>
      <c r="F1422" s="28">
        <v>0</v>
      </c>
      <c r="G1422" s="28">
        <v>0</v>
      </c>
      <c r="H1422" s="28">
        <v>0</v>
      </c>
      <c r="I1422" s="29">
        <v>6.6666666666666666E-2</v>
      </c>
    </row>
    <row r="1423" spans="1:9">
      <c r="A1423" s="126"/>
      <c r="B1423" s="9" t="s">
        <v>324</v>
      </c>
      <c r="C1423" s="30">
        <v>4.3209876543209874E-2</v>
      </c>
      <c r="D1423" s="28">
        <v>3.3955857385398983E-2</v>
      </c>
      <c r="E1423" s="28">
        <v>9.4736842105263147E-2</v>
      </c>
      <c r="F1423" s="28">
        <v>0.05</v>
      </c>
      <c r="G1423" s="28">
        <v>0</v>
      </c>
      <c r="H1423" s="28">
        <v>0.2</v>
      </c>
      <c r="I1423" s="29">
        <v>0</v>
      </c>
    </row>
    <row r="1424" spans="1:9">
      <c r="A1424" s="126"/>
      <c r="B1424" s="9" t="s">
        <v>325</v>
      </c>
      <c r="C1424" s="30">
        <v>0.16913580246913579</v>
      </c>
      <c r="D1424" s="28">
        <v>0.16468590831918506</v>
      </c>
      <c r="E1424" s="28">
        <v>0.2</v>
      </c>
      <c r="F1424" s="28">
        <v>0.15</v>
      </c>
      <c r="G1424" s="28">
        <v>0.33333333333333337</v>
      </c>
      <c r="H1424" s="28">
        <v>0</v>
      </c>
      <c r="I1424" s="29">
        <v>0.26666666666666666</v>
      </c>
    </row>
    <row r="1425" spans="1:9">
      <c r="A1425" s="126"/>
      <c r="B1425" s="9" t="s">
        <v>326</v>
      </c>
      <c r="C1425" s="30">
        <v>0.16790123456790124</v>
      </c>
      <c r="D1425" s="28">
        <v>0.18505942275042442</v>
      </c>
      <c r="E1425" s="28">
        <v>0.12631578947368421</v>
      </c>
      <c r="F1425" s="28">
        <v>0.1</v>
      </c>
      <c r="G1425" s="28">
        <v>0.16666666666666669</v>
      </c>
      <c r="H1425" s="28">
        <v>0.4</v>
      </c>
      <c r="I1425" s="29">
        <v>0.13333333333333333</v>
      </c>
    </row>
    <row r="1426" spans="1:9">
      <c r="A1426" s="126"/>
      <c r="B1426" s="9" t="s">
        <v>474</v>
      </c>
      <c r="C1426" s="30">
        <v>0.55925925925925923</v>
      </c>
      <c r="D1426" s="28">
        <v>0.55517826825127337</v>
      </c>
      <c r="E1426" s="28">
        <v>0.50526315789473686</v>
      </c>
      <c r="F1426" s="28">
        <v>0.66</v>
      </c>
      <c r="G1426" s="28">
        <v>0.5</v>
      </c>
      <c r="H1426" s="28">
        <v>0.4</v>
      </c>
      <c r="I1426" s="29">
        <v>0.46666666666666662</v>
      </c>
    </row>
    <row r="1427" spans="1:9">
      <c r="A1427" s="126"/>
      <c r="B1427" s="9" t="s">
        <v>384</v>
      </c>
      <c r="C1427" s="30">
        <v>1.8518518518518517E-2</v>
      </c>
      <c r="D1427" s="28">
        <v>1.6977928692699491E-2</v>
      </c>
      <c r="E1427" s="28">
        <v>4.2105263157894736E-2</v>
      </c>
      <c r="F1427" s="28">
        <v>0.01</v>
      </c>
      <c r="G1427" s="28">
        <v>0</v>
      </c>
      <c r="H1427" s="28">
        <v>0</v>
      </c>
      <c r="I1427" s="29">
        <v>0</v>
      </c>
    </row>
    <row r="1428" spans="1:9">
      <c r="A1428" s="126"/>
      <c r="B1428" s="9" t="s">
        <v>475</v>
      </c>
      <c r="C1428" s="30">
        <v>0.72716049382716053</v>
      </c>
      <c r="D1428" s="28">
        <v>0.74023769100169767</v>
      </c>
      <c r="E1428" s="28">
        <v>0.63157894736842102</v>
      </c>
      <c r="F1428" s="28">
        <v>0.76</v>
      </c>
      <c r="G1428" s="28">
        <v>0.66666666666666674</v>
      </c>
      <c r="H1428" s="28">
        <v>0.8</v>
      </c>
      <c r="I1428" s="29">
        <v>0.6</v>
      </c>
    </row>
    <row r="1429" spans="1:9">
      <c r="A1429" s="126"/>
      <c r="B1429" s="9" t="s">
        <v>476</v>
      </c>
      <c r="C1429" s="30">
        <v>0</v>
      </c>
      <c r="D1429" s="28">
        <v>0</v>
      </c>
      <c r="E1429" s="28">
        <v>0</v>
      </c>
      <c r="F1429" s="28">
        <v>0</v>
      </c>
      <c r="G1429" s="28">
        <v>0</v>
      </c>
      <c r="H1429" s="28">
        <v>0</v>
      </c>
      <c r="I1429" s="29">
        <v>0</v>
      </c>
    </row>
    <row r="1430" spans="1:9">
      <c r="A1430" s="126"/>
      <c r="B1430" s="9" t="s">
        <v>477</v>
      </c>
      <c r="C1430" s="30">
        <v>0.89629629629629637</v>
      </c>
      <c r="D1430" s="28">
        <v>0.90492359932088295</v>
      </c>
      <c r="E1430" s="28">
        <v>0.83157894736842108</v>
      </c>
      <c r="F1430" s="28">
        <v>0.91</v>
      </c>
      <c r="G1430" s="28">
        <v>1</v>
      </c>
      <c r="H1430" s="28">
        <v>0.8</v>
      </c>
      <c r="I1430" s="29">
        <v>0.8666666666666667</v>
      </c>
    </row>
    <row r="1431" spans="1:9">
      <c r="A1431" s="126"/>
      <c r="B1431" s="9" t="s">
        <v>478</v>
      </c>
      <c r="C1431" s="30">
        <v>0</v>
      </c>
      <c r="D1431" s="28">
        <v>0</v>
      </c>
      <c r="E1431" s="28">
        <v>0</v>
      </c>
      <c r="F1431" s="28">
        <v>0</v>
      </c>
      <c r="G1431" s="28">
        <v>0</v>
      </c>
      <c r="H1431" s="28">
        <v>0</v>
      </c>
      <c r="I1431" s="29">
        <v>0</v>
      </c>
    </row>
    <row r="1432" spans="1:9">
      <c r="A1432" s="126"/>
      <c r="B1432" s="9" t="s">
        <v>479</v>
      </c>
      <c r="C1432" s="30">
        <v>0.93950617283950622</v>
      </c>
      <c r="D1432" s="28">
        <v>0.93887945670628181</v>
      </c>
      <c r="E1432" s="28">
        <v>0.9263157894736842</v>
      </c>
      <c r="F1432" s="28">
        <v>0.96</v>
      </c>
      <c r="G1432" s="28">
        <v>1</v>
      </c>
      <c r="H1432" s="28">
        <v>1</v>
      </c>
      <c r="I1432" s="29">
        <v>0.8666666666666667</v>
      </c>
    </row>
    <row r="1433" spans="1:9">
      <c r="A1433" s="126"/>
      <c r="B1433" s="9" t="s">
        <v>480</v>
      </c>
      <c r="C1433" s="26">
        <v>4.9382716049382715E-3</v>
      </c>
      <c r="D1433" s="27">
        <v>5.0933786078098476E-3</v>
      </c>
      <c r="E1433" s="28">
        <v>0</v>
      </c>
      <c r="F1433" s="28">
        <v>0.01</v>
      </c>
      <c r="G1433" s="28">
        <v>0</v>
      </c>
      <c r="H1433" s="28">
        <v>0</v>
      </c>
      <c r="I1433" s="29">
        <v>0</v>
      </c>
    </row>
    <row r="1434" spans="1:9">
      <c r="A1434" s="126"/>
      <c r="B1434" s="9" t="s">
        <v>481</v>
      </c>
      <c r="C1434" s="30">
        <v>0.95185185185185195</v>
      </c>
      <c r="D1434" s="28">
        <v>0.95415959252971139</v>
      </c>
      <c r="E1434" s="28">
        <v>0.9263157894736842</v>
      </c>
      <c r="F1434" s="28">
        <v>0.96</v>
      </c>
      <c r="G1434" s="28">
        <v>1</v>
      </c>
      <c r="H1434" s="28">
        <v>1</v>
      </c>
      <c r="I1434" s="29">
        <v>0.93333333333333324</v>
      </c>
    </row>
    <row r="1435" spans="1:9">
      <c r="A1435" s="126"/>
      <c r="B1435" s="9" t="s">
        <v>482</v>
      </c>
      <c r="C1435" s="30">
        <v>2.9629629629629627E-2</v>
      </c>
      <c r="D1435" s="28">
        <v>2.8862478777589136E-2</v>
      </c>
      <c r="E1435" s="28">
        <v>3.1578947368421054E-2</v>
      </c>
      <c r="F1435" s="28">
        <v>0.03</v>
      </c>
      <c r="G1435" s="28">
        <v>0</v>
      </c>
      <c r="H1435" s="28">
        <v>0</v>
      </c>
      <c r="I1435" s="29">
        <v>6.6666666666666666E-2</v>
      </c>
    </row>
    <row r="1436" spans="1:9">
      <c r="A1436" s="1" t="s">
        <v>8</v>
      </c>
      <c r="B1436" s="9" t="s">
        <v>483</v>
      </c>
      <c r="C1436" s="44">
        <v>9.1459119496855301</v>
      </c>
      <c r="D1436" s="45">
        <v>9.1588946459412757</v>
      </c>
      <c r="E1436" s="45">
        <v>8.9890109890109926</v>
      </c>
      <c r="F1436" s="45">
        <v>9.2828282828282838</v>
      </c>
      <c r="G1436" s="45">
        <v>9.1666666666666661</v>
      </c>
      <c r="H1436" s="45">
        <v>9</v>
      </c>
      <c r="I1436" s="46">
        <v>8.7333333333333325</v>
      </c>
    </row>
    <row r="1437" spans="1:9">
      <c r="A1437" s="126" t="s">
        <v>8</v>
      </c>
      <c r="B1437" s="9" t="s">
        <v>9</v>
      </c>
      <c r="C1437" s="31">
        <f>SUBTOTAL(103,Source!D:D)-1</f>
        <v>80</v>
      </c>
      <c r="D1437" s="32">
        <v>589</v>
      </c>
      <c r="E1437" s="32">
        <v>95</v>
      </c>
      <c r="F1437" s="32">
        <v>100</v>
      </c>
      <c r="G1437" s="32">
        <v>6</v>
      </c>
      <c r="H1437" s="32">
        <v>5</v>
      </c>
      <c r="I1437" s="33">
        <v>15</v>
      </c>
    </row>
    <row r="1438" spans="1:9" ht="13.5" thickBot="1">
      <c r="A1438" s="127"/>
      <c r="B1438" s="10" t="s">
        <v>10</v>
      </c>
      <c r="C1438" s="34">
        <f>SUBTOTAL(103,Source!D:D)-1</f>
        <v>80</v>
      </c>
      <c r="D1438" s="35">
        <v>589</v>
      </c>
      <c r="E1438" s="35">
        <v>95</v>
      </c>
      <c r="F1438" s="35">
        <v>100</v>
      </c>
      <c r="G1438" s="35">
        <v>6</v>
      </c>
      <c r="H1438" s="35">
        <v>5</v>
      </c>
      <c r="I1438" s="36">
        <v>15</v>
      </c>
    </row>
    <row r="1439" spans="1:9" ht="13.5" thickTop="1"/>
    <row r="1441" spans="1:9" ht="13.5" thickBot="1">
      <c r="A1441" s="53" t="s">
        <v>486</v>
      </c>
    </row>
    <row r="1442" spans="1:9" ht="13.5" thickTop="1">
      <c r="A1442" s="119"/>
      <c r="B1442" s="120"/>
      <c r="C1442" s="19" t="s">
        <v>3</v>
      </c>
      <c r="D1442" s="128" t="s">
        <v>251</v>
      </c>
      <c r="E1442" s="128"/>
      <c r="F1442" s="128"/>
      <c r="G1442" s="128"/>
      <c r="H1442" s="128"/>
      <c r="I1442" s="129"/>
    </row>
    <row r="1443" spans="1:9" ht="24">
      <c r="A1443" s="121"/>
      <c r="B1443" s="122"/>
      <c r="C1443" s="37" t="s">
        <v>4</v>
      </c>
      <c r="D1443" s="38" t="s">
        <v>100</v>
      </c>
      <c r="E1443" s="38" t="s">
        <v>101</v>
      </c>
      <c r="F1443" s="38" t="s">
        <v>102</v>
      </c>
      <c r="G1443" s="38" t="s">
        <v>103</v>
      </c>
      <c r="H1443" s="38" t="s">
        <v>104</v>
      </c>
      <c r="I1443" s="39" t="s">
        <v>88</v>
      </c>
    </row>
    <row r="1444" spans="1:9" ht="13.5" thickBot="1">
      <c r="A1444" s="123"/>
      <c r="B1444" s="124"/>
      <c r="C1444" s="20" t="s">
        <v>12</v>
      </c>
      <c r="D1444" s="21" t="s">
        <v>12</v>
      </c>
      <c r="E1444" s="21" t="s">
        <v>289</v>
      </c>
      <c r="F1444" s="21" t="s">
        <v>290</v>
      </c>
      <c r="G1444" s="21" t="s">
        <v>291</v>
      </c>
      <c r="H1444" s="21" t="s">
        <v>292</v>
      </c>
      <c r="I1444" s="22" t="s">
        <v>293</v>
      </c>
    </row>
    <row r="1445" spans="1:9" ht="13.5" thickTop="1">
      <c r="A1445" s="125" t="s">
        <v>486</v>
      </c>
      <c r="B1445" s="55" t="s">
        <v>473</v>
      </c>
      <c r="C1445" s="23">
        <v>0</v>
      </c>
      <c r="D1445" s="24">
        <v>0</v>
      </c>
      <c r="E1445" s="24">
        <v>0</v>
      </c>
      <c r="F1445" s="24">
        <v>0</v>
      </c>
      <c r="G1445" s="24">
        <v>0</v>
      </c>
      <c r="H1445" s="24">
        <v>0</v>
      </c>
      <c r="I1445" s="25">
        <v>0</v>
      </c>
    </row>
    <row r="1446" spans="1:9">
      <c r="A1446" s="126"/>
      <c r="B1446" s="9" t="s">
        <v>225</v>
      </c>
      <c r="C1446" s="30">
        <v>0</v>
      </c>
      <c r="D1446" s="28">
        <v>0</v>
      </c>
      <c r="E1446" s="28">
        <v>0</v>
      </c>
      <c r="F1446" s="28">
        <v>0</v>
      </c>
      <c r="G1446" s="28">
        <v>0</v>
      </c>
      <c r="H1446" s="28">
        <v>0</v>
      </c>
      <c r="I1446" s="29">
        <v>0</v>
      </c>
    </row>
    <row r="1447" spans="1:9">
      <c r="A1447" s="126"/>
      <c r="B1447" s="9" t="s">
        <v>226</v>
      </c>
      <c r="C1447" s="30">
        <v>0</v>
      </c>
      <c r="D1447" s="28">
        <v>0</v>
      </c>
      <c r="E1447" s="28">
        <v>0</v>
      </c>
      <c r="F1447" s="28">
        <v>0</v>
      </c>
      <c r="G1447" s="28">
        <v>0</v>
      </c>
      <c r="H1447" s="28">
        <v>0</v>
      </c>
      <c r="I1447" s="29">
        <v>0</v>
      </c>
    </row>
    <row r="1448" spans="1:9">
      <c r="A1448" s="126"/>
      <c r="B1448" s="9" t="s">
        <v>227</v>
      </c>
      <c r="C1448" s="26">
        <v>3.7037037037037034E-3</v>
      </c>
      <c r="D1448" s="27">
        <v>5.0933786078098476E-3</v>
      </c>
      <c r="E1448" s="28">
        <v>0</v>
      </c>
      <c r="F1448" s="28">
        <v>0</v>
      </c>
      <c r="G1448" s="28">
        <v>0</v>
      </c>
      <c r="H1448" s="28">
        <v>0</v>
      </c>
      <c r="I1448" s="29">
        <v>0</v>
      </c>
    </row>
    <row r="1449" spans="1:9">
      <c r="A1449" s="126"/>
      <c r="B1449" s="9" t="s">
        <v>228</v>
      </c>
      <c r="C1449" s="30">
        <v>2.5925925925925925E-2</v>
      </c>
      <c r="D1449" s="28">
        <v>2.7164685908319185E-2</v>
      </c>
      <c r="E1449" s="28">
        <v>2.1052631578947368E-2</v>
      </c>
      <c r="F1449" s="28">
        <v>0.03</v>
      </c>
      <c r="G1449" s="28">
        <v>0</v>
      </c>
      <c r="H1449" s="28">
        <v>0</v>
      </c>
      <c r="I1449" s="29">
        <v>0</v>
      </c>
    </row>
    <row r="1450" spans="1:9">
      <c r="A1450" s="126"/>
      <c r="B1450" s="9" t="s">
        <v>323</v>
      </c>
      <c r="C1450" s="26">
        <v>8.6419753086419745E-3</v>
      </c>
      <c r="D1450" s="27">
        <v>8.4889643463497456E-3</v>
      </c>
      <c r="E1450" s="28">
        <v>2.1052631578947368E-2</v>
      </c>
      <c r="F1450" s="28">
        <v>0</v>
      </c>
      <c r="G1450" s="28">
        <v>0</v>
      </c>
      <c r="H1450" s="28">
        <v>0</v>
      </c>
      <c r="I1450" s="29">
        <v>0</v>
      </c>
    </row>
    <row r="1451" spans="1:9">
      <c r="A1451" s="126"/>
      <c r="B1451" s="9" t="s">
        <v>324</v>
      </c>
      <c r="C1451" s="30">
        <v>3.0864197530864196E-2</v>
      </c>
      <c r="D1451" s="28">
        <v>2.3769100169779286E-2</v>
      </c>
      <c r="E1451" s="28">
        <v>8.4210526315789472E-2</v>
      </c>
      <c r="F1451" s="28">
        <v>0.03</v>
      </c>
      <c r="G1451" s="28">
        <v>0</v>
      </c>
      <c r="H1451" s="28">
        <v>0</v>
      </c>
      <c r="I1451" s="29">
        <v>0</v>
      </c>
    </row>
    <row r="1452" spans="1:9">
      <c r="A1452" s="126"/>
      <c r="B1452" s="9" t="s">
        <v>325</v>
      </c>
      <c r="C1452" s="30">
        <v>0.13950617283950617</v>
      </c>
      <c r="D1452" s="28">
        <v>0.13073005093378609</v>
      </c>
      <c r="E1452" s="28">
        <v>0.2105263157894737</v>
      </c>
      <c r="F1452" s="28">
        <v>0.11</v>
      </c>
      <c r="G1452" s="28">
        <v>0.33333333333333337</v>
      </c>
      <c r="H1452" s="28">
        <v>0</v>
      </c>
      <c r="I1452" s="29">
        <v>0.2</v>
      </c>
    </row>
    <row r="1453" spans="1:9">
      <c r="A1453" s="126"/>
      <c r="B1453" s="9" t="s">
        <v>326</v>
      </c>
      <c r="C1453" s="30">
        <v>0.15308641975308643</v>
      </c>
      <c r="D1453" s="28">
        <v>0.15619694397283532</v>
      </c>
      <c r="E1453" s="28">
        <v>0.1368421052631579</v>
      </c>
      <c r="F1453" s="28">
        <v>0.15</v>
      </c>
      <c r="G1453" s="28">
        <v>0</v>
      </c>
      <c r="H1453" s="28">
        <v>0.4</v>
      </c>
      <c r="I1453" s="29">
        <v>0.13333333333333333</v>
      </c>
    </row>
    <row r="1454" spans="1:9">
      <c r="A1454" s="126"/>
      <c r="B1454" s="9" t="s">
        <v>474</v>
      </c>
      <c r="C1454" s="30">
        <v>0.61975308641975313</v>
      </c>
      <c r="D1454" s="28">
        <v>0.62988115449915116</v>
      </c>
      <c r="E1454" s="28">
        <v>0.49473684210526314</v>
      </c>
      <c r="F1454" s="28">
        <v>0.67</v>
      </c>
      <c r="G1454" s="28">
        <v>0.66666666666666674</v>
      </c>
      <c r="H1454" s="28">
        <v>0.6</v>
      </c>
      <c r="I1454" s="29">
        <v>0.66666666666666674</v>
      </c>
    </row>
    <row r="1455" spans="1:9">
      <c r="A1455" s="126"/>
      <c r="B1455" s="9" t="s">
        <v>384</v>
      </c>
      <c r="C1455" s="30">
        <v>1.8518518518518517E-2</v>
      </c>
      <c r="D1455" s="28">
        <v>1.8675721561969439E-2</v>
      </c>
      <c r="E1455" s="28">
        <v>3.1578947368421054E-2</v>
      </c>
      <c r="F1455" s="28">
        <v>0.01</v>
      </c>
      <c r="G1455" s="28">
        <v>0</v>
      </c>
      <c r="H1455" s="28">
        <v>0</v>
      </c>
      <c r="I1455" s="29">
        <v>0</v>
      </c>
    </row>
    <row r="1456" spans="1:9">
      <c r="A1456" s="126"/>
      <c r="B1456" s="9" t="s">
        <v>475</v>
      </c>
      <c r="C1456" s="30">
        <v>0.77283950617283947</v>
      </c>
      <c r="D1456" s="28">
        <v>0.7860780984719864</v>
      </c>
      <c r="E1456" s="28">
        <v>0.63157894736842102</v>
      </c>
      <c r="F1456" s="28">
        <v>0.82</v>
      </c>
      <c r="G1456" s="28">
        <v>0.66666666666666674</v>
      </c>
      <c r="H1456" s="28">
        <v>1</v>
      </c>
      <c r="I1456" s="29">
        <v>0.8</v>
      </c>
    </row>
    <row r="1457" spans="1:9">
      <c r="A1457" s="126"/>
      <c r="B1457" s="9" t="s">
        <v>476</v>
      </c>
      <c r="C1457" s="30">
        <v>0</v>
      </c>
      <c r="D1457" s="28">
        <v>0</v>
      </c>
      <c r="E1457" s="28">
        <v>0</v>
      </c>
      <c r="F1457" s="28">
        <v>0</v>
      </c>
      <c r="G1457" s="28">
        <v>0</v>
      </c>
      <c r="H1457" s="28">
        <v>0</v>
      </c>
      <c r="I1457" s="29">
        <v>0</v>
      </c>
    </row>
    <row r="1458" spans="1:9">
      <c r="A1458" s="126"/>
      <c r="B1458" s="9" t="s">
        <v>477</v>
      </c>
      <c r="C1458" s="30">
        <v>0.91234567901234565</v>
      </c>
      <c r="D1458" s="28">
        <v>0.91680814940577249</v>
      </c>
      <c r="E1458" s="28">
        <v>0.8421052631578948</v>
      </c>
      <c r="F1458" s="28">
        <v>0.93</v>
      </c>
      <c r="G1458" s="28">
        <v>1</v>
      </c>
      <c r="H1458" s="28">
        <v>1</v>
      </c>
      <c r="I1458" s="29">
        <v>1</v>
      </c>
    </row>
    <row r="1459" spans="1:9">
      <c r="A1459" s="126"/>
      <c r="B1459" s="9" t="s">
        <v>478</v>
      </c>
      <c r="C1459" s="30">
        <v>0</v>
      </c>
      <c r="D1459" s="28">
        <v>0</v>
      </c>
      <c r="E1459" s="28">
        <v>0</v>
      </c>
      <c r="F1459" s="28">
        <v>0</v>
      </c>
      <c r="G1459" s="28">
        <v>0</v>
      </c>
      <c r="H1459" s="28">
        <v>0</v>
      </c>
      <c r="I1459" s="29">
        <v>0</v>
      </c>
    </row>
    <row r="1460" spans="1:9">
      <c r="A1460" s="126"/>
      <c r="B1460" s="9" t="s">
        <v>479</v>
      </c>
      <c r="C1460" s="30">
        <v>0.94320987654320987</v>
      </c>
      <c r="D1460" s="28">
        <v>0.94057724957555178</v>
      </c>
      <c r="E1460" s="28">
        <v>0.9263157894736842</v>
      </c>
      <c r="F1460" s="28">
        <v>0.96</v>
      </c>
      <c r="G1460" s="28">
        <v>1</v>
      </c>
      <c r="H1460" s="28">
        <v>1</v>
      </c>
      <c r="I1460" s="29">
        <v>1</v>
      </c>
    </row>
    <row r="1461" spans="1:9">
      <c r="A1461" s="126"/>
      <c r="B1461" s="9" t="s">
        <v>480</v>
      </c>
      <c r="C1461" s="26">
        <v>3.7037037037037034E-3</v>
      </c>
      <c r="D1461" s="27">
        <v>5.0933786078098476E-3</v>
      </c>
      <c r="E1461" s="28">
        <v>0</v>
      </c>
      <c r="F1461" s="28">
        <v>0</v>
      </c>
      <c r="G1461" s="28">
        <v>0</v>
      </c>
      <c r="H1461" s="28">
        <v>0</v>
      </c>
      <c r="I1461" s="29">
        <v>0</v>
      </c>
    </row>
    <row r="1462" spans="1:9">
      <c r="A1462" s="126"/>
      <c r="B1462" s="9" t="s">
        <v>481</v>
      </c>
      <c r="C1462" s="30">
        <v>0.95185185185185195</v>
      </c>
      <c r="D1462" s="28">
        <v>0.94906621392190149</v>
      </c>
      <c r="E1462" s="28">
        <v>0.94736842105263164</v>
      </c>
      <c r="F1462" s="28">
        <v>0.96</v>
      </c>
      <c r="G1462" s="28">
        <v>1</v>
      </c>
      <c r="H1462" s="28">
        <v>1</v>
      </c>
      <c r="I1462" s="29">
        <v>1</v>
      </c>
    </row>
    <row r="1463" spans="1:9">
      <c r="A1463" s="126"/>
      <c r="B1463" s="9" t="s">
        <v>482</v>
      </c>
      <c r="C1463" s="30">
        <v>2.9629629629629627E-2</v>
      </c>
      <c r="D1463" s="28">
        <v>3.2258064516129031E-2</v>
      </c>
      <c r="E1463" s="28">
        <v>2.1052631578947368E-2</v>
      </c>
      <c r="F1463" s="28">
        <v>0.03</v>
      </c>
      <c r="G1463" s="28">
        <v>0</v>
      </c>
      <c r="H1463" s="28">
        <v>0</v>
      </c>
      <c r="I1463" s="29">
        <v>0</v>
      </c>
    </row>
    <row r="1464" spans="1:9">
      <c r="A1464" s="1" t="s">
        <v>8</v>
      </c>
      <c r="B1464" s="9" t="s">
        <v>483</v>
      </c>
      <c r="C1464" s="44">
        <v>9.2754716981132042</v>
      </c>
      <c r="D1464" s="45">
        <v>9.2975778546712924</v>
      </c>
      <c r="E1464" s="45">
        <v>8.9673913043478279</v>
      </c>
      <c r="F1464" s="45">
        <v>9.3838383838383823</v>
      </c>
      <c r="G1464" s="45">
        <v>9.3333333333333321</v>
      </c>
      <c r="H1464" s="45">
        <v>9.6</v>
      </c>
      <c r="I1464" s="46">
        <v>9.4666666666666668</v>
      </c>
    </row>
    <row r="1465" spans="1:9">
      <c r="A1465" s="126" t="s">
        <v>8</v>
      </c>
      <c r="B1465" s="9" t="s">
        <v>9</v>
      </c>
      <c r="C1465" s="31">
        <f>SUBTOTAL(103,Source!D:D)-1</f>
        <v>80</v>
      </c>
      <c r="D1465" s="32">
        <v>589</v>
      </c>
      <c r="E1465" s="32">
        <v>95</v>
      </c>
      <c r="F1465" s="32">
        <v>100</v>
      </c>
      <c r="G1465" s="32">
        <v>6</v>
      </c>
      <c r="H1465" s="32">
        <v>5</v>
      </c>
      <c r="I1465" s="33">
        <v>15</v>
      </c>
    </row>
    <row r="1466" spans="1:9" ht="13.5" thickBot="1">
      <c r="A1466" s="127"/>
      <c r="B1466" s="10" t="s">
        <v>10</v>
      </c>
      <c r="C1466" s="34">
        <f>SUBTOTAL(103,Source!D:D)-1</f>
        <v>80</v>
      </c>
      <c r="D1466" s="35">
        <v>589</v>
      </c>
      <c r="E1466" s="35">
        <v>95</v>
      </c>
      <c r="F1466" s="35">
        <v>100</v>
      </c>
      <c r="G1466" s="35">
        <v>6</v>
      </c>
      <c r="H1466" s="35">
        <v>5</v>
      </c>
      <c r="I1466" s="36">
        <v>15</v>
      </c>
    </row>
    <row r="1467" spans="1:9" ht="13.5" thickTop="1"/>
    <row r="1469" spans="1:9" ht="13.5" thickBot="1">
      <c r="A1469" s="53" t="s">
        <v>487</v>
      </c>
    </row>
    <row r="1470" spans="1:9" ht="13.5" thickTop="1">
      <c r="A1470" s="119"/>
      <c r="B1470" s="120"/>
      <c r="C1470" s="19" t="s">
        <v>3</v>
      </c>
      <c r="D1470" s="128" t="s">
        <v>251</v>
      </c>
      <c r="E1470" s="128"/>
      <c r="F1470" s="128"/>
      <c r="G1470" s="128"/>
      <c r="H1470" s="128"/>
      <c r="I1470" s="129"/>
    </row>
    <row r="1471" spans="1:9" ht="24">
      <c r="A1471" s="121"/>
      <c r="B1471" s="122"/>
      <c r="C1471" s="37" t="s">
        <v>4</v>
      </c>
      <c r="D1471" s="38" t="s">
        <v>100</v>
      </c>
      <c r="E1471" s="38" t="s">
        <v>101</v>
      </c>
      <c r="F1471" s="38" t="s">
        <v>102</v>
      </c>
      <c r="G1471" s="38" t="s">
        <v>103</v>
      </c>
      <c r="H1471" s="38" t="s">
        <v>104</v>
      </c>
      <c r="I1471" s="39" t="s">
        <v>88</v>
      </c>
    </row>
    <row r="1472" spans="1:9" ht="13.5" thickBot="1">
      <c r="A1472" s="123"/>
      <c r="B1472" s="124"/>
      <c r="C1472" s="20" t="s">
        <v>12</v>
      </c>
      <c r="D1472" s="21" t="s">
        <v>12</v>
      </c>
      <c r="E1472" s="21" t="s">
        <v>289</v>
      </c>
      <c r="F1472" s="21" t="s">
        <v>290</v>
      </c>
      <c r="G1472" s="21" t="s">
        <v>291</v>
      </c>
      <c r="H1472" s="21" t="s">
        <v>292</v>
      </c>
      <c r="I1472" s="22" t="s">
        <v>293</v>
      </c>
    </row>
    <row r="1473" spans="1:9" ht="13.5" thickTop="1">
      <c r="A1473" s="125" t="s">
        <v>487</v>
      </c>
      <c r="B1473" s="55" t="s">
        <v>473</v>
      </c>
      <c r="C1473" s="42">
        <v>1.2345679012345679E-3</v>
      </c>
      <c r="D1473" s="43">
        <v>1.697792869269949E-3</v>
      </c>
      <c r="E1473" s="24">
        <v>0</v>
      </c>
      <c r="F1473" s="24">
        <v>0</v>
      </c>
      <c r="G1473" s="24">
        <v>0</v>
      </c>
      <c r="H1473" s="24">
        <v>0</v>
      </c>
      <c r="I1473" s="25">
        <v>0</v>
      </c>
    </row>
    <row r="1474" spans="1:9">
      <c r="A1474" s="126"/>
      <c r="B1474" s="9" t="s">
        <v>225</v>
      </c>
      <c r="C1474" s="30">
        <v>0</v>
      </c>
      <c r="D1474" s="28">
        <v>0</v>
      </c>
      <c r="E1474" s="28">
        <v>0</v>
      </c>
      <c r="F1474" s="28">
        <v>0</v>
      </c>
      <c r="G1474" s="28">
        <v>0</v>
      </c>
      <c r="H1474" s="28">
        <v>0</v>
      </c>
      <c r="I1474" s="29">
        <v>0</v>
      </c>
    </row>
    <row r="1475" spans="1:9">
      <c r="A1475" s="126"/>
      <c r="B1475" s="9" t="s">
        <v>226</v>
      </c>
      <c r="C1475" s="26">
        <v>2.4691358024691358E-3</v>
      </c>
      <c r="D1475" s="27">
        <v>3.3955857385398981E-3</v>
      </c>
      <c r="E1475" s="28">
        <v>0</v>
      </c>
      <c r="F1475" s="28">
        <v>0</v>
      </c>
      <c r="G1475" s="28">
        <v>0</v>
      </c>
      <c r="H1475" s="28">
        <v>0</v>
      </c>
      <c r="I1475" s="29">
        <v>0</v>
      </c>
    </row>
    <row r="1476" spans="1:9">
      <c r="A1476" s="126"/>
      <c r="B1476" s="9" t="s">
        <v>227</v>
      </c>
      <c r="C1476" s="26">
        <v>3.7037037037037034E-3</v>
      </c>
      <c r="D1476" s="27">
        <v>1.697792869269949E-3</v>
      </c>
      <c r="E1476" s="28">
        <v>0</v>
      </c>
      <c r="F1476" s="28">
        <v>0.01</v>
      </c>
      <c r="G1476" s="28">
        <v>0</v>
      </c>
      <c r="H1476" s="28">
        <v>0.2</v>
      </c>
      <c r="I1476" s="29">
        <v>0</v>
      </c>
    </row>
    <row r="1477" spans="1:9">
      <c r="A1477" s="126"/>
      <c r="B1477" s="9" t="s">
        <v>228</v>
      </c>
      <c r="C1477" s="30">
        <v>2.5925925925925925E-2</v>
      </c>
      <c r="D1477" s="28">
        <v>2.2071307300509338E-2</v>
      </c>
      <c r="E1477" s="28">
        <v>2.1052631578947368E-2</v>
      </c>
      <c r="F1477" s="28">
        <v>0.04</v>
      </c>
      <c r="G1477" s="28">
        <v>0.16666666666666669</v>
      </c>
      <c r="H1477" s="28">
        <v>0</v>
      </c>
      <c r="I1477" s="29">
        <v>6.6666666666666666E-2</v>
      </c>
    </row>
    <row r="1478" spans="1:9">
      <c r="A1478" s="126"/>
      <c r="B1478" s="9" t="s">
        <v>323</v>
      </c>
      <c r="C1478" s="30">
        <v>1.4814814814814814E-2</v>
      </c>
      <c r="D1478" s="28">
        <v>1.6977928692699491E-2</v>
      </c>
      <c r="E1478" s="28">
        <v>1.0526315789473684E-2</v>
      </c>
      <c r="F1478" s="28">
        <v>0</v>
      </c>
      <c r="G1478" s="28">
        <v>0</v>
      </c>
      <c r="H1478" s="28">
        <v>0.2</v>
      </c>
      <c r="I1478" s="29">
        <v>0</v>
      </c>
    </row>
    <row r="1479" spans="1:9">
      <c r="A1479" s="126"/>
      <c r="B1479" s="9" t="s">
        <v>324</v>
      </c>
      <c r="C1479" s="30">
        <v>4.6913580246913583E-2</v>
      </c>
      <c r="D1479" s="28">
        <v>4.2444821731748725E-2</v>
      </c>
      <c r="E1479" s="28">
        <v>8.4210526315789472E-2</v>
      </c>
      <c r="F1479" s="28">
        <v>0.04</v>
      </c>
      <c r="G1479" s="28">
        <v>0</v>
      </c>
      <c r="H1479" s="28">
        <v>0</v>
      </c>
      <c r="I1479" s="29">
        <v>6.6666666666666666E-2</v>
      </c>
    </row>
    <row r="1480" spans="1:9">
      <c r="A1480" s="126"/>
      <c r="B1480" s="9" t="s">
        <v>325</v>
      </c>
      <c r="C1480" s="30">
        <v>0.1617283950617284</v>
      </c>
      <c r="D1480" s="28">
        <v>0.14770797962648557</v>
      </c>
      <c r="E1480" s="28">
        <v>0.24210526315789471</v>
      </c>
      <c r="F1480" s="28">
        <v>0.16</v>
      </c>
      <c r="G1480" s="28">
        <v>0.16666666666666669</v>
      </c>
      <c r="H1480" s="28">
        <v>0</v>
      </c>
      <c r="I1480" s="29">
        <v>0.26666666666666666</v>
      </c>
    </row>
    <row r="1481" spans="1:9">
      <c r="A1481" s="126"/>
      <c r="B1481" s="9" t="s">
        <v>326</v>
      </c>
      <c r="C1481" s="30">
        <v>0.14938271604938272</v>
      </c>
      <c r="D1481" s="28">
        <v>0.15280135823429541</v>
      </c>
      <c r="E1481" s="28">
        <v>0.14736842105263157</v>
      </c>
      <c r="F1481" s="28">
        <v>0.13</v>
      </c>
      <c r="G1481" s="28">
        <v>0</v>
      </c>
      <c r="H1481" s="28">
        <v>0.2</v>
      </c>
      <c r="I1481" s="29">
        <v>0.2</v>
      </c>
    </row>
    <row r="1482" spans="1:9">
      <c r="A1482" s="126"/>
      <c r="B1482" s="9" t="s">
        <v>474</v>
      </c>
      <c r="C1482" s="30">
        <v>0.57901234567901239</v>
      </c>
      <c r="D1482" s="28">
        <v>0.59592529711375208</v>
      </c>
      <c r="E1482" s="28">
        <v>0.47368421052631582</v>
      </c>
      <c r="F1482" s="28">
        <v>0.61</v>
      </c>
      <c r="G1482" s="28">
        <v>0.66666666666666674</v>
      </c>
      <c r="H1482" s="28">
        <v>0.4</v>
      </c>
      <c r="I1482" s="29">
        <v>0.4</v>
      </c>
    </row>
    <row r="1483" spans="1:9">
      <c r="A1483" s="126"/>
      <c r="B1483" s="9" t="s">
        <v>384</v>
      </c>
      <c r="C1483" s="30">
        <v>1.4814814814814814E-2</v>
      </c>
      <c r="D1483" s="28">
        <v>1.5280135823429542E-2</v>
      </c>
      <c r="E1483" s="28">
        <v>2.1052631578947368E-2</v>
      </c>
      <c r="F1483" s="28">
        <v>0.01</v>
      </c>
      <c r="G1483" s="28">
        <v>0</v>
      </c>
      <c r="H1483" s="28">
        <v>0</v>
      </c>
      <c r="I1483" s="29">
        <v>0</v>
      </c>
    </row>
    <row r="1484" spans="1:9">
      <c r="A1484" s="126"/>
      <c r="B1484" s="9" t="s">
        <v>475</v>
      </c>
      <c r="C1484" s="30">
        <v>0.72839506172839508</v>
      </c>
      <c r="D1484" s="28">
        <v>0.7487266553480475</v>
      </c>
      <c r="E1484" s="28">
        <v>0.62105263157894741</v>
      </c>
      <c r="F1484" s="28">
        <v>0.74</v>
      </c>
      <c r="G1484" s="28">
        <v>0.66666666666666674</v>
      </c>
      <c r="H1484" s="28">
        <v>0.6</v>
      </c>
      <c r="I1484" s="29">
        <v>0.6</v>
      </c>
    </row>
    <row r="1485" spans="1:9">
      <c r="A1485" s="126"/>
      <c r="B1485" s="9" t="s">
        <v>476</v>
      </c>
      <c r="C1485" s="26">
        <v>1.2345679012345679E-3</v>
      </c>
      <c r="D1485" s="27">
        <v>1.697792869269949E-3</v>
      </c>
      <c r="E1485" s="28">
        <v>0</v>
      </c>
      <c r="F1485" s="28">
        <v>0</v>
      </c>
      <c r="G1485" s="28">
        <v>0</v>
      </c>
      <c r="H1485" s="28">
        <v>0</v>
      </c>
      <c r="I1485" s="29">
        <v>0</v>
      </c>
    </row>
    <row r="1486" spans="1:9">
      <c r="A1486" s="126"/>
      <c r="B1486" s="9" t="s">
        <v>477</v>
      </c>
      <c r="C1486" s="30">
        <v>0.89012345679012339</v>
      </c>
      <c r="D1486" s="28">
        <v>0.89643463497453313</v>
      </c>
      <c r="E1486" s="28">
        <v>0.86315789473684201</v>
      </c>
      <c r="F1486" s="28">
        <v>0.9</v>
      </c>
      <c r="G1486" s="28">
        <v>0.83333333333333326</v>
      </c>
      <c r="H1486" s="28">
        <v>0.6</v>
      </c>
      <c r="I1486" s="29">
        <v>0.8666666666666667</v>
      </c>
    </row>
    <row r="1487" spans="1:9">
      <c r="A1487" s="126"/>
      <c r="B1487" s="9" t="s">
        <v>478</v>
      </c>
      <c r="C1487" s="26">
        <v>3.7037037037037034E-3</v>
      </c>
      <c r="D1487" s="27">
        <v>5.0933786078098476E-3</v>
      </c>
      <c r="E1487" s="28">
        <v>0</v>
      </c>
      <c r="F1487" s="28">
        <v>0</v>
      </c>
      <c r="G1487" s="28">
        <v>0</v>
      </c>
      <c r="H1487" s="28">
        <v>0</v>
      </c>
      <c r="I1487" s="29">
        <v>0</v>
      </c>
    </row>
    <row r="1488" spans="1:9">
      <c r="A1488" s="126"/>
      <c r="B1488" s="9" t="s">
        <v>479</v>
      </c>
      <c r="C1488" s="30">
        <v>0.93703703703703711</v>
      </c>
      <c r="D1488" s="28">
        <v>0.93887945670628181</v>
      </c>
      <c r="E1488" s="28">
        <v>0.94736842105263164</v>
      </c>
      <c r="F1488" s="28">
        <v>0.94</v>
      </c>
      <c r="G1488" s="28">
        <v>0.83333333333333326</v>
      </c>
      <c r="H1488" s="28">
        <v>0.6</v>
      </c>
      <c r="I1488" s="29">
        <v>0.93333333333333324</v>
      </c>
    </row>
    <row r="1489" spans="1:9">
      <c r="A1489" s="126"/>
      <c r="B1489" s="9" t="s">
        <v>480</v>
      </c>
      <c r="C1489" s="26">
        <v>7.4074074074074068E-3</v>
      </c>
      <c r="D1489" s="27">
        <v>6.7911714770797962E-3</v>
      </c>
      <c r="E1489" s="28">
        <v>0</v>
      </c>
      <c r="F1489" s="28">
        <v>0.01</v>
      </c>
      <c r="G1489" s="28">
        <v>0</v>
      </c>
      <c r="H1489" s="28">
        <v>0.2</v>
      </c>
      <c r="I1489" s="29">
        <v>0</v>
      </c>
    </row>
    <row r="1490" spans="1:9">
      <c r="A1490" s="126"/>
      <c r="B1490" s="9" t="s">
        <v>481</v>
      </c>
      <c r="C1490" s="30">
        <v>0.95185185185185195</v>
      </c>
      <c r="D1490" s="28">
        <v>0.95585738539898135</v>
      </c>
      <c r="E1490" s="28">
        <v>0.95789473684210524</v>
      </c>
      <c r="F1490" s="28">
        <v>0.94</v>
      </c>
      <c r="G1490" s="28">
        <v>0.83333333333333326</v>
      </c>
      <c r="H1490" s="28">
        <v>0.8</v>
      </c>
      <c r="I1490" s="29">
        <v>0.93333333333333324</v>
      </c>
    </row>
    <row r="1491" spans="1:9">
      <c r="A1491" s="126"/>
      <c r="B1491" s="9" t="s">
        <v>482</v>
      </c>
      <c r="C1491" s="30">
        <v>3.3333333333333333E-2</v>
      </c>
      <c r="D1491" s="28">
        <v>2.8862478777589136E-2</v>
      </c>
      <c r="E1491" s="28">
        <v>2.1052631578947368E-2</v>
      </c>
      <c r="F1491" s="28">
        <v>0.05</v>
      </c>
      <c r="G1491" s="28">
        <v>0.16666666666666669</v>
      </c>
      <c r="H1491" s="28">
        <v>0.2</v>
      </c>
      <c r="I1491" s="29">
        <v>6.6666666666666666E-2</v>
      </c>
    </row>
    <row r="1492" spans="1:9">
      <c r="A1492" s="1" t="s">
        <v>8</v>
      </c>
      <c r="B1492" s="9" t="s">
        <v>483</v>
      </c>
      <c r="C1492" s="44">
        <v>9.1340852130325754</v>
      </c>
      <c r="D1492" s="45">
        <v>9.1844827586206854</v>
      </c>
      <c r="E1492" s="45">
        <v>8.9462365591397877</v>
      </c>
      <c r="F1492" s="45">
        <v>9.1616161616161644</v>
      </c>
      <c r="G1492" s="45">
        <v>8.8333333333333321</v>
      </c>
      <c r="H1492" s="45">
        <v>7.8</v>
      </c>
      <c r="I1492" s="46">
        <v>8.7333333333333343</v>
      </c>
    </row>
    <row r="1493" spans="1:9">
      <c r="A1493" s="126" t="s">
        <v>8</v>
      </c>
      <c r="B1493" s="9" t="s">
        <v>9</v>
      </c>
      <c r="C1493" s="31">
        <f>SUBTOTAL(103,Source!D:D)-1</f>
        <v>80</v>
      </c>
      <c r="D1493" s="32">
        <v>589</v>
      </c>
      <c r="E1493" s="32">
        <v>95</v>
      </c>
      <c r="F1493" s="32">
        <v>100</v>
      </c>
      <c r="G1493" s="32">
        <v>6</v>
      </c>
      <c r="H1493" s="32">
        <v>5</v>
      </c>
      <c r="I1493" s="33">
        <v>15</v>
      </c>
    </row>
    <row r="1494" spans="1:9" ht="13.5" thickBot="1">
      <c r="A1494" s="127"/>
      <c r="B1494" s="10" t="s">
        <v>10</v>
      </c>
      <c r="C1494" s="34">
        <f>SUBTOTAL(103,Source!D:D)-1</f>
        <v>80</v>
      </c>
      <c r="D1494" s="35">
        <v>589</v>
      </c>
      <c r="E1494" s="35">
        <v>95</v>
      </c>
      <c r="F1494" s="35">
        <v>100</v>
      </c>
      <c r="G1494" s="35">
        <v>6</v>
      </c>
      <c r="H1494" s="35">
        <v>5</v>
      </c>
      <c r="I1494" s="36">
        <v>15</v>
      </c>
    </row>
    <row r="1495" spans="1:9" ht="13.5" thickTop="1"/>
    <row r="1497" spans="1:9" ht="13.5" thickBot="1">
      <c r="A1497" s="53" t="s">
        <v>488</v>
      </c>
    </row>
    <row r="1498" spans="1:9" ht="13.5" thickTop="1">
      <c r="A1498" s="119"/>
      <c r="B1498" s="120"/>
      <c r="C1498" s="19" t="s">
        <v>3</v>
      </c>
      <c r="D1498" s="128" t="s">
        <v>251</v>
      </c>
      <c r="E1498" s="128"/>
      <c r="F1498" s="128"/>
      <c r="G1498" s="128"/>
      <c r="H1498" s="128"/>
      <c r="I1498" s="129"/>
    </row>
    <row r="1499" spans="1:9" ht="24">
      <c r="A1499" s="121"/>
      <c r="B1499" s="122"/>
      <c r="C1499" s="37" t="s">
        <v>4</v>
      </c>
      <c r="D1499" s="38" t="s">
        <v>100</v>
      </c>
      <c r="E1499" s="38" t="s">
        <v>101</v>
      </c>
      <c r="F1499" s="38" t="s">
        <v>102</v>
      </c>
      <c r="G1499" s="38" t="s">
        <v>103</v>
      </c>
      <c r="H1499" s="38" t="s">
        <v>104</v>
      </c>
      <c r="I1499" s="39" t="s">
        <v>88</v>
      </c>
    </row>
    <row r="1500" spans="1:9" ht="13.5" thickBot="1">
      <c r="A1500" s="123"/>
      <c r="B1500" s="124"/>
      <c r="C1500" s="20" t="s">
        <v>12</v>
      </c>
      <c r="D1500" s="21" t="s">
        <v>12</v>
      </c>
      <c r="E1500" s="21" t="s">
        <v>289</v>
      </c>
      <c r="F1500" s="21" t="s">
        <v>290</v>
      </c>
      <c r="G1500" s="21" t="s">
        <v>291</v>
      </c>
      <c r="H1500" s="21" t="s">
        <v>292</v>
      </c>
      <c r="I1500" s="22" t="s">
        <v>293</v>
      </c>
    </row>
    <row r="1501" spans="1:9" ht="13.5" thickTop="1">
      <c r="A1501" s="125" t="s">
        <v>488</v>
      </c>
      <c r="B1501" s="55" t="s">
        <v>473</v>
      </c>
      <c r="C1501" s="42">
        <v>1.2345679012345679E-3</v>
      </c>
      <c r="D1501" s="43">
        <v>1.697792869269949E-3</v>
      </c>
      <c r="E1501" s="24">
        <v>0</v>
      </c>
      <c r="F1501" s="24">
        <v>0</v>
      </c>
      <c r="G1501" s="24">
        <v>0</v>
      </c>
      <c r="H1501" s="24">
        <v>0</v>
      </c>
      <c r="I1501" s="25">
        <v>0</v>
      </c>
    </row>
    <row r="1502" spans="1:9">
      <c r="A1502" s="126"/>
      <c r="B1502" s="9" t="s">
        <v>225</v>
      </c>
      <c r="C1502" s="30">
        <v>0</v>
      </c>
      <c r="D1502" s="28">
        <v>0</v>
      </c>
      <c r="E1502" s="28">
        <v>0</v>
      </c>
      <c r="F1502" s="28">
        <v>0</v>
      </c>
      <c r="G1502" s="28">
        <v>0</v>
      </c>
      <c r="H1502" s="28">
        <v>0</v>
      </c>
      <c r="I1502" s="29">
        <v>0</v>
      </c>
    </row>
    <row r="1503" spans="1:9">
      <c r="A1503" s="126"/>
      <c r="B1503" s="9" t="s">
        <v>226</v>
      </c>
      <c r="C1503" s="26">
        <v>3.7037037037037034E-3</v>
      </c>
      <c r="D1503" s="27">
        <v>5.0933786078098476E-3</v>
      </c>
      <c r="E1503" s="28">
        <v>0</v>
      </c>
      <c r="F1503" s="28">
        <v>0</v>
      </c>
      <c r="G1503" s="28">
        <v>0</v>
      </c>
      <c r="H1503" s="28">
        <v>0</v>
      </c>
      <c r="I1503" s="29">
        <v>0</v>
      </c>
    </row>
    <row r="1504" spans="1:9">
      <c r="A1504" s="126"/>
      <c r="B1504" s="9" t="s">
        <v>227</v>
      </c>
      <c r="C1504" s="26">
        <v>8.6419753086419745E-3</v>
      </c>
      <c r="D1504" s="27">
        <v>6.7911714770797962E-3</v>
      </c>
      <c r="E1504" s="28">
        <v>1.0526315789473684E-2</v>
      </c>
      <c r="F1504" s="28">
        <v>0.01</v>
      </c>
      <c r="G1504" s="28">
        <v>0</v>
      </c>
      <c r="H1504" s="28">
        <v>0.2</v>
      </c>
      <c r="I1504" s="29">
        <v>0</v>
      </c>
    </row>
    <row r="1505" spans="1:9">
      <c r="A1505" s="126"/>
      <c r="B1505" s="9" t="s">
        <v>228</v>
      </c>
      <c r="C1505" s="30">
        <v>4.0740740740740744E-2</v>
      </c>
      <c r="D1505" s="28">
        <v>3.3955857385398983E-2</v>
      </c>
      <c r="E1505" s="28">
        <v>6.3157894736842107E-2</v>
      </c>
      <c r="F1505" s="28">
        <v>0.05</v>
      </c>
      <c r="G1505" s="28">
        <v>0.16666666666666669</v>
      </c>
      <c r="H1505" s="28">
        <v>0</v>
      </c>
      <c r="I1505" s="29">
        <v>6.6666666666666666E-2</v>
      </c>
    </row>
    <row r="1506" spans="1:9">
      <c r="A1506" s="126"/>
      <c r="B1506" s="9" t="s">
        <v>323</v>
      </c>
      <c r="C1506" s="30">
        <v>2.0987654320987655E-2</v>
      </c>
      <c r="D1506" s="28">
        <v>1.8675721561969439E-2</v>
      </c>
      <c r="E1506" s="28">
        <v>3.1578947368421054E-2</v>
      </c>
      <c r="F1506" s="28">
        <v>0.01</v>
      </c>
      <c r="G1506" s="28">
        <v>0</v>
      </c>
      <c r="H1506" s="28">
        <v>0.2</v>
      </c>
      <c r="I1506" s="29">
        <v>6.6666666666666666E-2</v>
      </c>
    </row>
    <row r="1507" spans="1:9">
      <c r="A1507" s="126"/>
      <c r="B1507" s="9" t="s">
        <v>324</v>
      </c>
      <c r="C1507" s="30">
        <v>5.5555555555555552E-2</v>
      </c>
      <c r="D1507" s="28">
        <v>5.4329371816638369E-2</v>
      </c>
      <c r="E1507" s="28">
        <v>9.4736842105263147E-2</v>
      </c>
      <c r="F1507" s="28">
        <v>0.03</v>
      </c>
      <c r="G1507" s="28">
        <v>0</v>
      </c>
      <c r="H1507" s="28">
        <v>0</v>
      </c>
      <c r="I1507" s="29">
        <v>6.6666666666666666E-2</v>
      </c>
    </row>
    <row r="1508" spans="1:9">
      <c r="A1508" s="126"/>
      <c r="B1508" s="9" t="s">
        <v>325</v>
      </c>
      <c r="C1508" s="30">
        <v>0.19259259259259259</v>
      </c>
      <c r="D1508" s="28">
        <v>0.18166383701188454</v>
      </c>
      <c r="E1508" s="28">
        <v>0.2105263157894737</v>
      </c>
      <c r="F1508" s="28">
        <v>0.22</v>
      </c>
      <c r="G1508" s="28">
        <v>0.16666666666666669</v>
      </c>
      <c r="H1508" s="28">
        <v>0.4</v>
      </c>
      <c r="I1508" s="29">
        <v>0.26666666666666666</v>
      </c>
    </row>
    <row r="1509" spans="1:9">
      <c r="A1509" s="126"/>
      <c r="B1509" s="9" t="s">
        <v>326</v>
      </c>
      <c r="C1509" s="30">
        <v>0.14814814814814814</v>
      </c>
      <c r="D1509" s="28">
        <v>0.15280135823429541</v>
      </c>
      <c r="E1509" s="28">
        <v>0.14736842105263157</v>
      </c>
      <c r="F1509" s="28">
        <v>0.14000000000000001</v>
      </c>
      <c r="G1509" s="28">
        <v>0</v>
      </c>
      <c r="H1509" s="28">
        <v>0</v>
      </c>
      <c r="I1509" s="29">
        <v>0.13333333333333333</v>
      </c>
    </row>
    <row r="1510" spans="1:9">
      <c r="A1510" s="126"/>
      <c r="B1510" s="9" t="s">
        <v>474</v>
      </c>
      <c r="C1510" s="30">
        <v>0.50370370370370376</v>
      </c>
      <c r="D1510" s="28">
        <v>0.5161290322580645</v>
      </c>
      <c r="E1510" s="28">
        <v>0.4210526315789474</v>
      </c>
      <c r="F1510" s="28">
        <v>0.53</v>
      </c>
      <c r="G1510" s="28">
        <v>0.66666666666666674</v>
      </c>
      <c r="H1510" s="28">
        <v>0.2</v>
      </c>
      <c r="I1510" s="29">
        <v>0.4</v>
      </c>
    </row>
    <row r="1511" spans="1:9">
      <c r="A1511" s="126"/>
      <c r="B1511" s="9" t="s">
        <v>384</v>
      </c>
      <c r="C1511" s="30">
        <v>2.4691358024691357E-2</v>
      </c>
      <c r="D1511" s="28">
        <v>2.8862478777589136E-2</v>
      </c>
      <c r="E1511" s="28">
        <v>2.1052631578947368E-2</v>
      </c>
      <c r="F1511" s="28">
        <v>0.01</v>
      </c>
      <c r="G1511" s="28">
        <v>0</v>
      </c>
      <c r="H1511" s="28">
        <v>0</v>
      </c>
      <c r="I1511" s="29">
        <v>0</v>
      </c>
    </row>
    <row r="1512" spans="1:9">
      <c r="A1512" s="126"/>
      <c r="B1512" s="9" t="s">
        <v>475</v>
      </c>
      <c r="C1512" s="30">
        <v>0.6518518518518519</v>
      </c>
      <c r="D1512" s="28">
        <v>0.66893039049235992</v>
      </c>
      <c r="E1512" s="28">
        <v>0.56842105263157894</v>
      </c>
      <c r="F1512" s="28">
        <v>0.67</v>
      </c>
      <c r="G1512" s="28">
        <v>0.66666666666666674</v>
      </c>
      <c r="H1512" s="28">
        <v>0.2</v>
      </c>
      <c r="I1512" s="29">
        <v>0.53333333333333333</v>
      </c>
    </row>
    <row r="1513" spans="1:9">
      <c r="A1513" s="126"/>
      <c r="B1513" s="9" t="s">
        <v>476</v>
      </c>
      <c r="C1513" s="26">
        <v>1.2345679012345679E-3</v>
      </c>
      <c r="D1513" s="27">
        <v>1.697792869269949E-3</v>
      </c>
      <c r="E1513" s="28">
        <v>0</v>
      </c>
      <c r="F1513" s="28">
        <v>0</v>
      </c>
      <c r="G1513" s="28">
        <v>0</v>
      </c>
      <c r="H1513" s="28">
        <v>0</v>
      </c>
      <c r="I1513" s="29">
        <v>0</v>
      </c>
    </row>
    <row r="1514" spans="1:9">
      <c r="A1514" s="126"/>
      <c r="B1514" s="9" t="s">
        <v>477</v>
      </c>
      <c r="C1514" s="30">
        <v>0.84444444444444444</v>
      </c>
      <c r="D1514" s="28">
        <v>0.8505942275042444</v>
      </c>
      <c r="E1514" s="28">
        <v>0.77894736842105261</v>
      </c>
      <c r="F1514" s="28">
        <v>0.89</v>
      </c>
      <c r="G1514" s="28">
        <v>0.83333333333333326</v>
      </c>
      <c r="H1514" s="28">
        <v>0.6</v>
      </c>
      <c r="I1514" s="29">
        <v>0.8</v>
      </c>
    </row>
    <row r="1515" spans="1:9">
      <c r="A1515" s="126"/>
      <c r="B1515" s="9" t="s">
        <v>478</v>
      </c>
      <c r="C1515" s="26">
        <v>4.9382716049382715E-3</v>
      </c>
      <c r="D1515" s="27">
        <v>6.7911714770797962E-3</v>
      </c>
      <c r="E1515" s="28">
        <v>0</v>
      </c>
      <c r="F1515" s="28">
        <v>0</v>
      </c>
      <c r="G1515" s="28">
        <v>0</v>
      </c>
      <c r="H1515" s="28">
        <v>0</v>
      </c>
      <c r="I1515" s="29">
        <v>0</v>
      </c>
    </row>
    <row r="1516" spans="1:9">
      <c r="A1516" s="126"/>
      <c r="B1516" s="9" t="s">
        <v>479</v>
      </c>
      <c r="C1516" s="30">
        <v>0.9</v>
      </c>
      <c r="D1516" s="28">
        <v>0.90492359932088295</v>
      </c>
      <c r="E1516" s="28">
        <v>0.87368421052631573</v>
      </c>
      <c r="F1516" s="28">
        <v>0.92</v>
      </c>
      <c r="G1516" s="28">
        <v>0.83333333333333326</v>
      </c>
      <c r="H1516" s="28">
        <v>0.6</v>
      </c>
      <c r="I1516" s="29">
        <v>0.8666666666666667</v>
      </c>
    </row>
    <row r="1517" spans="1:9">
      <c r="A1517" s="126"/>
      <c r="B1517" s="9" t="s">
        <v>480</v>
      </c>
      <c r="C1517" s="30">
        <v>1.3580246913580247E-2</v>
      </c>
      <c r="D1517" s="28">
        <v>1.3582342954159592E-2</v>
      </c>
      <c r="E1517" s="28">
        <v>1.0526315789473684E-2</v>
      </c>
      <c r="F1517" s="28">
        <v>0.01</v>
      </c>
      <c r="G1517" s="28">
        <v>0</v>
      </c>
      <c r="H1517" s="28">
        <v>0.2</v>
      </c>
      <c r="I1517" s="29">
        <v>0</v>
      </c>
    </row>
    <row r="1518" spans="1:9">
      <c r="A1518" s="126"/>
      <c r="B1518" s="9" t="s">
        <v>481</v>
      </c>
      <c r="C1518" s="30">
        <v>0.92098765432098761</v>
      </c>
      <c r="D1518" s="28">
        <v>0.92359932088285235</v>
      </c>
      <c r="E1518" s="28">
        <v>0.90526315789473688</v>
      </c>
      <c r="F1518" s="28">
        <v>0.93</v>
      </c>
      <c r="G1518" s="28">
        <v>0.83333333333333326</v>
      </c>
      <c r="H1518" s="28">
        <v>0.8</v>
      </c>
      <c r="I1518" s="29">
        <v>0.93333333333333324</v>
      </c>
    </row>
    <row r="1519" spans="1:9">
      <c r="A1519" s="126"/>
      <c r="B1519" s="9" t="s">
        <v>482</v>
      </c>
      <c r="C1519" s="30">
        <v>5.4320987654320987E-2</v>
      </c>
      <c r="D1519" s="28">
        <v>4.7538200339558571E-2</v>
      </c>
      <c r="E1519" s="28">
        <v>7.3684210526315783E-2</v>
      </c>
      <c r="F1519" s="28">
        <v>0.06</v>
      </c>
      <c r="G1519" s="28">
        <v>0.16666666666666669</v>
      </c>
      <c r="H1519" s="28">
        <v>0.2</v>
      </c>
      <c r="I1519" s="29">
        <v>6.6666666666666666E-2</v>
      </c>
    </row>
    <row r="1520" spans="1:9">
      <c r="A1520" s="1" t="s">
        <v>8</v>
      </c>
      <c r="B1520" s="9" t="s">
        <v>483</v>
      </c>
      <c r="C1520" s="44">
        <v>8.8962025316455549</v>
      </c>
      <c r="D1520" s="45">
        <v>8.9545454545454497</v>
      </c>
      <c r="E1520" s="45">
        <v>8.6129032258064537</v>
      </c>
      <c r="F1520" s="45">
        <v>8.9696969696969653</v>
      </c>
      <c r="G1520" s="45">
        <v>8.8333333333333321</v>
      </c>
      <c r="H1520" s="45">
        <v>7.2</v>
      </c>
      <c r="I1520" s="46">
        <v>8.5333333333333314</v>
      </c>
    </row>
    <row r="1521" spans="1:9">
      <c r="A1521" s="126" t="s">
        <v>8</v>
      </c>
      <c r="B1521" s="9" t="s">
        <v>9</v>
      </c>
      <c r="C1521" s="31">
        <f>SUBTOTAL(103,Source!D:D)-1</f>
        <v>80</v>
      </c>
      <c r="D1521" s="32">
        <v>589</v>
      </c>
      <c r="E1521" s="32">
        <v>95</v>
      </c>
      <c r="F1521" s="32">
        <v>100</v>
      </c>
      <c r="G1521" s="32">
        <v>6</v>
      </c>
      <c r="H1521" s="32">
        <v>5</v>
      </c>
      <c r="I1521" s="33">
        <v>15</v>
      </c>
    </row>
    <row r="1522" spans="1:9" ht="13.5" thickBot="1">
      <c r="A1522" s="127"/>
      <c r="B1522" s="10" t="s">
        <v>10</v>
      </c>
      <c r="C1522" s="34">
        <f>SUBTOTAL(103,Source!D:D)-1</f>
        <v>80</v>
      </c>
      <c r="D1522" s="35">
        <v>589</v>
      </c>
      <c r="E1522" s="35">
        <v>95</v>
      </c>
      <c r="F1522" s="35">
        <v>100</v>
      </c>
      <c r="G1522" s="35">
        <v>6</v>
      </c>
      <c r="H1522" s="35">
        <v>5</v>
      </c>
      <c r="I1522" s="36">
        <v>15</v>
      </c>
    </row>
    <row r="1523" spans="1:9" ht="13.5" thickTop="1"/>
    <row r="1525" spans="1:9" ht="13.5" thickBot="1">
      <c r="A1525" s="53" t="s">
        <v>489</v>
      </c>
    </row>
    <row r="1526" spans="1:9" ht="13.5" thickTop="1">
      <c r="A1526" s="119"/>
      <c r="B1526" s="120"/>
      <c r="C1526" s="19" t="s">
        <v>3</v>
      </c>
      <c r="D1526" s="128" t="s">
        <v>251</v>
      </c>
      <c r="E1526" s="128"/>
      <c r="F1526" s="128"/>
      <c r="G1526" s="128"/>
      <c r="H1526" s="128"/>
      <c r="I1526" s="129"/>
    </row>
    <row r="1527" spans="1:9" ht="24">
      <c r="A1527" s="121"/>
      <c r="B1527" s="122"/>
      <c r="C1527" s="37" t="s">
        <v>4</v>
      </c>
      <c r="D1527" s="38" t="s">
        <v>100</v>
      </c>
      <c r="E1527" s="38" t="s">
        <v>101</v>
      </c>
      <c r="F1527" s="38" t="s">
        <v>102</v>
      </c>
      <c r="G1527" s="38" t="s">
        <v>103</v>
      </c>
      <c r="H1527" s="38" t="s">
        <v>104</v>
      </c>
      <c r="I1527" s="39" t="s">
        <v>88</v>
      </c>
    </row>
    <row r="1528" spans="1:9" ht="13.5" thickBot="1">
      <c r="A1528" s="123"/>
      <c r="B1528" s="124"/>
      <c r="C1528" s="20" t="s">
        <v>12</v>
      </c>
      <c r="D1528" s="21" t="s">
        <v>12</v>
      </c>
      <c r="E1528" s="21" t="s">
        <v>289</v>
      </c>
      <c r="F1528" s="21" t="s">
        <v>290</v>
      </c>
      <c r="G1528" s="21" t="s">
        <v>291</v>
      </c>
      <c r="H1528" s="21" t="s">
        <v>292</v>
      </c>
      <c r="I1528" s="22" t="s">
        <v>293</v>
      </c>
    </row>
    <row r="1529" spans="1:9" ht="13.5" thickTop="1">
      <c r="A1529" s="125" t="s">
        <v>489</v>
      </c>
      <c r="B1529" s="55" t="s">
        <v>473</v>
      </c>
      <c r="C1529" s="23">
        <v>0</v>
      </c>
      <c r="D1529" s="24">
        <v>0</v>
      </c>
      <c r="E1529" s="24">
        <v>0</v>
      </c>
      <c r="F1529" s="24">
        <v>0</v>
      </c>
      <c r="G1529" s="24">
        <v>0</v>
      </c>
      <c r="H1529" s="24">
        <v>0</v>
      </c>
      <c r="I1529" s="25">
        <v>0</v>
      </c>
    </row>
    <row r="1530" spans="1:9">
      <c r="A1530" s="126"/>
      <c r="B1530" s="9" t="s">
        <v>225</v>
      </c>
      <c r="C1530" s="30">
        <v>0</v>
      </c>
      <c r="D1530" s="28">
        <v>0</v>
      </c>
      <c r="E1530" s="28">
        <v>0</v>
      </c>
      <c r="F1530" s="28">
        <v>0</v>
      </c>
      <c r="G1530" s="28">
        <v>0</v>
      </c>
      <c r="H1530" s="28">
        <v>0</v>
      </c>
      <c r="I1530" s="29">
        <v>0</v>
      </c>
    </row>
    <row r="1531" spans="1:9">
      <c r="A1531" s="126"/>
      <c r="B1531" s="9" t="s">
        <v>226</v>
      </c>
      <c r="C1531" s="26">
        <v>1.2345679012345679E-3</v>
      </c>
      <c r="D1531" s="27">
        <v>1.697792869269949E-3</v>
      </c>
      <c r="E1531" s="28">
        <v>0</v>
      </c>
      <c r="F1531" s="28">
        <v>0</v>
      </c>
      <c r="G1531" s="28">
        <v>0</v>
      </c>
      <c r="H1531" s="28">
        <v>0</v>
      </c>
      <c r="I1531" s="29">
        <v>0</v>
      </c>
    </row>
    <row r="1532" spans="1:9">
      <c r="A1532" s="126"/>
      <c r="B1532" s="9" t="s">
        <v>227</v>
      </c>
      <c r="C1532" s="26">
        <v>2.4691358024691358E-3</v>
      </c>
      <c r="D1532" s="27">
        <v>1.697792869269949E-3</v>
      </c>
      <c r="E1532" s="28">
        <v>0</v>
      </c>
      <c r="F1532" s="28">
        <v>0</v>
      </c>
      <c r="G1532" s="28">
        <v>0</v>
      </c>
      <c r="H1532" s="28">
        <v>0.2</v>
      </c>
      <c r="I1532" s="29">
        <v>0</v>
      </c>
    </row>
    <row r="1533" spans="1:9">
      <c r="A1533" s="126"/>
      <c r="B1533" s="9" t="s">
        <v>228</v>
      </c>
      <c r="C1533" s="30">
        <v>2.0987654320987655E-2</v>
      </c>
      <c r="D1533" s="28">
        <v>2.037351443123939E-2</v>
      </c>
      <c r="E1533" s="28">
        <v>3.1578947368421054E-2</v>
      </c>
      <c r="F1533" s="28">
        <v>0.02</v>
      </c>
      <c r="G1533" s="28">
        <v>0</v>
      </c>
      <c r="H1533" s="28">
        <v>0</v>
      </c>
      <c r="I1533" s="29">
        <v>0</v>
      </c>
    </row>
    <row r="1534" spans="1:9">
      <c r="A1534" s="126"/>
      <c r="B1534" s="9" t="s">
        <v>323</v>
      </c>
      <c r="C1534" s="26">
        <v>7.4074074074074068E-3</v>
      </c>
      <c r="D1534" s="27">
        <v>8.4889643463497456E-3</v>
      </c>
      <c r="E1534" s="28">
        <v>1.0526315789473684E-2</v>
      </c>
      <c r="F1534" s="28">
        <v>0</v>
      </c>
      <c r="G1534" s="28">
        <v>0</v>
      </c>
      <c r="H1534" s="28">
        <v>0</v>
      </c>
      <c r="I1534" s="29">
        <v>0</v>
      </c>
    </row>
    <row r="1535" spans="1:9">
      <c r="A1535" s="126"/>
      <c r="B1535" s="9" t="s">
        <v>324</v>
      </c>
      <c r="C1535" s="30">
        <v>3.2098765432098768E-2</v>
      </c>
      <c r="D1535" s="28">
        <v>2.8862478777589136E-2</v>
      </c>
      <c r="E1535" s="28">
        <v>5.2631578947368425E-2</v>
      </c>
      <c r="F1535" s="28">
        <v>0.03</v>
      </c>
      <c r="G1535" s="28">
        <v>0</v>
      </c>
      <c r="H1535" s="28">
        <v>0.2</v>
      </c>
      <c r="I1535" s="29">
        <v>0</v>
      </c>
    </row>
    <row r="1536" spans="1:9">
      <c r="A1536" s="126"/>
      <c r="B1536" s="9" t="s">
        <v>325</v>
      </c>
      <c r="C1536" s="30">
        <v>0.13950617283950617</v>
      </c>
      <c r="D1536" s="28">
        <v>0.12393887945670627</v>
      </c>
      <c r="E1536" s="28">
        <v>0.2105263157894737</v>
      </c>
      <c r="F1536" s="28">
        <v>0.14000000000000001</v>
      </c>
      <c r="G1536" s="28">
        <v>0.33333333333333337</v>
      </c>
      <c r="H1536" s="28">
        <v>0.2</v>
      </c>
      <c r="I1536" s="29">
        <v>0.2</v>
      </c>
    </row>
    <row r="1537" spans="1:9">
      <c r="A1537" s="126"/>
      <c r="B1537" s="9" t="s">
        <v>326</v>
      </c>
      <c r="C1537" s="30">
        <v>0.15679012345679014</v>
      </c>
      <c r="D1537" s="28">
        <v>0.15959252971137522</v>
      </c>
      <c r="E1537" s="28">
        <v>0.16842105263157894</v>
      </c>
      <c r="F1537" s="28">
        <v>0.13</v>
      </c>
      <c r="G1537" s="28">
        <v>0</v>
      </c>
      <c r="H1537" s="28">
        <v>0</v>
      </c>
      <c r="I1537" s="29">
        <v>0.26666666666666666</v>
      </c>
    </row>
    <row r="1538" spans="1:9">
      <c r="A1538" s="126"/>
      <c r="B1538" s="9" t="s">
        <v>474</v>
      </c>
      <c r="C1538" s="30">
        <v>0.6074074074074074</v>
      </c>
      <c r="D1538" s="28">
        <v>0.62478777589134127</v>
      </c>
      <c r="E1538" s="28">
        <v>0.49473684210526314</v>
      </c>
      <c r="F1538" s="28">
        <v>0.63</v>
      </c>
      <c r="G1538" s="28">
        <v>0.66666666666666674</v>
      </c>
      <c r="H1538" s="28">
        <v>0.4</v>
      </c>
      <c r="I1538" s="29">
        <v>0.53333333333333333</v>
      </c>
    </row>
    <row r="1539" spans="1:9">
      <c r="A1539" s="126"/>
      <c r="B1539" s="9" t="s">
        <v>384</v>
      </c>
      <c r="C1539" s="30">
        <v>3.2098765432098768E-2</v>
      </c>
      <c r="D1539" s="28">
        <v>3.0560271646859084E-2</v>
      </c>
      <c r="E1539" s="28">
        <v>3.1578947368421054E-2</v>
      </c>
      <c r="F1539" s="28">
        <v>0.05</v>
      </c>
      <c r="G1539" s="28">
        <v>0</v>
      </c>
      <c r="H1539" s="28">
        <v>0</v>
      </c>
      <c r="I1539" s="29">
        <v>0</v>
      </c>
    </row>
    <row r="1540" spans="1:9">
      <c r="A1540" s="126"/>
      <c r="B1540" s="9" t="s">
        <v>475</v>
      </c>
      <c r="C1540" s="30">
        <v>0.76419753086419751</v>
      </c>
      <c r="D1540" s="28">
        <v>0.78438030560271643</v>
      </c>
      <c r="E1540" s="28">
        <v>0.66315789473684206</v>
      </c>
      <c r="F1540" s="28">
        <v>0.76</v>
      </c>
      <c r="G1540" s="28">
        <v>0.66666666666666674</v>
      </c>
      <c r="H1540" s="28">
        <v>0.4</v>
      </c>
      <c r="I1540" s="29">
        <v>0.8</v>
      </c>
    </row>
    <row r="1541" spans="1:9">
      <c r="A1541" s="126"/>
      <c r="B1541" s="9" t="s">
        <v>476</v>
      </c>
      <c r="C1541" s="30">
        <v>0</v>
      </c>
      <c r="D1541" s="28">
        <v>0</v>
      </c>
      <c r="E1541" s="28">
        <v>0</v>
      </c>
      <c r="F1541" s="28">
        <v>0</v>
      </c>
      <c r="G1541" s="28">
        <v>0</v>
      </c>
      <c r="H1541" s="28">
        <v>0</v>
      </c>
      <c r="I1541" s="29">
        <v>0</v>
      </c>
    </row>
    <row r="1542" spans="1:9">
      <c r="A1542" s="126"/>
      <c r="B1542" s="9" t="s">
        <v>477</v>
      </c>
      <c r="C1542" s="30">
        <v>0.90370370370370368</v>
      </c>
      <c r="D1542" s="28">
        <v>0.90831918505942266</v>
      </c>
      <c r="E1542" s="28">
        <v>0.87368421052631573</v>
      </c>
      <c r="F1542" s="28">
        <v>0.9</v>
      </c>
      <c r="G1542" s="28">
        <v>1</v>
      </c>
      <c r="H1542" s="28">
        <v>0.6</v>
      </c>
      <c r="I1542" s="29">
        <v>1</v>
      </c>
    </row>
    <row r="1543" spans="1:9">
      <c r="A1543" s="126"/>
      <c r="B1543" s="9" t="s">
        <v>478</v>
      </c>
      <c r="C1543" s="26">
        <v>1.2345679012345679E-3</v>
      </c>
      <c r="D1543" s="27">
        <v>1.697792869269949E-3</v>
      </c>
      <c r="E1543" s="28">
        <v>0</v>
      </c>
      <c r="F1543" s="28">
        <v>0</v>
      </c>
      <c r="G1543" s="28">
        <v>0</v>
      </c>
      <c r="H1543" s="28">
        <v>0</v>
      </c>
      <c r="I1543" s="29">
        <v>0</v>
      </c>
    </row>
    <row r="1544" spans="1:9">
      <c r="A1544" s="126"/>
      <c r="B1544" s="9" t="s">
        <v>479</v>
      </c>
      <c r="C1544" s="30">
        <v>0.93580246913580256</v>
      </c>
      <c r="D1544" s="28">
        <v>0.93718166383701185</v>
      </c>
      <c r="E1544" s="28">
        <v>0.9263157894736842</v>
      </c>
      <c r="F1544" s="28">
        <v>0.93</v>
      </c>
      <c r="G1544" s="28">
        <v>1</v>
      </c>
      <c r="H1544" s="28">
        <v>0.8</v>
      </c>
      <c r="I1544" s="29">
        <v>1</v>
      </c>
    </row>
    <row r="1545" spans="1:9">
      <c r="A1545" s="126"/>
      <c r="B1545" s="9" t="s">
        <v>480</v>
      </c>
      <c r="C1545" s="26">
        <v>3.7037037037037034E-3</v>
      </c>
      <c r="D1545" s="27">
        <v>3.3955857385398981E-3</v>
      </c>
      <c r="E1545" s="28">
        <v>0</v>
      </c>
      <c r="F1545" s="28">
        <v>0</v>
      </c>
      <c r="G1545" s="28">
        <v>0</v>
      </c>
      <c r="H1545" s="28">
        <v>0.2</v>
      </c>
      <c r="I1545" s="29">
        <v>0</v>
      </c>
    </row>
    <row r="1546" spans="1:9">
      <c r="A1546" s="126"/>
      <c r="B1546" s="9" t="s">
        <v>481</v>
      </c>
      <c r="C1546" s="30">
        <v>0.94320987654320987</v>
      </c>
      <c r="D1546" s="28">
        <v>0.94567062818336167</v>
      </c>
      <c r="E1546" s="28">
        <v>0.93684210526315792</v>
      </c>
      <c r="F1546" s="28">
        <v>0.93</v>
      </c>
      <c r="G1546" s="28">
        <v>1</v>
      </c>
      <c r="H1546" s="28">
        <v>0.8</v>
      </c>
      <c r="I1546" s="29">
        <v>1</v>
      </c>
    </row>
    <row r="1547" spans="1:9">
      <c r="A1547" s="126"/>
      <c r="B1547" s="9" t="s">
        <v>482</v>
      </c>
      <c r="C1547" s="30">
        <v>2.4691358024691357E-2</v>
      </c>
      <c r="D1547" s="28">
        <v>2.3769100169779286E-2</v>
      </c>
      <c r="E1547" s="28">
        <v>3.1578947368421054E-2</v>
      </c>
      <c r="F1547" s="28">
        <v>0.02</v>
      </c>
      <c r="G1547" s="28">
        <v>0</v>
      </c>
      <c r="H1547" s="28">
        <v>0.2</v>
      </c>
      <c r="I1547" s="29">
        <v>0</v>
      </c>
    </row>
    <row r="1548" spans="1:9">
      <c r="A1548" s="1" t="s">
        <v>8</v>
      </c>
      <c r="B1548" s="9" t="s">
        <v>483</v>
      </c>
      <c r="C1548" s="44">
        <v>9.2869897959183714</v>
      </c>
      <c r="D1548" s="45">
        <v>9.3274956217162917</v>
      </c>
      <c r="E1548" s="45">
        <v>9.0217391304347867</v>
      </c>
      <c r="F1548" s="45">
        <v>9.3684210526315805</v>
      </c>
      <c r="G1548" s="45">
        <v>9.3333333333333321</v>
      </c>
      <c r="H1548" s="45">
        <v>7.8</v>
      </c>
      <c r="I1548" s="46">
        <v>9.3333333333333321</v>
      </c>
    </row>
    <row r="1549" spans="1:9">
      <c r="A1549" s="126" t="s">
        <v>8</v>
      </c>
      <c r="B1549" s="9" t="s">
        <v>9</v>
      </c>
      <c r="C1549" s="31">
        <f>SUBTOTAL(103,Source!D:D)-1</f>
        <v>80</v>
      </c>
      <c r="D1549" s="32">
        <v>589</v>
      </c>
      <c r="E1549" s="32">
        <v>95</v>
      </c>
      <c r="F1549" s="32">
        <v>100</v>
      </c>
      <c r="G1549" s="32">
        <v>6</v>
      </c>
      <c r="H1549" s="32">
        <v>5</v>
      </c>
      <c r="I1549" s="33">
        <v>15</v>
      </c>
    </row>
    <row r="1550" spans="1:9" ht="13.5" thickBot="1">
      <c r="A1550" s="127"/>
      <c r="B1550" s="10" t="s">
        <v>10</v>
      </c>
      <c r="C1550" s="34">
        <f>SUBTOTAL(103,Source!D:D)-1</f>
        <v>80</v>
      </c>
      <c r="D1550" s="35">
        <v>589</v>
      </c>
      <c r="E1550" s="35">
        <v>95</v>
      </c>
      <c r="F1550" s="35">
        <v>100</v>
      </c>
      <c r="G1550" s="35">
        <v>6</v>
      </c>
      <c r="H1550" s="35">
        <v>5</v>
      </c>
      <c r="I1550" s="36">
        <v>15</v>
      </c>
    </row>
    <row r="1551" spans="1:9" ht="13.5" thickTop="1"/>
    <row r="1553" spans="1:9" ht="13.5" thickBot="1">
      <c r="A1553" s="53" t="s">
        <v>490</v>
      </c>
    </row>
    <row r="1554" spans="1:9" ht="13.5" thickTop="1">
      <c r="A1554" s="119"/>
      <c r="B1554" s="120"/>
      <c r="C1554" s="19" t="s">
        <v>3</v>
      </c>
      <c r="D1554" s="128" t="s">
        <v>251</v>
      </c>
      <c r="E1554" s="128"/>
      <c r="F1554" s="128"/>
      <c r="G1554" s="128"/>
      <c r="H1554" s="128"/>
      <c r="I1554" s="129"/>
    </row>
    <row r="1555" spans="1:9" ht="24">
      <c r="A1555" s="121"/>
      <c r="B1555" s="122"/>
      <c r="C1555" s="37" t="s">
        <v>4</v>
      </c>
      <c r="D1555" s="38" t="s">
        <v>100</v>
      </c>
      <c r="E1555" s="38" t="s">
        <v>101</v>
      </c>
      <c r="F1555" s="38" t="s">
        <v>102</v>
      </c>
      <c r="G1555" s="38" t="s">
        <v>103</v>
      </c>
      <c r="H1555" s="38" t="s">
        <v>104</v>
      </c>
      <c r="I1555" s="39" t="s">
        <v>88</v>
      </c>
    </row>
    <row r="1556" spans="1:9" ht="13.5" thickBot="1">
      <c r="A1556" s="123"/>
      <c r="B1556" s="124"/>
      <c r="C1556" s="20" t="s">
        <v>12</v>
      </c>
      <c r="D1556" s="21" t="s">
        <v>12</v>
      </c>
      <c r="E1556" s="21" t="s">
        <v>289</v>
      </c>
      <c r="F1556" s="21" t="s">
        <v>290</v>
      </c>
      <c r="G1556" s="21" t="s">
        <v>291</v>
      </c>
      <c r="H1556" s="21" t="s">
        <v>292</v>
      </c>
      <c r="I1556" s="22" t="s">
        <v>293</v>
      </c>
    </row>
    <row r="1557" spans="1:9" ht="13.5" thickTop="1">
      <c r="A1557" s="125" t="s">
        <v>490</v>
      </c>
      <c r="B1557" s="55" t="s">
        <v>473</v>
      </c>
      <c r="C1557" s="42">
        <v>1.2345679012345679E-3</v>
      </c>
      <c r="D1557" s="43">
        <v>1.697792869269949E-3</v>
      </c>
      <c r="E1557" s="24">
        <v>0</v>
      </c>
      <c r="F1557" s="24">
        <v>0</v>
      </c>
      <c r="G1557" s="24">
        <v>0</v>
      </c>
      <c r="H1557" s="24">
        <v>0</v>
      </c>
      <c r="I1557" s="25">
        <v>0</v>
      </c>
    </row>
    <row r="1558" spans="1:9">
      <c r="A1558" s="126"/>
      <c r="B1558" s="9" t="s">
        <v>225</v>
      </c>
      <c r="C1558" s="30">
        <v>0</v>
      </c>
      <c r="D1558" s="28">
        <v>0</v>
      </c>
      <c r="E1558" s="28">
        <v>0</v>
      </c>
      <c r="F1558" s="28">
        <v>0</v>
      </c>
      <c r="G1558" s="28">
        <v>0</v>
      </c>
      <c r="H1558" s="28">
        <v>0</v>
      </c>
      <c r="I1558" s="29">
        <v>0</v>
      </c>
    </row>
    <row r="1559" spans="1:9">
      <c r="A1559" s="126"/>
      <c r="B1559" s="9" t="s">
        <v>226</v>
      </c>
      <c r="C1559" s="26">
        <v>1.2345679012345679E-3</v>
      </c>
      <c r="D1559" s="27">
        <v>1.697792869269949E-3</v>
      </c>
      <c r="E1559" s="28">
        <v>0</v>
      </c>
      <c r="F1559" s="28">
        <v>0</v>
      </c>
      <c r="G1559" s="28">
        <v>0</v>
      </c>
      <c r="H1559" s="28">
        <v>0</v>
      </c>
      <c r="I1559" s="29">
        <v>0</v>
      </c>
    </row>
    <row r="1560" spans="1:9">
      <c r="A1560" s="126"/>
      <c r="B1560" s="9" t="s">
        <v>227</v>
      </c>
      <c r="C1560" s="26">
        <v>3.7037037037037034E-3</v>
      </c>
      <c r="D1560" s="27">
        <v>3.3955857385398981E-3</v>
      </c>
      <c r="E1560" s="28">
        <v>0</v>
      </c>
      <c r="F1560" s="28">
        <v>0</v>
      </c>
      <c r="G1560" s="28">
        <v>0</v>
      </c>
      <c r="H1560" s="28">
        <v>0.2</v>
      </c>
      <c r="I1560" s="29">
        <v>0</v>
      </c>
    </row>
    <row r="1561" spans="1:9">
      <c r="A1561" s="126"/>
      <c r="B1561" s="9" t="s">
        <v>228</v>
      </c>
      <c r="C1561" s="30">
        <v>2.2222222222222223E-2</v>
      </c>
      <c r="D1561" s="28">
        <v>2.037351443123939E-2</v>
      </c>
      <c r="E1561" s="28">
        <v>2.1052631578947368E-2</v>
      </c>
      <c r="F1561" s="28">
        <v>0.03</v>
      </c>
      <c r="G1561" s="28">
        <v>0</v>
      </c>
      <c r="H1561" s="28">
        <v>0</v>
      </c>
      <c r="I1561" s="29">
        <v>6.6666666666666666E-2</v>
      </c>
    </row>
    <row r="1562" spans="1:9">
      <c r="A1562" s="126"/>
      <c r="B1562" s="9" t="s">
        <v>323</v>
      </c>
      <c r="C1562" s="26">
        <v>7.4074074074074068E-3</v>
      </c>
      <c r="D1562" s="27">
        <v>8.4889643463497456E-3</v>
      </c>
      <c r="E1562" s="28">
        <v>0</v>
      </c>
      <c r="F1562" s="28">
        <v>0.01</v>
      </c>
      <c r="G1562" s="28">
        <v>0</v>
      </c>
      <c r="H1562" s="28">
        <v>0</v>
      </c>
      <c r="I1562" s="29">
        <v>0</v>
      </c>
    </row>
    <row r="1563" spans="1:9">
      <c r="A1563" s="126"/>
      <c r="B1563" s="9" t="s">
        <v>324</v>
      </c>
      <c r="C1563" s="30">
        <v>3.0864197530864196E-2</v>
      </c>
      <c r="D1563" s="28">
        <v>2.8862478777589136E-2</v>
      </c>
      <c r="E1563" s="28">
        <v>5.2631578947368425E-2</v>
      </c>
      <c r="F1563" s="28">
        <v>0.03</v>
      </c>
      <c r="G1563" s="28">
        <v>0</v>
      </c>
      <c r="H1563" s="28">
        <v>0</v>
      </c>
      <c r="I1563" s="29">
        <v>0</v>
      </c>
    </row>
    <row r="1564" spans="1:9">
      <c r="A1564" s="126"/>
      <c r="B1564" s="9" t="s">
        <v>325</v>
      </c>
      <c r="C1564" s="30">
        <v>0.12592592592592594</v>
      </c>
      <c r="D1564" s="28">
        <v>0.12224108658743633</v>
      </c>
      <c r="E1564" s="28">
        <v>0.16842105263157894</v>
      </c>
      <c r="F1564" s="28">
        <v>0.09</v>
      </c>
      <c r="G1564" s="28">
        <v>0.16666666666666669</v>
      </c>
      <c r="H1564" s="28">
        <v>0.2</v>
      </c>
      <c r="I1564" s="29">
        <v>0.2</v>
      </c>
    </row>
    <row r="1565" spans="1:9">
      <c r="A1565" s="126"/>
      <c r="B1565" s="9" t="s">
        <v>326</v>
      </c>
      <c r="C1565" s="30">
        <v>0.13703703703703704</v>
      </c>
      <c r="D1565" s="28">
        <v>0.13582342954159593</v>
      </c>
      <c r="E1565" s="28">
        <v>0.15789473684210525</v>
      </c>
      <c r="F1565" s="28">
        <v>0.12</v>
      </c>
      <c r="G1565" s="28">
        <v>0</v>
      </c>
      <c r="H1565" s="28">
        <v>0.4</v>
      </c>
      <c r="I1565" s="29">
        <v>0.13333333333333333</v>
      </c>
    </row>
    <row r="1566" spans="1:9">
      <c r="A1566" s="126"/>
      <c r="B1566" s="9" t="s">
        <v>474</v>
      </c>
      <c r="C1566" s="30">
        <v>0.63456790123456797</v>
      </c>
      <c r="D1566" s="28">
        <v>0.64006791171477073</v>
      </c>
      <c r="E1566" s="28">
        <v>0.55789473684210522</v>
      </c>
      <c r="F1566" s="28">
        <v>0.69</v>
      </c>
      <c r="G1566" s="28">
        <v>0.83333333333333326</v>
      </c>
      <c r="H1566" s="28">
        <v>0.2</v>
      </c>
      <c r="I1566" s="29">
        <v>0.6</v>
      </c>
    </row>
    <row r="1567" spans="1:9">
      <c r="A1567" s="126"/>
      <c r="B1567" s="9" t="s">
        <v>384</v>
      </c>
      <c r="C1567" s="30">
        <v>3.580246913580247E-2</v>
      </c>
      <c r="D1567" s="28">
        <v>3.7351443123938878E-2</v>
      </c>
      <c r="E1567" s="28">
        <v>4.2105263157894736E-2</v>
      </c>
      <c r="F1567" s="28">
        <v>0.03</v>
      </c>
      <c r="G1567" s="28">
        <v>0</v>
      </c>
      <c r="H1567" s="28">
        <v>0</v>
      </c>
      <c r="I1567" s="29">
        <v>0</v>
      </c>
    </row>
    <row r="1568" spans="1:9">
      <c r="A1568" s="126"/>
      <c r="B1568" s="9" t="s">
        <v>475</v>
      </c>
      <c r="C1568" s="30">
        <v>0.77160493827160492</v>
      </c>
      <c r="D1568" s="28">
        <v>0.77589134125636672</v>
      </c>
      <c r="E1568" s="28">
        <v>0.71578947368421053</v>
      </c>
      <c r="F1568" s="28">
        <v>0.81</v>
      </c>
      <c r="G1568" s="28">
        <v>0.83333333333333326</v>
      </c>
      <c r="H1568" s="28">
        <v>0.6</v>
      </c>
      <c r="I1568" s="29">
        <v>0.73333333333333328</v>
      </c>
    </row>
    <row r="1569" spans="1:9">
      <c r="A1569" s="126"/>
      <c r="B1569" s="9" t="s">
        <v>476</v>
      </c>
      <c r="C1569" s="26">
        <v>1.2345679012345679E-3</v>
      </c>
      <c r="D1569" s="27">
        <v>1.697792869269949E-3</v>
      </c>
      <c r="E1569" s="28">
        <v>0</v>
      </c>
      <c r="F1569" s="28">
        <v>0</v>
      </c>
      <c r="G1569" s="28">
        <v>0</v>
      </c>
      <c r="H1569" s="28">
        <v>0</v>
      </c>
      <c r="I1569" s="29">
        <v>0</v>
      </c>
    </row>
    <row r="1570" spans="1:9">
      <c r="A1570" s="126"/>
      <c r="B1570" s="9" t="s">
        <v>477</v>
      </c>
      <c r="C1570" s="30">
        <v>0.89753086419753092</v>
      </c>
      <c r="D1570" s="28">
        <v>0.89813242784380309</v>
      </c>
      <c r="E1570" s="28">
        <v>0.88421052631578945</v>
      </c>
      <c r="F1570" s="28">
        <v>0.9</v>
      </c>
      <c r="G1570" s="28">
        <v>1</v>
      </c>
      <c r="H1570" s="28">
        <v>0.8</v>
      </c>
      <c r="I1570" s="29">
        <v>0.93333333333333324</v>
      </c>
    </row>
    <row r="1571" spans="1:9">
      <c r="A1571" s="126"/>
      <c r="B1571" s="9" t="s">
        <v>478</v>
      </c>
      <c r="C1571" s="26">
        <v>2.4691358024691358E-3</v>
      </c>
      <c r="D1571" s="27">
        <v>3.3955857385398981E-3</v>
      </c>
      <c r="E1571" s="28">
        <v>0</v>
      </c>
      <c r="F1571" s="28">
        <v>0</v>
      </c>
      <c r="G1571" s="28">
        <v>0</v>
      </c>
      <c r="H1571" s="28">
        <v>0</v>
      </c>
      <c r="I1571" s="29">
        <v>0</v>
      </c>
    </row>
    <row r="1572" spans="1:9">
      <c r="A1572" s="126"/>
      <c r="B1572" s="9" t="s">
        <v>479</v>
      </c>
      <c r="C1572" s="30">
        <v>0.92839506172839503</v>
      </c>
      <c r="D1572" s="28">
        <v>0.92699490662139228</v>
      </c>
      <c r="E1572" s="28">
        <v>0.93684210526315792</v>
      </c>
      <c r="F1572" s="28">
        <v>0.93</v>
      </c>
      <c r="G1572" s="28">
        <v>1</v>
      </c>
      <c r="H1572" s="28">
        <v>0.8</v>
      </c>
      <c r="I1572" s="29">
        <v>0.93333333333333324</v>
      </c>
    </row>
    <row r="1573" spans="1:9">
      <c r="A1573" s="126"/>
      <c r="B1573" s="9" t="s">
        <v>480</v>
      </c>
      <c r="C1573" s="26">
        <v>6.1728395061728392E-3</v>
      </c>
      <c r="D1573" s="27">
        <v>6.7911714770797962E-3</v>
      </c>
      <c r="E1573" s="28">
        <v>0</v>
      </c>
      <c r="F1573" s="28">
        <v>0</v>
      </c>
      <c r="G1573" s="28">
        <v>0</v>
      </c>
      <c r="H1573" s="28">
        <v>0.2</v>
      </c>
      <c r="I1573" s="29">
        <v>0</v>
      </c>
    </row>
    <row r="1574" spans="1:9">
      <c r="A1574" s="126"/>
      <c r="B1574" s="9" t="s">
        <v>481</v>
      </c>
      <c r="C1574" s="30">
        <v>0.93580246913580256</v>
      </c>
      <c r="D1574" s="28">
        <v>0.93548387096774188</v>
      </c>
      <c r="E1574" s="28">
        <v>0.93684210526315792</v>
      </c>
      <c r="F1574" s="28">
        <v>0.94</v>
      </c>
      <c r="G1574" s="28">
        <v>1</v>
      </c>
      <c r="H1574" s="28">
        <v>0.8</v>
      </c>
      <c r="I1574" s="29">
        <v>0.93333333333333324</v>
      </c>
    </row>
    <row r="1575" spans="1:9">
      <c r="A1575" s="126"/>
      <c r="B1575" s="9" t="s">
        <v>482</v>
      </c>
      <c r="C1575" s="30">
        <v>2.8395061728395062E-2</v>
      </c>
      <c r="D1575" s="28">
        <v>2.7164685908319185E-2</v>
      </c>
      <c r="E1575" s="28">
        <v>2.1052631578947368E-2</v>
      </c>
      <c r="F1575" s="28">
        <v>0.03</v>
      </c>
      <c r="G1575" s="28">
        <v>0</v>
      </c>
      <c r="H1575" s="28">
        <v>0.2</v>
      </c>
      <c r="I1575" s="29">
        <v>6.6666666666666666E-2</v>
      </c>
    </row>
    <row r="1576" spans="1:9">
      <c r="A1576" s="1" t="s">
        <v>8</v>
      </c>
      <c r="B1576" s="9" t="s">
        <v>483</v>
      </c>
      <c r="C1576" s="44">
        <v>9.3111395646606869</v>
      </c>
      <c r="D1576" s="45">
        <v>9.3245149911816601</v>
      </c>
      <c r="E1576" s="45">
        <v>9.208791208791208</v>
      </c>
      <c r="F1576" s="45">
        <v>9.402061855670107</v>
      </c>
      <c r="G1576" s="45">
        <v>9.6666666666666661</v>
      </c>
      <c r="H1576" s="45">
        <v>8</v>
      </c>
      <c r="I1576" s="46">
        <v>9.1333333333333329</v>
      </c>
    </row>
    <row r="1577" spans="1:9">
      <c r="A1577" s="126" t="s">
        <v>8</v>
      </c>
      <c r="B1577" s="9" t="s">
        <v>9</v>
      </c>
      <c r="C1577" s="31">
        <f>SUBTOTAL(103,Source!D:D)-1</f>
        <v>80</v>
      </c>
      <c r="D1577" s="32">
        <v>589</v>
      </c>
      <c r="E1577" s="32">
        <v>95</v>
      </c>
      <c r="F1577" s="32">
        <v>100</v>
      </c>
      <c r="G1577" s="32">
        <v>6</v>
      </c>
      <c r="H1577" s="32">
        <v>5</v>
      </c>
      <c r="I1577" s="33">
        <v>15</v>
      </c>
    </row>
    <row r="1578" spans="1:9" ht="13.5" thickBot="1">
      <c r="A1578" s="127"/>
      <c r="B1578" s="10" t="s">
        <v>10</v>
      </c>
      <c r="C1578" s="34">
        <f>SUBTOTAL(103,Source!D:D)-1</f>
        <v>80</v>
      </c>
      <c r="D1578" s="35">
        <v>589</v>
      </c>
      <c r="E1578" s="35">
        <v>95</v>
      </c>
      <c r="F1578" s="35">
        <v>100</v>
      </c>
      <c r="G1578" s="35">
        <v>6</v>
      </c>
      <c r="H1578" s="35">
        <v>5</v>
      </c>
      <c r="I1578" s="36">
        <v>15</v>
      </c>
    </row>
    <row r="1579" spans="1:9" ht="13.5" thickTop="1"/>
    <row r="1581" spans="1:9" ht="13.5" thickBot="1">
      <c r="A1581" s="53" t="s">
        <v>491</v>
      </c>
    </row>
    <row r="1582" spans="1:9" ht="13.5" thickTop="1">
      <c r="A1582" s="119"/>
      <c r="B1582" s="120"/>
      <c r="C1582" s="19" t="s">
        <v>3</v>
      </c>
      <c r="D1582" s="128" t="s">
        <v>251</v>
      </c>
      <c r="E1582" s="128"/>
      <c r="F1582" s="128"/>
      <c r="G1582" s="128"/>
      <c r="H1582" s="128"/>
      <c r="I1582" s="129"/>
    </row>
    <row r="1583" spans="1:9" ht="24">
      <c r="A1583" s="121"/>
      <c r="B1583" s="122"/>
      <c r="C1583" s="37" t="s">
        <v>4</v>
      </c>
      <c r="D1583" s="38" t="s">
        <v>100</v>
      </c>
      <c r="E1583" s="38" t="s">
        <v>101</v>
      </c>
      <c r="F1583" s="38" t="s">
        <v>102</v>
      </c>
      <c r="G1583" s="38" t="s">
        <v>103</v>
      </c>
      <c r="H1583" s="38" t="s">
        <v>104</v>
      </c>
      <c r="I1583" s="39" t="s">
        <v>88</v>
      </c>
    </row>
    <row r="1584" spans="1:9" ht="13.5" thickBot="1">
      <c r="A1584" s="123"/>
      <c r="B1584" s="124"/>
      <c r="C1584" s="20" t="s">
        <v>12</v>
      </c>
      <c r="D1584" s="21" t="s">
        <v>12</v>
      </c>
      <c r="E1584" s="21" t="s">
        <v>289</v>
      </c>
      <c r="F1584" s="21" t="s">
        <v>290</v>
      </c>
      <c r="G1584" s="21" t="s">
        <v>291</v>
      </c>
      <c r="H1584" s="21" t="s">
        <v>292</v>
      </c>
      <c r="I1584" s="22" t="s">
        <v>293</v>
      </c>
    </row>
    <row r="1585" spans="1:9" ht="13.5" thickTop="1">
      <c r="A1585" s="125" t="s">
        <v>491</v>
      </c>
      <c r="B1585" s="55" t="s">
        <v>473</v>
      </c>
      <c r="C1585" s="42">
        <v>7.4074074074074068E-3</v>
      </c>
      <c r="D1585" s="43">
        <v>6.7911714770797962E-3</v>
      </c>
      <c r="E1585" s="24">
        <v>1.0526315789473684E-2</v>
      </c>
      <c r="F1585" s="24">
        <v>0.01</v>
      </c>
      <c r="G1585" s="24">
        <v>0</v>
      </c>
      <c r="H1585" s="24">
        <v>0</v>
      </c>
      <c r="I1585" s="25">
        <v>0</v>
      </c>
    </row>
    <row r="1586" spans="1:9">
      <c r="A1586" s="126"/>
      <c r="B1586" s="9" t="s">
        <v>225</v>
      </c>
      <c r="C1586" s="26">
        <v>1.2345679012345679E-3</v>
      </c>
      <c r="D1586" s="28">
        <v>0</v>
      </c>
      <c r="E1586" s="28">
        <v>0</v>
      </c>
      <c r="F1586" s="28">
        <v>0</v>
      </c>
      <c r="G1586" s="28">
        <v>0</v>
      </c>
      <c r="H1586" s="28">
        <v>0.2</v>
      </c>
      <c r="I1586" s="29">
        <v>0</v>
      </c>
    </row>
    <row r="1587" spans="1:9">
      <c r="A1587" s="126"/>
      <c r="B1587" s="9" t="s">
        <v>226</v>
      </c>
      <c r="C1587" s="26">
        <v>4.9382716049382715E-3</v>
      </c>
      <c r="D1587" s="27">
        <v>6.7911714770797962E-3</v>
      </c>
      <c r="E1587" s="28">
        <v>0</v>
      </c>
      <c r="F1587" s="28">
        <v>0</v>
      </c>
      <c r="G1587" s="28">
        <v>0</v>
      </c>
      <c r="H1587" s="28">
        <v>0</v>
      </c>
      <c r="I1587" s="29">
        <v>0</v>
      </c>
    </row>
    <row r="1588" spans="1:9">
      <c r="A1588" s="126"/>
      <c r="B1588" s="9" t="s">
        <v>227</v>
      </c>
      <c r="C1588" s="26">
        <v>1.2345679012345679E-3</v>
      </c>
      <c r="D1588" s="27">
        <v>1.697792869269949E-3</v>
      </c>
      <c r="E1588" s="28">
        <v>0</v>
      </c>
      <c r="F1588" s="28">
        <v>0</v>
      </c>
      <c r="G1588" s="28">
        <v>0</v>
      </c>
      <c r="H1588" s="28">
        <v>0</v>
      </c>
      <c r="I1588" s="29">
        <v>0</v>
      </c>
    </row>
    <row r="1589" spans="1:9">
      <c r="A1589" s="126"/>
      <c r="B1589" s="9" t="s">
        <v>228</v>
      </c>
      <c r="C1589" s="30">
        <v>4.0740740740740744E-2</v>
      </c>
      <c r="D1589" s="28">
        <v>4.2444821731748725E-2</v>
      </c>
      <c r="E1589" s="28">
        <v>3.1578947368421054E-2</v>
      </c>
      <c r="F1589" s="28">
        <v>0.02</v>
      </c>
      <c r="G1589" s="28">
        <v>0</v>
      </c>
      <c r="H1589" s="28">
        <v>0.2</v>
      </c>
      <c r="I1589" s="29">
        <v>0.13333333333333333</v>
      </c>
    </row>
    <row r="1590" spans="1:9">
      <c r="A1590" s="126"/>
      <c r="B1590" s="9" t="s">
        <v>323</v>
      </c>
      <c r="C1590" s="30">
        <v>1.1111111111111112E-2</v>
      </c>
      <c r="D1590" s="28">
        <v>1.1884550084889643E-2</v>
      </c>
      <c r="E1590" s="28">
        <v>0</v>
      </c>
      <c r="F1590" s="28">
        <v>0.01</v>
      </c>
      <c r="G1590" s="28">
        <v>0</v>
      </c>
      <c r="H1590" s="28">
        <v>0</v>
      </c>
      <c r="I1590" s="29">
        <v>6.6666666666666666E-2</v>
      </c>
    </row>
    <row r="1591" spans="1:9">
      <c r="A1591" s="126"/>
      <c r="B1591" s="9" t="s">
        <v>324</v>
      </c>
      <c r="C1591" s="30">
        <v>4.1975308641975309E-2</v>
      </c>
      <c r="D1591" s="28">
        <v>4.074702886247878E-2</v>
      </c>
      <c r="E1591" s="28">
        <v>6.3157894736842107E-2</v>
      </c>
      <c r="F1591" s="28">
        <v>0.04</v>
      </c>
      <c r="G1591" s="28">
        <v>0</v>
      </c>
      <c r="H1591" s="28">
        <v>0</v>
      </c>
      <c r="I1591" s="29">
        <v>0</v>
      </c>
    </row>
    <row r="1592" spans="1:9">
      <c r="A1592" s="126"/>
      <c r="B1592" s="9" t="s">
        <v>325</v>
      </c>
      <c r="C1592" s="30">
        <v>0.13703703703703704</v>
      </c>
      <c r="D1592" s="28">
        <v>0.13242784380305603</v>
      </c>
      <c r="E1592" s="28">
        <v>0.17894736842105263</v>
      </c>
      <c r="F1592" s="28">
        <v>0.09</v>
      </c>
      <c r="G1592" s="28">
        <v>0.16666666666666669</v>
      </c>
      <c r="H1592" s="28">
        <v>0.2</v>
      </c>
      <c r="I1592" s="29">
        <v>0.33333333333333337</v>
      </c>
    </row>
    <row r="1593" spans="1:9">
      <c r="A1593" s="126"/>
      <c r="B1593" s="9" t="s">
        <v>326</v>
      </c>
      <c r="C1593" s="30">
        <v>0.1037037037037037</v>
      </c>
      <c r="D1593" s="28">
        <v>0.10696095076400679</v>
      </c>
      <c r="E1593" s="28">
        <v>0.10526315789473685</v>
      </c>
      <c r="F1593" s="28">
        <v>0.1</v>
      </c>
      <c r="G1593" s="28">
        <v>0</v>
      </c>
      <c r="H1593" s="28">
        <v>0</v>
      </c>
      <c r="I1593" s="29">
        <v>6.6666666666666666E-2</v>
      </c>
    </row>
    <row r="1594" spans="1:9">
      <c r="A1594" s="126"/>
      <c r="B1594" s="9" t="s">
        <v>474</v>
      </c>
      <c r="C1594" s="30">
        <v>0.47037037037037038</v>
      </c>
      <c r="D1594" s="28">
        <v>0.47707979626485569</v>
      </c>
      <c r="E1594" s="28">
        <v>0.4210526315789474</v>
      </c>
      <c r="F1594" s="28">
        <v>0.51</v>
      </c>
      <c r="G1594" s="28">
        <v>0.66666666666666674</v>
      </c>
      <c r="H1594" s="28">
        <v>0.2</v>
      </c>
      <c r="I1594" s="29">
        <v>0.26666666666666666</v>
      </c>
    </row>
    <row r="1595" spans="1:9">
      <c r="A1595" s="126"/>
      <c r="B1595" s="9" t="s">
        <v>384</v>
      </c>
      <c r="C1595" s="30">
        <v>0.18024691358024689</v>
      </c>
      <c r="D1595" s="28">
        <v>0.1731748726655348</v>
      </c>
      <c r="E1595" s="28">
        <v>0.18947368421052629</v>
      </c>
      <c r="F1595" s="28">
        <v>0.22</v>
      </c>
      <c r="G1595" s="28">
        <v>0.16666666666666669</v>
      </c>
      <c r="H1595" s="28">
        <v>0.2</v>
      </c>
      <c r="I1595" s="29">
        <v>0.13333333333333333</v>
      </c>
    </row>
    <row r="1596" spans="1:9">
      <c r="A1596" s="126"/>
      <c r="B1596" s="9" t="s">
        <v>475</v>
      </c>
      <c r="C1596" s="30">
        <v>0.57407407407407407</v>
      </c>
      <c r="D1596" s="28">
        <v>0.58404074702886244</v>
      </c>
      <c r="E1596" s="28">
        <v>0.52631578947368418</v>
      </c>
      <c r="F1596" s="28">
        <v>0.61</v>
      </c>
      <c r="G1596" s="28">
        <v>0.66666666666666674</v>
      </c>
      <c r="H1596" s="28">
        <v>0.2</v>
      </c>
      <c r="I1596" s="29">
        <v>0.33333333333333337</v>
      </c>
    </row>
    <row r="1597" spans="1:9">
      <c r="A1597" s="126"/>
      <c r="B1597" s="9" t="s">
        <v>476</v>
      </c>
      <c r="C1597" s="26">
        <v>8.6419753086419745E-3</v>
      </c>
      <c r="D1597" s="27">
        <v>6.7911714770797962E-3</v>
      </c>
      <c r="E1597" s="28">
        <v>1.0526315789473684E-2</v>
      </c>
      <c r="F1597" s="28">
        <v>0.01</v>
      </c>
      <c r="G1597" s="28">
        <v>0</v>
      </c>
      <c r="H1597" s="28">
        <v>0.2</v>
      </c>
      <c r="I1597" s="29">
        <v>0</v>
      </c>
    </row>
    <row r="1598" spans="1:9">
      <c r="A1598" s="126"/>
      <c r="B1598" s="9" t="s">
        <v>477</v>
      </c>
      <c r="C1598" s="30">
        <v>0.71111111111111114</v>
      </c>
      <c r="D1598" s="28">
        <v>0.71646859083191861</v>
      </c>
      <c r="E1598" s="28">
        <v>0.70526315789473681</v>
      </c>
      <c r="F1598" s="28">
        <v>0.7</v>
      </c>
      <c r="G1598" s="28">
        <v>0.83333333333333326</v>
      </c>
      <c r="H1598" s="28">
        <v>0.4</v>
      </c>
      <c r="I1598" s="29">
        <v>0.66666666666666674</v>
      </c>
    </row>
    <row r="1599" spans="1:9">
      <c r="A1599" s="126"/>
      <c r="B1599" s="9" t="s">
        <v>478</v>
      </c>
      <c r="C1599" s="30">
        <v>1.3580246913580247E-2</v>
      </c>
      <c r="D1599" s="28">
        <v>1.3582342954159592E-2</v>
      </c>
      <c r="E1599" s="28">
        <v>1.0526315789473684E-2</v>
      </c>
      <c r="F1599" s="28">
        <v>0.01</v>
      </c>
      <c r="G1599" s="28">
        <v>0</v>
      </c>
      <c r="H1599" s="28">
        <v>0.2</v>
      </c>
      <c r="I1599" s="29">
        <v>0</v>
      </c>
    </row>
    <row r="1600" spans="1:9">
      <c r="A1600" s="126"/>
      <c r="B1600" s="9" t="s">
        <v>479</v>
      </c>
      <c r="C1600" s="30">
        <v>0.75308641975308643</v>
      </c>
      <c r="D1600" s="28">
        <v>0.75721561969439732</v>
      </c>
      <c r="E1600" s="28">
        <v>0.76842105263157889</v>
      </c>
      <c r="F1600" s="28">
        <v>0.74</v>
      </c>
      <c r="G1600" s="28">
        <v>0.83333333333333326</v>
      </c>
      <c r="H1600" s="28">
        <v>0.4</v>
      </c>
      <c r="I1600" s="29">
        <v>0.66666666666666674</v>
      </c>
    </row>
    <row r="1601" spans="1:9">
      <c r="A1601" s="126"/>
      <c r="B1601" s="9" t="s">
        <v>480</v>
      </c>
      <c r="C1601" s="30">
        <v>1.4814814814814814E-2</v>
      </c>
      <c r="D1601" s="28">
        <v>1.5280135823429542E-2</v>
      </c>
      <c r="E1601" s="28">
        <v>1.0526315789473684E-2</v>
      </c>
      <c r="F1601" s="28">
        <v>0.01</v>
      </c>
      <c r="G1601" s="28">
        <v>0</v>
      </c>
      <c r="H1601" s="28">
        <v>0.2</v>
      </c>
      <c r="I1601" s="29">
        <v>0</v>
      </c>
    </row>
    <row r="1602" spans="1:9">
      <c r="A1602" s="126"/>
      <c r="B1602" s="9" t="s">
        <v>481</v>
      </c>
      <c r="C1602" s="30">
        <v>0.76419753086419751</v>
      </c>
      <c r="D1602" s="28">
        <v>0.76910016977928697</v>
      </c>
      <c r="E1602" s="28">
        <v>0.76842105263157889</v>
      </c>
      <c r="F1602" s="28">
        <v>0.75</v>
      </c>
      <c r="G1602" s="28">
        <v>0.83333333333333326</v>
      </c>
      <c r="H1602" s="28">
        <v>0.4</v>
      </c>
      <c r="I1602" s="29">
        <v>0.73333333333333328</v>
      </c>
    </row>
    <row r="1603" spans="1:9">
      <c r="A1603" s="126"/>
      <c r="B1603" s="9" t="s">
        <v>482</v>
      </c>
      <c r="C1603" s="30">
        <v>5.5555555555555552E-2</v>
      </c>
      <c r="D1603" s="28">
        <v>5.7724957555178272E-2</v>
      </c>
      <c r="E1603" s="28">
        <v>4.2105263157894736E-2</v>
      </c>
      <c r="F1603" s="28">
        <v>0.03</v>
      </c>
      <c r="G1603" s="28">
        <v>0</v>
      </c>
      <c r="H1603" s="28">
        <v>0.4</v>
      </c>
      <c r="I1603" s="29">
        <v>0.13333333333333333</v>
      </c>
    </row>
    <row r="1604" spans="1:9">
      <c r="A1604" s="1" t="s">
        <v>8</v>
      </c>
      <c r="B1604" s="9" t="s">
        <v>483</v>
      </c>
      <c r="C1604" s="44">
        <v>8.9382530120481931</v>
      </c>
      <c r="D1604" s="45">
        <v>8.9445585215605803</v>
      </c>
      <c r="E1604" s="45">
        <v>8.8831168831168856</v>
      </c>
      <c r="F1604" s="45">
        <v>9.1923076923076898</v>
      </c>
      <c r="G1604" s="45">
        <v>9.6</v>
      </c>
      <c r="H1604" s="45">
        <v>6.25</v>
      </c>
      <c r="I1604" s="46">
        <v>8.0769230769230766</v>
      </c>
    </row>
    <row r="1605" spans="1:9">
      <c r="A1605" s="126" t="s">
        <v>8</v>
      </c>
      <c r="B1605" s="9" t="s">
        <v>9</v>
      </c>
      <c r="C1605" s="31">
        <f>SUBTOTAL(103,Source!D:D)-1</f>
        <v>80</v>
      </c>
      <c r="D1605" s="32">
        <v>589</v>
      </c>
      <c r="E1605" s="32">
        <v>95</v>
      </c>
      <c r="F1605" s="32">
        <v>100</v>
      </c>
      <c r="G1605" s="32">
        <v>6</v>
      </c>
      <c r="H1605" s="32">
        <v>5</v>
      </c>
      <c r="I1605" s="33">
        <v>15</v>
      </c>
    </row>
    <row r="1606" spans="1:9" ht="13.5" thickBot="1">
      <c r="A1606" s="127"/>
      <c r="B1606" s="10" t="s">
        <v>10</v>
      </c>
      <c r="C1606" s="34">
        <f>SUBTOTAL(103,Source!D:D)-1</f>
        <v>80</v>
      </c>
      <c r="D1606" s="35">
        <v>589</v>
      </c>
      <c r="E1606" s="35">
        <v>95</v>
      </c>
      <c r="F1606" s="35">
        <v>100</v>
      </c>
      <c r="G1606" s="35">
        <v>6</v>
      </c>
      <c r="H1606" s="35">
        <v>5</v>
      </c>
      <c r="I1606" s="36">
        <v>15</v>
      </c>
    </row>
    <row r="1607" spans="1:9" ht="13.5" thickTop="1"/>
    <row r="1609" spans="1:9" ht="13.5" thickBot="1">
      <c r="A1609" s="53" t="s">
        <v>492</v>
      </c>
    </row>
    <row r="1610" spans="1:9" ht="13.5" thickTop="1">
      <c r="A1610" s="119"/>
      <c r="B1610" s="120"/>
      <c r="C1610" s="19" t="s">
        <v>3</v>
      </c>
      <c r="D1610" s="128" t="s">
        <v>251</v>
      </c>
      <c r="E1610" s="128"/>
      <c r="F1610" s="128"/>
      <c r="G1610" s="128"/>
      <c r="H1610" s="128"/>
      <c r="I1610" s="129"/>
    </row>
    <row r="1611" spans="1:9" ht="24">
      <c r="A1611" s="121"/>
      <c r="B1611" s="122"/>
      <c r="C1611" s="37" t="s">
        <v>4</v>
      </c>
      <c r="D1611" s="38" t="s">
        <v>100</v>
      </c>
      <c r="E1611" s="38" t="s">
        <v>101</v>
      </c>
      <c r="F1611" s="38" t="s">
        <v>102</v>
      </c>
      <c r="G1611" s="38" t="s">
        <v>103</v>
      </c>
      <c r="H1611" s="38" t="s">
        <v>104</v>
      </c>
      <c r="I1611" s="39" t="s">
        <v>88</v>
      </c>
    </row>
    <row r="1612" spans="1:9" ht="13.5" thickBot="1">
      <c r="A1612" s="123"/>
      <c r="B1612" s="124"/>
      <c r="C1612" s="20" t="s">
        <v>12</v>
      </c>
      <c r="D1612" s="21" t="s">
        <v>12</v>
      </c>
      <c r="E1612" s="21" t="s">
        <v>289</v>
      </c>
      <c r="F1612" s="21" t="s">
        <v>290</v>
      </c>
      <c r="G1612" s="21" t="s">
        <v>291</v>
      </c>
      <c r="H1612" s="21" t="s">
        <v>292</v>
      </c>
      <c r="I1612" s="22" t="s">
        <v>293</v>
      </c>
    </row>
    <row r="1613" spans="1:9" ht="13.5" thickTop="1">
      <c r="A1613" s="125" t="s">
        <v>492</v>
      </c>
      <c r="B1613" s="55" t="s">
        <v>473</v>
      </c>
      <c r="C1613" s="23">
        <v>0</v>
      </c>
      <c r="D1613" s="24">
        <v>0</v>
      </c>
      <c r="E1613" s="24">
        <v>0</v>
      </c>
      <c r="F1613" s="24">
        <v>0</v>
      </c>
      <c r="G1613" s="24">
        <v>0</v>
      </c>
      <c r="H1613" s="24">
        <v>0</v>
      </c>
      <c r="I1613" s="25">
        <v>0</v>
      </c>
    </row>
    <row r="1614" spans="1:9">
      <c r="A1614" s="126"/>
      <c r="B1614" s="9" t="s">
        <v>225</v>
      </c>
      <c r="C1614" s="30">
        <v>0</v>
      </c>
      <c r="D1614" s="28">
        <v>0</v>
      </c>
      <c r="E1614" s="28">
        <v>0</v>
      </c>
      <c r="F1614" s="28">
        <v>0</v>
      </c>
      <c r="G1614" s="28">
        <v>0</v>
      </c>
      <c r="H1614" s="28">
        <v>0</v>
      </c>
      <c r="I1614" s="29">
        <v>0</v>
      </c>
    </row>
    <row r="1615" spans="1:9">
      <c r="A1615" s="126"/>
      <c r="B1615" s="9" t="s">
        <v>226</v>
      </c>
      <c r="C1615" s="30">
        <v>0</v>
      </c>
      <c r="D1615" s="28">
        <v>0</v>
      </c>
      <c r="E1615" s="28">
        <v>0</v>
      </c>
      <c r="F1615" s="28">
        <v>0</v>
      </c>
      <c r="G1615" s="28">
        <v>0</v>
      </c>
      <c r="H1615" s="28">
        <v>0</v>
      </c>
      <c r="I1615" s="29">
        <v>0</v>
      </c>
    </row>
    <row r="1616" spans="1:9">
      <c r="A1616" s="126"/>
      <c r="B1616" s="9" t="s">
        <v>227</v>
      </c>
      <c r="C1616" s="26">
        <v>1.2345679012345679E-3</v>
      </c>
      <c r="D1616" s="27">
        <v>1.697792869269949E-3</v>
      </c>
      <c r="E1616" s="28">
        <v>0</v>
      </c>
      <c r="F1616" s="28">
        <v>0</v>
      </c>
      <c r="G1616" s="28">
        <v>0</v>
      </c>
      <c r="H1616" s="28">
        <v>0</v>
      </c>
      <c r="I1616" s="29">
        <v>0</v>
      </c>
    </row>
    <row r="1617" spans="1:9">
      <c r="A1617" s="126"/>
      <c r="B1617" s="9" t="s">
        <v>228</v>
      </c>
      <c r="C1617" s="30">
        <v>1.9753086419753086E-2</v>
      </c>
      <c r="D1617" s="28">
        <v>1.8675721561969439E-2</v>
      </c>
      <c r="E1617" s="28">
        <v>3.1578947368421054E-2</v>
      </c>
      <c r="F1617" s="28">
        <v>0.02</v>
      </c>
      <c r="G1617" s="28">
        <v>0</v>
      </c>
      <c r="H1617" s="28">
        <v>0</v>
      </c>
      <c r="I1617" s="29">
        <v>0</v>
      </c>
    </row>
    <row r="1618" spans="1:9">
      <c r="A1618" s="126"/>
      <c r="B1618" s="9" t="s">
        <v>323</v>
      </c>
      <c r="C1618" s="26">
        <v>7.4074074074074068E-3</v>
      </c>
      <c r="D1618" s="28">
        <v>1.0186757215619695E-2</v>
      </c>
      <c r="E1618" s="28">
        <v>0</v>
      </c>
      <c r="F1618" s="28">
        <v>0</v>
      </c>
      <c r="G1618" s="28">
        <v>0</v>
      </c>
      <c r="H1618" s="28">
        <v>0</v>
      </c>
      <c r="I1618" s="29">
        <v>0</v>
      </c>
    </row>
    <row r="1619" spans="1:9">
      <c r="A1619" s="126"/>
      <c r="B1619" s="9" t="s">
        <v>324</v>
      </c>
      <c r="C1619" s="30">
        <v>3.0864197530864196E-2</v>
      </c>
      <c r="D1619" s="28">
        <v>2.5466893039049237E-2</v>
      </c>
      <c r="E1619" s="28">
        <v>6.3157894736842107E-2</v>
      </c>
      <c r="F1619" s="28">
        <v>0.03</v>
      </c>
      <c r="G1619" s="28">
        <v>0</v>
      </c>
      <c r="H1619" s="28">
        <v>0.2</v>
      </c>
      <c r="I1619" s="29">
        <v>0</v>
      </c>
    </row>
    <row r="1620" spans="1:9">
      <c r="A1620" s="126"/>
      <c r="B1620" s="9" t="s">
        <v>325</v>
      </c>
      <c r="C1620" s="30">
        <v>0.13333333333333333</v>
      </c>
      <c r="D1620" s="28">
        <v>0.12393887945670627</v>
      </c>
      <c r="E1620" s="28">
        <v>0.15789473684210525</v>
      </c>
      <c r="F1620" s="28">
        <v>0.13</v>
      </c>
      <c r="G1620" s="28">
        <v>0.33333333333333337</v>
      </c>
      <c r="H1620" s="28">
        <v>0.2</v>
      </c>
      <c r="I1620" s="29">
        <v>0.26666666666666666</v>
      </c>
    </row>
    <row r="1621" spans="1:9">
      <c r="A1621" s="126"/>
      <c r="B1621" s="9" t="s">
        <v>326</v>
      </c>
      <c r="C1621" s="30">
        <v>0.12716049382716049</v>
      </c>
      <c r="D1621" s="28">
        <v>0.12393887945670627</v>
      </c>
      <c r="E1621" s="28">
        <v>0.12631578947368421</v>
      </c>
      <c r="F1621" s="28">
        <v>0.13</v>
      </c>
      <c r="G1621" s="28">
        <v>0.16666666666666669</v>
      </c>
      <c r="H1621" s="28">
        <v>0.2</v>
      </c>
      <c r="I1621" s="29">
        <v>0.2</v>
      </c>
    </row>
    <row r="1622" spans="1:9">
      <c r="A1622" s="126"/>
      <c r="B1622" s="9" t="s">
        <v>474</v>
      </c>
      <c r="C1622" s="30">
        <v>0.65802469135802466</v>
      </c>
      <c r="D1622" s="28">
        <v>0.67572156196943978</v>
      </c>
      <c r="E1622" s="28">
        <v>0.58947368421052626</v>
      </c>
      <c r="F1622" s="28">
        <v>0.66</v>
      </c>
      <c r="G1622" s="28">
        <v>0.5</v>
      </c>
      <c r="H1622" s="28">
        <v>0.4</v>
      </c>
      <c r="I1622" s="29">
        <v>0.53333333333333333</v>
      </c>
    </row>
    <row r="1623" spans="1:9">
      <c r="A1623" s="126"/>
      <c r="B1623" s="9" t="s">
        <v>384</v>
      </c>
      <c r="C1623" s="30">
        <v>2.2222222222222223E-2</v>
      </c>
      <c r="D1623" s="28">
        <v>2.037351443123939E-2</v>
      </c>
      <c r="E1623" s="28">
        <v>3.1578947368421054E-2</v>
      </c>
      <c r="F1623" s="28">
        <v>0.03</v>
      </c>
      <c r="G1623" s="28">
        <v>0</v>
      </c>
      <c r="H1623" s="28">
        <v>0</v>
      </c>
      <c r="I1623" s="29">
        <v>0</v>
      </c>
    </row>
    <row r="1624" spans="1:9">
      <c r="A1624" s="126"/>
      <c r="B1624" s="9" t="s">
        <v>475</v>
      </c>
      <c r="C1624" s="30">
        <v>0.78518518518518521</v>
      </c>
      <c r="D1624" s="28">
        <v>0.79966044142614612</v>
      </c>
      <c r="E1624" s="28">
        <v>0.71578947368421053</v>
      </c>
      <c r="F1624" s="28">
        <v>0.79</v>
      </c>
      <c r="G1624" s="28">
        <v>0.66666666666666674</v>
      </c>
      <c r="H1624" s="28">
        <v>0.6</v>
      </c>
      <c r="I1624" s="29">
        <v>0.73333333333333328</v>
      </c>
    </row>
    <row r="1625" spans="1:9">
      <c r="A1625" s="126"/>
      <c r="B1625" s="9" t="s">
        <v>476</v>
      </c>
      <c r="C1625" s="30">
        <v>0</v>
      </c>
      <c r="D1625" s="28">
        <v>0</v>
      </c>
      <c r="E1625" s="28">
        <v>0</v>
      </c>
      <c r="F1625" s="28">
        <v>0</v>
      </c>
      <c r="G1625" s="28">
        <v>0</v>
      </c>
      <c r="H1625" s="28">
        <v>0</v>
      </c>
      <c r="I1625" s="29">
        <v>0</v>
      </c>
    </row>
    <row r="1626" spans="1:9">
      <c r="A1626" s="126"/>
      <c r="B1626" s="9" t="s">
        <v>477</v>
      </c>
      <c r="C1626" s="30">
        <v>0.91851851851851851</v>
      </c>
      <c r="D1626" s="28">
        <v>0.92359932088285235</v>
      </c>
      <c r="E1626" s="28">
        <v>0.87368421052631573</v>
      </c>
      <c r="F1626" s="28">
        <v>0.92</v>
      </c>
      <c r="G1626" s="28">
        <v>1</v>
      </c>
      <c r="H1626" s="28">
        <v>0.8</v>
      </c>
      <c r="I1626" s="29">
        <v>1</v>
      </c>
    </row>
    <row r="1627" spans="1:9">
      <c r="A1627" s="126"/>
      <c r="B1627" s="9" t="s">
        <v>478</v>
      </c>
      <c r="C1627" s="30">
        <v>0</v>
      </c>
      <c r="D1627" s="28">
        <v>0</v>
      </c>
      <c r="E1627" s="28">
        <v>0</v>
      </c>
      <c r="F1627" s="28">
        <v>0</v>
      </c>
      <c r="G1627" s="28">
        <v>0</v>
      </c>
      <c r="H1627" s="28">
        <v>0</v>
      </c>
      <c r="I1627" s="29">
        <v>0</v>
      </c>
    </row>
    <row r="1628" spans="1:9">
      <c r="A1628" s="126"/>
      <c r="B1628" s="9" t="s">
        <v>479</v>
      </c>
      <c r="C1628" s="30">
        <v>0.94938271604938262</v>
      </c>
      <c r="D1628" s="28">
        <v>0.94906621392190149</v>
      </c>
      <c r="E1628" s="28">
        <v>0.93684210526315792</v>
      </c>
      <c r="F1628" s="28">
        <v>0.95</v>
      </c>
      <c r="G1628" s="28">
        <v>1</v>
      </c>
      <c r="H1628" s="28">
        <v>1</v>
      </c>
      <c r="I1628" s="29">
        <v>1</v>
      </c>
    </row>
    <row r="1629" spans="1:9">
      <c r="A1629" s="126"/>
      <c r="B1629" s="9" t="s">
        <v>480</v>
      </c>
      <c r="C1629" s="26">
        <v>1.2345679012345679E-3</v>
      </c>
      <c r="D1629" s="27">
        <v>1.697792869269949E-3</v>
      </c>
      <c r="E1629" s="28">
        <v>0</v>
      </c>
      <c r="F1629" s="28">
        <v>0</v>
      </c>
      <c r="G1629" s="28">
        <v>0</v>
      </c>
      <c r="H1629" s="28">
        <v>0</v>
      </c>
      <c r="I1629" s="29">
        <v>0</v>
      </c>
    </row>
    <row r="1630" spans="1:9">
      <c r="A1630" s="126"/>
      <c r="B1630" s="9" t="s">
        <v>481</v>
      </c>
      <c r="C1630" s="30">
        <v>0.95679012345679015</v>
      </c>
      <c r="D1630" s="28">
        <v>0.95925297113752128</v>
      </c>
      <c r="E1630" s="28">
        <v>0.93684210526315792</v>
      </c>
      <c r="F1630" s="28">
        <v>0.95</v>
      </c>
      <c r="G1630" s="28">
        <v>1</v>
      </c>
      <c r="H1630" s="28">
        <v>1</v>
      </c>
      <c r="I1630" s="29">
        <v>1</v>
      </c>
    </row>
    <row r="1631" spans="1:9">
      <c r="A1631" s="126"/>
      <c r="B1631" s="9" t="s">
        <v>482</v>
      </c>
      <c r="C1631" s="30">
        <v>2.0987654320987655E-2</v>
      </c>
      <c r="D1631" s="28">
        <v>2.037351443123939E-2</v>
      </c>
      <c r="E1631" s="28">
        <v>3.1578947368421054E-2</v>
      </c>
      <c r="F1631" s="28">
        <v>0.02</v>
      </c>
      <c r="G1631" s="28">
        <v>0</v>
      </c>
      <c r="H1631" s="28">
        <v>0</v>
      </c>
      <c r="I1631" s="29">
        <v>0</v>
      </c>
    </row>
    <row r="1632" spans="1:9">
      <c r="A1632" s="1" t="s">
        <v>8</v>
      </c>
      <c r="B1632" s="9" t="s">
        <v>483</v>
      </c>
      <c r="C1632" s="44">
        <v>9.3636363636363722</v>
      </c>
      <c r="D1632" s="45">
        <v>9.3951473136915169</v>
      </c>
      <c r="E1632" s="45">
        <v>9.1847826086956541</v>
      </c>
      <c r="F1632" s="45">
        <v>9.4020618556701088</v>
      </c>
      <c r="G1632" s="45">
        <v>9.1666666666666661</v>
      </c>
      <c r="H1632" s="45">
        <v>8.8000000000000007</v>
      </c>
      <c r="I1632" s="46">
        <v>9.2666666666666675</v>
      </c>
    </row>
    <row r="1633" spans="1:9">
      <c r="A1633" s="126" t="s">
        <v>8</v>
      </c>
      <c r="B1633" s="9" t="s">
        <v>9</v>
      </c>
      <c r="C1633" s="31">
        <f>SUBTOTAL(103,Source!D:D)-1</f>
        <v>80</v>
      </c>
      <c r="D1633" s="32">
        <v>589</v>
      </c>
      <c r="E1633" s="32">
        <v>95</v>
      </c>
      <c r="F1633" s="32">
        <v>100</v>
      </c>
      <c r="G1633" s="32">
        <v>6</v>
      </c>
      <c r="H1633" s="32">
        <v>5</v>
      </c>
      <c r="I1633" s="33">
        <v>15</v>
      </c>
    </row>
    <row r="1634" spans="1:9" ht="13.5" thickBot="1">
      <c r="A1634" s="127"/>
      <c r="B1634" s="10" t="s">
        <v>10</v>
      </c>
      <c r="C1634" s="34">
        <f>SUBTOTAL(103,Source!D:D)-1</f>
        <v>80</v>
      </c>
      <c r="D1634" s="35">
        <v>589</v>
      </c>
      <c r="E1634" s="35">
        <v>95</v>
      </c>
      <c r="F1634" s="35">
        <v>100</v>
      </c>
      <c r="G1634" s="35">
        <v>6</v>
      </c>
      <c r="H1634" s="35">
        <v>5</v>
      </c>
      <c r="I1634" s="36">
        <v>15</v>
      </c>
    </row>
    <row r="1635" spans="1:9" ht="13.5" thickTop="1"/>
    <row r="1637" spans="1:9" ht="13.5" thickBot="1">
      <c r="A1637" s="53" t="s">
        <v>493</v>
      </c>
    </row>
    <row r="1638" spans="1:9" ht="13.5" thickTop="1">
      <c r="A1638" s="119"/>
      <c r="B1638" s="120"/>
      <c r="C1638" s="19" t="s">
        <v>3</v>
      </c>
      <c r="D1638" s="128" t="s">
        <v>251</v>
      </c>
      <c r="E1638" s="128"/>
      <c r="F1638" s="128"/>
      <c r="G1638" s="128"/>
      <c r="H1638" s="128"/>
      <c r="I1638" s="129"/>
    </row>
    <row r="1639" spans="1:9" ht="24">
      <c r="A1639" s="121"/>
      <c r="B1639" s="122"/>
      <c r="C1639" s="37" t="s">
        <v>4</v>
      </c>
      <c r="D1639" s="38" t="s">
        <v>100</v>
      </c>
      <c r="E1639" s="38" t="s">
        <v>101</v>
      </c>
      <c r="F1639" s="38" t="s">
        <v>102</v>
      </c>
      <c r="G1639" s="38" t="s">
        <v>103</v>
      </c>
      <c r="H1639" s="38" t="s">
        <v>104</v>
      </c>
      <c r="I1639" s="39" t="s">
        <v>88</v>
      </c>
    </row>
    <row r="1640" spans="1:9" ht="13.5" thickBot="1">
      <c r="A1640" s="123"/>
      <c r="B1640" s="124"/>
      <c r="C1640" s="20" t="s">
        <v>12</v>
      </c>
      <c r="D1640" s="21" t="s">
        <v>12</v>
      </c>
      <c r="E1640" s="21" t="s">
        <v>289</v>
      </c>
      <c r="F1640" s="21" t="s">
        <v>290</v>
      </c>
      <c r="G1640" s="21" t="s">
        <v>291</v>
      </c>
      <c r="H1640" s="21" t="s">
        <v>292</v>
      </c>
      <c r="I1640" s="22" t="s">
        <v>293</v>
      </c>
    </row>
    <row r="1641" spans="1:9" ht="13.5" thickTop="1">
      <c r="A1641" s="125" t="s">
        <v>493</v>
      </c>
      <c r="B1641" s="55" t="s">
        <v>473</v>
      </c>
      <c r="C1641" s="42">
        <v>2.4691358024691358E-3</v>
      </c>
      <c r="D1641" s="43">
        <v>1.697792869269949E-3</v>
      </c>
      <c r="E1641" s="24">
        <v>0</v>
      </c>
      <c r="F1641" s="24">
        <v>0.01</v>
      </c>
      <c r="G1641" s="24">
        <v>0</v>
      </c>
      <c r="H1641" s="24">
        <v>0</v>
      </c>
      <c r="I1641" s="25">
        <v>0</v>
      </c>
    </row>
    <row r="1642" spans="1:9">
      <c r="A1642" s="126"/>
      <c r="B1642" s="9" t="s">
        <v>225</v>
      </c>
      <c r="C1642" s="30">
        <v>0</v>
      </c>
      <c r="D1642" s="28">
        <v>0</v>
      </c>
      <c r="E1642" s="28">
        <v>0</v>
      </c>
      <c r="F1642" s="28">
        <v>0</v>
      </c>
      <c r="G1642" s="28">
        <v>0</v>
      </c>
      <c r="H1642" s="28">
        <v>0</v>
      </c>
      <c r="I1642" s="29">
        <v>0</v>
      </c>
    </row>
    <row r="1643" spans="1:9">
      <c r="A1643" s="126"/>
      <c r="B1643" s="9" t="s">
        <v>226</v>
      </c>
      <c r="C1643" s="30">
        <v>0</v>
      </c>
      <c r="D1643" s="28">
        <v>0</v>
      </c>
      <c r="E1643" s="28">
        <v>0</v>
      </c>
      <c r="F1643" s="28">
        <v>0</v>
      </c>
      <c r="G1643" s="28">
        <v>0</v>
      </c>
      <c r="H1643" s="28">
        <v>0</v>
      </c>
      <c r="I1643" s="29">
        <v>0</v>
      </c>
    </row>
    <row r="1644" spans="1:9">
      <c r="A1644" s="126"/>
      <c r="B1644" s="9" t="s">
        <v>227</v>
      </c>
      <c r="C1644" s="26">
        <v>2.4691358024691358E-3</v>
      </c>
      <c r="D1644" s="27">
        <v>3.3955857385398981E-3</v>
      </c>
      <c r="E1644" s="28">
        <v>0</v>
      </c>
      <c r="F1644" s="28">
        <v>0</v>
      </c>
      <c r="G1644" s="28">
        <v>0</v>
      </c>
      <c r="H1644" s="28">
        <v>0</v>
      </c>
      <c r="I1644" s="29">
        <v>0</v>
      </c>
    </row>
    <row r="1645" spans="1:9">
      <c r="A1645" s="126"/>
      <c r="B1645" s="9" t="s">
        <v>228</v>
      </c>
      <c r="C1645" s="30">
        <v>1.9753086419753086E-2</v>
      </c>
      <c r="D1645" s="28">
        <v>2.037351443123939E-2</v>
      </c>
      <c r="E1645" s="28">
        <v>2.1052631578947368E-2</v>
      </c>
      <c r="F1645" s="28">
        <v>0.02</v>
      </c>
      <c r="G1645" s="28">
        <v>0</v>
      </c>
      <c r="H1645" s="28">
        <v>0</v>
      </c>
      <c r="I1645" s="29">
        <v>0</v>
      </c>
    </row>
    <row r="1646" spans="1:9">
      <c r="A1646" s="126"/>
      <c r="B1646" s="9" t="s">
        <v>323</v>
      </c>
      <c r="C1646" s="26">
        <v>6.1728395061728392E-3</v>
      </c>
      <c r="D1646" s="27">
        <v>6.7911714770797962E-3</v>
      </c>
      <c r="E1646" s="28">
        <v>1.0526315789473684E-2</v>
      </c>
      <c r="F1646" s="28">
        <v>0</v>
      </c>
      <c r="G1646" s="28">
        <v>0</v>
      </c>
      <c r="H1646" s="28">
        <v>0</v>
      </c>
      <c r="I1646" s="29">
        <v>0</v>
      </c>
    </row>
    <row r="1647" spans="1:9">
      <c r="A1647" s="126"/>
      <c r="B1647" s="9" t="s">
        <v>324</v>
      </c>
      <c r="C1647" s="30">
        <v>3.4567901234567898E-2</v>
      </c>
      <c r="D1647" s="28">
        <v>3.3955857385398983E-2</v>
      </c>
      <c r="E1647" s="28">
        <v>6.3157894736842107E-2</v>
      </c>
      <c r="F1647" s="28">
        <v>0.02</v>
      </c>
      <c r="G1647" s="28">
        <v>0</v>
      </c>
      <c r="H1647" s="28">
        <v>0</v>
      </c>
      <c r="I1647" s="29">
        <v>0</v>
      </c>
    </row>
    <row r="1648" spans="1:9">
      <c r="A1648" s="126"/>
      <c r="B1648" s="9" t="s">
        <v>325</v>
      </c>
      <c r="C1648" s="30">
        <v>0.10864197530864197</v>
      </c>
      <c r="D1648" s="28">
        <v>9.8471986417657045E-2</v>
      </c>
      <c r="E1648" s="28">
        <v>0.16842105263157894</v>
      </c>
      <c r="F1648" s="28">
        <v>0.08</v>
      </c>
      <c r="G1648" s="28">
        <v>0.16666666666666669</v>
      </c>
      <c r="H1648" s="28">
        <v>0</v>
      </c>
      <c r="I1648" s="29">
        <v>0.33333333333333337</v>
      </c>
    </row>
    <row r="1649" spans="1:9">
      <c r="A1649" s="126"/>
      <c r="B1649" s="9" t="s">
        <v>326</v>
      </c>
      <c r="C1649" s="30">
        <v>0.10864197530864197</v>
      </c>
      <c r="D1649" s="28">
        <v>0.11375212224108658</v>
      </c>
      <c r="E1649" s="28">
        <v>8.4210526315789472E-2</v>
      </c>
      <c r="F1649" s="28">
        <v>0.1</v>
      </c>
      <c r="G1649" s="28">
        <v>0</v>
      </c>
      <c r="H1649" s="28">
        <v>0.2</v>
      </c>
      <c r="I1649" s="29">
        <v>0.13333333333333333</v>
      </c>
    </row>
    <row r="1650" spans="1:9">
      <c r="A1650" s="126"/>
      <c r="B1650" s="9" t="s">
        <v>474</v>
      </c>
      <c r="C1650" s="30">
        <v>0.64320987654320982</v>
      </c>
      <c r="D1650" s="28">
        <v>0.64346349745331066</v>
      </c>
      <c r="E1650" s="28">
        <v>0.56842105263157894</v>
      </c>
      <c r="F1650" s="28">
        <v>0.72</v>
      </c>
      <c r="G1650" s="28">
        <v>0.66666666666666674</v>
      </c>
      <c r="H1650" s="28">
        <v>0.8</v>
      </c>
      <c r="I1650" s="29">
        <v>0.53333333333333333</v>
      </c>
    </row>
    <row r="1651" spans="1:9">
      <c r="A1651" s="126"/>
      <c r="B1651" s="9" t="s">
        <v>384</v>
      </c>
      <c r="C1651" s="30">
        <v>7.407407407407407E-2</v>
      </c>
      <c r="D1651" s="28">
        <v>7.8098471986417659E-2</v>
      </c>
      <c r="E1651" s="28">
        <v>8.4210526315789472E-2</v>
      </c>
      <c r="F1651" s="28">
        <v>0.05</v>
      </c>
      <c r="G1651" s="28">
        <v>0.16666666666666669</v>
      </c>
      <c r="H1651" s="28">
        <v>0</v>
      </c>
      <c r="I1651" s="29">
        <v>0</v>
      </c>
    </row>
    <row r="1652" spans="1:9">
      <c r="A1652" s="126"/>
      <c r="B1652" s="9" t="s">
        <v>475</v>
      </c>
      <c r="C1652" s="30">
        <v>0.75185185185185188</v>
      </c>
      <c r="D1652" s="28">
        <v>0.75721561969439732</v>
      </c>
      <c r="E1652" s="28">
        <v>0.65263157894736834</v>
      </c>
      <c r="F1652" s="28">
        <v>0.82</v>
      </c>
      <c r="G1652" s="28">
        <v>0.66666666666666674</v>
      </c>
      <c r="H1652" s="28">
        <v>1</v>
      </c>
      <c r="I1652" s="29">
        <v>0.66666666666666674</v>
      </c>
    </row>
    <row r="1653" spans="1:9">
      <c r="A1653" s="126"/>
      <c r="B1653" s="9" t="s">
        <v>476</v>
      </c>
      <c r="C1653" s="26">
        <v>2.4691358024691358E-3</v>
      </c>
      <c r="D1653" s="27">
        <v>1.697792869269949E-3</v>
      </c>
      <c r="E1653" s="28">
        <v>0</v>
      </c>
      <c r="F1653" s="28">
        <v>0.01</v>
      </c>
      <c r="G1653" s="28">
        <v>0</v>
      </c>
      <c r="H1653" s="28">
        <v>0</v>
      </c>
      <c r="I1653" s="29">
        <v>0</v>
      </c>
    </row>
    <row r="1654" spans="1:9">
      <c r="A1654" s="126"/>
      <c r="B1654" s="9" t="s">
        <v>477</v>
      </c>
      <c r="C1654" s="30">
        <v>0.86049382716049383</v>
      </c>
      <c r="D1654" s="28">
        <v>0.8556876061120543</v>
      </c>
      <c r="E1654" s="28">
        <v>0.82105263157894737</v>
      </c>
      <c r="F1654" s="28">
        <v>0.9</v>
      </c>
      <c r="G1654" s="28">
        <v>0.83333333333333326</v>
      </c>
      <c r="H1654" s="28">
        <v>1</v>
      </c>
      <c r="I1654" s="29">
        <v>1</v>
      </c>
    </row>
    <row r="1655" spans="1:9">
      <c r="A1655" s="126"/>
      <c r="B1655" s="9" t="s">
        <v>478</v>
      </c>
      <c r="C1655" s="26">
        <v>2.4691358024691358E-3</v>
      </c>
      <c r="D1655" s="27">
        <v>1.697792869269949E-3</v>
      </c>
      <c r="E1655" s="28">
        <v>0</v>
      </c>
      <c r="F1655" s="28">
        <v>0.01</v>
      </c>
      <c r="G1655" s="28">
        <v>0</v>
      </c>
      <c r="H1655" s="28">
        <v>0</v>
      </c>
      <c r="I1655" s="29">
        <v>0</v>
      </c>
    </row>
    <row r="1656" spans="1:9">
      <c r="A1656" s="126"/>
      <c r="B1656" s="9" t="s">
        <v>479</v>
      </c>
      <c r="C1656" s="30">
        <v>0.89506172839506182</v>
      </c>
      <c r="D1656" s="28">
        <v>0.88964346349745327</v>
      </c>
      <c r="E1656" s="28">
        <v>0.88421052631578945</v>
      </c>
      <c r="F1656" s="28">
        <v>0.92</v>
      </c>
      <c r="G1656" s="28">
        <v>0.83333333333333326</v>
      </c>
      <c r="H1656" s="28">
        <v>1</v>
      </c>
      <c r="I1656" s="29">
        <v>1</v>
      </c>
    </row>
    <row r="1657" spans="1:9">
      <c r="A1657" s="126"/>
      <c r="B1657" s="9" t="s">
        <v>480</v>
      </c>
      <c r="C1657" s="26">
        <v>4.9382716049382715E-3</v>
      </c>
      <c r="D1657" s="27">
        <v>5.0933786078098476E-3</v>
      </c>
      <c r="E1657" s="28">
        <v>0</v>
      </c>
      <c r="F1657" s="28">
        <v>0.01</v>
      </c>
      <c r="G1657" s="28">
        <v>0</v>
      </c>
      <c r="H1657" s="28">
        <v>0</v>
      </c>
      <c r="I1657" s="29">
        <v>0</v>
      </c>
    </row>
    <row r="1658" spans="1:9">
      <c r="A1658" s="126"/>
      <c r="B1658" s="9" t="s">
        <v>481</v>
      </c>
      <c r="C1658" s="30">
        <v>0.90123456790123457</v>
      </c>
      <c r="D1658" s="28">
        <v>0.89643463497453313</v>
      </c>
      <c r="E1658" s="28">
        <v>0.89473684210526316</v>
      </c>
      <c r="F1658" s="28">
        <v>0.92</v>
      </c>
      <c r="G1658" s="28">
        <v>0.83333333333333326</v>
      </c>
      <c r="H1658" s="28">
        <v>1</v>
      </c>
      <c r="I1658" s="29">
        <v>1</v>
      </c>
    </row>
    <row r="1659" spans="1:9">
      <c r="A1659" s="126"/>
      <c r="B1659" s="9" t="s">
        <v>482</v>
      </c>
      <c r="C1659" s="30">
        <v>2.4691358024691357E-2</v>
      </c>
      <c r="D1659" s="28">
        <v>2.5466893039049237E-2</v>
      </c>
      <c r="E1659" s="28">
        <v>2.1052631578947368E-2</v>
      </c>
      <c r="F1659" s="28">
        <v>0.03</v>
      </c>
      <c r="G1659" s="28">
        <v>0</v>
      </c>
      <c r="H1659" s="28">
        <v>0</v>
      </c>
      <c r="I1659" s="29">
        <v>0</v>
      </c>
    </row>
    <row r="1660" spans="1:9">
      <c r="A1660" s="1" t="s">
        <v>8</v>
      </c>
      <c r="B1660" s="9" t="s">
        <v>483</v>
      </c>
      <c r="C1660" s="44">
        <v>9.3626666666666569</v>
      </c>
      <c r="D1660" s="45">
        <v>9.3738489871086532</v>
      </c>
      <c r="E1660" s="45">
        <v>9.1724137931034502</v>
      </c>
      <c r="F1660" s="45">
        <v>9.4631578947368418</v>
      </c>
      <c r="G1660" s="45">
        <v>9.6</v>
      </c>
      <c r="H1660" s="45">
        <v>9.8000000000000007</v>
      </c>
      <c r="I1660" s="46">
        <v>9.1999999999999993</v>
      </c>
    </row>
    <row r="1661" spans="1:9">
      <c r="A1661" s="126" t="s">
        <v>8</v>
      </c>
      <c r="B1661" s="9" t="s">
        <v>9</v>
      </c>
      <c r="C1661" s="31">
        <f>SUBTOTAL(103,Source!D:D)-1</f>
        <v>80</v>
      </c>
      <c r="D1661" s="32">
        <v>589</v>
      </c>
      <c r="E1661" s="32">
        <v>95</v>
      </c>
      <c r="F1661" s="32">
        <v>100</v>
      </c>
      <c r="G1661" s="32">
        <v>6</v>
      </c>
      <c r="H1661" s="32">
        <v>5</v>
      </c>
      <c r="I1661" s="33">
        <v>15</v>
      </c>
    </row>
    <row r="1662" spans="1:9" ht="13.5" thickBot="1">
      <c r="A1662" s="127"/>
      <c r="B1662" s="10" t="s">
        <v>10</v>
      </c>
      <c r="C1662" s="34">
        <f>SUBTOTAL(103,Source!D:D)-1</f>
        <v>80</v>
      </c>
      <c r="D1662" s="35">
        <v>589</v>
      </c>
      <c r="E1662" s="35">
        <v>95</v>
      </c>
      <c r="F1662" s="35">
        <v>100</v>
      </c>
      <c r="G1662" s="35">
        <v>6</v>
      </c>
      <c r="H1662" s="35">
        <v>5</v>
      </c>
      <c r="I1662" s="36">
        <v>15</v>
      </c>
    </row>
    <row r="1663" spans="1:9" ht="13.5" thickTop="1"/>
    <row r="1665" spans="1:9" ht="13.5" thickBot="1">
      <c r="A1665" s="53" t="s">
        <v>494</v>
      </c>
    </row>
    <row r="1666" spans="1:9" ht="13.5" thickTop="1">
      <c r="A1666" s="119"/>
      <c r="B1666" s="120"/>
      <c r="C1666" s="19" t="s">
        <v>3</v>
      </c>
      <c r="D1666" s="128" t="s">
        <v>251</v>
      </c>
      <c r="E1666" s="128"/>
      <c r="F1666" s="128"/>
      <c r="G1666" s="128"/>
      <c r="H1666" s="128"/>
      <c r="I1666" s="129"/>
    </row>
    <row r="1667" spans="1:9" ht="24">
      <c r="A1667" s="121"/>
      <c r="B1667" s="122"/>
      <c r="C1667" s="37" t="s">
        <v>4</v>
      </c>
      <c r="D1667" s="38" t="s">
        <v>100</v>
      </c>
      <c r="E1667" s="38" t="s">
        <v>101</v>
      </c>
      <c r="F1667" s="38" t="s">
        <v>102</v>
      </c>
      <c r="G1667" s="38" t="s">
        <v>103</v>
      </c>
      <c r="H1667" s="38" t="s">
        <v>104</v>
      </c>
      <c r="I1667" s="39" t="s">
        <v>88</v>
      </c>
    </row>
    <row r="1668" spans="1:9" ht="13.5" thickBot="1">
      <c r="A1668" s="123"/>
      <c r="B1668" s="124"/>
      <c r="C1668" s="20" t="s">
        <v>12</v>
      </c>
      <c r="D1668" s="21" t="s">
        <v>12</v>
      </c>
      <c r="E1668" s="21" t="s">
        <v>289</v>
      </c>
      <c r="F1668" s="21" t="s">
        <v>290</v>
      </c>
      <c r="G1668" s="21" t="s">
        <v>291</v>
      </c>
      <c r="H1668" s="21" t="s">
        <v>292</v>
      </c>
      <c r="I1668" s="22" t="s">
        <v>293</v>
      </c>
    </row>
    <row r="1669" spans="1:9" ht="13.5" thickTop="1">
      <c r="A1669" s="125" t="s">
        <v>494</v>
      </c>
      <c r="B1669" s="55" t="s">
        <v>473</v>
      </c>
      <c r="C1669" s="42">
        <v>1.2345679012345679E-3</v>
      </c>
      <c r="D1669" s="43">
        <v>1.697792869269949E-3</v>
      </c>
      <c r="E1669" s="24">
        <v>0</v>
      </c>
      <c r="F1669" s="24">
        <v>0</v>
      </c>
      <c r="G1669" s="24">
        <v>0</v>
      </c>
      <c r="H1669" s="24">
        <v>0</v>
      </c>
      <c r="I1669" s="25">
        <v>0</v>
      </c>
    </row>
    <row r="1670" spans="1:9">
      <c r="A1670" s="126"/>
      <c r="B1670" s="9" t="s">
        <v>225</v>
      </c>
      <c r="C1670" s="30">
        <v>0</v>
      </c>
      <c r="D1670" s="28">
        <v>0</v>
      </c>
      <c r="E1670" s="28">
        <v>0</v>
      </c>
      <c r="F1670" s="28">
        <v>0</v>
      </c>
      <c r="G1670" s="28">
        <v>0</v>
      </c>
      <c r="H1670" s="28">
        <v>0</v>
      </c>
      <c r="I1670" s="29">
        <v>0</v>
      </c>
    </row>
    <row r="1671" spans="1:9">
      <c r="A1671" s="126"/>
      <c r="B1671" s="9" t="s">
        <v>226</v>
      </c>
      <c r="C1671" s="30">
        <v>0</v>
      </c>
      <c r="D1671" s="28">
        <v>0</v>
      </c>
      <c r="E1671" s="28">
        <v>0</v>
      </c>
      <c r="F1671" s="28">
        <v>0</v>
      </c>
      <c r="G1671" s="28">
        <v>0</v>
      </c>
      <c r="H1671" s="28">
        <v>0</v>
      </c>
      <c r="I1671" s="29">
        <v>0</v>
      </c>
    </row>
    <row r="1672" spans="1:9">
      <c r="A1672" s="126"/>
      <c r="B1672" s="9" t="s">
        <v>227</v>
      </c>
      <c r="C1672" s="26">
        <v>1.2345679012345679E-3</v>
      </c>
      <c r="D1672" s="27">
        <v>1.697792869269949E-3</v>
      </c>
      <c r="E1672" s="28">
        <v>0</v>
      </c>
      <c r="F1672" s="28">
        <v>0</v>
      </c>
      <c r="G1672" s="28">
        <v>0</v>
      </c>
      <c r="H1672" s="28">
        <v>0</v>
      </c>
      <c r="I1672" s="29">
        <v>0</v>
      </c>
    </row>
    <row r="1673" spans="1:9">
      <c r="A1673" s="126"/>
      <c r="B1673" s="9" t="s">
        <v>228</v>
      </c>
      <c r="C1673" s="30">
        <v>2.0987654320987655E-2</v>
      </c>
      <c r="D1673" s="28">
        <v>2.2071307300509338E-2</v>
      </c>
      <c r="E1673" s="28">
        <v>2.1052631578947368E-2</v>
      </c>
      <c r="F1673" s="28">
        <v>0.02</v>
      </c>
      <c r="G1673" s="28">
        <v>0</v>
      </c>
      <c r="H1673" s="28">
        <v>0</v>
      </c>
      <c r="I1673" s="29">
        <v>0</v>
      </c>
    </row>
    <row r="1674" spans="1:9">
      <c r="A1674" s="126"/>
      <c r="B1674" s="9" t="s">
        <v>323</v>
      </c>
      <c r="C1674" s="26">
        <v>8.6419753086419745E-3</v>
      </c>
      <c r="D1674" s="28">
        <v>1.0186757215619695E-2</v>
      </c>
      <c r="E1674" s="28">
        <v>1.0526315789473684E-2</v>
      </c>
      <c r="F1674" s="28">
        <v>0</v>
      </c>
      <c r="G1674" s="28">
        <v>0</v>
      </c>
      <c r="H1674" s="28">
        <v>0</v>
      </c>
      <c r="I1674" s="29">
        <v>0</v>
      </c>
    </row>
    <row r="1675" spans="1:9">
      <c r="A1675" s="126"/>
      <c r="B1675" s="9" t="s">
        <v>324</v>
      </c>
      <c r="C1675" s="30">
        <v>2.4691358024691357E-2</v>
      </c>
      <c r="D1675" s="28">
        <v>2.037351443123939E-2</v>
      </c>
      <c r="E1675" s="28">
        <v>5.2631578947368425E-2</v>
      </c>
      <c r="F1675" s="28">
        <v>0.02</v>
      </c>
      <c r="G1675" s="28">
        <v>0</v>
      </c>
      <c r="H1675" s="28">
        <v>0.2</v>
      </c>
      <c r="I1675" s="29">
        <v>0</v>
      </c>
    </row>
    <row r="1676" spans="1:9">
      <c r="A1676" s="126"/>
      <c r="B1676" s="9" t="s">
        <v>325</v>
      </c>
      <c r="C1676" s="30">
        <v>0.10740740740740741</v>
      </c>
      <c r="D1676" s="28">
        <v>0.10186757215619695</v>
      </c>
      <c r="E1676" s="28">
        <v>0.16842105263157894</v>
      </c>
      <c r="F1676" s="28">
        <v>0.08</v>
      </c>
      <c r="G1676" s="28">
        <v>0.16666666666666669</v>
      </c>
      <c r="H1676" s="28">
        <v>0</v>
      </c>
      <c r="I1676" s="29">
        <v>0.13333333333333333</v>
      </c>
    </row>
    <row r="1677" spans="1:9">
      <c r="A1677" s="126"/>
      <c r="B1677" s="9" t="s">
        <v>326</v>
      </c>
      <c r="C1677" s="30">
        <v>0.12098765432098765</v>
      </c>
      <c r="D1677" s="28">
        <v>0.12224108658743633</v>
      </c>
      <c r="E1677" s="28">
        <v>9.4736842105263147E-2</v>
      </c>
      <c r="F1677" s="28">
        <v>0.13</v>
      </c>
      <c r="G1677" s="28">
        <v>0</v>
      </c>
      <c r="H1677" s="28">
        <v>0.2</v>
      </c>
      <c r="I1677" s="29">
        <v>0.2</v>
      </c>
    </row>
    <row r="1678" spans="1:9">
      <c r="A1678" s="126"/>
      <c r="B1678" s="9" t="s">
        <v>474</v>
      </c>
      <c r="C1678" s="30">
        <v>0.67407407407407405</v>
      </c>
      <c r="D1678" s="28">
        <v>0.6791171477079796</v>
      </c>
      <c r="E1678" s="28">
        <v>0.62105263157894741</v>
      </c>
      <c r="F1678" s="28">
        <v>0.71</v>
      </c>
      <c r="G1678" s="28">
        <v>0.66666666666666674</v>
      </c>
      <c r="H1678" s="28">
        <v>0.6</v>
      </c>
      <c r="I1678" s="29">
        <v>0.6</v>
      </c>
    </row>
    <row r="1679" spans="1:9">
      <c r="A1679" s="126"/>
      <c r="B1679" s="9" t="s">
        <v>384</v>
      </c>
      <c r="C1679" s="30">
        <v>4.0740740740740744E-2</v>
      </c>
      <c r="D1679" s="28">
        <v>4.074702886247878E-2</v>
      </c>
      <c r="E1679" s="28">
        <v>3.1578947368421054E-2</v>
      </c>
      <c r="F1679" s="28">
        <v>0.04</v>
      </c>
      <c r="G1679" s="28">
        <v>0.16666666666666669</v>
      </c>
      <c r="H1679" s="28">
        <v>0</v>
      </c>
      <c r="I1679" s="29">
        <v>6.6666666666666666E-2</v>
      </c>
    </row>
    <row r="1680" spans="1:9">
      <c r="A1680" s="126"/>
      <c r="B1680" s="9" t="s">
        <v>475</v>
      </c>
      <c r="C1680" s="30">
        <v>0.79506172839506173</v>
      </c>
      <c r="D1680" s="28">
        <v>0.80135823429541597</v>
      </c>
      <c r="E1680" s="28">
        <v>0.71578947368421053</v>
      </c>
      <c r="F1680" s="28">
        <v>0.84</v>
      </c>
      <c r="G1680" s="28">
        <v>0.66666666666666674</v>
      </c>
      <c r="H1680" s="28">
        <v>0.8</v>
      </c>
      <c r="I1680" s="29">
        <v>0.8</v>
      </c>
    </row>
    <row r="1681" spans="1:9">
      <c r="A1681" s="126"/>
      <c r="B1681" s="9" t="s">
        <v>476</v>
      </c>
      <c r="C1681" s="26">
        <v>1.2345679012345679E-3</v>
      </c>
      <c r="D1681" s="27">
        <v>1.697792869269949E-3</v>
      </c>
      <c r="E1681" s="28">
        <v>0</v>
      </c>
      <c r="F1681" s="28">
        <v>0</v>
      </c>
      <c r="G1681" s="28">
        <v>0</v>
      </c>
      <c r="H1681" s="28">
        <v>0</v>
      </c>
      <c r="I1681" s="29">
        <v>0</v>
      </c>
    </row>
    <row r="1682" spans="1:9">
      <c r="A1682" s="126"/>
      <c r="B1682" s="9" t="s">
        <v>477</v>
      </c>
      <c r="C1682" s="30">
        <v>0.90246913580246912</v>
      </c>
      <c r="D1682" s="28">
        <v>0.90322580645161299</v>
      </c>
      <c r="E1682" s="28">
        <v>0.88421052631578945</v>
      </c>
      <c r="F1682" s="28">
        <v>0.92</v>
      </c>
      <c r="G1682" s="28">
        <v>0.83333333333333326</v>
      </c>
      <c r="H1682" s="28">
        <v>0.8</v>
      </c>
      <c r="I1682" s="29">
        <v>0.93333333333333324</v>
      </c>
    </row>
    <row r="1683" spans="1:9">
      <c r="A1683" s="126"/>
      <c r="B1683" s="9" t="s">
        <v>478</v>
      </c>
      <c r="C1683" s="26">
        <v>1.2345679012345679E-3</v>
      </c>
      <c r="D1683" s="27">
        <v>1.697792869269949E-3</v>
      </c>
      <c r="E1683" s="28">
        <v>0</v>
      </c>
      <c r="F1683" s="28">
        <v>0</v>
      </c>
      <c r="G1683" s="28">
        <v>0</v>
      </c>
      <c r="H1683" s="28">
        <v>0</v>
      </c>
      <c r="I1683" s="29">
        <v>0</v>
      </c>
    </row>
    <row r="1684" spans="1:9">
      <c r="A1684" s="126"/>
      <c r="B1684" s="9" t="s">
        <v>479</v>
      </c>
      <c r="C1684" s="30">
        <v>0.92716049382716048</v>
      </c>
      <c r="D1684" s="28">
        <v>0.92359932088285235</v>
      </c>
      <c r="E1684" s="28">
        <v>0.93684210526315792</v>
      </c>
      <c r="F1684" s="28">
        <v>0.94</v>
      </c>
      <c r="G1684" s="28">
        <v>0.83333333333333326</v>
      </c>
      <c r="H1684" s="28">
        <v>1</v>
      </c>
      <c r="I1684" s="29">
        <v>0.93333333333333324</v>
      </c>
    </row>
    <row r="1685" spans="1:9">
      <c r="A1685" s="126"/>
      <c r="B1685" s="9" t="s">
        <v>480</v>
      </c>
      <c r="C1685" s="26">
        <v>2.4691358024691358E-3</v>
      </c>
      <c r="D1685" s="27">
        <v>3.3955857385398981E-3</v>
      </c>
      <c r="E1685" s="28">
        <v>0</v>
      </c>
      <c r="F1685" s="28">
        <v>0</v>
      </c>
      <c r="G1685" s="28">
        <v>0</v>
      </c>
      <c r="H1685" s="28">
        <v>0</v>
      </c>
      <c r="I1685" s="29">
        <v>0</v>
      </c>
    </row>
    <row r="1686" spans="1:9">
      <c r="A1686" s="126"/>
      <c r="B1686" s="9" t="s">
        <v>481</v>
      </c>
      <c r="C1686" s="30">
        <v>0.93580246913580256</v>
      </c>
      <c r="D1686" s="28">
        <v>0.93378607809847192</v>
      </c>
      <c r="E1686" s="28">
        <v>0.94736842105263164</v>
      </c>
      <c r="F1686" s="28">
        <v>0.94</v>
      </c>
      <c r="G1686" s="28">
        <v>0.83333333333333326</v>
      </c>
      <c r="H1686" s="28">
        <v>1</v>
      </c>
      <c r="I1686" s="29">
        <v>0.93333333333333324</v>
      </c>
    </row>
    <row r="1687" spans="1:9">
      <c r="A1687" s="126"/>
      <c r="B1687" s="9" t="s">
        <v>482</v>
      </c>
      <c r="C1687" s="30">
        <v>2.3456790123456792E-2</v>
      </c>
      <c r="D1687" s="28">
        <v>2.5466893039049237E-2</v>
      </c>
      <c r="E1687" s="28">
        <v>2.1052631578947368E-2</v>
      </c>
      <c r="F1687" s="28">
        <v>0.02</v>
      </c>
      <c r="G1687" s="28">
        <v>0</v>
      </c>
      <c r="H1687" s="28">
        <v>0</v>
      </c>
      <c r="I1687" s="29">
        <v>0</v>
      </c>
    </row>
    <row r="1688" spans="1:9">
      <c r="A1688" s="1" t="s">
        <v>8</v>
      </c>
      <c r="B1688" s="9" t="s">
        <v>483</v>
      </c>
      <c r="C1688" s="44">
        <v>9.4079794079794077</v>
      </c>
      <c r="D1688" s="45">
        <v>9.4123893805309713</v>
      </c>
      <c r="E1688" s="45">
        <v>9.2391304347826093</v>
      </c>
      <c r="F1688" s="45">
        <v>9.53125</v>
      </c>
      <c r="G1688" s="45">
        <v>9.6</v>
      </c>
      <c r="H1688" s="45">
        <v>9.1999999999999993</v>
      </c>
      <c r="I1688" s="46">
        <v>9.5</v>
      </c>
    </row>
    <row r="1689" spans="1:9">
      <c r="A1689" s="126" t="s">
        <v>8</v>
      </c>
      <c r="B1689" s="9" t="s">
        <v>9</v>
      </c>
      <c r="C1689" s="31">
        <f>SUBTOTAL(103,Source!D:D)-1</f>
        <v>80</v>
      </c>
      <c r="D1689" s="32">
        <v>589</v>
      </c>
      <c r="E1689" s="32">
        <v>95</v>
      </c>
      <c r="F1689" s="32">
        <v>100</v>
      </c>
      <c r="G1689" s="32">
        <v>6</v>
      </c>
      <c r="H1689" s="32">
        <v>5</v>
      </c>
      <c r="I1689" s="33">
        <v>15</v>
      </c>
    </row>
    <row r="1690" spans="1:9" ht="13.5" thickBot="1">
      <c r="A1690" s="127"/>
      <c r="B1690" s="10" t="s">
        <v>10</v>
      </c>
      <c r="C1690" s="34">
        <f>SUBTOTAL(103,Source!D:D)-1</f>
        <v>80</v>
      </c>
      <c r="D1690" s="35">
        <v>589</v>
      </c>
      <c r="E1690" s="35">
        <v>95</v>
      </c>
      <c r="F1690" s="35">
        <v>100</v>
      </c>
      <c r="G1690" s="35">
        <v>6</v>
      </c>
      <c r="H1690" s="35">
        <v>5</v>
      </c>
      <c r="I1690" s="36">
        <v>15</v>
      </c>
    </row>
    <row r="1691" spans="1:9" ht="13.5" thickTop="1"/>
    <row r="1693" spans="1:9" ht="13.5" thickBot="1">
      <c r="A1693" s="53" t="s">
        <v>495</v>
      </c>
    </row>
    <row r="1694" spans="1:9" ht="13.5" thickTop="1">
      <c r="A1694" s="119"/>
      <c r="B1694" s="120"/>
      <c r="C1694" s="19" t="s">
        <v>3</v>
      </c>
      <c r="D1694" s="128" t="s">
        <v>251</v>
      </c>
      <c r="E1694" s="128"/>
      <c r="F1694" s="128"/>
      <c r="G1694" s="128"/>
      <c r="H1694" s="128"/>
      <c r="I1694" s="129"/>
    </row>
    <row r="1695" spans="1:9" ht="24">
      <c r="A1695" s="121"/>
      <c r="B1695" s="122"/>
      <c r="C1695" s="37" t="s">
        <v>4</v>
      </c>
      <c r="D1695" s="38" t="s">
        <v>100</v>
      </c>
      <c r="E1695" s="38" t="s">
        <v>101</v>
      </c>
      <c r="F1695" s="38" t="s">
        <v>102</v>
      </c>
      <c r="G1695" s="38" t="s">
        <v>103</v>
      </c>
      <c r="H1695" s="38" t="s">
        <v>104</v>
      </c>
      <c r="I1695" s="39" t="s">
        <v>88</v>
      </c>
    </row>
    <row r="1696" spans="1:9" ht="13.5" thickBot="1">
      <c r="A1696" s="123"/>
      <c r="B1696" s="124"/>
      <c r="C1696" s="20" t="s">
        <v>12</v>
      </c>
      <c r="D1696" s="21" t="s">
        <v>12</v>
      </c>
      <c r="E1696" s="21" t="s">
        <v>289</v>
      </c>
      <c r="F1696" s="21" t="s">
        <v>290</v>
      </c>
      <c r="G1696" s="21" t="s">
        <v>291</v>
      </c>
      <c r="H1696" s="21" t="s">
        <v>292</v>
      </c>
      <c r="I1696" s="22" t="s">
        <v>293</v>
      </c>
    </row>
    <row r="1697" spans="1:9" ht="13.5" thickTop="1">
      <c r="A1697" s="125" t="s">
        <v>495</v>
      </c>
      <c r="B1697" s="55" t="s">
        <v>473</v>
      </c>
      <c r="C1697" s="42">
        <v>2.4691358024691358E-3</v>
      </c>
      <c r="D1697" s="43">
        <v>3.3955857385398981E-3</v>
      </c>
      <c r="E1697" s="24">
        <v>0</v>
      </c>
      <c r="F1697" s="24">
        <v>0</v>
      </c>
      <c r="G1697" s="24">
        <v>0</v>
      </c>
      <c r="H1697" s="24">
        <v>0</v>
      </c>
      <c r="I1697" s="25">
        <v>0</v>
      </c>
    </row>
    <row r="1698" spans="1:9">
      <c r="A1698" s="126"/>
      <c r="B1698" s="9" t="s">
        <v>225</v>
      </c>
      <c r="C1698" s="26">
        <v>2.4691358024691358E-3</v>
      </c>
      <c r="D1698" s="27">
        <v>1.697792869269949E-3</v>
      </c>
      <c r="E1698" s="28">
        <v>0</v>
      </c>
      <c r="F1698" s="28">
        <v>0</v>
      </c>
      <c r="G1698" s="28">
        <v>0</v>
      </c>
      <c r="H1698" s="28">
        <v>0</v>
      </c>
      <c r="I1698" s="29">
        <v>6.6666666666666666E-2</v>
      </c>
    </row>
    <row r="1699" spans="1:9">
      <c r="A1699" s="126"/>
      <c r="B1699" s="9" t="s">
        <v>226</v>
      </c>
      <c r="C1699" s="26">
        <v>3.7037037037037034E-3</v>
      </c>
      <c r="D1699" s="27">
        <v>5.0933786078098476E-3</v>
      </c>
      <c r="E1699" s="28">
        <v>0</v>
      </c>
      <c r="F1699" s="28">
        <v>0</v>
      </c>
      <c r="G1699" s="28">
        <v>0</v>
      </c>
      <c r="H1699" s="28">
        <v>0</v>
      </c>
      <c r="I1699" s="29">
        <v>0</v>
      </c>
    </row>
    <row r="1700" spans="1:9">
      <c r="A1700" s="126"/>
      <c r="B1700" s="9" t="s">
        <v>227</v>
      </c>
      <c r="C1700" s="26">
        <v>6.1728395061728392E-3</v>
      </c>
      <c r="D1700" s="27">
        <v>5.0933786078098476E-3</v>
      </c>
      <c r="E1700" s="28">
        <v>1.0526315789473684E-2</v>
      </c>
      <c r="F1700" s="28">
        <v>0</v>
      </c>
      <c r="G1700" s="28">
        <v>0</v>
      </c>
      <c r="H1700" s="28">
        <v>0</v>
      </c>
      <c r="I1700" s="29">
        <v>6.6666666666666666E-2</v>
      </c>
    </row>
    <row r="1701" spans="1:9">
      <c r="A1701" s="126"/>
      <c r="B1701" s="9" t="s">
        <v>228</v>
      </c>
      <c r="C1701" s="30">
        <v>2.0987654320987655E-2</v>
      </c>
      <c r="D1701" s="28">
        <v>1.6977928692699491E-2</v>
      </c>
      <c r="E1701" s="28">
        <v>3.1578947368421054E-2</v>
      </c>
      <c r="F1701" s="28">
        <v>0.02</v>
      </c>
      <c r="G1701" s="28">
        <v>0</v>
      </c>
      <c r="H1701" s="28">
        <v>0.2</v>
      </c>
      <c r="I1701" s="29">
        <v>6.6666666666666666E-2</v>
      </c>
    </row>
    <row r="1702" spans="1:9">
      <c r="A1702" s="126"/>
      <c r="B1702" s="9" t="s">
        <v>323</v>
      </c>
      <c r="C1702" s="30">
        <v>1.2345679012345678E-2</v>
      </c>
      <c r="D1702" s="28">
        <v>1.5280135823429542E-2</v>
      </c>
      <c r="E1702" s="28">
        <v>0</v>
      </c>
      <c r="F1702" s="28">
        <v>0.01</v>
      </c>
      <c r="G1702" s="28">
        <v>0</v>
      </c>
      <c r="H1702" s="28">
        <v>0</v>
      </c>
      <c r="I1702" s="29">
        <v>0</v>
      </c>
    </row>
    <row r="1703" spans="1:9">
      <c r="A1703" s="126"/>
      <c r="B1703" s="9" t="s">
        <v>324</v>
      </c>
      <c r="C1703" s="30">
        <v>2.7160493827160494E-2</v>
      </c>
      <c r="D1703" s="28">
        <v>2.3769100169779286E-2</v>
      </c>
      <c r="E1703" s="28">
        <v>5.2631578947368425E-2</v>
      </c>
      <c r="F1703" s="28">
        <v>0.02</v>
      </c>
      <c r="G1703" s="28">
        <v>0</v>
      </c>
      <c r="H1703" s="28">
        <v>0</v>
      </c>
      <c r="I1703" s="29">
        <v>6.6666666666666666E-2</v>
      </c>
    </row>
    <row r="1704" spans="1:9">
      <c r="A1704" s="126"/>
      <c r="B1704" s="9" t="s">
        <v>325</v>
      </c>
      <c r="C1704" s="30">
        <v>0.12098765432098765</v>
      </c>
      <c r="D1704" s="28">
        <v>0.11035653650254669</v>
      </c>
      <c r="E1704" s="28">
        <v>0.18947368421052629</v>
      </c>
      <c r="F1704" s="28">
        <v>0.12</v>
      </c>
      <c r="G1704" s="28">
        <v>0.16666666666666669</v>
      </c>
      <c r="H1704" s="28">
        <v>0.2</v>
      </c>
      <c r="I1704" s="29">
        <v>6.6666666666666666E-2</v>
      </c>
    </row>
    <row r="1705" spans="1:9">
      <c r="A1705" s="126"/>
      <c r="B1705" s="9" t="s">
        <v>326</v>
      </c>
      <c r="C1705" s="30">
        <v>0.12469135802469136</v>
      </c>
      <c r="D1705" s="28">
        <v>0.13073005093378609</v>
      </c>
      <c r="E1705" s="28">
        <v>0.10526315789473685</v>
      </c>
      <c r="F1705" s="28">
        <v>0.12</v>
      </c>
      <c r="G1705" s="28">
        <v>0.16666666666666669</v>
      </c>
      <c r="H1705" s="28">
        <v>0</v>
      </c>
      <c r="I1705" s="29">
        <v>6.6666666666666666E-2</v>
      </c>
    </row>
    <row r="1706" spans="1:9">
      <c r="A1706" s="126"/>
      <c r="B1706" s="9" t="s">
        <v>474</v>
      </c>
      <c r="C1706" s="30">
        <v>0.5185185185185186</v>
      </c>
      <c r="D1706" s="28">
        <v>0.52631578947368418</v>
      </c>
      <c r="E1706" s="28">
        <v>0.4631578947368421</v>
      </c>
      <c r="F1706" s="28">
        <v>0.53</v>
      </c>
      <c r="G1706" s="28">
        <v>0.5</v>
      </c>
      <c r="H1706" s="28">
        <v>0.4</v>
      </c>
      <c r="I1706" s="29">
        <v>0.53333333333333333</v>
      </c>
    </row>
    <row r="1707" spans="1:9">
      <c r="A1707" s="126"/>
      <c r="B1707" s="9" t="s">
        <v>384</v>
      </c>
      <c r="C1707" s="30">
        <v>0.16049382716049382</v>
      </c>
      <c r="D1707" s="28">
        <v>0.16129032258064516</v>
      </c>
      <c r="E1707" s="28">
        <v>0.14736842105263157</v>
      </c>
      <c r="F1707" s="28">
        <v>0.18</v>
      </c>
      <c r="G1707" s="28">
        <v>0.16666666666666669</v>
      </c>
      <c r="H1707" s="28">
        <v>0.2</v>
      </c>
      <c r="I1707" s="29">
        <v>6.6666666666666666E-2</v>
      </c>
    </row>
    <row r="1708" spans="1:9">
      <c r="A1708" s="126"/>
      <c r="B1708" s="9" t="s">
        <v>475</v>
      </c>
      <c r="C1708" s="30">
        <v>0.64320987654320982</v>
      </c>
      <c r="D1708" s="28">
        <v>0.65704584040747027</v>
      </c>
      <c r="E1708" s="28">
        <v>0.56842105263157894</v>
      </c>
      <c r="F1708" s="28">
        <v>0.65</v>
      </c>
      <c r="G1708" s="28">
        <v>0.66666666666666674</v>
      </c>
      <c r="H1708" s="28">
        <v>0.4</v>
      </c>
      <c r="I1708" s="29">
        <v>0.6</v>
      </c>
    </row>
    <row r="1709" spans="1:9">
      <c r="A1709" s="126"/>
      <c r="B1709" s="9" t="s">
        <v>476</v>
      </c>
      <c r="C1709" s="26">
        <v>4.9382716049382715E-3</v>
      </c>
      <c r="D1709" s="27">
        <v>5.0933786078098476E-3</v>
      </c>
      <c r="E1709" s="28">
        <v>0</v>
      </c>
      <c r="F1709" s="28">
        <v>0</v>
      </c>
      <c r="G1709" s="28">
        <v>0</v>
      </c>
      <c r="H1709" s="28">
        <v>0</v>
      </c>
      <c r="I1709" s="29">
        <v>6.6666666666666666E-2</v>
      </c>
    </row>
    <row r="1710" spans="1:9">
      <c r="A1710" s="126"/>
      <c r="B1710" s="9" t="s">
        <v>477</v>
      </c>
      <c r="C1710" s="30">
        <v>0.76419753086419751</v>
      </c>
      <c r="D1710" s="28">
        <v>0.767402376910017</v>
      </c>
      <c r="E1710" s="28">
        <v>0.75789473684210518</v>
      </c>
      <c r="F1710" s="28">
        <v>0.77</v>
      </c>
      <c r="G1710" s="28">
        <v>0.83333333333333326</v>
      </c>
      <c r="H1710" s="28">
        <v>0.6</v>
      </c>
      <c r="I1710" s="29">
        <v>0.66666666666666674</v>
      </c>
    </row>
    <row r="1711" spans="1:9">
      <c r="A1711" s="126"/>
      <c r="B1711" s="9" t="s">
        <v>478</v>
      </c>
      <c r="C1711" s="26">
        <v>8.6419753086419745E-3</v>
      </c>
      <c r="D1711" s="28">
        <v>1.0186757215619695E-2</v>
      </c>
      <c r="E1711" s="28">
        <v>0</v>
      </c>
      <c r="F1711" s="28">
        <v>0</v>
      </c>
      <c r="G1711" s="28">
        <v>0</v>
      </c>
      <c r="H1711" s="28">
        <v>0</v>
      </c>
      <c r="I1711" s="29">
        <v>6.6666666666666666E-2</v>
      </c>
    </row>
    <row r="1712" spans="1:9">
      <c r="A1712" s="126"/>
      <c r="B1712" s="9" t="s">
        <v>479</v>
      </c>
      <c r="C1712" s="30">
        <v>0.79135802469135796</v>
      </c>
      <c r="D1712" s="28">
        <v>0.79117147707979629</v>
      </c>
      <c r="E1712" s="28">
        <v>0.81052631578947365</v>
      </c>
      <c r="F1712" s="28">
        <v>0.79</v>
      </c>
      <c r="G1712" s="28">
        <v>0.83333333333333326</v>
      </c>
      <c r="H1712" s="28">
        <v>0.6</v>
      </c>
      <c r="I1712" s="29">
        <v>0.73333333333333328</v>
      </c>
    </row>
    <row r="1713" spans="1:9">
      <c r="A1713" s="126"/>
      <c r="B1713" s="9" t="s">
        <v>480</v>
      </c>
      <c r="C1713" s="30">
        <v>1.4814814814814814E-2</v>
      </c>
      <c r="D1713" s="28">
        <v>1.5280135823429542E-2</v>
      </c>
      <c r="E1713" s="28">
        <v>1.0526315789473684E-2</v>
      </c>
      <c r="F1713" s="28">
        <v>0</v>
      </c>
      <c r="G1713" s="28">
        <v>0</v>
      </c>
      <c r="H1713" s="28">
        <v>0</v>
      </c>
      <c r="I1713" s="29">
        <v>0.13333333333333333</v>
      </c>
    </row>
    <row r="1714" spans="1:9">
      <c r="A1714" s="126"/>
      <c r="B1714" s="9" t="s">
        <v>481</v>
      </c>
      <c r="C1714" s="30">
        <v>0.8037037037037037</v>
      </c>
      <c r="D1714" s="28">
        <v>0.80645161290322576</v>
      </c>
      <c r="E1714" s="28">
        <v>0.81052631578947365</v>
      </c>
      <c r="F1714" s="28">
        <v>0.8</v>
      </c>
      <c r="G1714" s="28">
        <v>0.83333333333333326</v>
      </c>
      <c r="H1714" s="28">
        <v>0.6</v>
      </c>
      <c r="I1714" s="29">
        <v>0.73333333333333328</v>
      </c>
    </row>
    <row r="1715" spans="1:9">
      <c r="A1715" s="126"/>
      <c r="B1715" s="9" t="s">
        <v>482</v>
      </c>
      <c r="C1715" s="30">
        <v>3.580246913580247E-2</v>
      </c>
      <c r="D1715" s="28">
        <v>3.2258064516129031E-2</v>
      </c>
      <c r="E1715" s="28">
        <v>4.2105263157894736E-2</v>
      </c>
      <c r="F1715" s="28">
        <v>0.02</v>
      </c>
      <c r="G1715" s="28">
        <v>0</v>
      </c>
      <c r="H1715" s="28">
        <v>0.2</v>
      </c>
      <c r="I1715" s="29">
        <v>0.2</v>
      </c>
    </row>
    <row r="1716" spans="1:9">
      <c r="A1716" s="1" t="s">
        <v>8</v>
      </c>
      <c r="B1716" s="9" t="s">
        <v>483</v>
      </c>
      <c r="C1716" s="44">
        <v>9.157352941176466</v>
      </c>
      <c r="D1716" s="45">
        <v>9.1902834008097134</v>
      </c>
      <c r="E1716" s="45">
        <v>8.9876543209876552</v>
      </c>
      <c r="F1716" s="45">
        <v>9.3170731707317014</v>
      </c>
      <c r="G1716" s="45">
        <v>9.4</v>
      </c>
      <c r="H1716" s="45">
        <v>8.25</v>
      </c>
      <c r="I1716" s="46">
        <v>8.2142857142857135</v>
      </c>
    </row>
    <row r="1717" spans="1:9">
      <c r="A1717" s="126" t="s">
        <v>8</v>
      </c>
      <c r="B1717" s="9" t="s">
        <v>9</v>
      </c>
      <c r="C1717" s="31">
        <f>SUBTOTAL(103,Source!D:D)-1</f>
        <v>80</v>
      </c>
      <c r="D1717" s="32">
        <v>589</v>
      </c>
      <c r="E1717" s="32">
        <v>95</v>
      </c>
      <c r="F1717" s="32">
        <v>100</v>
      </c>
      <c r="G1717" s="32">
        <v>6</v>
      </c>
      <c r="H1717" s="32">
        <v>5</v>
      </c>
      <c r="I1717" s="33">
        <v>15</v>
      </c>
    </row>
    <row r="1718" spans="1:9" ht="13.5" thickBot="1">
      <c r="A1718" s="127"/>
      <c r="B1718" s="10" t="s">
        <v>10</v>
      </c>
      <c r="C1718" s="34">
        <f>SUBTOTAL(103,Source!D:D)-1</f>
        <v>80</v>
      </c>
      <c r="D1718" s="35">
        <v>589</v>
      </c>
      <c r="E1718" s="35">
        <v>95</v>
      </c>
      <c r="F1718" s="35">
        <v>100</v>
      </c>
      <c r="G1718" s="35">
        <v>6</v>
      </c>
      <c r="H1718" s="35">
        <v>5</v>
      </c>
      <c r="I1718" s="36">
        <v>15</v>
      </c>
    </row>
    <row r="1719" spans="1:9" ht="13.5" thickTop="1"/>
    <row r="1721" spans="1:9" ht="13.5" thickBot="1">
      <c r="A1721" s="53" t="s">
        <v>496</v>
      </c>
    </row>
    <row r="1722" spans="1:9" ht="13.5" thickTop="1">
      <c r="A1722" s="119"/>
      <c r="B1722" s="120"/>
      <c r="C1722" s="19" t="s">
        <v>3</v>
      </c>
      <c r="D1722" s="128" t="s">
        <v>251</v>
      </c>
      <c r="E1722" s="128"/>
      <c r="F1722" s="128"/>
      <c r="G1722" s="128"/>
      <c r="H1722" s="128"/>
      <c r="I1722" s="129"/>
    </row>
    <row r="1723" spans="1:9" ht="24">
      <c r="A1723" s="121"/>
      <c r="B1723" s="122"/>
      <c r="C1723" s="37" t="s">
        <v>4</v>
      </c>
      <c r="D1723" s="38" t="s">
        <v>100</v>
      </c>
      <c r="E1723" s="38" t="s">
        <v>101</v>
      </c>
      <c r="F1723" s="38" t="s">
        <v>102</v>
      </c>
      <c r="G1723" s="38" t="s">
        <v>103</v>
      </c>
      <c r="H1723" s="38" t="s">
        <v>104</v>
      </c>
      <c r="I1723" s="39" t="s">
        <v>88</v>
      </c>
    </row>
    <row r="1724" spans="1:9" ht="13.5" thickBot="1">
      <c r="A1724" s="123"/>
      <c r="B1724" s="124"/>
      <c r="C1724" s="20" t="s">
        <v>12</v>
      </c>
      <c r="D1724" s="21" t="s">
        <v>12</v>
      </c>
      <c r="E1724" s="21" t="s">
        <v>289</v>
      </c>
      <c r="F1724" s="21" t="s">
        <v>290</v>
      </c>
      <c r="G1724" s="21" t="s">
        <v>291</v>
      </c>
      <c r="H1724" s="21" t="s">
        <v>292</v>
      </c>
      <c r="I1724" s="22" t="s">
        <v>293</v>
      </c>
    </row>
    <row r="1725" spans="1:9" ht="13.5" thickTop="1">
      <c r="A1725" s="125" t="s">
        <v>496</v>
      </c>
      <c r="B1725" s="55" t="s">
        <v>473</v>
      </c>
      <c r="C1725" s="42">
        <v>6.1728395061728392E-3</v>
      </c>
      <c r="D1725" s="43">
        <v>8.4889643463497456E-3</v>
      </c>
      <c r="E1725" s="24">
        <v>0</v>
      </c>
      <c r="F1725" s="24">
        <v>0</v>
      </c>
      <c r="G1725" s="24">
        <v>0</v>
      </c>
      <c r="H1725" s="24">
        <v>0</v>
      </c>
      <c r="I1725" s="25">
        <v>0</v>
      </c>
    </row>
    <row r="1726" spans="1:9">
      <c r="A1726" s="126"/>
      <c r="B1726" s="9" t="s">
        <v>225</v>
      </c>
      <c r="C1726" s="26">
        <v>2.4691358024691358E-3</v>
      </c>
      <c r="D1726" s="27">
        <v>3.3955857385398981E-3</v>
      </c>
      <c r="E1726" s="28">
        <v>0</v>
      </c>
      <c r="F1726" s="28">
        <v>0</v>
      </c>
      <c r="G1726" s="28">
        <v>0</v>
      </c>
      <c r="H1726" s="28">
        <v>0</v>
      </c>
      <c r="I1726" s="29">
        <v>0</v>
      </c>
    </row>
    <row r="1727" spans="1:9">
      <c r="A1727" s="126"/>
      <c r="B1727" s="9" t="s">
        <v>226</v>
      </c>
      <c r="C1727" s="26">
        <v>3.7037037037037034E-3</v>
      </c>
      <c r="D1727" s="27">
        <v>5.0933786078098476E-3</v>
      </c>
      <c r="E1727" s="28">
        <v>0</v>
      </c>
      <c r="F1727" s="28">
        <v>0</v>
      </c>
      <c r="G1727" s="28">
        <v>0</v>
      </c>
      <c r="H1727" s="28">
        <v>0</v>
      </c>
      <c r="I1727" s="29">
        <v>0</v>
      </c>
    </row>
    <row r="1728" spans="1:9">
      <c r="A1728" s="126"/>
      <c r="B1728" s="9" t="s">
        <v>227</v>
      </c>
      <c r="C1728" s="26">
        <v>4.9382716049382715E-3</v>
      </c>
      <c r="D1728" s="27">
        <v>6.7911714770797962E-3</v>
      </c>
      <c r="E1728" s="28">
        <v>0</v>
      </c>
      <c r="F1728" s="28">
        <v>0</v>
      </c>
      <c r="G1728" s="28">
        <v>0</v>
      </c>
      <c r="H1728" s="28">
        <v>0</v>
      </c>
      <c r="I1728" s="29">
        <v>0</v>
      </c>
    </row>
    <row r="1729" spans="1:9">
      <c r="A1729" s="126"/>
      <c r="B1729" s="9" t="s">
        <v>228</v>
      </c>
      <c r="C1729" s="30">
        <v>3.3333333333333333E-2</v>
      </c>
      <c r="D1729" s="28">
        <v>3.5653650254668927E-2</v>
      </c>
      <c r="E1729" s="28">
        <v>3.1578947368421054E-2</v>
      </c>
      <c r="F1729" s="28">
        <v>0.03</v>
      </c>
      <c r="G1729" s="28">
        <v>0</v>
      </c>
      <c r="H1729" s="28">
        <v>0</v>
      </c>
      <c r="I1729" s="29">
        <v>0</v>
      </c>
    </row>
    <row r="1730" spans="1:9">
      <c r="A1730" s="126"/>
      <c r="B1730" s="9" t="s">
        <v>323</v>
      </c>
      <c r="C1730" s="26">
        <v>9.876543209876543E-3</v>
      </c>
      <c r="D1730" s="28">
        <v>1.0186757215619695E-2</v>
      </c>
      <c r="E1730" s="28">
        <v>1.0526315789473684E-2</v>
      </c>
      <c r="F1730" s="28">
        <v>0</v>
      </c>
      <c r="G1730" s="28">
        <v>0</v>
      </c>
      <c r="H1730" s="28">
        <v>0</v>
      </c>
      <c r="I1730" s="29">
        <v>6.6666666666666666E-2</v>
      </c>
    </row>
    <row r="1731" spans="1:9">
      <c r="A1731" s="126"/>
      <c r="B1731" s="9" t="s">
        <v>324</v>
      </c>
      <c r="C1731" s="30">
        <v>3.580246913580247E-2</v>
      </c>
      <c r="D1731" s="28">
        <v>3.2258064516129031E-2</v>
      </c>
      <c r="E1731" s="28">
        <v>6.3157894736842107E-2</v>
      </c>
      <c r="F1731" s="28">
        <v>0.03</v>
      </c>
      <c r="G1731" s="28">
        <v>0</v>
      </c>
      <c r="H1731" s="28">
        <v>0</v>
      </c>
      <c r="I1731" s="29">
        <v>6.6666666666666666E-2</v>
      </c>
    </row>
    <row r="1732" spans="1:9">
      <c r="A1732" s="126"/>
      <c r="B1732" s="9" t="s">
        <v>325</v>
      </c>
      <c r="C1732" s="30">
        <v>0.11728395061728396</v>
      </c>
      <c r="D1732" s="28">
        <v>0.11714770797962648</v>
      </c>
      <c r="E1732" s="28">
        <v>0.12631578947368421</v>
      </c>
      <c r="F1732" s="28">
        <v>0.09</v>
      </c>
      <c r="G1732" s="28">
        <v>0.16666666666666669</v>
      </c>
      <c r="H1732" s="28">
        <v>0.2</v>
      </c>
      <c r="I1732" s="29">
        <v>0.2</v>
      </c>
    </row>
    <row r="1733" spans="1:9">
      <c r="A1733" s="126"/>
      <c r="B1733" s="9" t="s">
        <v>326</v>
      </c>
      <c r="C1733" s="30">
        <v>0.11481481481481481</v>
      </c>
      <c r="D1733" s="28">
        <v>0.12393887945670627</v>
      </c>
      <c r="E1733" s="28">
        <v>8.4210526315789472E-2</v>
      </c>
      <c r="F1733" s="28">
        <v>0.1</v>
      </c>
      <c r="G1733" s="28">
        <v>0.16666666666666669</v>
      </c>
      <c r="H1733" s="28">
        <v>0</v>
      </c>
      <c r="I1733" s="29">
        <v>6.6666666666666666E-2</v>
      </c>
    </row>
    <row r="1734" spans="1:9">
      <c r="A1734" s="126"/>
      <c r="B1734" s="9" t="s">
        <v>474</v>
      </c>
      <c r="C1734" s="30">
        <v>0.62345679012345678</v>
      </c>
      <c r="D1734" s="28">
        <v>0.61120543293718166</v>
      </c>
      <c r="E1734" s="28">
        <v>0.64210526315789485</v>
      </c>
      <c r="F1734" s="28">
        <v>0.69</v>
      </c>
      <c r="G1734" s="28">
        <v>0.5</v>
      </c>
      <c r="H1734" s="28">
        <v>0.6</v>
      </c>
      <c r="I1734" s="29">
        <v>0.6</v>
      </c>
    </row>
    <row r="1735" spans="1:9">
      <c r="A1735" s="126"/>
      <c r="B1735" s="9" t="s">
        <v>384</v>
      </c>
      <c r="C1735" s="30">
        <v>4.8148148148148148E-2</v>
      </c>
      <c r="D1735" s="28">
        <v>4.5840407470288627E-2</v>
      </c>
      <c r="E1735" s="28">
        <v>4.2105263157894736E-2</v>
      </c>
      <c r="F1735" s="28">
        <v>0.06</v>
      </c>
      <c r="G1735" s="28">
        <v>0.16666666666666669</v>
      </c>
      <c r="H1735" s="28">
        <v>0.2</v>
      </c>
      <c r="I1735" s="29">
        <v>0</v>
      </c>
    </row>
    <row r="1736" spans="1:9">
      <c r="A1736" s="126"/>
      <c r="B1736" s="9" t="s">
        <v>475</v>
      </c>
      <c r="C1736" s="30">
        <v>0.7382716049382716</v>
      </c>
      <c r="D1736" s="28">
        <v>0.735144312393888</v>
      </c>
      <c r="E1736" s="28">
        <v>0.72631578947368425</v>
      </c>
      <c r="F1736" s="28">
        <v>0.79</v>
      </c>
      <c r="G1736" s="28">
        <v>0.66666666666666674</v>
      </c>
      <c r="H1736" s="28">
        <v>0.6</v>
      </c>
      <c r="I1736" s="29">
        <v>0.66666666666666674</v>
      </c>
    </row>
    <row r="1737" spans="1:9">
      <c r="A1737" s="126"/>
      <c r="B1737" s="9" t="s">
        <v>476</v>
      </c>
      <c r="C1737" s="26">
        <v>8.6419753086419745E-3</v>
      </c>
      <c r="D1737" s="28">
        <v>1.1884550084889643E-2</v>
      </c>
      <c r="E1737" s="28">
        <v>0</v>
      </c>
      <c r="F1737" s="28">
        <v>0</v>
      </c>
      <c r="G1737" s="28">
        <v>0</v>
      </c>
      <c r="H1737" s="28">
        <v>0</v>
      </c>
      <c r="I1737" s="29">
        <v>0</v>
      </c>
    </row>
    <row r="1738" spans="1:9">
      <c r="A1738" s="126"/>
      <c r="B1738" s="9" t="s">
        <v>477</v>
      </c>
      <c r="C1738" s="30">
        <v>0.85555555555555562</v>
      </c>
      <c r="D1738" s="28">
        <v>0.85229202037351437</v>
      </c>
      <c r="E1738" s="28">
        <v>0.85263157894736841</v>
      </c>
      <c r="F1738" s="28">
        <v>0.88</v>
      </c>
      <c r="G1738" s="28">
        <v>0.83333333333333326</v>
      </c>
      <c r="H1738" s="28">
        <v>0.8</v>
      </c>
      <c r="I1738" s="29">
        <v>0.8666666666666667</v>
      </c>
    </row>
    <row r="1739" spans="1:9">
      <c r="A1739" s="126"/>
      <c r="B1739" s="9" t="s">
        <v>478</v>
      </c>
      <c r="C1739" s="30">
        <v>1.2345679012345678E-2</v>
      </c>
      <c r="D1739" s="28">
        <v>1.6977928692699491E-2</v>
      </c>
      <c r="E1739" s="28">
        <v>0</v>
      </c>
      <c r="F1739" s="28">
        <v>0</v>
      </c>
      <c r="G1739" s="28">
        <v>0</v>
      </c>
      <c r="H1739" s="28">
        <v>0</v>
      </c>
      <c r="I1739" s="29">
        <v>0</v>
      </c>
    </row>
    <row r="1740" spans="1:9">
      <c r="A1740" s="126"/>
      <c r="B1740" s="9" t="s">
        <v>479</v>
      </c>
      <c r="C1740" s="30">
        <v>0.89135802469135794</v>
      </c>
      <c r="D1740" s="28">
        <v>0.88455008488964348</v>
      </c>
      <c r="E1740" s="28">
        <v>0.9157894736842106</v>
      </c>
      <c r="F1740" s="28">
        <v>0.91</v>
      </c>
      <c r="G1740" s="28">
        <v>0.83333333333333326</v>
      </c>
      <c r="H1740" s="28">
        <v>0.8</v>
      </c>
      <c r="I1740" s="29">
        <v>0.93333333333333324</v>
      </c>
    </row>
    <row r="1741" spans="1:9">
      <c r="A1741" s="126"/>
      <c r="B1741" s="9" t="s">
        <v>480</v>
      </c>
      <c r="C1741" s="30">
        <v>1.7283950617283949E-2</v>
      </c>
      <c r="D1741" s="28">
        <v>2.3769100169779286E-2</v>
      </c>
      <c r="E1741" s="28">
        <v>0</v>
      </c>
      <c r="F1741" s="28">
        <v>0</v>
      </c>
      <c r="G1741" s="28">
        <v>0</v>
      </c>
      <c r="H1741" s="28">
        <v>0</v>
      </c>
      <c r="I1741" s="29">
        <v>0</v>
      </c>
    </row>
    <row r="1742" spans="1:9">
      <c r="A1742" s="126"/>
      <c r="B1742" s="9" t="s">
        <v>481</v>
      </c>
      <c r="C1742" s="30">
        <v>0.90123456790123457</v>
      </c>
      <c r="D1742" s="28">
        <v>0.89473684210526316</v>
      </c>
      <c r="E1742" s="28">
        <v>0.9263157894736842</v>
      </c>
      <c r="F1742" s="28">
        <v>0.91</v>
      </c>
      <c r="G1742" s="28">
        <v>0.83333333333333326</v>
      </c>
      <c r="H1742" s="28">
        <v>0.8</v>
      </c>
      <c r="I1742" s="29">
        <v>1</v>
      </c>
    </row>
    <row r="1743" spans="1:9">
      <c r="A1743" s="126"/>
      <c r="B1743" s="9" t="s">
        <v>482</v>
      </c>
      <c r="C1743" s="30">
        <v>5.0617283950617285E-2</v>
      </c>
      <c r="D1743" s="28">
        <v>5.9422750424448216E-2</v>
      </c>
      <c r="E1743" s="28">
        <v>3.1578947368421054E-2</v>
      </c>
      <c r="F1743" s="28">
        <v>0.03</v>
      </c>
      <c r="G1743" s="28">
        <v>0</v>
      </c>
      <c r="H1743" s="28">
        <v>0</v>
      </c>
      <c r="I1743" s="29">
        <v>0</v>
      </c>
    </row>
    <row r="1744" spans="1:9">
      <c r="A1744" s="1" t="s">
        <v>8</v>
      </c>
      <c r="B1744" s="9" t="s">
        <v>483</v>
      </c>
      <c r="C1744" s="44">
        <v>9.1660181582360494</v>
      </c>
      <c r="D1744" s="45">
        <v>9.1049822064056833</v>
      </c>
      <c r="E1744" s="45">
        <v>9.2417582417582373</v>
      </c>
      <c r="F1744" s="45">
        <v>9.4468085106383022</v>
      </c>
      <c r="G1744" s="45">
        <v>9.4</v>
      </c>
      <c r="H1744" s="45">
        <v>9.5</v>
      </c>
      <c r="I1744" s="46">
        <v>9.0666666666666664</v>
      </c>
    </row>
    <row r="1745" spans="1:9">
      <c r="A1745" s="126" t="s">
        <v>8</v>
      </c>
      <c r="B1745" s="9" t="s">
        <v>9</v>
      </c>
      <c r="C1745" s="31">
        <f>SUBTOTAL(103,Source!D:D)-1</f>
        <v>80</v>
      </c>
      <c r="D1745" s="32">
        <v>589</v>
      </c>
      <c r="E1745" s="32">
        <v>95</v>
      </c>
      <c r="F1745" s="32">
        <v>100</v>
      </c>
      <c r="G1745" s="32">
        <v>6</v>
      </c>
      <c r="H1745" s="32">
        <v>5</v>
      </c>
      <c r="I1745" s="33">
        <v>15</v>
      </c>
    </row>
    <row r="1746" spans="1:9" ht="13.5" thickBot="1">
      <c r="A1746" s="127"/>
      <c r="B1746" s="10" t="s">
        <v>10</v>
      </c>
      <c r="C1746" s="34">
        <f>SUBTOTAL(103,Source!D:D)-1</f>
        <v>80</v>
      </c>
      <c r="D1746" s="35">
        <v>589</v>
      </c>
      <c r="E1746" s="35">
        <v>95</v>
      </c>
      <c r="F1746" s="35">
        <v>100</v>
      </c>
      <c r="G1746" s="35">
        <v>6</v>
      </c>
      <c r="H1746" s="35">
        <v>5</v>
      </c>
      <c r="I1746" s="36">
        <v>15</v>
      </c>
    </row>
    <row r="1747" spans="1:9" ht="13.5" thickTop="1"/>
    <row r="1749" spans="1:9" ht="13.5" thickBot="1">
      <c r="A1749" s="53" t="s">
        <v>497</v>
      </c>
    </row>
    <row r="1750" spans="1:9" ht="13.5" thickTop="1">
      <c r="A1750" s="119"/>
      <c r="B1750" s="120"/>
      <c r="C1750" s="19" t="s">
        <v>3</v>
      </c>
      <c r="D1750" s="128" t="s">
        <v>251</v>
      </c>
      <c r="E1750" s="128"/>
      <c r="F1750" s="128"/>
      <c r="G1750" s="128"/>
      <c r="H1750" s="128"/>
      <c r="I1750" s="129"/>
    </row>
    <row r="1751" spans="1:9" ht="24">
      <c r="A1751" s="121"/>
      <c r="B1751" s="122"/>
      <c r="C1751" s="37" t="s">
        <v>4</v>
      </c>
      <c r="D1751" s="38" t="s">
        <v>100</v>
      </c>
      <c r="E1751" s="38" t="s">
        <v>101</v>
      </c>
      <c r="F1751" s="38" t="s">
        <v>102</v>
      </c>
      <c r="G1751" s="38" t="s">
        <v>103</v>
      </c>
      <c r="H1751" s="38" t="s">
        <v>104</v>
      </c>
      <c r="I1751" s="39" t="s">
        <v>88</v>
      </c>
    </row>
    <row r="1752" spans="1:9" ht="13.5" thickBot="1">
      <c r="A1752" s="123"/>
      <c r="B1752" s="124"/>
      <c r="C1752" s="20" t="s">
        <v>12</v>
      </c>
      <c r="D1752" s="21" t="s">
        <v>12</v>
      </c>
      <c r="E1752" s="21" t="s">
        <v>289</v>
      </c>
      <c r="F1752" s="21" t="s">
        <v>290</v>
      </c>
      <c r="G1752" s="21" t="s">
        <v>291</v>
      </c>
      <c r="H1752" s="21" t="s">
        <v>292</v>
      </c>
      <c r="I1752" s="22" t="s">
        <v>293</v>
      </c>
    </row>
    <row r="1753" spans="1:9" ht="13.5" thickTop="1">
      <c r="A1753" s="125" t="s">
        <v>497</v>
      </c>
      <c r="B1753" s="55" t="s">
        <v>473</v>
      </c>
      <c r="C1753" s="23">
        <v>0</v>
      </c>
      <c r="D1753" s="24">
        <v>0</v>
      </c>
      <c r="E1753" s="24">
        <v>0</v>
      </c>
      <c r="F1753" s="24">
        <v>0</v>
      </c>
      <c r="G1753" s="24">
        <v>0</v>
      </c>
      <c r="H1753" s="24">
        <v>0</v>
      </c>
      <c r="I1753" s="25">
        <v>0</v>
      </c>
    </row>
    <row r="1754" spans="1:9">
      <c r="A1754" s="126"/>
      <c r="B1754" s="9" t="s">
        <v>225</v>
      </c>
      <c r="C1754" s="26">
        <v>1.2345679012345679E-3</v>
      </c>
      <c r="D1754" s="27">
        <v>1.697792869269949E-3</v>
      </c>
      <c r="E1754" s="28">
        <v>0</v>
      </c>
      <c r="F1754" s="28">
        <v>0</v>
      </c>
      <c r="G1754" s="28">
        <v>0</v>
      </c>
      <c r="H1754" s="28">
        <v>0</v>
      </c>
      <c r="I1754" s="29">
        <v>0</v>
      </c>
    </row>
    <row r="1755" spans="1:9">
      <c r="A1755" s="126"/>
      <c r="B1755" s="9" t="s">
        <v>226</v>
      </c>
      <c r="C1755" s="26">
        <v>2.4691358024691358E-3</v>
      </c>
      <c r="D1755" s="27">
        <v>3.3955857385398981E-3</v>
      </c>
      <c r="E1755" s="28">
        <v>0</v>
      </c>
      <c r="F1755" s="28">
        <v>0</v>
      </c>
      <c r="G1755" s="28">
        <v>0</v>
      </c>
      <c r="H1755" s="28">
        <v>0</v>
      </c>
      <c r="I1755" s="29">
        <v>0</v>
      </c>
    </row>
    <row r="1756" spans="1:9">
      <c r="A1756" s="126"/>
      <c r="B1756" s="9" t="s">
        <v>227</v>
      </c>
      <c r="C1756" s="26">
        <v>3.7037037037037034E-3</v>
      </c>
      <c r="D1756" s="27">
        <v>5.0933786078098476E-3</v>
      </c>
      <c r="E1756" s="28">
        <v>0</v>
      </c>
      <c r="F1756" s="28">
        <v>0</v>
      </c>
      <c r="G1756" s="28">
        <v>0</v>
      </c>
      <c r="H1756" s="28">
        <v>0</v>
      </c>
      <c r="I1756" s="29">
        <v>0</v>
      </c>
    </row>
    <row r="1757" spans="1:9">
      <c r="A1757" s="126"/>
      <c r="B1757" s="9" t="s">
        <v>228</v>
      </c>
      <c r="C1757" s="30">
        <v>2.0987654320987655E-2</v>
      </c>
      <c r="D1757" s="28">
        <v>2.2071307300509338E-2</v>
      </c>
      <c r="E1757" s="28">
        <v>2.1052631578947368E-2</v>
      </c>
      <c r="F1757" s="28">
        <v>0.02</v>
      </c>
      <c r="G1757" s="28">
        <v>0</v>
      </c>
      <c r="H1757" s="28">
        <v>0</v>
      </c>
      <c r="I1757" s="29">
        <v>0</v>
      </c>
    </row>
    <row r="1758" spans="1:9">
      <c r="A1758" s="126"/>
      <c r="B1758" s="9" t="s">
        <v>323</v>
      </c>
      <c r="C1758" s="30">
        <v>1.6049382716049384E-2</v>
      </c>
      <c r="D1758" s="28">
        <v>1.6977928692699491E-2</v>
      </c>
      <c r="E1758" s="28">
        <v>2.1052631578947368E-2</v>
      </c>
      <c r="F1758" s="28">
        <v>0</v>
      </c>
      <c r="G1758" s="28">
        <v>0</v>
      </c>
      <c r="H1758" s="28">
        <v>0</v>
      </c>
      <c r="I1758" s="29">
        <v>6.6666666666666666E-2</v>
      </c>
    </row>
    <row r="1759" spans="1:9">
      <c r="A1759" s="126"/>
      <c r="B1759" s="9" t="s">
        <v>324</v>
      </c>
      <c r="C1759" s="30">
        <v>4.6913580246913583E-2</v>
      </c>
      <c r="D1759" s="28">
        <v>4.2444821731748725E-2</v>
      </c>
      <c r="E1759" s="28">
        <v>8.4210526315789472E-2</v>
      </c>
      <c r="F1759" s="28">
        <v>0.04</v>
      </c>
      <c r="G1759" s="28">
        <v>0</v>
      </c>
      <c r="H1759" s="28">
        <v>0</v>
      </c>
      <c r="I1759" s="29">
        <v>6.6666666666666666E-2</v>
      </c>
    </row>
    <row r="1760" spans="1:9">
      <c r="A1760" s="126"/>
      <c r="B1760" s="9" t="s">
        <v>325</v>
      </c>
      <c r="C1760" s="30">
        <v>0.17160493827160495</v>
      </c>
      <c r="D1760" s="28">
        <v>0.16468590831918506</v>
      </c>
      <c r="E1760" s="28">
        <v>0.17894736842105263</v>
      </c>
      <c r="F1760" s="28">
        <v>0.16</v>
      </c>
      <c r="G1760" s="28">
        <v>0.33333333333333337</v>
      </c>
      <c r="H1760" s="28">
        <v>0.4</v>
      </c>
      <c r="I1760" s="29">
        <v>0.33333333333333337</v>
      </c>
    </row>
    <row r="1761" spans="1:9">
      <c r="A1761" s="126"/>
      <c r="B1761" s="9" t="s">
        <v>326</v>
      </c>
      <c r="C1761" s="30">
        <v>0.13456790123456788</v>
      </c>
      <c r="D1761" s="28">
        <v>0.13752122241086587</v>
      </c>
      <c r="E1761" s="28">
        <v>0.1368421052631579</v>
      </c>
      <c r="F1761" s="28">
        <v>0.12</v>
      </c>
      <c r="G1761" s="28">
        <v>0</v>
      </c>
      <c r="H1761" s="28">
        <v>0.2</v>
      </c>
      <c r="I1761" s="29">
        <v>0.13333333333333333</v>
      </c>
    </row>
    <row r="1762" spans="1:9">
      <c r="A1762" s="126"/>
      <c r="B1762" s="9" t="s">
        <v>474</v>
      </c>
      <c r="C1762" s="30">
        <v>0.52839506172839501</v>
      </c>
      <c r="D1762" s="28">
        <v>0.53480475382003401</v>
      </c>
      <c r="E1762" s="28">
        <v>0.44210526315789472</v>
      </c>
      <c r="F1762" s="28">
        <v>0.61</v>
      </c>
      <c r="G1762" s="28">
        <v>0.5</v>
      </c>
      <c r="H1762" s="28">
        <v>0.4</v>
      </c>
      <c r="I1762" s="29">
        <v>0.33333333333333337</v>
      </c>
    </row>
    <row r="1763" spans="1:9">
      <c r="A1763" s="126"/>
      <c r="B1763" s="9" t="s">
        <v>384</v>
      </c>
      <c r="C1763" s="30">
        <v>7.407407407407407E-2</v>
      </c>
      <c r="D1763" s="28">
        <v>7.1307300509337854E-2</v>
      </c>
      <c r="E1763" s="28">
        <v>0.11578947368421053</v>
      </c>
      <c r="F1763" s="28">
        <v>0.05</v>
      </c>
      <c r="G1763" s="28">
        <v>0.16666666666666669</v>
      </c>
      <c r="H1763" s="28">
        <v>0</v>
      </c>
      <c r="I1763" s="29">
        <v>6.6666666666666666E-2</v>
      </c>
    </row>
    <row r="1764" spans="1:9">
      <c r="A1764" s="126"/>
      <c r="B1764" s="9" t="s">
        <v>475</v>
      </c>
      <c r="C1764" s="30">
        <v>0.66296296296296287</v>
      </c>
      <c r="D1764" s="28">
        <v>0.67232597623089985</v>
      </c>
      <c r="E1764" s="28">
        <v>0.57894736842105265</v>
      </c>
      <c r="F1764" s="28">
        <v>0.73</v>
      </c>
      <c r="G1764" s="28">
        <v>0.5</v>
      </c>
      <c r="H1764" s="28">
        <v>0.6</v>
      </c>
      <c r="I1764" s="29">
        <v>0.46666666666666662</v>
      </c>
    </row>
    <row r="1765" spans="1:9">
      <c r="A1765" s="126"/>
      <c r="B1765" s="9" t="s">
        <v>476</v>
      </c>
      <c r="C1765" s="26">
        <v>1.2345679012345679E-3</v>
      </c>
      <c r="D1765" s="27">
        <v>1.697792869269949E-3</v>
      </c>
      <c r="E1765" s="28">
        <v>0</v>
      </c>
      <c r="F1765" s="28">
        <v>0</v>
      </c>
      <c r="G1765" s="28">
        <v>0</v>
      </c>
      <c r="H1765" s="28">
        <v>0</v>
      </c>
      <c r="I1765" s="29">
        <v>0</v>
      </c>
    </row>
    <row r="1766" spans="1:9">
      <c r="A1766" s="126"/>
      <c r="B1766" s="9" t="s">
        <v>477</v>
      </c>
      <c r="C1766" s="30">
        <v>0.83456790123456781</v>
      </c>
      <c r="D1766" s="28">
        <v>0.83701188455008491</v>
      </c>
      <c r="E1766" s="28">
        <v>0.75789473684210518</v>
      </c>
      <c r="F1766" s="28">
        <v>0.89</v>
      </c>
      <c r="G1766" s="28">
        <v>0.83333333333333326</v>
      </c>
      <c r="H1766" s="28">
        <v>1</v>
      </c>
      <c r="I1766" s="29">
        <v>0.8</v>
      </c>
    </row>
    <row r="1767" spans="1:9">
      <c r="A1767" s="126"/>
      <c r="B1767" s="9" t="s">
        <v>478</v>
      </c>
      <c r="C1767" s="26">
        <v>3.7037037037037034E-3</v>
      </c>
      <c r="D1767" s="27">
        <v>5.0933786078098476E-3</v>
      </c>
      <c r="E1767" s="28">
        <v>0</v>
      </c>
      <c r="F1767" s="28">
        <v>0</v>
      </c>
      <c r="G1767" s="28">
        <v>0</v>
      </c>
      <c r="H1767" s="28">
        <v>0</v>
      </c>
      <c r="I1767" s="29">
        <v>0</v>
      </c>
    </row>
    <row r="1768" spans="1:9">
      <c r="A1768" s="126"/>
      <c r="B1768" s="9" t="s">
        <v>479</v>
      </c>
      <c r="C1768" s="30">
        <v>0.88148148148148153</v>
      </c>
      <c r="D1768" s="28">
        <v>0.8794567062818337</v>
      </c>
      <c r="E1768" s="28">
        <v>0.8421052631578948</v>
      </c>
      <c r="F1768" s="28">
        <v>0.93</v>
      </c>
      <c r="G1768" s="28">
        <v>0.83333333333333326</v>
      </c>
      <c r="H1768" s="28">
        <v>1</v>
      </c>
      <c r="I1768" s="29">
        <v>0.8666666666666667</v>
      </c>
    </row>
    <row r="1769" spans="1:9">
      <c r="A1769" s="126"/>
      <c r="B1769" s="9" t="s">
        <v>480</v>
      </c>
      <c r="C1769" s="26">
        <v>7.4074074074074068E-3</v>
      </c>
      <c r="D1769" s="28">
        <v>1.0186757215619695E-2</v>
      </c>
      <c r="E1769" s="28">
        <v>0</v>
      </c>
      <c r="F1769" s="28">
        <v>0</v>
      </c>
      <c r="G1769" s="28">
        <v>0</v>
      </c>
      <c r="H1769" s="28">
        <v>0</v>
      </c>
      <c r="I1769" s="29">
        <v>0</v>
      </c>
    </row>
    <row r="1770" spans="1:9">
      <c r="A1770" s="126"/>
      <c r="B1770" s="9" t="s">
        <v>481</v>
      </c>
      <c r="C1770" s="30">
        <v>0.89753086419753092</v>
      </c>
      <c r="D1770" s="28">
        <v>0.89643463497453313</v>
      </c>
      <c r="E1770" s="28">
        <v>0.86315789473684201</v>
      </c>
      <c r="F1770" s="28">
        <v>0.93</v>
      </c>
      <c r="G1770" s="28">
        <v>0.83333333333333326</v>
      </c>
      <c r="H1770" s="28">
        <v>1</v>
      </c>
      <c r="I1770" s="29">
        <v>0.93333333333333324</v>
      </c>
    </row>
    <row r="1771" spans="1:9">
      <c r="A1771" s="126"/>
      <c r="B1771" s="9" t="s">
        <v>482</v>
      </c>
      <c r="C1771" s="30">
        <v>2.8395061728395062E-2</v>
      </c>
      <c r="D1771" s="28">
        <v>3.2258064516129031E-2</v>
      </c>
      <c r="E1771" s="28">
        <v>2.1052631578947368E-2</v>
      </c>
      <c r="F1771" s="28">
        <v>0.02</v>
      </c>
      <c r="G1771" s="28">
        <v>0</v>
      </c>
      <c r="H1771" s="28">
        <v>0</v>
      </c>
      <c r="I1771" s="29">
        <v>0</v>
      </c>
    </row>
    <row r="1772" spans="1:9">
      <c r="A1772" s="1" t="s">
        <v>8</v>
      </c>
      <c r="B1772" s="9" t="s">
        <v>483</v>
      </c>
      <c r="C1772" s="44">
        <v>9.0959999999999841</v>
      </c>
      <c r="D1772" s="45">
        <v>9.0950639853747823</v>
      </c>
      <c r="E1772" s="45">
        <v>8.9404761904761898</v>
      </c>
      <c r="F1772" s="45">
        <v>9.3052631578947356</v>
      </c>
      <c r="G1772" s="45">
        <v>9.1999999999999993</v>
      </c>
      <c r="H1772" s="45">
        <v>9</v>
      </c>
      <c r="I1772" s="46">
        <v>8.6428571428571423</v>
      </c>
    </row>
    <row r="1773" spans="1:9">
      <c r="A1773" s="126" t="s">
        <v>8</v>
      </c>
      <c r="B1773" s="9" t="s">
        <v>9</v>
      </c>
      <c r="C1773" s="31">
        <f>SUBTOTAL(103,Source!D:D)-1</f>
        <v>80</v>
      </c>
      <c r="D1773" s="32">
        <v>589</v>
      </c>
      <c r="E1773" s="32">
        <v>95</v>
      </c>
      <c r="F1773" s="32">
        <v>100</v>
      </c>
      <c r="G1773" s="32">
        <v>6</v>
      </c>
      <c r="H1773" s="32">
        <v>5</v>
      </c>
      <c r="I1773" s="33">
        <v>15</v>
      </c>
    </row>
    <row r="1774" spans="1:9" ht="13.5" thickBot="1">
      <c r="A1774" s="127"/>
      <c r="B1774" s="10" t="s">
        <v>10</v>
      </c>
      <c r="C1774" s="34">
        <f>SUBTOTAL(103,Source!D:D)-1</f>
        <v>80</v>
      </c>
      <c r="D1774" s="35">
        <v>589</v>
      </c>
      <c r="E1774" s="35">
        <v>95</v>
      </c>
      <c r="F1774" s="35">
        <v>100</v>
      </c>
      <c r="G1774" s="35">
        <v>6</v>
      </c>
      <c r="H1774" s="35">
        <v>5</v>
      </c>
      <c r="I1774" s="36">
        <v>15</v>
      </c>
    </row>
    <row r="1775" spans="1:9" ht="13.5" thickTop="1"/>
    <row r="1777" spans="1:9" ht="13.5" thickBot="1">
      <c r="A1777" s="53" t="s">
        <v>498</v>
      </c>
    </row>
    <row r="1778" spans="1:9" ht="13.5" thickTop="1">
      <c r="A1778" s="119"/>
      <c r="B1778" s="120"/>
      <c r="C1778" s="19" t="s">
        <v>3</v>
      </c>
      <c r="D1778" s="128" t="s">
        <v>251</v>
      </c>
      <c r="E1778" s="128"/>
      <c r="F1778" s="128"/>
      <c r="G1778" s="128"/>
      <c r="H1778" s="128"/>
      <c r="I1778" s="129"/>
    </row>
    <row r="1779" spans="1:9" ht="24">
      <c r="A1779" s="121"/>
      <c r="B1779" s="122"/>
      <c r="C1779" s="37" t="s">
        <v>4</v>
      </c>
      <c r="D1779" s="38" t="s">
        <v>100</v>
      </c>
      <c r="E1779" s="38" t="s">
        <v>101</v>
      </c>
      <c r="F1779" s="38" t="s">
        <v>102</v>
      </c>
      <c r="G1779" s="38" t="s">
        <v>103</v>
      </c>
      <c r="H1779" s="38" t="s">
        <v>104</v>
      </c>
      <c r="I1779" s="39" t="s">
        <v>88</v>
      </c>
    </row>
    <row r="1780" spans="1:9" ht="13.5" thickBot="1">
      <c r="A1780" s="123"/>
      <c r="B1780" s="124"/>
      <c r="C1780" s="20" t="s">
        <v>12</v>
      </c>
      <c r="D1780" s="21" t="s">
        <v>12</v>
      </c>
      <c r="E1780" s="21" t="s">
        <v>289</v>
      </c>
      <c r="F1780" s="21" t="s">
        <v>290</v>
      </c>
      <c r="G1780" s="21" t="s">
        <v>291</v>
      </c>
      <c r="H1780" s="21" t="s">
        <v>292</v>
      </c>
      <c r="I1780" s="22" t="s">
        <v>293</v>
      </c>
    </row>
    <row r="1781" spans="1:9" ht="13.5" thickTop="1">
      <c r="A1781" s="125" t="s">
        <v>498</v>
      </c>
      <c r="B1781" s="55" t="s">
        <v>473</v>
      </c>
      <c r="C1781" s="42">
        <v>9.876543209876543E-3</v>
      </c>
      <c r="D1781" s="24">
        <v>1.1884550084889643E-2</v>
      </c>
      <c r="E1781" s="24">
        <v>1.0526315789473684E-2</v>
      </c>
      <c r="F1781" s="24">
        <v>0</v>
      </c>
      <c r="G1781" s="24">
        <v>0</v>
      </c>
      <c r="H1781" s="24">
        <v>0</v>
      </c>
      <c r="I1781" s="25">
        <v>0</v>
      </c>
    </row>
    <row r="1782" spans="1:9">
      <c r="A1782" s="126"/>
      <c r="B1782" s="9" t="s">
        <v>225</v>
      </c>
      <c r="C1782" s="26">
        <v>1.2345679012345679E-3</v>
      </c>
      <c r="D1782" s="27">
        <v>1.697792869269949E-3</v>
      </c>
      <c r="E1782" s="28">
        <v>0</v>
      </c>
      <c r="F1782" s="28">
        <v>0</v>
      </c>
      <c r="G1782" s="28">
        <v>0</v>
      </c>
      <c r="H1782" s="28">
        <v>0</v>
      </c>
      <c r="I1782" s="29">
        <v>0</v>
      </c>
    </row>
    <row r="1783" spans="1:9">
      <c r="A1783" s="126"/>
      <c r="B1783" s="9" t="s">
        <v>226</v>
      </c>
      <c r="C1783" s="26">
        <v>4.9382716049382715E-3</v>
      </c>
      <c r="D1783" s="27">
        <v>5.0933786078098476E-3</v>
      </c>
      <c r="E1783" s="28">
        <v>0</v>
      </c>
      <c r="F1783" s="28">
        <v>0</v>
      </c>
      <c r="G1783" s="28">
        <v>0</v>
      </c>
      <c r="H1783" s="28">
        <v>0</v>
      </c>
      <c r="I1783" s="29">
        <v>6.6666666666666666E-2</v>
      </c>
    </row>
    <row r="1784" spans="1:9">
      <c r="A1784" s="126"/>
      <c r="B1784" s="9" t="s">
        <v>227</v>
      </c>
      <c r="C1784" s="26">
        <v>2.4691358024691358E-3</v>
      </c>
      <c r="D1784" s="27">
        <v>3.3955857385398981E-3</v>
      </c>
      <c r="E1784" s="28">
        <v>0</v>
      </c>
      <c r="F1784" s="28">
        <v>0</v>
      </c>
      <c r="G1784" s="28">
        <v>0</v>
      </c>
      <c r="H1784" s="28">
        <v>0</v>
      </c>
      <c r="I1784" s="29">
        <v>0</v>
      </c>
    </row>
    <row r="1785" spans="1:9">
      <c r="A1785" s="126"/>
      <c r="B1785" s="9" t="s">
        <v>228</v>
      </c>
      <c r="C1785" s="30">
        <v>3.3333333333333333E-2</v>
      </c>
      <c r="D1785" s="28">
        <v>3.2258064516129031E-2</v>
      </c>
      <c r="E1785" s="28">
        <v>4.2105263157894736E-2</v>
      </c>
      <c r="F1785" s="28">
        <v>0.03</v>
      </c>
      <c r="G1785" s="28">
        <v>0</v>
      </c>
      <c r="H1785" s="28">
        <v>0</v>
      </c>
      <c r="I1785" s="29">
        <v>6.6666666666666666E-2</v>
      </c>
    </row>
    <row r="1786" spans="1:9">
      <c r="A1786" s="126"/>
      <c r="B1786" s="9" t="s">
        <v>323</v>
      </c>
      <c r="C1786" s="30">
        <v>1.8518518518518517E-2</v>
      </c>
      <c r="D1786" s="28">
        <v>2.2071307300509338E-2</v>
      </c>
      <c r="E1786" s="28">
        <v>2.1052631578947368E-2</v>
      </c>
      <c r="F1786" s="28">
        <v>0</v>
      </c>
      <c r="G1786" s="28">
        <v>0</v>
      </c>
      <c r="H1786" s="28">
        <v>0</v>
      </c>
      <c r="I1786" s="29">
        <v>0</v>
      </c>
    </row>
    <row r="1787" spans="1:9">
      <c r="A1787" s="126"/>
      <c r="B1787" s="9" t="s">
        <v>324</v>
      </c>
      <c r="C1787" s="30">
        <v>4.4444444444444446E-2</v>
      </c>
      <c r="D1787" s="28">
        <v>4.074702886247878E-2</v>
      </c>
      <c r="E1787" s="28">
        <v>5.2631578947368425E-2</v>
      </c>
      <c r="F1787" s="28">
        <v>0.03</v>
      </c>
      <c r="G1787" s="28">
        <v>0</v>
      </c>
      <c r="H1787" s="28">
        <v>0.2</v>
      </c>
      <c r="I1787" s="29">
        <v>0.2</v>
      </c>
    </row>
    <row r="1788" spans="1:9">
      <c r="A1788" s="126"/>
      <c r="B1788" s="9" t="s">
        <v>325</v>
      </c>
      <c r="C1788" s="30">
        <v>0.12716049382716049</v>
      </c>
      <c r="D1788" s="28">
        <v>0.12393887945670627</v>
      </c>
      <c r="E1788" s="28">
        <v>0.14736842105263157</v>
      </c>
      <c r="F1788" s="28">
        <v>0.11</v>
      </c>
      <c r="G1788" s="28">
        <v>0.16666666666666669</v>
      </c>
      <c r="H1788" s="28">
        <v>0</v>
      </c>
      <c r="I1788" s="29">
        <v>0.26666666666666666</v>
      </c>
    </row>
    <row r="1789" spans="1:9">
      <c r="A1789" s="126"/>
      <c r="B1789" s="9" t="s">
        <v>326</v>
      </c>
      <c r="C1789" s="30">
        <v>9.8765432098765427E-2</v>
      </c>
      <c r="D1789" s="28">
        <v>0.10356536502546689</v>
      </c>
      <c r="E1789" s="28">
        <v>7.3684210526315783E-2</v>
      </c>
      <c r="F1789" s="28">
        <v>0.11</v>
      </c>
      <c r="G1789" s="28">
        <v>0</v>
      </c>
      <c r="H1789" s="28">
        <v>0</v>
      </c>
      <c r="I1789" s="29">
        <v>6.6666666666666666E-2</v>
      </c>
    </row>
    <row r="1790" spans="1:9">
      <c r="A1790" s="126"/>
      <c r="B1790" s="9" t="s">
        <v>474</v>
      </c>
      <c r="C1790" s="30">
        <v>0.44938271604938274</v>
      </c>
      <c r="D1790" s="28">
        <v>0.44312393887945667</v>
      </c>
      <c r="E1790" s="28">
        <v>0.4</v>
      </c>
      <c r="F1790" s="28">
        <v>0.55000000000000004</v>
      </c>
      <c r="G1790" s="28">
        <v>0.5</v>
      </c>
      <c r="H1790" s="28">
        <v>0.4</v>
      </c>
      <c r="I1790" s="29">
        <v>0.33333333333333337</v>
      </c>
    </row>
    <row r="1791" spans="1:9">
      <c r="A1791" s="126"/>
      <c r="B1791" s="9" t="s">
        <v>384</v>
      </c>
      <c r="C1791" s="30">
        <v>0.20987654320987656</v>
      </c>
      <c r="D1791" s="28">
        <v>0.21222410865874364</v>
      </c>
      <c r="E1791" s="28">
        <v>0.25263157894736843</v>
      </c>
      <c r="F1791" s="28">
        <v>0.17</v>
      </c>
      <c r="G1791" s="28">
        <v>0.33333333333333337</v>
      </c>
      <c r="H1791" s="28">
        <v>0.4</v>
      </c>
      <c r="I1791" s="29">
        <v>0</v>
      </c>
    </row>
    <row r="1792" spans="1:9">
      <c r="A1792" s="126"/>
      <c r="B1792" s="9" t="s">
        <v>475</v>
      </c>
      <c r="C1792" s="30">
        <v>0.54814814814814816</v>
      </c>
      <c r="D1792" s="28">
        <v>0.54668930390492365</v>
      </c>
      <c r="E1792" s="28">
        <v>0.47368421052631582</v>
      </c>
      <c r="F1792" s="28">
        <v>0.66</v>
      </c>
      <c r="G1792" s="28">
        <v>0.5</v>
      </c>
      <c r="H1792" s="28">
        <v>0.4</v>
      </c>
      <c r="I1792" s="29">
        <v>0.4</v>
      </c>
    </row>
    <row r="1793" spans="1:9">
      <c r="A1793" s="126"/>
      <c r="B1793" s="9" t="s">
        <v>476</v>
      </c>
      <c r="C1793" s="30">
        <v>1.1111111111111112E-2</v>
      </c>
      <c r="D1793" s="28">
        <v>1.3582342954159592E-2</v>
      </c>
      <c r="E1793" s="28">
        <v>1.0526315789473684E-2</v>
      </c>
      <c r="F1793" s="28">
        <v>0</v>
      </c>
      <c r="G1793" s="28">
        <v>0</v>
      </c>
      <c r="H1793" s="28">
        <v>0</v>
      </c>
      <c r="I1793" s="29">
        <v>0</v>
      </c>
    </row>
    <row r="1794" spans="1:9">
      <c r="A1794" s="126"/>
      <c r="B1794" s="9" t="s">
        <v>477</v>
      </c>
      <c r="C1794" s="30">
        <v>0.6753086419753086</v>
      </c>
      <c r="D1794" s="28">
        <v>0.67062818336162988</v>
      </c>
      <c r="E1794" s="28">
        <v>0.62105263157894741</v>
      </c>
      <c r="F1794" s="28">
        <v>0.77</v>
      </c>
      <c r="G1794" s="28">
        <v>0.66666666666666674</v>
      </c>
      <c r="H1794" s="28">
        <v>0.4</v>
      </c>
      <c r="I1794" s="29">
        <v>0.66666666666666674</v>
      </c>
    </row>
    <row r="1795" spans="1:9">
      <c r="A1795" s="126"/>
      <c r="B1795" s="9" t="s">
        <v>478</v>
      </c>
      <c r="C1795" s="30">
        <v>1.6049382716049384E-2</v>
      </c>
      <c r="D1795" s="28">
        <v>1.8675721561969439E-2</v>
      </c>
      <c r="E1795" s="28">
        <v>1.0526315789473684E-2</v>
      </c>
      <c r="F1795" s="28">
        <v>0</v>
      </c>
      <c r="G1795" s="28">
        <v>0</v>
      </c>
      <c r="H1795" s="28">
        <v>0</v>
      </c>
      <c r="I1795" s="29">
        <v>6.6666666666666666E-2</v>
      </c>
    </row>
    <row r="1796" spans="1:9">
      <c r="A1796" s="126"/>
      <c r="B1796" s="9" t="s">
        <v>479</v>
      </c>
      <c r="C1796" s="30">
        <v>0.719753086419753</v>
      </c>
      <c r="D1796" s="28">
        <v>0.71137521222410871</v>
      </c>
      <c r="E1796" s="28">
        <v>0.67368421052631577</v>
      </c>
      <c r="F1796" s="28">
        <v>0.8</v>
      </c>
      <c r="G1796" s="28">
        <v>0.66666666666666674</v>
      </c>
      <c r="H1796" s="28">
        <v>0.6</v>
      </c>
      <c r="I1796" s="29">
        <v>0.8666666666666667</v>
      </c>
    </row>
    <row r="1797" spans="1:9">
      <c r="A1797" s="126"/>
      <c r="B1797" s="9" t="s">
        <v>480</v>
      </c>
      <c r="C1797" s="30">
        <v>1.8518518518518517E-2</v>
      </c>
      <c r="D1797" s="28">
        <v>2.2071307300509338E-2</v>
      </c>
      <c r="E1797" s="28">
        <v>1.0526315789473684E-2</v>
      </c>
      <c r="F1797" s="28">
        <v>0</v>
      </c>
      <c r="G1797" s="28">
        <v>0</v>
      </c>
      <c r="H1797" s="28">
        <v>0</v>
      </c>
      <c r="I1797" s="29">
        <v>6.6666666666666666E-2</v>
      </c>
    </row>
    <row r="1798" spans="1:9">
      <c r="A1798" s="126"/>
      <c r="B1798" s="9" t="s">
        <v>481</v>
      </c>
      <c r="C1798" s="30">
        <v>0.7382716049382716</v>
      </c>
      <c r="D1798" s="28">
        <v>0.73344651952461803</v>
      </c>
      <c r="E1798" s="28">
        <v>0.6947368421052631</v>
      </c>
      <c r="F1798" s="28">
        <v>0.8</v>
      </c>
      <c r="G1798" s="28">
        <v>0.66666666666666674</v>
      </c>
      <c r="H1798" s="28">
        <v>0.6</v>
      </c>
      <c r="I1798" s="29">
        <v>0.8666666666666667</v>
      </c>
    </row>
    <row r="1799" spans="1:9">
      <c r="A1799" s="126"/>
      <c r="B1799" s="9" t="s">
        <v>482</v>
      </c>
      <c r="C1799" s="30">
        <v>5.185185185185185E-2</v>
      </c>
      <c r="D1799" s="28">
        <v>5.4329371816638369E-2</v>
      </c>
      <c r="E1799" s="28">
        <v>5.2631578947368425E-2</v>
      </c>
      <c r="F1799" s="28">
        <v>0.03</v>
      </c>
      <c r="G1799" s="28">
        <v>0</v>
      </c>
      <c r="H1799" s="28">
        <v>0</v>
      </c>
      <c r="I1799" s="29">
        <v>0.13333333333333333</v>
      </c>
    </row>
    <row r="1800" spans="1:9">
      <c r="A1800" s="1" t="s">
        <v>8</v>
      </c>
      <c r="B1800" s="9" t="s">
        <v>483</v>
      </c>
      <c r="C1800" s="44">
        <v>8.8921875000000146</v>
      </c>
      <c r="D1800" s="45">
        <v>8.8577586206896601</v>
      </c>
      <c r="E1800" s="45">
        <v>8.7746478873239457</v>
      </c>
      <c r="F1800" s="45">
        <v>9.3132530120481896</v>
      </c>
      <c r="G1800" s="45">
        <v>9.5</v>
      </c>
      <c r="H1800" s="45">
        <v>9</v>
      </c>
      <c r="I1800" s="46">
        <v>8</v>
      </c>
    </row>
    <row r="1801" spans="1:9">
      <c r="A1801" s="126" t="s">
        <v>8</v>
      </c>
      <c r="B1801" s="9" t="s">
        <v>9</v>
      </c>
      <c r="C1801" s="31">
        <f>SUBTOTAL(103,Source!D:D)-1</f>
        <v>80</v>
      </c>
      <c r="D1801" s="32">
        <v>589</v>
      </c>
      <c r="E1801" s="32">
        <v>95</v>
      </c>
      <c r="F1801" s="32">
        <v>100</v>
      </c>
      <c r="G1801" s="32">
        <v>6</v>
      </c>
      <c r="H1801" s="32">
        <v>5</v>
      </c>
      <c r="I1801" s="33">
        <v>15</v>
      </c>
    </row>
    <row r="1802" spans="1:9" ht="13.5" thickBot="1">
      <c r="A1802" s="127"/>
      <c r="B1802" s="10" t="s">
        <v>10</v>
      </c>
      <c r="C1802" s="34">
        <f>SUBTOTAL(103,Source!D:D)-1</f>
        <v>80</v>
      </c>
      <c r="D1802" s="35">
        <v>589</v>
      </c>
      <c r="E1802" s="35">
        <v>95</v>
      </c>
      <c r="F1802" s="35">
        <v>100</v>
      </c>
      <c r="G1802" s="35">
        <v>6</v>
      </c>
      <c r="H1802" s="35">
        <v>5</v>
      </c>
      <c r="I1802" s="36">
        <v>15</v>
      </c>
    </row>
    <row r="1803" spans="1:9" ht="13.5" thickTop="1"/>
    <row r="1805" spans="1:9" ht="13.5" thickBot="1">
      <c r="A1805" s="53" t="s">
        <v>499</v>
      </c>
    </row>
    <row r="1806" spans="1:9" ht="13.5" thickTop="1">
      <c r="A1806" s="119"/>
      <c r="B1806" s="120"/>
      <c r="C1806" s="19" t="s">
        <v>3</v>
      </c>
      <c r="D1806" s="128" t="s">
        <v>251</v>
      </c>
      <c r="E1806" s="128"/>
      <c r="F1806" s="128"/>
      <c r="G1806" s="128"/>
      <c r="H1806" s="128"/>
      <c r="I1806" s="129"/>
    </row>
    <row r="1807" spans="1:9" ht="24">
      <c r="A1807" s="121"/>
      <c r="B1807" s="122"/>
      <c r="C1807" s="37" t="s">
        <v>4</v>
      </c>
      <c r="D1807" s="38" t="s">
        <v>100</v>
      </c>
      <c r="E1807" s="38" t="s">
        <v>101</v>
      </c>
      <c r="F1807" s="38" t="s">
        <v>102</v>
      </c>
      <c r="G1807" s="38" t="s">
        <v>103</v>
      </c>
      <c r="H1807" s="38" t="s">
        <v>104</v>
      </c>
      <c r="I1807" s="39" t="s">
        <v>88</v>
      </c>
    </row>
    <row r="1808" spans="1:9" ht="13.5" thickBot="1">
      <c r="A1808" s="123"/>
      <c r="B1808" s="124"/>
      <c r="C1808" s="20" t="s">
        <v>12</v>
      </c>
      <c r="D1808" s="21" t="s">
        <v>12</v>
      </c>
      <c r="E1808" s="21" t="s">
        <v>289</v>
      </c>
      <c r="F1808" s="21" t="s">
        <v>290</v>
      </c>
      <c r="G1808" s="21" t="s">
        <v>291</v>
      </c>
      <c r="H1808" s="21" t="s">
        <v>292</v>
      </c>
      <c r="I1808" s="22" t="s">
        <v>293</v>
      </c>
    </row>
    <row r="1809" spans="1:9" ht="13.5" thickTop="1">
      <c r="A1809" s="125" t="s">
        <v>499</v>
      </c>
      <c r="B1809" s="55" t="s">
        <v>473</v>
      </c>
      <c r="C1809" s="42">
        <v>4.9382716049382715E-3</v>
      </c>
      <c r="D1809" s="43">
        <v>6.7911714770797962E-3</v>
      </c>
      <c r="E1809" s="24">
        <v>0</v>
      </c>
      <c r="F1809" s="24">
        <v>0</v>
      </c>
      <c r="G1809" s="24">
        <v>0</v>
      </c>
      <c r="H1809" s="24">
        <v>0</v>
      </c>
      <c r="I1809" s="25">
        <v>0</v>
      </c>
    </row>
    <row r="1810" spans="1:9">
      <c r="A1810" s="126"/>
      <c r="B1810" s="9" t="s">
        <v>225</v>
      </c>
      <c r="C1810" s="26">
        <v>3.7037037037037034E-3</v>
      </c>
      <c r="D1810" s="27">
        <v>5.0933786078098476E-3</v>
      </c>
      <c r="E1810" s="28">
        <v>0</v>
      </c>
      <c r="F1810" s="28">
        <v>0</v>
      </c>
      <c r="G1810" s="28">
        <v>0</v>
      </c>
      <c r="H1810" s="28">
        <v>0</v>
      </c>
      <c r="I1810" s="29">
        <v>0</v>
      </c>
    </row>
    <row r="1811" spans="1:9">
      <c r="A1811" s="126"/>
      <c r="B1811" s="9" t="s">
        <v>226</v>
      </c>
      <c r="C1811" s="30">
        <v>1.7283950617283949E-2</v>
      </c>
      <c r="D1811" s="28">
        <v>2.2071307300509338E-2</v>
      </c>
      <c r="E1811" s="28">
        <v>1.0526315789473684E-2</v>
      </c>
      <c r="F1811" s="28">
        <v>0</v>
      </c>
      <c r="G1811" s="28">
        <v>0</v>
      </c>
      <c r="H1811" s="28">
        <v>0</v>
      </c>
      <c r="I1811" s="29">
        <v>0</v>
      </c>
    </row>
    <row r="1812" spans="1:9">
      <c r="A1812" s="126"/>
      <c r="B1812" s="9" t="s">
        <v>227</v>
      </c>
      <c r="C1812" s="26">
        <v>8.6419753086419745E-3</v>
      </c>
      <c r="D1812" s="27">
        <v>8.4889643463497456E-3</v>
      </c>
      <c r="E1812" s="28">
        <v>1.0526315789473684E-2</v>
      </c>
      <c r="F1812" s="28">
        <v>0</v>
      </c>
      <c r="G1812" s="28">
        <v>0</v>
      </c>
      <c r="H1812" s="28">
        <v>0.2</v>
      </c>
      <c r="I1812" s="29">
        <v>0</v>
      </c>
    </row>
    <row r="1813" spans="1:9">
      <c r="A1813" s="126"/>
      <c r="B1813" s="9" t="s">
        <v>228</v>
      </c>
      <c r="C1813" s="30">
        <v>5.802469135802469E-2</v>
      </c>
      <c r="D1813" s="28">
        <v>5.9422750424448216E-2</v>
      </c>
      <c r="E1813" s="28">
        <v>7.3684210526315783E-2</v>
      </c>
      <c r="F1813" s="28">
        <v>0.03</v>
      </c>
      <c r="G1813" s="28">
        <v>0</v>
      </c>
      <c r="H1813" s="28">
        <v>0</v>
      </c>
      <c r="I1813" s="29">
        <v>0.13333333333333333</v>
      </c>
    </row>
    <row r="1814" spans="1:9">
      <c r="A1814" s="126"/>
      <c r="B1814" s="9" t="s">
        <v>323</v>
      </c>
      <c r="C1814" s="30">
        <v>3.0864197530864196E-2</v>
      </c>
      <c r="D1814" s="28">
        <v>3.3955857385398983E-2</v>
      </c>
      <c r="E1814" s="28">
        <v>3.1578947368421054E-2</v>
      </c>
      <c r="F1814" s="28">
        <v>0.01</v>
      </c>
      <c r="G1814" s="28">
        <v>0</v>
      </c>
      <c r="H1814" s="28">
        <v>0.2</v>
      </c>
      <c r="I1814" s="29">
        <v>0</v>
      </c>
    </row>
    <row r="1815" spans="1:9">
      <c r="A1815" s="126"/>
      <c r="B1815" s="9" t="s">
        <v>324</v>
      </c>
      <c r="C1815" s="30">
        <v>7.407407407407407E-2</v>
      </c>
      <c r="D1815" s="28">
        <v>7.4702886247877756E-2</v>
      </c>
      <c r="E1815" s="28">
        <v>9.4736842105263147E-2</v>
      </c>
      <c r="F1815" s="28">
        <v>7.0000000000000007E-2</v>
      </c>
      <c r="G1815" s="28">
        <v>0</v>
      </c>
      <c r="H1815" s="28">
        <v>0</v>
      </c>
      <c r="I1815" s="29">
        <v>0</v>
      </c>
    </row>
    <row r="1816" spans="1:9">
      <c r="A1816" s="126"/>
      <c r="B1816" s="9" t="s">
        <v>325</v>
      </c>
      <c r="C1816" s="30">
        <v>0.17407407407407408</v>
      </c>
      <c r="D1816" s="28">
        <v>0.1697792869269949</v>
      </c>
      <c r="E1816" s="28">
        <v>0.15789473684210525</v>
      </c>
      <c r="F1816" s="28">
        <v>0.19</v>
      </c>
      <c r="G1816" s="28">
        <v>0.16666666666666669</v>
      </c>
      <c r="H1816" s="28">
        <v>0.2</v>
      </c>
      <c r="I1816" s="29">
        <v>0.33333333333333337</v>
      </c>
    </row>
    <row r="1817" spans="1:9">
      <c r="A1817" s="126"/>
      <c r="B1817" s="9" t="s">
        <v>326</v>
      </c>
      <c r="C1817" s="30">
        <v>0.11975308641975309</v>
      </c>
      <c r="D1817" s="28">
        <v>0.11884550084889643</v>
      </c>
      <c r="E1817" s="28">
        <v>0.11578947368421053</v>
      </c>
      <c r="F1817" s="28">
        <v>0.12</v>
      </c>
      <c r="G1817" s="28">
        <v>0.16666666666666669</v>
      </c>
      <c r="H1817" s="28">
        <v>0</v>
      </c>
      <c r="I1817" s="29">
        <v>0.2</v>
      </c>
    </row>
    <row r="1818" spans="1:9">
      <c r="A1818" s="126"/>
      <c r="B1818" s="9" t="s">
        <v>474</v>
      </c>
      <c r="C1818" s="30">
        <v>0.42345679012345677</v>
      </c>
      <c r="D1818" s="28">
        <v>0.40916808149405776</v>
      </c>
      <c r="E1818" s="28">
        <v>0.4210526315789474</v>
      </c>
      <c r="F1818" s="28">
        <v>0.53</v>
      </c>
      <c r="G1818" s="28">
        <v>0.5</v>
      </c>
      <c r="H1818" s="28">
        <v>0.2</v>
      </c>
      <c r="I1818" s="29">
        <v>0.33333333333333337</v>
      </c>
    </row>
    <row r="1819" spans="1:9">
      <c r="A1819" s="126"/>
      <c r="B1819" s="9" t="s">
        <v>384</v>
      </c>
      <c r="C1819" s="30">
        <v>8.5185185185185197E-2</v>
      </c>
      <c r="D1819" s="28">
        <v>9.1680814940577254E-2</v>
      </c>
      <c r="E1819" s="28">
        <v>8.4210526315789472E-2</v>
      </c>
      <c r="F1819" s="28">
        <v>0.05</v>
      </c>
      <c r="G1819" s="28">
        <v>0.16666666666666669</v>
      </c>
      <c r="H1819" s="28">
        <v>0.2</v>
      </c>
      <c r="I1819" s="29">
        <v>0</v>
      </c>
    </row>
    <row r="1820" spans="1:9">
      <c r="A1820" s="126"/>
      <c r="B1820" s="9" t="s">
        <v>475</v>
      </c>
      <c r="C1820" s="30">
        <v>0.54320987654320985</v>
      </c>
      <c r="D1820" s="28">
        <v>0.52801358234295415</v>
      </c>
      <c r="E1820" s="28">
        <v>0.5368421052631579</v>
      </c>
      <c r="F1820" s="28">
        <v>0.65</v>
      </c>
      <c r="G1820" s="28">
        <v>0.66666666666666674</v>
      </c>
      <c r="H1820" s="28">
        <v>0.2</v>
      </c>
      <c r="I1820" s="29">
        <v>0.53333333333333333</v>
      </c>
    </row>
    <row r="1821" spans="1:9">
      <c r="A1821" s="126"/>
      <c r="B1821" s="9" t="s">
        <v>476</v>
      </c>
      <c r="C1821" s="26">
        <v>8.6419753086419745E-3</v>
      </c>
      <c r="D1821" s="28">
        <v>1.1884550084889643E-2</v>
      </c>
      <c r="E1821" s="28">
        <v>0</v>
      </c>
      <c r="F1821" s="28">
        <v>0</v>
      </c>
      <c r="G1821" s="28">
        <v>0</v>
      </c>
      <c r="H1821" s="28">
        <v>0</v>
      </c>
      <c r="I1821" s="29">
        <v>0</v>
      </c>
    </row>
    <row r="1822" spans="1:9">
      <c r="A1822" s="126"/>
      <c r="B1822" s="9" t="s">
        <v>477</v>
      </c>
      <c r="C1822" s="30">
        <v>0.71728395061728389</v>
      </c>
      <c r="D1822" s="28">
        <v>0.6977928692699491</v>
      </c>
      <c r="E1822" s="28">
        <v>0.6947368421052631</v>
      </c>
      <c r="F1822" s="28">
        <v>0.84</v>
      </c>
      <c r="G1822" s="28">
        <v>0.83333333333333326</v>
      </c>
      <c r="H1822" s="28">
        <v>0.4</v>
      </c>
      <c r="I1822" s="29">
        <v>0.8666666666666667</v>
      </c>
    </row>
    <row r="1823" spans="1:9">
      <c r="A1823" s="126"/>
      <c r="B1823" s="9" t="s">
        <v>478</v>
      </c>
      <c r="C1823" s="30">
        <v>2.5925925925925925E-2</v>
      </c>
      <c r="D1823" s="28">
        <v>3.3955857385398983E-2</v>
      </c>
      <c r="E1823" s="28">
        <v>1.0526315789473684E-2</v>
      </c>
      <c r="F1823" s="28">
        <v>0</v>
      </c>
      <c r="G1823" s="28">
        <v>0</v>
      </c>
      <c r="H1823" s="28">
        <v>0</v>
      </c>
      <c r="I1823" s="29">
        <v>0</v>
      </c>
    </row>
    <row r="1824" spans="1:9">
      <c r="A1824" s="126"/>
      <c r="B1824" s="9" t="s">
        <v>479</v>
      </c>
      <c r="C1824" s="30">
        <v>0.79135802469135796</v>
      </c>
      <c r="D1824" s="28">
        <v>0.77249575551782679</v>
      </c>
      <c r="E1824" s="28">
        <v>0.78947368421052633</v>
      </c>
      <c r="F1824" s="28">
        <v>0.91</v>
      </c>
      <c r="G1824" s="28">
        <v>0.83333333333333326</v>
      </c>
      <c r="H1824" s="28">
        <v>0.4</v>
      </c>
      <c r="I1824" s="29">
        <v>0.8666666666666667</v>
      </c>
    </row>
    <row r="1825" spans="1:9">
      <c r="A1825" s="126"/>
      <c r="B1825" s="9" t="s">
        <v>480</v>
      </c>
      <c r="C1825" s="30">
        <v>3.4567901234567898E-2</v>
      </c>
      <c r="D1825" s="28">
        <v>4.2444821731748725E-2</v>
      </c>
      <c r="E1825" s="28">
        <v>2.1052631578947368E-2</v>
      </c>
      <c r="F1825" s="28">
        <v>0</v>
      </c>
      <c r="G1825" s="28">
        <v>0</v>
      </c>
      <c r="H1825" s="28">
        <v>0.2</v>
      </c>
      <c r="I1825" s="29">
        <v>0</v>
      </c>
    </row>
    <row r="1826" spans="1:9">
      <c r="A1826" s="126"/>
      <c r="B1826" s="9" t="s">
        <v>481</v>
      </c>
      <c r="C1826" s="30">
        <v>0.8222222222222223</v>
      </c>
      <c r="D1826" s="28">
        <v>0.80645161290322576</v>
      </c>
      <c r="E1826" s="28">
        <v>0.82105263157894737</v>
      </c>
      <c r="F1826" s="28">
        <v>0.92</v>
      </c>
      <c r="G1826" s="28">
        <v>0.83333333333333326</v>
      </c>
      <c r="H1826" s="28">
        <v>0.6</v>
      </c>
      <c r="I1826" s="29">
        <v>0.8666666666666667</v>
      </c>
    </row>
    <row r="1827" spans="1:9">
      <c r="A1827" s="126"/>
      <c r="B1827" s="9" t="s">
        <v>482</v>
      </c>
      <c r="C1827" s="30">
        <v>9.2592592592592601E-2</v>
      </c>
      <c r="D1827" s="28">
        <v>0.10186757215619695</v>
      </c>
      <c r="E1827" s="28">
        <v>9.4736842105263147E-2</v>
      </c>
      <c r="F1827" s="28">
        <v>0.03</v>
      </c>
      <c r="G1827" s="28">
        <v>0</v>
      </c>
      <c r="H1827" s="28">
        <v>0.2</v>
      </c>
      <c r="I1827" s="29">
        <v>0.13333333333333333</v>
      </c>
    </row>
    <row r="1828" spans="1:9">
      <c r="A1828" s="1" t="s">
        <v>8</v>
      </c>
      <c r="B1828" s="9" t="s">
        <v>483</v>
      </c>
      <c r="C1828" s="44">
        <v>8.5236167341430615</v>
      </c>
      <c r="D1828" s="45">
        <v>8.4336448598130875</v>
      </c>
      <c r="E1828" s="45">
        <v>8.5287356321839063</v>
      </c>
      <c r="F1828" s="45">
        <v>9.0526315789473699</v>
      </c>
      <c r="G1828" s="45">
        <v>9.4</v>
      </c>
      <c r="H1828" s="45">
        <v>7</v>
      </c>
      <c r="I1828" s="46">
        <v>8.466666666666665</v>
      </c>
    </row>
    <row r="1829" spans="1:9">
      <c r="A1829" s="126" t="s">
        <v>8</v>
      </c>
      <c r="B1829" s="9" t="s">
        <v>9</v>
      </c>
      <c r="C1829" s="31">
        <f>SUBTOTAL(103,Source!D:D)-1</f>
        <v>80</v>
      </c>
      <c r="D1829" s="32">
        <v>589</v>
      </c>
      <c r="E1829" s="32">
        <v>95</v>
      </c>
      <c r="F1829" s="32">
        <v>100</v>
      </c>
      <c r="G1829" s="32">
        <v>6</v>
      </c>
      <c r="H1829" s="32">
        <v>5</v>
      </c>
      <c r="I1829" s="33">
        <v>15</v>
      </c>
    </row>
    <row r="1830" spans="1:9" ht="13.5" thickBot="1">
      <c r="A1830" s="127"/>
      <c r="B1830" s="10" t="s">
        <v>10</v>
      </c>
      <c r="C1830" s="34">
        <f>SUBTOTAL(103,Source!D:D)-1</f>
        <v>80</v>
      </c>
      <c r="D1830" s="35">
        <v>589</v>
      </c>
      <c r="E1830" s="35">
        <v>95</v>
      </c>
      <c r="F1830" s="35">
        <v>100</v>
      </c>
      <c r="G1830" s="35">
        <v>6</v>
      </c>
      <c r="H1830" s="35">
        <v>5</v>
      </c>
      <c r="I1830" s="36">
        <v>15</v>
      </c>
    </row>
    <row r="1831" spans="1:9" ht="13.5" thickTop="1"/>
    <row r="1833" spans="1:9" ht="13.5" thickBot="1">
      <c r="A1833" s="53" t="s">
        <v>606</v>
      </c>
    </row>
    <row r="1834" spans="1:9" ht="13.5" thickTop="1">
      <c r="A1834" s="119"/>
      <c r="B1834" s="130"/>
      <c r="C1834" s="61" t="s">
        <v>3</v>
      </c>
      <c r="D1834" s="128" t="s">
        <v>251</v>
      </c>
      <c r="E1834" s="128"/>
      <c r="F1834" s="128"/>
      <c r="G1834" s="128"/>
      <c r="H1834" s="128"/>
      <c r="I1834" s="129"/>
    </row>
    <row r="1835" spans="1:9" ht="24">
      <c r="A1835" s="121"/>
      <c r="B1835" s="131"/>
      <c r="C1835" s="62" t="s">
        <v>4</v>
      </c>
      <c r="D1835" s="38" t="s">
        <v>100</v>
      </c>
      <c r="E1835" s="38" t="s">
        <v>101</v>
      </c>
      <c r="F1835" s="38" t="s">
        <v>102</v>
      </c>
      <c r="G1835" s="38" t="s">
        <v>103</v>
      </c>
      <c r="H1835" s="38" t="s">
        <v>104</v>
      </c>
      <c r="I1835" s="39" t="s">
        <v>88</v>
      </c>
    </row>
    <row r="1836" spans="1:9" ht="13.5" thickBot="1">
      <c r="A1836" s="123"/>
      <c r="B1836" s="132"/>
      <c r="C1836" s="63" t="s">
        <v>12</v>
      </c>
      <c r="D1836" s="21" t="s">
        <v>12</v>
      </c>
      <c r="E1836" s="21" t="s">
        <v>289</v>
      </c>
      <c r="F1836" s="21" t="s">
        <v>290</v>
      </c>
      <c r="G1836" s="21" t="s">
        <v>291</v>
      </c>
      <c r="H1836" s="21" t="s">
        <v>292</v>
      </c>
      <c r="I1836" s="22" t="s">
        <v>293</v>
      </c>
    </row>
    <row r="1837" spans="1:9" ht="13.5" thickTop="1">
      <c r="A1837" s="54" t="s">
        <v>605</v>
      </c>
      <c r="B1837" s="60" t="s">
        <v>0</v>
      </c>
      <c r="C1837" s="47">
        <v>8.8731155778894397</v>
      </c>
      <c r="D1837" s="48">
        <v>8.9103448275862132</v>
      </c>
      <c r="E1837" s="48">
        <v>8.6813186813186789</v>
      </c>
      <c r="F1837" s="48">
        <v>9.0101010101010122</v>
      </c>
      <c r="G1837" s="48">
        <v>9</v>
      </c>
      <c r="H1837" s="48">
        <v>6.8</v>
      </c>
      <c r="I1837" s="49">
        <v>8.3333333333333321</v>
      </c>
    </row>
    <row r="1838" spans="1:9">
      <c r="A1838" s="1" t="s">
        <v>500</v>
      </c>
      <c r="B1838" s="2" t="s">
        <v>0</v>
      </c>
      <c r="C1838" s="44">
        <v>9.2007575757575886</v>
      </c>
      <c r="D1838" s="45">
        <v>9.235701906412487</v>
      </c>
      <c r="E1838" s="45">
        <v>8.9666666666666686</v>
      </c>
      <c r="F1838" s="45">
        <v>9.3737373737373773</v>
      </c>
      <c r="G1838" s="45">
        <v>9</v>
      </c>
      <c r="H1838" s="45">
        <v>7.6</v>
      </c>
      <c r="I1838" s="46">
        <v>8.7333333333333307</v>
      </c>
    </row>
    <row r="1839" spans="1:9">
      <c r="A1839" s="1" t="s">
        <v>449</v>
      </c>
      <c r="B1839" s="2" t="s">
        <v>0</v>
      </c>
      <c r="C1839" s="44">
        <v>9.1459119496855301</v>
      </c>
      <c r="D1839" s="45">
        <v>9.1588946459412757</v>
      </c>
      <c r="E1839" s="45">
        <v>8.9890109890109926</v>
      </c>
      <c r="F1839" s="45">
        <v>9.2828282828282838</v>
      </c>
      <c r="G1839" s="45">
        <v>9.1666666666666661</v>
      </c>
      <c r="H1839" s="45">
        <v>9</v>
      </c>
      <c r="I1839" s="46">
        <v>8.7333333333333325</v>
      </c>
    </row>
    <row r="1840" spans="1:9">
      <c r="A1840" s="1" t="s">
        <v>450</v>
      </c>
      <c r="B1840" s="2" t="s">
        <v>0</v>
      </c>
      <c r="C1840" s="44">
        <v>9.2754716981132042</v>
      </c>
      <c r="D1840" s="45">
        <v>9.2975778546712924</v>
      </c>
      <c r="E1840" s="45">
        <v>8.9673913043478279</v>
      </c>
      <c r="F1840" s="45">
        <v>9.3838383838383823</v>
      </c>
      <c r="G1840" s="45">
        <v>9.3333333333333321</v>
      </c>
      <c r="H1840" s="45">
        <v>9.6</v>
      </c>
      <c r="I1840" s="46">
        <v>9.4666666666666668</v>
      </c>
    </row>
    <row r="1841" spans="1:9">
      <c r="A1841" s="1" t="s">
        <v>451</v>
      </c>
      <c r="B1841" s="2" t="s">
        <v>0</v>
      </c>
      <c r="C1841" s="44">
        <v>9.1340852130325754</v>
      </c>
      <c r="D1841" s="45">
        <v>9.1844827586206854</v>
      </c>
      <c r="E1841" s="45">
        <v>8.9462365591397877</v>
      </c>
      <c r="F1841" s="45">
        <v>9.1616161616161644</v>
      </c>
      <c r="G1841" s="45">
        <v>8.8333333333333321</v>
      </c>
      <c r="H1841" s="45">
        <v>7.8</v>
      </c>
      <c r="I1841" s="46">
        <v>8.7333333333333343</v>
      </c>
    </row>
    <row r="1842" spans="1:9">
      <c r="A1842" s="1" t="s">
        <v>452</v>
      </c>
      <c r="B1842" s="2" t="s">
        <v>0</v>
      </c>
      <c r="C1842" s="44">
        <v>8.8962025316455549</v>
      </c>
      <c r="D1842" s="45">
        <v>8.9545454545454497</v>
      </c>
      <c r="E1842" s="45">
        <v>8.6129032258064537</v>
      </c>
      <c r="F1842" s="45">
        <v>8.9696969696969653</v>
      </c>
      <c r="G1842" s="45">
        <v>8.8333333333333321</v>
      </c>
      <c r="H1842" s="45">
        <v>7.2</v>
      </c>
      <c r="I1842" s="46">
        <v>8.5333333333333314</v>
      </c>
    </row>
    <row r="1843" spans="1:9">
      <c r="A1843" s="1" t="s">
        <v>501</v>
      </c>
      <c r="B1843" s="2" t="s">
        <v>0</v>
      </c>
      <c r="C1843" s="44">
        <v>9.2869897959183714</v>
      </c>
      <c r="D1843" s="45">
        <v>9.3274956217162917</v>
      </c>
      <c r="E1843" s="45">
        <v>9.0217391304347867</v>
      </c>
      <c r="F1843" s="45">
        <v>9.3684210526315805</v>
      </c>
      <c r="G1843" s="45">
        <v>9.3333333333333321</v>
      </c>
      <c r="H1843" s="45">
        <v>7.8</v>
      </c>
      <c r="I1843" s="46">
        <v>9.3333333333333321</v>
      </c>
    </row>
    <row r="1844" spans="1:9">
      <c r="A1844" s="1" t="s">
        <v>454</v>
      </c>
      <c r="B1844" s="2" t="s">
        <v>0</v>
      </c>
      <c r="C1844" s="44">
        <v>9.3111395646606869</v>
      </c>
      <c r="D1844" s="45">
        <v>9.3245149911816601</v>
      </c>
      <c r="E1844" s="45">
        <v>9.208791208791208</v>
      </c>
      <c r="F1844" s="45">
        <v>9.402061855670107</v>
      </c>
      <c r="G1844" s="45">
        <v>9.6666666666666661</v>
      </c>
      <c r="H1844" s="45">
        <v>8</v>
      </c>
      <c r="I1844" s="46">
        <v>9.1333333333333329</v>
      </c>
    </row>
    <row r="1845" spans="1:9" ht="24">
      <c r="A1845" s="1" t="s">
        <v>455</v>
      </c>
      <c r="B1845" s="2" t="s">
        <v>0</v>
      </c>
      <c r="C1845" s="44">
        <v>8.9382530120481931</v>
      </c>
      <c r="D1845" s="45">
        <v>8.9445585215605803</v>
      </c>
      <c r="E1845" s="45">
        <v>8.8831168831168856</v>
      </c>
      <c r="F1845" s="45">
        <v>9.1923076923076898</v>
      </c>
      <c r="G1845" s="45">
        <v>9.6</v>
      </c>
      <c r="H1845" s="45">
        <v>6.25</v>
      </c>
      <c r="I1845" s="46">
        <v>8.0769230769230766</v>
      </c>
    </row>
    <row r="1846" spans="1:9">
      <c r="A1846" s="1" t="s">
        <v>456</v>
      </c>
      <c r="B1846" s="2" t="s">
        <v>0</v>
      </c>
      <c r="C1846" s="44">
        <v>9.3636363636363722</v>
      </c>
      <c r="D1846" s="45">
        <v>9.3951473136915169</v>
      </c>
      <c r="E1846" s="45">
        <v>9.1847826086956541</v>
      </c>
      <c r="F1846" s="45">
        <v>9.4020618556701088</v>
      </c>
      <c r="G1846" s="45">
        <v>9.1666666666666661</v>
      </c>
      <c r="H1846" s="45">
        <v>8.8000000000000007</v>
      </c>
      <c r="I1846" s="46">
        <v>9.2666666666666675</v>
      </c>
    </row>
    <row r="1847" spans="1:9">
      <c r="A1847" s="1" t="s">
        <v>457</v>
      </c>
      <c r="B1847" s="2" t="s">
        <v>0</v>
      </c>
      <c r="C1847" s="44">
        <v>9.3626666666666569</v>
      </c>
      <c r="D1847" s="45">
        <v>9.3738489871086532</v>
      </c>
      <c r="E1847" s="45">
        <v>9.1724137931034502</v>
      </c>
      <c r="F1847" s="45">
        <v>9.4631578947368418</v>
      </c>
      <c r="G1847" s="45">
        <v>9.6</v>
      </c>
      <c r="H1847" s="45">
        <v>9.8000000000000007</v>
      </c>
      <c r="I1847" s="46">
        <v>9.1999999999999993</v>
      </c>
    </row>
    <row r="1848" spans="1:9">
      <c r="A1848" s="1" t="s">
        <v>502</v>
      </c>
      <c r="B1848" s="2" t="s">
        <v>0</v>
      </c>
      <c r="C1848" s="44">
        <v>9.4079794079794077</v>
      </c>
      <c r="D1848" s="45">
        <v>9.4123893805309713</v>
      </c>
      <c r="E1848" s="45">
        <v>9.2391304347826093</v>
      </c>
      <c r="F1848" s="45">
        <v>9.53125</v>
      </c>
      <c r="G1848" s="45">
        <v>9.6</v>
      </c>
      <c r="H1848" s="45">
        <v>9.1999999999999993</v>
      </c>
      <c r="I1848" s="46">
        <v>9.5</v>
      </c>
    </row>
    <row r="1849" spans="1:9" ht="24">
      <c r="A1849" s="1" t="s">
        <v>503</v>
      </c>
      <c r="B1849" s="2" t="s">
        <v>0</v>
      </c>
      <c r="C1849" s="44">
        <v>9.157352941176466</v>
      </c>
      <c r="D1849" s="45">
        <v>9.1902834008097134</v>
      </c>
      <c r="E1849" s="45">
        <v>8.9876543209876552</v>
      </c>
      <c r="F1849" s="45">
        <v>9.3170731707317014</v>
      </c>
      <c r="G1849" s="45">
        <v>9.4</v>
      </c>
      <c r="H1849" s="45">
        <v>8.25</v>
      </c>
      <c r="I1849" s="46">
        <v>8.2142857142857135</v>
      </c>
    </row>
    <row r="1850" spans="1:9" ht="24">
      <c r="A1850" s="1" t="s">
        <v>460</v>
      </c>
      <c r="B1850" s="2" t="s">
        <v>0</v>
      </c>
      <c r="C1850" s="44">
        <v>9.1660181582360494</v>
      </c>
      <c r="D1850" s="45">
        <v>9.1049822064056833</v>
      </c>
      <c r="E1850" s="45">
        <v>9.2417582417582373</v>
      </c>
      <c r="F1850" s="45">
        <v>9.4468085106383022</v>
      </c>
      <c r="G1850" s="45">
        <v>9.4</v>
      </c>
      <c r="H1850" s="45">
        <v>9.5</v>
      </c>
      <c r="I1850" s="46">
        <v>9.0666666666666664</v>
      </c>
    </row>
    <row r="1851" spans="1:9" ht="36">
      <c r="A1851" s="1" t="s">
        <v>461</v>
      </c>
      <c r="B1851" s="2" t="s">
        <v>0</v>
      </c>
      <c r="C1851" s="44">
        <v>9.0959999999999841</v>
      </c>
      <c r="D1851" s="45">
        <v>9.0950639853747823</v>
      </c>
      <c r="E1851" s="45">
        <v>8.9404761904761898</v>
      </c>
      <c r="F1851" s="45">
        <v>9.3052631578947356</v>
      </c>
      <c r="G1851" s="45">
        <v>9.1999999999999993</v>
      </c>
      <c r="H1851" s="45">
        <v>9</v>
      </c>
      <c r="I1851" s="46">
        <v>8.6428571428571423</v>
      </c>
    </row>
    <row r="1852" spans="1:9" ht="24">
      <c r="A1852" s="1" t="s">
        <v>462</v>
      </c>
      <c r="B1852" s="2" t="s">
        <v>0</v>
      </c>
      <c r="C1852" s="44">
        <v>8.8921875000000146</v>
      </c>
      <c r="D1852" s="45">
        <v>8.8577586206896601</v>
      </c>
      <c r="E1852" s="45">
        <v>8.7746478873239457</v>
      </c>
      <c r="F1852" s="45">
        <v>9.3132530120481896</v>
      </c>
      <c r="G1852" s="45">
        <v>9.5</v>
      </c>
      <c r="H1852" s="45">
        <v>9</v>
      </c>
      <c r="I1852" s="46">
        <v>8</v>
      </c>
    </row>
    <row r="1853" spans="1:9" ht="13.5" thickBot="1">
      <c r="A1853" s="3" t="s">
        <v>504</v>
      </c>
      <c r="B1853" s="4" t="s">
        <v>0</v>
      </c>
      <c r="C1853" s="50">
        <v>8.5236167341430615</v>
      </c>
      <c r="D1853" s="51">
        <v>8.4336448598130875</v>
      </c>
      <c r="E1853" s="51">
        <v>8.5287356321839063</v>
      </c>
      <c r="F1853" s="51">
        <v>9.0526315789473699</v>
      </c>
      <c r="G1853" s="51">
        <v>9.4</v>
      </c>
      <c r="H1853" s="51">
        <v>7</v>
      </c>
      <c r="I1853" s="52">
        <v>8.466666666666665</v>
      </c>
    </row>
    <row r="1854" spans="1:9" ht="13.5" thickTop="1"/>
    <row r="1856" spans="1:9" ht="13.5" thickBot="1">
      <c r="A1856" s="53" t="s">
        <v>505</v>
      </c>
    </row>
    <row r="1857" spans="1:9" ht="13.5" thickTop="1">
      <c r="A1857" s="119"/>
      <c r="B1857" s="120"/>
      <c r="C1857" s="19" t="s">
        <v>3</v>
      </c>
      <c r="D1857" s="128" t="s">
        <v>251</v>
      </c>
      <c r="E1857" s="128"/>
      <c r="F1857" s="128"/>
      <c r="G1857" s="128"/>
      <c r="H1857" s="128"/>
      <c r="I1857" s="129"/>
    </row>
    <row r="1858" spans="1:9" ht="24">
      <c r="A1858" s="121"/>
      <c r="B1858" s="122"/>
      <c r="C1858" s="37" t="s">
        <v>4</v>
      </c>
      <c r="D1858" s="38" t="s">
        <v>100</v>
      </c>
      <c r="E1858" s="38" t="s">
        <v>101</v>
      </c>
      <c r="F1858" s="38" t="s">
        <v>102</v>
      </c>
      <c r="G1858" s="38" t="s">
        <v>103</v>
      </c>
      <c r="H1858" s="38" t="s">
        <v>104</v>
      </c>
      <c r="I1858" s="39" t="s">
        <v>88</v>
      </c>
    </row>
    <row r="1859" spans="1:9" ht="13.5" thickBot="1">
      <c r="A1859" s="123"/>
      <c r="B1859" s="124"/>
      <c r="C1859" s="20" t="s">
        <v>12</v>
      </c>
      <c r="D1859" s="21" t="s">
        <v>12</v>
      </c>
      <c r="E1859" s="21" t="s">
        <v>289</v>
      </c>
      <c r="F1859" s="21" t="s">
        <v>290</v>
      </c>
      <c r="G1859" s="21" t="s">
        <v>291</v>
      </c>
      <c r="H1859" s="21" t="s">
        <v>292</v>
      </c>
      <c r="I1859" s="22" t="s">
        <v>293</v>
      </c>
    </row>
    <row r="1860" spans="1:9" ht="13.5" thickTop="1">
      <c r="A1860" s="125" t="s">
        <v>505</v>
      </c>
      <c r="B1860" s="55" t="s">
        <v>506</v>
      </c>
      <c r="C1860" s="23">
        <v>0.68024691358024691</v>
      </c>
      <c r="D1860" s="24">
        <v>0.70628183361629882</v>
      </c>
      <c r="E1860" s="24">
        <v>0.56842105263157894</v>
      </c>
      <c r="F1860" s="24">
        <v>0.67</v>
      </c>
      <c r="G1860" s="24">
        <v>0.66666666666666674</v>
      </c>
      <c r="H1860" s="24">
        <v>0.4</v>
      </c>
      <c r="I1860" s="25">
        <v>0.53333333333333333</v>
      </c>
    </row>
    <row r="1861" spans="1:9">
      <c r="A1861" s="126"/>
      <c r="B1861" s="9" t="s">
        <v>507</v>
      </c>
      <c r="C1861" s="30">
        <v>0.27037037037037037</v>
      </c>
      <c r="D1861" s="28">
        <v>0.24617996604414263</v>
      </c>
      <c r="E1861" s="28">
        <v>0.35789473684210527</v>
      </c>
      <c r="F1861" s="28">
        <v>0.28999999999999998</v>
      </c>
      <c r="G1861" s="28">
        <v>0.33333333333333337</v>
      </c>
      <c r="H1861" s="28">
        <v>0.6</v>
      </c>
      <c r="I1861" s="29">
        <v>0.4</v>
      </c>
    </row>
    <row r="1862" spans="1:9">
      <c r="A1862" s="126"/>
      <c r="B1862" s="9" t="s">
        <v>508</v>
      </c>
      <c r="C1862" s="30">
        <v>3.2098765432098768E-2</v>
      </c>
      <c r="D1862" s="28">
        <v>3.2258064516129031E-2</v>
      </c>
      <c r="E1862" s="28">
        <v>5.2631578947368425E-2</v>
      </c>
      <c r="F1862" s="28">
        <v>0.02</v>
      </c>
      <c r="G1862" s="28">
        <v>0</v>
      </c>
      <c r="H1862" s="28">
        <v>0</v>
      </c>
      <c r="I1862" s="29">
        <v>0</v>
      </c>
    </row>
    <row r="1863" spans="1:9">
      <c r="A1863" s="126"/>
      <c r="B1863" s="9" t="s">
        <v>509</v>
      </c>
      <c r="C1863" s="30">
        <v>1.7283950617283949E-2</v>
      </c>
      <c r="D1863" s="28">
        <v>1.5280135823429542E-2</v>
      </c>
      <c r="E1863" s="28">
        <v>2.1052631578947368E-2</v>
      </c>
      <c r="F1863" s="28">
        <v>0.02</v>
      </c>
      <c r="G1863" s="28">
        <v>0</v>
      </c>
      <c r="H1863" s="28">
        <v>0</v>
      </c>
      <c r="I1863" s="29">
        <v>6.6666666666666666E-2</v>
      </c>
    </row>
    <row r="1864" spans="1:9">
      <c r="A1864" s="126"/>
      <c r="B1864" s="9" t="s">
        <v>475</v>
      </c>
      <c r="C1864" s="30">
        <v>4.9382716049382713E-2</v>
      </c>
      <c r="D1864" s="28">
        <v>4.7538200339558571E-2</v>
      </c>
      <c r="E1864" s="28">
        <v>7.3684210526315783E-2</v>
      </c>
      <c r="F1864" s="28">
        <v>0.04</v>
      </c>
      <c r="G1864" s="28">
        <v>0</v>
      </c>
      <c r="H1864" s="28">
        <v>0</v>
      </c>
      <c r="I1864" s="29">
        <v>6.6666666666666666E-2</v>
      </c>
    </row>
    <row r="1865" spans="1:9">
      <c r="A1865" s="126"/>
      <c r="B1865" s="9" t="s">
        <v>476</v>
      </c>
      <c r="C1865" s="30">
        <v>0.9506172839506174</v>
      </c>
      <c r="D1865" s="28">
        <v>0.95246179966044142</v>
      </c>
      <c r="E1865" s="28">
        <v>0.9263157894736842</v>
      </c>
      <c r="F1865" s="28">
        <v>0.96</v>
      </c>
      <c r="G1865" s="28">
        <v>1</v>
      </c>
      <c r="H1865" s="28">
        <v>1</v>
      </c>
      <c r="I1865" s="29">
        <v>0.93333333333333324</v>
      </c>
    </row>
    <row r="1866" spans="1:9">
      <c r="A1866" s="1" t="s">
        <v>8</v>
      </c>
      <c r="B1866" s="9" t="s">
        <v>483</v>
      </c>
      <c r="C1866" s="44">
        <v>1.3864197530864204</v>
      </c>
      <c r="D1866" s="45">
        <v>1.3565365025466882</v>
      </c>
      <c r="E1866" s="45">
        <v>1.5263157894736841</v>
      </c>
      <c r="F1866" s="45">
        <v>1.39</v>
      </c>
      <c r="G1866" s="45">
        <v>1.3333333333333333</v>
      </c>
      <c r="H1866" s="45">
        <v>1.6</v>
      </c>
      <c r="I1866" s="46">
        <v>1.5999999999999999</v>
      </c>
    </row>
    <row r="1867" spans="1:9">
      <c r="A1867" s="126" t="s">
        <v>8</v>
      </c>
      <c r="B1867" s="9" t="s">
        <v>9</v>
      </c>
      <c r="C1867" s="31">
        <f>SUBTOTAL(103,Source!D:D)-1</f>
        <v>80</v>
      </c>
      <c r="D1867" s="32">
        <v>589</v>
      </c>
      <c r="E1867" s="32">
        <v>95</v>
      </c>
      <c r="F1867" s="32">
        <v>100</v>
      </c>
      <c r="G1867" s="32">
        <v>6</v>
      </c>
      <c r="H1867" s="32">
        <v>5</v>
      </c>
      <c r="I1867" s="33">
        <v>15</v>
      </c>
    </row>
    <row r="1868" spans="1:9" ht="13.5" thickBot="1">
      <c r="A1868" s="127"/>
      <c r="B1868" s="10" t="s">
        <v>10</v>
      </c>
      <c r="C1868" s="34">
        <f>SUBTOTAL(103,Source!D:D)-1</f>
        <v>80</v>
      </c>
      <c r="D1868" s="35">
        <v>589</v>
      </c>
      <c r="E1868" s="35">
        <v>95</v>
      </c>
      <c r="F1868" s="35">
        <v>100</v>
      </c>
      <c r="G1868" s="35">
        <v>6</v>
      </c>
      <c r="H1868" s="35">
        <v>5</v>
      </c>
      <c r="I1868" s="36">
        <v>15</v>
      </c>
    </row>
    <row r="1869" spans="1:9" ht="13.5" thickTop="1"/>
    <row r="1871" spans="1:9" ht="13.5" thickBot="1">
      <c r="A1871" s="53" t="s">
        <v>510</v>
      </c>
    </row>
    <row r="1872" spans="1:9" ht="13.5" thickTop="1">
      <c r="A1872" s="119"/>
      <c r="B1872" s="120"/>
      <c r="C1872" s="7" t="s">
        <v>3</v>
      </c>
    </row>
    <row r="1873" spans="1:3">
      <c r="A1873" s="121"/>
      <c r="B1873" s="122"/>
      <c r="C1873" s="14" t="s">
        <v>4</v>
      </c>
    </row>
    <row r="1874" spans="1:3" ht="13.5" thickBot="1">
      <c r="A1874" s="123"/>
      <c r="B1874" s="124"/>
      <c r="C1874" s="8" t="s">
        <v>12</v>
      </c>
    </row>
    <row r="1875" spans="1:3" ht="13.5" thickTop="1">
      <c r="A1875" s="125" t="s">
        <v>510</v>
      </c>
      <c r="B1875" s="55" t="s">
        <v>511</v>
      </c>
      <c r="C1875" s="11">
        <v>0.8012345679012346</v>
      </c>
    </row>
    <row r="1876" spans="1:3">
      <c r="A1876" s="126"/>
      <c r="B1876" s="9" t="s">
        <v>512</v>
      </c>
      <c r="C1876" s="12">
        <v>0.17037037037037039</v>
      </c>
    </row>
    <row r="1877" spans="1:3">
      <c r="A1877" s="126"/>
      <c r="B1877" s="9" t="s">
        <v>231</v>
      </c>
      <c r="C1877" s="12">
        <v>2.8395061728395062E-2</v>
      </c>
    </row>
    <row r="1878" spans="1:3">
      <c r="A1878" s="126" t="s">
        <v>8</v>
      </c>
      <c r="B1878" s="9" t="s">
        <v>9</v>
      </c>
      <c r="C1878" s="6">
        <f>SUBTOTAL(103,Source!D:D)-1</f>
        <v>80</v>
      </c>
    </row>
    <row r="1879" spans="1:3" ht="13.5" thickBot="1">
      <c r="A1879" s="127"/>
      <c r="B1879" s="10" t="s">
        <v>10</v>
      </c>
      <c r="C1879" s="13">
        <f>SUBTOTAL(103,Source!D:D)-1</f>
        <v>80</v>
      </c>
    </row>
    <row r="1880" spans="1:3" ht="13.5" thickTop="1"/>
    <row r="1882" spans="1:3" ht="13.5" thickBot="1">
      <c r="A1882" s="53" t="s">
        <v>513</v>
      </c>
    </row>
    <row r="1883" spans="1:3" ht="13.5" thickTop="1">
      <c r="A1883" s="119"/>
      <c r="B1883" s="120"/>
      <c r="C1883" s="7" t="s">
        <v>3</v>
      </c>
    </row>
    <row r="1884" spans="1:3">
      <c r="A1884" s="121"/>
      <c r="B1884" s="122"/>
      <c r="C1884" s="14" t="s">
        <v>4</v>
      </c>
    </row>
    <row r="1885" spans="1:3" ht="13.5" thickBot="1">
      <c r="A1885" s="123"/>
      <c r="B1885" s="124"/>
      <c r="C1885" s="8" t="s">
        <v>12</v>
      </c>
    </row>
    <row r="1886" spans="1:3" ht="13.5" thickTop="1">
      <c r="A1886" s="125" t="s">
        <v>513</v>
      </c>
      <c r="B1886" s="55" t="s">
        <v>511</v>
      </c>
      <c r="C1886" s="11">
        <v>0.47901234567901235</v>
      </c>
    </row>
    <row r="1887" spans="1:3">
      <c r="A1887" s="126"/>
      <c r="B1887" s="9" t="s">
        <v>512</v>
      </c>
      <c r="C1887" s="12">
        <v>0.49259259259259258</v>
      </c>
    </row>
    <row r="1888" spans="1:3">
      <c r="A1888" s="126"/>
      <c r="B1888" s="9" t="s">
        <v>231</v>
      </c>
      <c r="C1888" s="12">
        <v>2.8395061728395062E-2</v>
      </c>
    </row>
    <row r="1889" spans="1:3">
      <c r="A1889" s="126" t="s">
        <v>8</v>
      </c>
      <c r="B1889" s="9" t="s">
        <v>9</v>
      </c>
      <c r="C1889" s="6">
        <f>SUBTOTAL(103,Source!D:D)-1</f>
        <v>80</v>
      </c>
    </row>
    <row r="1890" spans="1:3" ht="13.5" thickBot="1">
      <c r="A1890" s="127"/>
      <c r="B1890" s="10" t="s">
        <v>10</v>
      </c>
      <c r="C1890" s="13">
        <f>SUBTOTAL(103,Source!D:D)-1</f>
        <v>80</v>
      </c>
    </row>
    <row r="1891" spans="1:3" ht="13.5" thickTop="1"/>
    <row r="1893" spans="1:3" ht="13.5" thickBot="1">
      <c r="A1893" s="53" t="s">
        <v>514</v>
      </c>
    </row>
    <row r="1894" spans="1:3" ht="13.5" thickTop="1">
      <c r="A1894" s="119"/>
      <c r="B1894" s="120"/>
      <c r="C1894" s="7" t="s">
        <v>3</v>
      </c>
    </row>
    <row r="1895" spans="1:3">
      <c r="A1895" s="121"/>
      <c r="B1895" s="122"/>
      <c r="C1895" s="14" t="s">
        <v>4</v>
      </c>
    </row>
    <row r="1896" spans="1:3" ht="13.5" thickBot="1">
      <c r="A1896" s="123"/>
      <c r="B1896" s="124"/>
      <c r="C1896" s="8" t="s">
        <v>12</v>
      </c>
    </row>
    <row r="1897" spans="1:3" ht="13.5" thickTop="1">
      <c r="A1897" s="125" t="s">
        <v>514</v>
      </c>
      <c r="B1897" s="55" t="s">
        <v>511</v>
      </c>
      <c r="C1897" s="11">
        <v>0.8</v>
      </c>
    </row>
    <row r="1898" spans="1:3">
      <c r="A1898" s="126"/>
      <c r="B1898" s="9" t="s">
        <v>512</v>
      </c>
      <c r="C1898" s="12">
        <v>0.15308641975308643</v>
      </c>
    </row>
    <row r="1899" spans="1:3">
      <c r="A1899" s="126"/>
      <c r="B1899" s="9" t="s">
        <v>231</v>
      </c>
      <c r="C1899" s="12">
        <v>4.6913580246913583E-2</v>
      </c>
    </row>
    <row r="1900" spans="1:3">
      <c r="A1900" s="126" t="s">
        <v>8</v>
      </c>
      <c r="B1900" s="9" t="s">
        <v>9</v>
      </c>
      <c r="C1900" s="6">
        <f>SUBTOTAL(103,Source!D:D)-1</f>
        <v>80</v>
      </c>
    </row>
    <row r="1901" spans="1:3" ht="13.5" thickBot="1">
      <c r="A1901" s="127"/>
      <c r="B1901" s="10" t="s">
        <v>10</v>
      </c>
      <c r="C1901" s="13">
        <f>SUBTOTAL(103,Source!D:D)-1</f>
        <v>80</v>
      </c>
    </row>
    <row r="1902" spans="1:3" ht="13.5" thickTop="1"/>
    <row r="1904" spans="1:3" ht="13.5" thickBot="1">
      <c r="A1904" s="53" t="s">
        <v>515</v>
      </c>
    </row>
    <row r="1905" spans="1:3" ht="13.5" thickTop="1">
      <c r="A1905" s="119"/>
      <c r="B1905" s="120"/>
      <c r="C1905" s="7" t="s">
        <v>3</v>
      </c>
    </row>
    <row r="1906" spans="1:3">
      <c r="A1906" s="121"/>
      <c r="B1906" s="122"/>
      <c r="C1906" s="14" t="s">
        <v>4</v>
      </c>
    </row>
    <row r="1907" spans="1:3" ht="13.5" thickBot="1">
      <c r="A1907" s="123"/>
      <c r="B1907" s="124"/>
      <c r="C1907" s="8" t="s">
        <v>12</v>
      </c>
    </row>
    <row r="1908" spans="1:3" ht="13.5" thickTop="1">
      <c r="A1908" s="125" t="s">
        <v>515</v>
      </c>
      <c r="B1908" s="55" t="s">
        <v>511</v>
      </c>
      <c r="C1908" s="11">
        <v>0.43580246913580245</v>
      </c>
    </row>
    <row r="1909" spans="1:3">
      <c r="A1909" s="126"/>
      <c r="B1909" s="9" t="s">
        <v>512</v>
      </c>
      <c r="C1909" s="12">
        <v>0.50617283950617287</v>
      </c>
    </row>
    <row r="1910" spans="1:3">
      <c r="A1910" s="126"/>
      <c r="B1910" s="9" t="s">
        <v>231</v>
      </c>
      <c r="C1910" s="12">
        <v>5.802469135802469E-2</v>
      </c>
    </row>
    <row r="1911" spans="1:3">
      <c r="A1911" s="126" t="s">
        <v>8</v>
      </c>
      <c r="B1911" s="9" t="s">
        <v>9</v>
      </c>
      <c r="C1911" s="6">
        <f>SUBTOTAL(103,Source!D:D)-1</f>
        <v>80</v>
      </c>
    </row>
    <row r="1912" spans="1:3" ht="13.5" thickBot="1">
      <c r="A1912" s="127"/>
      <c r="B1912" s="10" t="s">
        <v>10</v>
      </c>
      <c r="C1912" s="13">
        <f>SUBTOTAL(103,Source!D:D)-1</f>
        <v>80</v>
      </c>
    </row>
    <row r="1913" spans="1:3" ht="13.5" thickTop="1"/>
    <row r="1915" spans="1:3" ht="13.5" thickBot="1">
      <c r="A1915" s="53" t="s">
        <v>516</v>
      </c>
    </row>
    <row r="1916" spans="1:3" ht="13.5" thickTop="1">
      <c r="A1916" s="119"/>
      <c r="B1916" s="120"/>
      <c r="C1916" s="7" t="s">
        <v>3</v>
      </c>
    </row>
    <row r="1917" spans="1:3">
      <c r="A1917" s="121"/>
      <c r="B1917" s="122"/>
      <c r="C1917" s="14" t="s">
        <v>4</v>
      </c>
    </row>
    <row r="1918" spans="1:3" ht="13.5" thickBot="1">
      <c r="A1918" s="123"/>
      <c r="B1918" s="124"/>
      <c r="C1918" s="8" t="s">
        <v>12</v>
      </c>
    </row>
    <row r="1919" spans="1:3" ht="13.5" thickTop="1">
      <c r="A1919" s="125" t="s">
        <v>516</v>
      </c>
      <c r="B1919" s="55" t="s">
        <v>517</v>
      </c>
      <c r="C1919" s="11">
        <v>4.3209876543209874E-2</v>
      </c>
    </row>
    <row r="1920" spans="1:3">
      <c r="A1920" s="126"/>
      <c r="B1920" s="9" t="s">
        <v>518</v>
      </c>
      <c r="C1920" s="12">
        <v>0.35061728395061725</v>
      </c>
    </row>
    <row r="1921" spans="1:3" ht="24">
      <c r="A1921" s="126"/>
      <c r="B1921" s="9" t="s">
        <v>519</v>
      </c>
      <c r="C1921" s="12">
        <v>0.31604938271604938</v>
      </c>
    </row>
    <row r="1922" spans="1:3" ht="24">
      <c r="A1922" s="126"/>
      <c r="B1922" s="9" t="s">
        <v>520</v>
      </c>
      <c r="C1922" s="12">
        <v>0.19135802469135804</v>
      </c>
    </row>
    <row r="1923" spans="1:3" ht="24">
      <c r="A1923" s="126"/>
      <c r="B1923" s="9" t="s">
        <v>521</v>
      </c>
      <c r="C1923" s="12">
        <v>9.8765432098765427E-2</v>
      </c>
    </row>
    <row r="1924" spans="1:3">
      <c r="A1924" s="126" t="s">
        <v>8</v>
      </c>
      <c r="B1924" s="9" t="s">
        <v>9</v>
      </c>
      <c r="C1924" s="6">
        <f>SUBTOTAL(103,Source!D:D)-1</f>
        <v>80</v>
      </c>
    </row>
    <row r="1925" spans="1:3" ht="13.5" thickBot="1">
      <c r="A1925" s="127"/>
      <c r="B1925" s="10" t="s">
        <v>10</v>
      </c>
      <c r="C1925" s="13">
        <f>SUBTOTAL(103,Source!D:D)-1</f>
        <v>80</v>
      </c>
    </row>
    <row r="1926" spans="1:3" ht="13.5" thickTop="1"/>
    <row r="1928" spans="1:3" ht="13.5" thickBot="1">
      <c r="A1928" s="53" t="s">
        <v>522</v>
      </c>
    </row>
    <row r="1929" spans="1:3" ht="13.5" thickTop="1">
      <c r="A1929" s="119"/>
      <c r="B1929" s="120"/>
      <c r="C1929" s="7" t="s">
        <v>3</v>
      </c>
    </row>
    <row r="1930" spans="1:3">
      <c r="A1930" s="121"/>
      <c r="B1930" s="122"/>
      <c r="C1930" s="14" t="s">
        <v>4</v>
      </c>
    </row>
    <row r="1931" spans="1:3" ht="13.5" thickBot="1">
      <c r="A1931" s="123"/>
      <c r="B1931" s="124"/>
      <c r="C1931" s="8" t="s">
        <v>12</v>
      </c>
    </row>
    <row r="1932" spans="1:3" ht="13.5" thickTop="1">
      <c r="A1932" s="125" t="s">
        <v>522</v>
      </c>
      <c r="B1932" s="55" t="s">
        <v>523</v>
      </c>
      <c r="C1932" s="16">
        <v>4.0733197556008151E-3</v>
      </c>
    </row>
    <row r="1933" spans="1:3">
      <c r="A1933" s="126"/>
      <c r="B1933" s="9" t="s">
        <v>524</v>
      </c>
      <c r="C1933" s="15">
        <v>8.1466395112016303E-3</v>
      </c>
    </row>
    <row r="1934" spans="1:3">
      <c r="A1934" s="126"/>
      <c r="B1934" s="9" t="s">
        <v>525</v>
      </c>
      <c r="C1934" s="12">
        <v>1.425661914460285E-2</v>
      </c>
    </row>
    <row r="1935" spans="1:3">
      <c r="A1935" s="126"/>
      <c r="B1935" s="9" t="s">
        <v>526</v>
      </c>
      <c r="C1935" s="15">
        <v>8.1466395112016303E-3</v>
      </c>
    </row>
    <row r="1936" spans="1:3">
      <c r="A1936" s="126"/>
      <c r="B1936" s="9" t="s">
        <v>527</v>
      </c>
      <c r="C1936" s="12">
        <v>4.684317718940937E-2</v>
      </c>
    </row>
    <row r="1937" spans="1:3">
      <c r="A1937" s="126"/>
      <c r="B1937" s="9" t="s">
        <v>528</v>
      </c>
      <c r="C1937" s="15">
        <v>8.1466395112016303E-3</v>
      </c>
    </row>
    <row r="1938" spans="1:3">
      <c r="A1938" s="126"/>
      <c r="B1938" s="9" t="s">
        <v>529</v>
      </c>
      <c r="C1938" s="12">
        <v>4.8879837067209782E-2</v>
      </c>
    </row>
    <row r="1939" spans="1:3">
      <c r="A1939" s="126"/>
      <c r="B1939" s="9" t="s">
        <v>530</v>
      </c>
      <c r="C1939" s="12">
        <v>7.7393075356415486E-2</v>
      </c>
    </row>
    <row r="1940" spans="1:3">
      <c r="A1940" s="126"/>
      <c r="B1940" s="9" t="s">
        <v>531</v>
      </c>
      <c r="C1940" s="12">
        <v>2.0366598778004074E-2</v>
      </c>
    </row>
    <row r="1941" spans="1:3" ht="24">
      <c r="A1941" s="126"/>
      <c r="B1941" s="9" t="s">
        <v>532</v>
      </c>
      <c r="C1941" s="12">
        <v>5.091649694501018E-2</v>
      </c>
    </row>
    <row r="1942" spans="1:3">
      <c r="A1942" s="126"/>
      <c r="B1942" s="9" t="s">
        <v>533</v>
      </c>
      <c r="C1942" s="12">
        <v>2.0366598778004074E-2</v>
      </c>
    </row>
    <row r="1943" spans="1:3" ht="36">
      <c r="A1943" s="126"/>
      <c r="B1943" s="9" t="s">
        <v>534</v>
      </c>
      <c r="C1943" s="12">
        <v>3.0549898167006109E-2</v>
      </c>
    </row>
    <row r="1944" spans="1:3">
      <c r="A1944" s="126"/>
      <c r="B1944" s="9" t="s">
        <v>535</v>
      </c>
      <c r="C1944" s="12">
        <v>1.2219959266802445E-2</v>
      </c>
    </row>
    <row r="1945" spans="1:3" ht="24">
      <c r="A1945" s="126"/>
      <c r="B1945" s="9" t="s">
        <v>536</v>
      </c>
      <c r="C1945" s="15">
        <v>6.1099796334012227E-3</v>
      </c>
    </row>
    <row r="1946" spans="1:3">
      <c r="A1946" s="126"/>
      <c r="B1946" s="9" t="s">
        <v>537</v>
      </c>
      <c r="C1946" s="12">
        <v>2.8513238289205701E-2</v>
      </c>
    </row>
    <row r="1947" spans="1:3">
      <c r="A1947" s="126"/>
      <c r="B1947" s="9" t="s">
        <v>538</v>
      </c>
      <c r="C1947" s="12">
        <v>3.4623217922606926E-2</v>
      </c>
    </row>
    <row r="1948" spans="1:3">
      <c r="A1948" s="126"/>
      <c r="B1948" s="9" t="s">
        <v>539</v>
      </c>
      <c r="C1948" s="12">
        <v>1.2219959266802445E-2</v>
      </c>
    </row>
    <row r="1949" spans="1:3">
      <c r="A1949" s="126"/>
      <c r="B1949" s="9" t="s">
        <v>540</v>
      </c>
      <c r="C1949" s="15">
        <v>8.1466395112016303E-3</v>
      </c>
    </row>
    <row r="1950" spans="1:3">
      <c r="A1950" s="126"/>
      <c r="B1950" s="9" t="s">
        <v>307</v>
      </c>
      <c r="C1950" s="12">
        <v>2.0366598778004074E-2</v>
      </c>
    </row>
    <row r="1951" spans="1:3">
      <c r="A1951" s="126"/>
      <c r="B1951" s="9" t="s">
        <v>541</v>
      </c>
      <c r="C1951" s="12">
        <v>2.8513238289205701E-2</v>
      </c>
    </row>
    <row r="1952" spans="1:3">
      <c r="A1952" s="126"/>
      <c r="B1952" s="9" t="s">
        <v>542</v>
      </c>
      <c r="C1952" s="12">
        <v>3.8696537678207743E-2</v>
      </c>
    </row>
    <row r="1953" spans="1:3">
      <c r="A1953" s="126"/>
      <c r="B1953" s="9" t="s">
        <v>543</v>
      </c>
      <c r="C1953" s="15">
        <v>2.0366598778004076E-3</v>
      </c>
    </row>
    <row r="1954" spans="1:3">
      <c r="A1954" s="126"/>
      <c r="B1954" s="9" t="s">
        <v>544</v>
      </c>
      <c r="C1954" s="15">
        <v>2.0366598778004076E-3</v>
      </c>
    </row>
    <row r="1955" spans="1:3">
      <c r="A1955" s="126"/>
      <c r="B1955" s="9" t="s">
        <v>545</v>
      </c>
      <c r="C1955" s="12">
        <v>2.8513238289205701E-2</v>
      </c>
    </row>
    <row r="1956" spans="1:3">
      <c r="A1956" s="126"/>
      <c r="B1956" s="9" t="s">
        <v>546</v>
      </c>
      <c r="C1956" s="15">
        <v>6.1099796334012227E-3</v>
      </c>
    </row>
    <row r="1957" spans="1:3">
      <c r="A1957" s="126"/>
      <c r="B1957" s="9" t="s">
        <v>547</v>
      </c>
      <c r="C1957" s="15">
        <v>2.0366598778004076E-3</v>
      </c>
    </row>
    <row r="1958" spans="1:3">
      <c r="A1958" s="126"/>
      <c r="B1958" s="9" t="s">
        <v>548</v>
      </c>
      <c r="C1958" s="12">
        <v>7.5356415478615074E-2</v>
      </c>
    </row>
    <row r="1959" spans="1:3">
      <c r="A1959" s="126"/>
      <c r="B1959" s="9" t="s">
        <v>384</v>
      </c>
      <c r="C1959" s="12">
        <v>0.52342158859470467</v>
      </c>
    </row>
    <row r="1960" spans="1:3">
      <c r="A1960" s="126" t="s">
        <v>8</v>
      </c>
      <c r="B1960" s="9" t="s">
        <v>89</v>
      </c>
      <c r="C1960" s="6">
        <v>491</v>
      </c>
    </row>
    <row r="1961" spans="1:3" ht="13.5" thickBot="1">
      <c r="A1961" s="127"/>
      <c r="B1961" s="10" t="s">
        <v>90</v>
      </c>
      <c r="C1961" s="13">
        <v>491</v>
      </c>
    </row>
    <row r="1962" spans="1:3" ht="13.5" thickTop="1"/>
    <row r="1964" spans="1:3" ht="13.5" thickBot="1">
      <c r="A1964" s="53" t="s">
        <v>549</v>
      </c>
    </row>
    <row r="1965" spans="1:3" ht="13.5" thickTop="1">
      <c r="A1965" s="119"/>
      <c r="B1965" s="120"/>
      <c r="C1965" s="7" t="s">
        <v>3</v>
      </c>
    </row>
    <row r="1966" spans="1:3">
      <c r="A1966" s="121"/>
      <c r="B1966" s="122"/>
      <c r="C1966" s="14" t="s">
        <v>4</v>
      </c>
    </row>
    <row r="1967" spans="1:3" ht="13.5" thickBot="1">
      <c r="A1967" s="123"/>
      <c r="B1967" s="124"/>
      <c r="C1967" s="8" t="s">
        <v>12</v>
      </c>
    </row>
    <row r="1968" spans="1:3" ht="13.5" thickTop="1">
      <c r="A1968" s="125" t="s">
        <v>549</v>
      </c>
      <c r="B1968" s="55" t="s">
        <v>524</v>
      </c>
      <c r="C1968" s="16">
        <v>8.1466395112016303E-3</v>
      </c>
    </row>
    <row r="1969" spans="1:3">
      <c r="A1969" s="126"/>
      <c r="B1969" s="9" t="s">
        <v>525</v>
      </c>
      <c r="C1969" s="15">
        <v>4.0733197556008151E-3</v>
      </c>
    </row>
    <row r="1970" spans="1:3">
      <c r="A1970" s="126"/>
      <c r="B1970" s="9" t="s">
        <v>526</v>
      </c>
      <c r="C1970" s="15">
        <v>2.0366598778004076E-3</v>
      </c>
    </row>
    <row r="1971" spans="1:3">
      <c r="A1971" s="126"/>
      <c r="B1971" s="9" t="s">
        <v>527</v>
      </c>
      <c r="C1971" s="12">
        <v>1.8329938900203666E-2</v>
      </c>
    </row>
    <row r="1972" spans="1:3">
      <c r="A1972" s="126"/>
      <c r="B1972" s="9" t="s">
        <v>529</v>
      </c>
      <c r="C1972" s="12">
        <v>2.0366598778004074E-2</v>
      </c>
    </row>
    <row r="1973" spans="1:3">
      <c r="A1973" s="126"/>
      <c r="B1973" s="9" t="s">
        <v>530</v>
      </c>
      <c r="C1973" s="12">
        <v>5.091649694501018E-2</v>
      </c>
    </row>
    <row r="1974" spans="1:3">
      <c r="A1974" s="126"/>
      <c r="B1974" s="9" t="s">
        <v>531</v>
      </c>
      <c r="C1974" s="15">
        <v>4.0733197556008151E-3</v>
      </c>
    </row>
    <row r="1975" spans="1:3" ht="24">
      <c r="A1975" s="126"/>
      <c r="B1975" s="9" t="s">
        <v>532</v>
      </c>
      <c r="C1975" s="15">
        <v>4.0733197556008151E-3</v>
      </c>
    </row>
    <row r="1976" spans="1:3" ht="36">
      <c r="A1976" s="126"/>
      <c r="B1976" s="9" t="s">
        <v>534</v>
      </c>
      <c r="C1976" s="15">
        <v>8.1466395112016303E-3</v>
      </c>
    </row>
    <row r="1977" spans="1:3">
      <c r="A1977" s="126"/>
      <c r="B1977" s="9" t="s">
        <v>535</v>
      </c>
      <c r="C1977" s="15">
        <v>6.1099796334012227E-3</v>
      </c>
    </row>
    <row r="1978" spans="1:3" ht="24">
      <c r="A1978" s="126"/>
      <c r="B1978" s="9" t="s">
        <v>536</v>
      </c>
      <c r="C1978" s="15">
        <v>2.0366598778004076E-3</v>
      </c>
    </row>
    <row r="1979" spans="1:3">
      <c r="A1979" s="126"/>
      <c r="B1979" s="9" t="s">
        <v>537</v>
      </c>
      <c r="C1979" s="15">
        <v>6.1099796334012227E-3</v>
      </c>
    </row>
    <row r="1980" spans="1:3">
      <c r="A1980" s="126"/>
      <c r="B1980" s="9" t="s">
        <v>538</v>
      </c>
      <c r="C1980" s="12">
        <v>1.425661914460285E-2</v>
      </c>
    </row>
    <row r="1981" spans="1:3">
      <c r="A1981" s="126"/>
      <c r="B1981" s="9" t="s">
        <v>307</v>
      </c>
      <c r="C1981" s="12">
        <v>1.2219959266802445E-2</v>
      </c>
    </row>
    <row r="1982" spans="1:3">
      <c r="A1982" s="126"/>
      <c r="B1982" s="9" t="s">
        <v>541</v>
      </c>
      <c r="C1982" s="12">
        <v>1.0183299389002037E-2</v>
      </c>
    </row>
    <row r="1983" spans="1:3">
      <c r="A1983" s="126"/>
      <c r="B1983" s="9" t="s">
        <v>550</v>
      </c>
      <c r="C1983" s="15">
        <v>4.0733197556008151E-3</v>
      </c>
    </row>
    <row r="1984" spans="1:3">
      <c r="A1984" s="126"/>
      <c r="B1984" s="9" t="s">
        <v>542</v>
      </c>
      <c r="C1984" s="12">
        <v>1.0183299389002037E-2</v>
      </c>
    </row>
    <row r="1985" spans="1:3">
      <c r="A1985" s="126"/>
      <c r="B1985" s="9" t="s">
        <v>545</v>
      </c>
      <c r="C1985" s="15">
        <v>4.0733197556008151E-3</v>
      </c>
    </row>
    <row r="1986" spans="1:3">
      <c r="A1986" s="126"/>
      <c r="B1986" s="9" t="s">
        <v>546</v>
      </c>
      <c r="C1986" s="15">
        <v>8.1466395112016303E-3</v>
      </c>
    </row>
    <row r="1987" spans="1:3">
      <c r="A1987" s="126"/>
      <c r="B1987" s="9" t="s">
        <v>320</v>
      </c>
      <c r="C1987" s="15">
        <v>2.0366598778004076E-3</v>
      </c>
    </row>
    <row r="1988" spans="1:3">
      <c r="A1988" s="126"/>
      <c r="B1988" s="9" t="s">
        <v>548</v>
      </c>
      <c r="C1988" s="12" t="s">
        <v>1208</v>
      </c>
    </row>
    <row r="1989" spans="1:3">
      <c r="A1989" s="126"/>
      <c r="B1989" s="9" t="s">
        <v>384</v>
      </c>
      <c r="C1989" s="12">
        <v>0.78818737270875761</v>
      </c>
    </row>
    <row r="1990" spans="1:3">
      <c r="A1990" s="126" t="s">
        <v>8</v>
      </c>
      <c r="B1990" s="9" t="s">
        <v>89</v>
      </c>
      <c r="C1990" s="6">
        <v>491</v>
      </c>
    </row>
    <row r="1991" spans="1:3" ht="13.5" thickBot="1">
      <c r="A1991" s="127"/>
      <c r="B1991" s="10" t="s">
        <v>90</v>
      </c>
      <c r="C1991" s="13">
        <v>491</v>
      </c>
    </row>
    <row r="1992" spans="1:3" ht="13.5" thickTop="1"/>
    <row r="1994" spans="1:3" ht="13.5" thickBot="1">
      <c r="A1994" s="53" t="s">
        <v>551</v>
      </c>
    </row>
    <row r="1995" spans="1:3" ht="13.5" thickTop="1">
      <c r="A1995" s="119"/>
      <c r="B1995" s="120"/>
      <c r="C1995" s="7" t="s">
        <v>3</v>
      </c>
    </row>
    <row r="1996" spans="1:3">
      <c r="A1996" s="121"/>
      <c r="B1996" s="122"/>
      <c r="C1996" s="14" t="s">
        <v>4</v>
      </c>
    </row>
    <row r="1997" spans="1:3" ht="13.5" thickBot="1">
      <c r="A1997" s="123"/>
      <c r="B1997" s="124"/>
      <c r="C1997" s="8" t="s">
        <v>12</v>
      </c>
    </row>
    <row r="1998" spans="1:3" ht="13.5" thickTop="1">
      <c r="A1998" s="125" t="s">
        <v>551</v>
      </c>
      <c r="B1998" s="55" t="s">
        <v>552</v>
      </c>
      <c r="C1998" s="11">
        <v>3.8696537678207743E-2</v>
      </c>
    </row>
    <row r="1999" spans="1:3">
      <c r="A1999" s="126"/>
      <c r="B1999" s="9" t="s">
        <v>553</v>
      </c>
      <c r="C1999" s="15">
        <v>6.1099796334012227E-3</v>
      </c>
    </row>
    <row r="2000" spans="1:3">
      <c r="A2000" s="126"/>
      <c r="B2000" s="9" t="s">
        <v>554</v>
      </c>
      <c r="C2000" s="12">
        <v>5.4989816700610997E-2</v>
      </c>
    </row>
    <row r="2001" spans="1:3">
      <c r="A2001" s="126"/>
      <c r="B2001" s="9" t="s">
        <v>555</v>
      </c>
      <c r="C2001" s="12">
        <v>3.0549898167006109E-2</v>
      </c>
    </row>
    <row r="2002" spans="1:3">
      <c r="A2002" s="126"/>
      <c r="B2002" s="9" t="s">
        <v>556</v>
      </c>
      <c r="C2002" s="12">
        <v>1.425661914460285E-2</v>
      </c>
    </row>
    <row r="2003" spans="1:3">
      <c r="A2003" s="126"/>
      <c r="B2003" s="9" t="s">
        <v>557</v>
      </c>
      <c r="C2003" s="15">
        <v>8.1466395112016303E-3</v>
      </c>
    </row>
    <row r="2004" spans="1:3">
      <c r="A2004" s="126"/>
      <c r="B2004" s="9" t="s">
        <v>558</v>
      </c>
      <c r="C2004" s="15">
        <v>2.0366598778004076E-3</v>
      </c>
    </row>
    <row r="2005" spans="1:3">
      <c r="A2005" s="126"/>
      <c r="B2005" s="9" t="s">
        <v>559</v>
      </c>
      <c r="C2005" s="15">
        <v>6.1099796334012227E-3</v>
      </c>
    </row>
    <row r="2006" spans="1:3">
      <c r="A2006" s="126"/>
      <c r="B2006" s="9" t="s">
        <v>560</v>
      </c>
      <c r="C2006" s="15">
        <v>2.0366598778004076E-3</v>
      </c>
    </row>
    <row r="2007" spans="1:3">
      <c r="A2007" s="126"/>
      <c r="B2007" s="9" t="s">
        <v>561</v>
      </c>
      <c r="C2007" s="12">
        <v>1.8329938900203666E-2</v>
      </c>
    </row>
    <row r="2008" spans="1:3">
      <c r="A2008" s="126"/>
      <c r="B2008" s="9" t="s">
        <v>562</v>
      </c>
      <c r="C2008" s="15">
        <v>2.0366598778004076E-3</v>
      </c>
    </row>
    <row r="2009" spans="1:3">
      <c r="A2009" s="126"/>
      <c r="B2009" s="9" t="s">
        <v>563</v>
      </c>
      <c r="C2009" s="12">
        <v>1.0183299389002037E-2</v>
      </c>
    </row>
    <row r="2010" spans="1:3">
      <c r="A2010" s="126"/>
      <c r="B2010" s="9" t="s">
        <v>564</v>
      </c>
      <c r="C2010" s="15">
        <v>4.0733197556008151E-3</v>
      </c>
    </row>
    <row r="2011" spans="1:3">
      <c r="A2011" s="126"/>
      <c r="B2011" s="9" t="s">
        <v>565</v>
      </c>
      <c r="C2011" s="15">
        <v>4.0733197556008151E-3</v>
      </c>
    </row>
    <row r="2012" spans="1:3">
      <c r="A2012" s="126"/>
      <c r="B2012" s="9" t="s">
        <v>566</v>
      </c>
      <c r="C2012" s="15">
        <v>4.0733197556008151E-3</v>
      </c>
    </row>
    <row r="2013" spans="1:3">
      <c r="A2013" s="126"/>
      <c r="B2013" s="9" t="s">
        <v>567</v>
      </c>
      <c r="C2013" s="15">
        <v>4.0733197556008151E-3</v>
      </c>
    </row>
    <row r="2014" spans="1:3">
      <c r="A2014" s="126"/>
      <c r="B2014" s="9" t="s">
        <v>88</v>
      </c>
      <c r="C2014" s="15">
        <v>2.0366598778004076E-3</v>
      </c>
    </row>
    <row r="2015" spans="1:3">
      <c r="A2015" s="126"/>
      <c r="B2015" s="9" t="s">
        <v>548</v>
      </c>
      <c r="C2015" s="12">
        <v>0.1384928716904277</v>
      </c>
    </row>
    <row r="2016" spans="1:3">
      <c r="A2016" s="126"/>
      <c r="B2016" s="9" t="s">
        <v>384</v>
      </c>
      <c r="C2016" s="12">
        <v>0.67209775967413432</v>
      </c>
    </row>
    <row r="2017" spans="1:3">
      <c r="A2017" s="126" t="s">
        <v>8</v>
      </c>
      <c r="B2017" s="9" t="s">
        <v>89</v>
      </c>
      <c r="C2017" s="6">
        <v>491</v>
      </c>
    </row>
    <row r="2018" spans="1:3" ht="13.5" thickBot="1">
      <c r="A2018" s="127"/>
      <c r="B2018" s="10" t="s">
        <v>90</v>
      </c>
      <c r="C2018" s="13">
        <v>491</v>
      </c>
    </row>
    <row r="2019" spans="1:3" ht="13.5" thickTop="1"/>
    <row r="2021" spans="1:3" ht="13.5" thickBot="1">
      <c r="A2021" s="53" t="s">
        <v>568</v>
      </c>
    </row>
    <row r="2022" spans="1:3" ht="13.5" thickTop="1">
      <c r="A2022" s="119"/>
      <c r="B2022" s="120"/>
      <c r="C2022" s="7" t="s">
        <v>3</v>
      </c>
    </row>
    <row r="2023" spans="1:3">
      <c r="A2023" s="121"/>
      <c r="B2023" s="122"/>
      <c r="C2023" s="14" t="s">
        <v>4</v>
      </c>
    </row>
    <row r="2024" spans="1:3" ht="13.5" thickBot="1">
      <c r="A2024" s="123"/>
      <c r="B2024" s="124"/>
      <c r="C2024" s="8" t="s">
        <v>12</v>
      </c>
    </row>
    <row r="2025" spans="1:3" ht="13.5" thickTop="1">
      <c r="A2025" s="125" t="s">
        <v>568</v>
      </c>
      <c r="B2025" s="55" t="s">
        <v>552</v>
      </c>
      <c r="C2025" s="11">
        <v>1.6293279022403261E-2</v>
      </c>
    </row>
    <row r="2026" spans="1:3">
      <c r="A2026" s="126"/>
      <c r="B2026" s="9" t="s">
        <v>554</v>
      </c>
      <c r="C2026" s="12">
        <v>2.4439918533604891E-2</v>
      </c>
    </row>
    <row r="2027" spans="1:3">
      <c r="A2027" s="126"/>
      <c r="B2027" s="9" t="s">
        <v>555</v>
      </c>
      <c r="C2027" s="15">
        <v>4.0733197556008151E-3</v>
      </c>
    </row>
    <row r="2028" spans="1:3">
      <c r="A2028" s="126"/>
      <c r="B2028" s="9" t="s">
        <v>556</v>
      </c>
      <c r="C2028" s="15">
        <v>2.0366598778004076E-3</v>
      </c>
    </row>
    <row r="2029" spans="1:3">
      <c r="A2029" s="126"/>
      <c r="B2029" s="9" t="s">
        <v>557</v>
      </c>
      <c r="C2029" s="15">
        <v>8.1466395112016303E-3</v>
      </c>
    </row>
    <row r="2030" spans="1:3">
      <c r="A2030" s="126"/>
      <c r="B2030" s="9" t="s">
        <v>558</v>
      </c>
      <c r="C2030" s="15">
        <v>2.0366598778004076E-3</v>
      </c>
    </row>
    <row r="2031" spans="1:3">
      <c r="A2031" s="126"/>
      <c r="B2031" s="9" t="s">
        <v>559</v>
      </c>
      <c r="C2031" s="15">
        <v>2.0366598778004076E-3</v>
      </c>
    </row>
    <row r="2032" spans="1:3">
      <c r="A2032" s="126"/>
      <c r="B2032" s="9" t="s">
        <v>561</v>
      </c>
      <c r="C2032" s="15">
        <v>4.0733197556008151E-3</v>
      </c>
    </row>
    <row r="2033" spans="1:3">
      <c r="A2033" s="126"/>
      <c r="B2033" s="9" t="s">
        <v>563</v>
      </c>
      <c r="C2033" s="15">
        <v>2.0366598778004076E-3</v>
      </c>
    </row>
    <row r="2034" spans="1:3">
      <c r="A2034" s="126"/>
      <c r="B2034" s="9" t="s">
        <v>565</v>
      </c>
      <c r="C2034" s="15">
        <v>2.0366598778004076E-3</v>
      </c>
    </row>
    <row r="2035" spans="1:3">
      <c r="A2035" s="126"/>
      <c r="B2035" s="9" t="s">
        <v>566</v>
      </c>
      <c r="C2035" s="15">
        <v>2.0366598778004076E-3</v>
      </c>
    </row>
    <row r="2036" spans="1:3">
      <c r="A2036" s="126"/>
      <c r="B2036" s="9" t="s">
        <v>567</v>
      </c>
      <c r="C2036" s="15">
        <v>4.0733197556008151E-3</v>
      </c>
    </row>
    <row r="2037" spans="1:3">
      <c r="A2037" s="126"/>
      <c r="B2037" s="9" t="s">
        <v>569</v>
      </c>
      <c r="C2037" s="15">
        <v>2.0366598778004076E-3</v>
      </c>
    </row>
    <row r="2038" spans="1:3">
      <c r="A2038" s="126"/>
      <c r="B2038" s="9" t="s">
        <v>548</v>
      </c>
      <c r="C2038" s="12">
        <v>0.10386965376782077</v>
      </c>
    </row>
    <row r="2039" spans="1:3">
      <c r="A2039" s="126"/>
      <c r="B2039" s="9" t="s">
        <v>384</v>
      </c>
      <c r="C2039" s="12">
        <v>0.83095723014256617</v>
      </c>
    </row>
    <row r="2040" spans="1:3">
      <c r="A2040" s="126" t="s">
        <v>8</v>
      </c>
      <c r="B2040" s="9" t="s">
        <v>89</v>
      </c>
      <c r="C2040" s="6">
        <v>491</v>
      </c>
    </row>
    <row r="2041" spans="1:3" ht="13.5" thickBot="1">
      <c r="A2041" s="127"/>
      <c r="B2041" s="10" t="s">
        <v>90</v>
      </c>
      <c r="C2041" s="13">
        <v>491</v>
      </c>
    </row>
    <row r="2042" spans="1:3" ht="13.5" thickTop="1"/>
    <row r="2045" spans="1:3" ht="13.5">
      <c r="A2045" s="5" t="s">
        <v>1</v>
      </c>
    </row>
    <row r="2046" spans="1:3" ht="13.5">
      <c r="A2046" s="5" t="s">
        <v>2</v>
      </c>
    </row>
    <row r="2047" spans="1:3" ht="13.5">
      <c r="A2047" s="5" t="s">
        <v>302</v>
      </c>
    </row>
  </sheetData>
  <mergeCells count="394">
    <mergeCell ref="A17:A19"/>
    <mergeCell ref="A20:A21"/>
    <mergeCell ref="A7:A8"/>
    <mergeCell ref="A9:A10"/>
    <mergeCell ref="A92:A93"/>
    <mergeCell ref="A77:A78"/>
    <mergeCell ref="A79:A80"/>
    <mergeCell ref="A74:B76"/>
    <mergeCell ref="A60:A68"/>
    <mergeCell ref="A69:A70"/>
    <mergeCell ref="A153:A179"/>
    <mergeCell ref="A180:A181"/>
    <mergeCell ref="A150:B152"/>
    <mergeCell ref="A100:A144"/>
    <mergeCell ref="A145:A146"/>
    <mergeCell ref="A97:B99"/>
    <mergeCell ref="A84:B86"/>
    <mergeCell ref="A25:B27"/>
    <mergeCell ref="A249:B251"/>
    <mergeCell ref="A216:A243"/>
    <mergeCell ref="A244:A245"/>
    <mergeCell ref="A213:B215"/>
    <mergeCell ref="A208:A209"/>
    <mergeCell ref="A201:B203"/>
    <mergeCell ref="A188:A195"/>
    <mergeCell ref="A196:A197"/>
    <mergeCell ref="A185:B187"/>
    <mergeCell ref="A37:A38"/>
    <mergeCell ref="A39:A40"/>
    <mergeCell ref="A29:A30"/>
    <mergeCell ref="A312:A336"/>
    <mergeCell ref="A337:A338"/>
    <mergeCell ref="A309:B311"/>
    <mergeCell ref="A293:A303"/>
    <mergeCell ref="A304:A305"/>
    <mergeCell ref="A290:B292"/>
    <mergeCell ref="A285:A286"/>
    <mergeCell ref="A278:B280"/>
    <mergeCell ref="A252:A272"/>
    <mergeCell ref="A273:A274"/>
    <mergeCell ref="A411:B413"/>
    <mergeCell ref="A406:A407"/>
    <mergeCell ref="A401:A405"/>
    <mergeCell ref="A398:B400"/>
    <mergeCell ref="A393:A394"/>
    <mergeCell ref="A383:B385"/>
    <mergeCell ref="A345:A377"/>
    <mergeCell ref="A378:A379"/>
    <mergeCell ref="A342:B344"/>
    <mergeCell ref="A450:B452"/>
    <mergeCell ref="A445:A446"/>
    <mergeCell ref="A440:A444"/>
    <mergeCell ref="A437:B439"/>
    <mergeCell ref="A427:A431"/>
    <mergeCell ref="A432:A433"/>
    <mergeCell ref="A424:B426"/>
    <mergeCell ref="A414:A418"/>
    <mergeCell ref="A419:A420"/>
    <mergeCell ref="A491:B493"/>
    <mergeCell ref="A479:A485"/>
    <mergeCell ref="A486:A487"/>
    <mergeCell ref="A476:B478"/>
    <mergeCell ref="A466:A470"/>
    <mergeCell ref="A471:A472"/>
    <mergeCell ref="A463:B465"/>
    <mergeCell ref="A453:A457"/>
    <mergeCell ref="A458:A459"/>
    <mergeCell ref="A557:A558"/>
    <mergeCell ref="A548:B550"/>
    <mergeCell ref="A543:A544"/>
    <mergeCell ref="A533:B535"/>
    <mergeCell ref="A528:A529"/>
    <mergeCell ref="A519:B521"/>
    <mergeCell ref="A514:A515"/>
    <mergeCell ref="A505:B507"/>
    <mergeCell ref="A500:A501"/>
    <mergeCell ref="A607:B609"/>
    <mergeCell ref="A599:A600"/>
    <mergeCell ref="A602:A603"/>
    <mergeCell ref="A590:B592"/>
    <mergeCell ref="A579:A584"/>
    <mergeCell ref="A585:A586"/>
    <mergeCell ref="A576:B578"/>
    <mergeCell ref="A571:A572"/>
    <mergeCell ref="A562:B564"/>
    <mergeCell ref="A646:B648"/>
    <mergeCell ref="A636:A640"/>
    <mergeCell ref="A641:A642"/>
    <mergeCell ref="A633:B635"/>
    <mergeCell ref="A623:A627"/>
    <mergeCell ref="A628:A629"/>
    <mergeCell ref="A620:B622"/>
    <mergeCell ref="A610:A614"/>
    <mergeCell ref="A615:A616"/>
    <mergeCell ref="A685:B687"/>
    <mergeCell ref="A675:A679"/>
    <mergeCell ref="A680:A681"/>
    <mergeCell ref="A672:B674"/>
    <mergeCell ref="A662:A666"/>
    <mergeCell ref="A667:A668"/>
    <mergeCell ref="A659:B661"/>
    <mergeCell ref="A649:A653"/>
    <mergeCell ref="A654:A655"/>
    <mergeCell ref="A737:A738"/>
    <mergeCell ref="A727:B729"/>
    <mergeCell ref="A722:A723"/>
    <mergeCell ref="A711:B713"/>
    <mergeCell ref="A701:A705"/>
    <mergeCell ref="A706:A707"/>
    <mergeCell ref="A698:B700"/>
    <mergeCell ref="A688:A692"/>
    <mergeCell ref="A693:A694"/>
    <mergeCell ref="A827:B829"/>
    <mergeCell ref="A822:A823"/>
    <mergeCell ref="A799:B801"/>
    <mergeCell ref="A794:A795"/>
    <mergeCell ref="A771:B773"/>
    <mergeCell ref="A766:A767"/>
    <mergeCell ref="A757:B759"/>
    <mergeCell ref="A752:A753"/>
    <mergeCell ref="A742:B744"/>
    <mergeCell ref="A858:A882"/>
    <mergeCell ref="C888:H888"/>
    <mergeCell ref="A902:B904"/>
    <mergeCell ref="C902:H902"/>
    <mergeCell ref="A891:A896"/>
    <mergeCell ref="A897:A898"/>
    <mergeCell ref="A855:B857"/>
    <mergeCell ref="A850:A851"/>
    <mergeCell ref="C855:H855"/>
    <mergeCell ref="A928:B930"/>
    <mergeCell ref="C928:H928"/>
    <mergeCell ref="A923:A924"/>
    <mergeCell ref="A913:B915"/>
    <mergeCell ref="A905:A907"/>
    <mergeCell ref="A908:A909"/>
    <mergeCell ref="A888:B890"/>
    <mergeCell ref="C913:H913"/>
    <mergeCell ref="A883:A884"/>
    <mergeCell ref="A962:A967"/>
    <mergeCell ref="A968:A969"/>
    <mergeCell ref="D973:I973"/>
    <mergeCell ref="A959:B961"/>
    <mergeCell ref="D959:I959"/>
    <mergeCell ref="A945:A953"/>
    <mergeCell ref="A954:A955"/>
    <mergeCell ref="A942:B944"/>
    <mergeCell ref="A937:A938"/>
    <mergeCell ref="D942:I942"/>
    <mergeCell ref="A999:A1034"/>
    <mergeCell ref="A1035:A1036"/>
    <mergeCell ref="C1040:H1040"/>
    <mergeCell ref="A1052:B1054"/>
    <mergeCell ref="A996:B998"/>
    <mergeCell ref="C996:H996"/>
    <mergeCell ref="A976:A990"/>
    <mergeCell ref="A991:A992"/>
    <mergeCell ref="A973:B975"/>
    <mergeCell ref="A1065:B1067"/>
    <mergeCell ref="A1055:A1059"/>
    <mergeCell ref="A1060:A1061"/>
    <mergeCell ref="C1065:H1065"/>
    <mergeCell ref="A1043:A1046"/>
    <mergeCell ref="A1047:A1048"/>
    <mergeCell ref="A1068:A1072"/>
    <mergeCell ref="A1040:B1042"/>
    <mergeCell ref="C1052:H1052"/>
    <mergeCell ref="A1151:A1152"/>
    <mergeCell ref="A1138:B1140"/>
    <mergeCell ref="A1133:A1134"/>
    <mergeCell ref="A1117:B1119"/>
    <mergeCell ref="A1112:A1113"/>
    <mergeCell ref="A1090:B1092"/>
    <mergeCell ref="A1085:A1086"/>
    <mergeCell ref="A1078:B1080"/>
    <mergeCell ref="A1073:A1074"/>
    <mergeCell ref="A1197:A1198"/>
    <mergeCell ref="A1236:B1238"/>
    <mergeCell ref="A1224:A1230"/>
    <mergeCell ref="A1231:A1232"/>
    <mergeCell ref="A1221:B1223"/>
    <mergeCell ref="A1168:B1170"/>
    <mergeCell ref="A1163:A1164"/>
    <mergeCell ref="C1327:I1327"/>
    <mergeCell ref="A1156:B1158"/>
    <mergeCell ref="A1188:B1190"/>
    <mergeCell ref="A1180:A1182"/>
    <mergeCell ref="A1183:A1184"/>
    <mergeCell ref="A1177:B1179"/>
    <mergeCell ref="A1216:A1217"/>
    <mergeCell ref="A1205:A1215"/>
    <mergeCell ref="A1261:A1263"/>
    <mergeCell ref="A1264:A1265"/>
    <mergeCell ref="A1258:B1260"/>
    <mergeCell ref="A1253:A1254"/>
    <mergeCell ref="A1250:A1252"/>
    <mergeCell ref="A1247:B1249"/>
    <mergeCell ref="A1239:A1241"/>
    <mergeCell ref="A1242:A1243"/>
    <mergeCell ref="A1202:B1204"/>
    <mergeCell ref="A1294:A1296"/>
    <mergeCell ref="A1298:A1300"/>
    <mergeCell ref="A1291:B1293"/>
    <mergeCell ref="A1283:A1285"/>
    <mergeCell ref="A1286:A1287"/>
    <mergeCell ref="A1280:B1282"/>
    <mergeCell ref="A1272:A1274"/>
    <mergeCell ref="A1275:A1276"/>
    <mergeCell ref="A1269:B1271"/>
    <mergeCell ref="A1358:B1360"/>
    <mergeCell ref="A1353:A1354"/>
    <mergeCell ref="A1327:B1329"/>
    <mergeCell ref="D1358:I1358"/>
    <mergeCell ref="A1322:A1323"/>
    <mergeCell ref="A1320:A1321"/>
    <mergeCell ref="A1317:B1319"/>
    <mergeCell ref="A1302:A1304"/>
    <mergeCell ref="A1306:A1308"/>
    <mergeCell ref="A1310:A1312"/>
    <mergeCell ref="A1389:A1399"/>
    <mergeCell ref="A1400:A1401"/>
    <mergeCell ref="D1414:I1414"/>
    <mergeCell ref="A1386:B1388"/>
    <mergeCell ref="D1386:I1386"/>
    <mergeCell ref="A1414:B1416"/>
    <mergeCell ref="A1378:A1379"/>
    <mergeCell ref="A1381:A1382"/>
    <mergeCell ref="A1361:A1371"/>
    <mergeCell ref="A1372:A1373"/>
    <mergeCell ref="A1374:A1375"/>
    <mergeCell ref="A1376:A1377"/>
    <mergeCell ref="A1402:A1403"/>
    <mergeCell ref="A1404:A1405"/>
    <mergeCell ref="A1406:A1407"/>
    <mergeCell ref="A1409:A1410"/>
    <mergeCell ref="A1442:B1444"/>
    <mergeCell ref="A1437:A1438"/>
    <mergeCell ref="A1417:A1427"/>
    <mergeCell ref="A1428:A1429"/>
    <mergeCell ref="A1430:A1431"/>
    <mergeCell ref="A1473:A1483"/>
    <mergeCell ref="A1484:A1485"/>
    <mergeCell ref="D1498:I1498"/>
    <mergeCell ref="A1470:B1472"/>
    <mergeCell ref="D1470:I1470"/>
    <mergeCell ref="A1498:B1500"/>
    <mergeCell ref="A1432:A1433"/>
    <mergeCell ref="A1434:A1435"/>
    <mergeCell ref="A1462:A1463"/>
    <mergeCell ref="A1465:A1466"/>
    <mergeCell ref="A1445:A1455"/>
    <mergeCell ref="A1456:A1457"/>
    <mergeCell ref="A1458:A1459"/>
    <mergeCell ref="A1460:A1461"/>
    <mergeCell ref="D1442:I1442"/>
    <mergeCell ref="A1486:A1487"/>
    <mergeCell ref="A1488:A1489"/>
    <mergeCell ref="A1490:A1491"/>
    <mergeCell ref="A1493:A1494"/>
    <mergeCell ref="A1526:B1528"/>
    <mergeCell ref="A1521:A1522"/>
    <mergeCell ref="A1501:A1511"/>
    <mergeCell ref="A1512:A1513"/>
    <mergeCell ref="A1514:A1515"/>
    <mergeCell ref="A1557:A1567"/>
    <mergeCell ref="A1568:A1569"/>
    <mergeCell ref="D1582:I1582"/>
    <mergeCell ref="A1554:B1556"/>
    <mergeCell ref="D1554:I1554"/>
    <mergeCell ref="A1582:B1584"/>
    <mergeCell ref="A1516:A1517"/>
    <mergeCell ref="A1518:A1519"/>
    <mergeCell ref="A1546:A1547"/>
    <mergeCell ref="A1549:A1550"/>
    <mergeCell ref="A1529:A1539"/>
    <mergeCell ref="A1540:A1541"/>
    <mergeCell ref="A1542:A1543"/>
    <mergeCell ref="A1544:A1545"/>
    <mergeCell ref="D1526:I1526"/>
    <mergeCell ref="A1570:A1571"/>
    <mergeCell ref="A1572:A1573"/>
    <mergeCell ref="A1574:A1575"/>
    <mergeCell ref="A1577:A1578"/>
    <mergeCell ref="A1610:B1612"/>
    <mergeCell ref="A1605:A1606"/>
    <mergeCell ref="A1585:A1595"/>
    <mergeCell ref="A1596:A1597"/>
    <mergeCell ref="A1598:A1599"/>
    <mergeCell ref="A1641:A1651"/>
    <mergeCell ref="A1652:A1653"/>
    <mergeCell ref="D1666:I1666"/>
    <mergeCell ref="A1638:B1640"/>
    <mergeCell ref="D1638:I1638"/>
    <mergeCell ref="A1666:B1668"/>
    <mergeCell ref="A1600:A1601"/>
    <mergeCell ref="A1602:A1603"/>
    <mergeCell ref="A1630:A1631"/>
    <mergeCell ref="A1633:A1634"/>
    <mergeCell ref="A1613:A1623"/>
    <mergeCell ref="A1624:A1625"/>
    <mergeCell ref="A1626:A1627"/>
    <mergeCell ref="A1628:A1629"/>
    <mergeCell ref="D1610:I1610"/>
    <mergeCell ref="A1654:A1655"/>
    <mergeCell ref="A1656:A1657"/>
    <mergeCell ref="A1658:A1659"/>
    <mergeCell ref="A1661:A1662"/>
    <mergeCell ref="A1694:B1696"/>
    <mergeCell ref="A1689:A1690"/>
    <mergeCell ref="A1669:A1679"/>
    <mergeCell ref="A1680:A1681"/>
    <mergeCell ref="A1682:A1683"/>
    <mergeCell ref="A1725:A1735"/>
    <mergeCell ref="A1736:A1737"/>
    <mergeCell ref="D1750:I1750"/>
    <mergeCell ref="A1722:B1724"/>
    <mergeCell ref="D1722:I1722"/>
    <mergeCell ref="A1750:B1752"/>
    <mergeCell ref="A1684:A1685"/>
    <mergeCell ref="A1686:A1687"/>
    <mergeCell ref="A1714:A1715"/>
    <mergeCell ref="A1717:A1718"/>
    <mergeCell ref="A1697:A1707"/>
    <mergeCell ref="A1708:A1709"/>
    <mergeCell ref="A1710:A1711"/>
    <mergeCell ref="A1712:A1713"/>
    <mergeCell ref="D1694:I1694"/>
    <mergeCell ref="A1738:A1739"/>
    <mergeCell ref="A1740:A1741"/>
    <mergeCell ref="A1742:A1743"/>
    <mergeCell ref="A1745:A1746"/>
    <mergeCell ref="A1773:A1774"/>
    <mergeCell ref="A1753:A1763"/>
    <mergeCell ref="A1764:A1765"/>
    <mergeCell ref="A1766:A1767"/>
    <mergeCell ref="A1768:A1769"/>
    <mergeCell ref="A1770:A1771"/>
    <mergeCell ref="A1798:A1799"/>
    <mergeCell ref="A1801:A1802"/>
    <mergeCell ref="A1781:A1791"/>
    <mergeCell ref="A1792:A1793"/>
    <mergeCell ref="A1794:A1795"/>
    <mergeCell ref="A1796:A1797"/>
    <mergeCell ref="A1867:A1868"/>
    <mergeCell ref="A1857:B1859"/>
    <mergeCell ref="D1857:I1857"/>
    <mergeCell ref="D1778:I1778"/>
    <mergeCell ref="A1822:A1823"/>
    <mergeCell ref="A1824:A1825"/>
    <mergeCell ref="A1826:A1827"/>
    <mergeCell ref="A1829:A1830"/>
    <mergeCell ref="A1809:A1819"/>
    <mergeCell ref="A1820:A1821"/>
    <mergeCell ref="D1834:I1834"/>
    <mergeCell ref="A1806:B1808"/>
    <mergeCell ref="D1806:I1806"/>
    <mergeCell ref="A1834:B1836"/>
    <mergeCell ref="A1778:B1780"/>
    <mergeCell ref="A2025:A2039"/>
    <mergeCell ref="A2040:A2041"/>
    <mergeCell ref="A2022:B2024"/>
    <mergeCell ref="A1998:A2016"/>
    <mergeCell ref="A2017:A2018"/>
    <mergeCell ref="A1995:B1997"/>
    <mergeCell ref="A1932:A1959"/>
    <mergeCell ref="A1960:A1961"/>
    <mergeCell ref="A1929:B1931"/>
    <mergeCell ref="A1968:A1989"/>
    <mergeCell ref="A1990:A1991"/>
    <mergeCell ref="A1965:B1967"/>
    <mergeCell ref="A4:B6"/>
    <mergeCell ref="A14:B16"/>
    <mergeCell ref="A34:B36"/>
    <mergeCell ref="A57:B59"/>
    <mergeCell ref="A47:A51"/>
    <mergeCell ref="A52:A53"/>
    <mergeCell ref="A44:B46"/>
    <mergeCell ref="A1919:A1923"/>
    <mergeCell ref="A1924:A1925"/>
    <mergeCell ref="A1916:B1918"/>
    <mergeCell ref="A1908:A1910"/>
    <mergeCell ref="A1911:A1912"/>
    <mergeCell ref="A1905:B1907"/>
    <mergeCell ref="A1897:A1899"/>
    <mergeCell ref="A1900:A1901"/>
    <mergeCell ref="A1894:B1896"/>
    <mergeCell ref="A1886:A1888"/>
    <mergeCell ref="A1889:A1890"/>
    <mergeCell ref="A1883:B1885"/>
    <mergeCell ref="A1875:A1877"/>
    <mergeCell ref="A1878:A1879"/>
    <mergeCell ref="A1872:B1874"/>
    <mergeCell ref="A1860:A1863"/>
    <mergeCell ref="A1864:A1865"/>
  </mergeCells>
  <phoneticPr fontId="6" type="noConversion"/>
  <pageMargins left="0.75" right="0.75" top="1" bottom="1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8"/>
  <sheetViews>
    <sheetView topLeftCell="A4" workbookViewId="0"/>
  </sheetViews>
  <sheetFormatPr defaultRowHeight="12.75"/>
  <cols>
    <col min="1" max="1" width="255.7109375" bestFit="1" customWidth="1"/>
  </cols>
  <sheetData>
    <row r="2" spans="1:1">
      <c r="A2" s="102" t="s">
        <v>5</v>
      </c>
    </row>
    <row r="3" spans="1:1">
      <c r="A3" s="102" t="s">
        <v>13</v>
      </c>
    </row>
    <row r="4" spans="1:1">
      <c r="A4" s="102" t="s">
        <v>17</v>
      </c>
    </row>
    <row r="5" spans="1:1">
      <c r="A5" s="102" t="s">
        <v>19</v>
      </c>
    </row>
    <row r="6" spans="1:1">
      <c r="A6" s="102" t="s">
        <v>22</v>
      </c>
    </row>
    <row r="7" spans="1:1">
      <c r="A7" s="102" t="s">
        <v>28</v>
      </c>
    </row>
    <row r="8" spans="1:1">
      <c r="A8" s="102" t="s">
        <v>38</v>
      </c>
    </row>
    <row r="9" spans="1:1">
      <c r="A9" s="102" t="s">
        <v>571</v>
      </c>
    </row>
    <row r="10" spans="1:1">
      <c r="A10" s="102" t="s">
        <v>44</v>
      </c>
    </row>
    <row r="11" spans="1:1">
      <c r="A11" s="102" t="s">
        <v>91</v>
      </c>
    </row>
    <row r="12" spans="1:1">
      <c r="A12" s="102" t="s">
        <v>99</v>
      </c>
    </row>
    <row r="13" spans="1:1">
      <c r="A13" s="102" t="s">
        <v>573</v>
      </c>
    </row>
    <row r="14" spans="1:1">
      <c r="A14" s="102" t="s">
        <v>110</v>
      </c>
    </row>
    <row r="15" spans="1:1">
      <c r="A15" s="102" t="s">
        <v>130</v>
      </c>
    </row>
    <row r="16" spans="1:1">
      <c r="A16" s="102" t="s">
        <v>575</v>
      </c>
    </row>
    <row r="17" spans="1:1">
      <c r="A17" s="102" t="s">
        <v>142</v>
      </c>
    </row>
    <row r="18" spans="1:1">
      <c r="A18" s="102" t="s">
        <v>149</v>
      </c>
    </row>
    <row r="19" spans="1:1">
      <c r="A19" s="102" t="s">
        <v>163</v>
      </c>
    </row>
    <row r="20" spans="1:1">
      <c r="A20" s="102" t="s">
        <v>577</v>
      </c>
    </row>
    <row r="21" spans="1:1">
      <c r="A21" s="102" t="s">
        <v>185</v>
      </c>
    </row>
    <row r="22" spans="1:1">
      <c r="A22" s="102" t="s">
        <v>191</v>
      </c>
    </row>
    <row r="23" spans="1:1">
      <c r="A23" s="102" t="s">
        <v>192</v>
      </c>
    </row>
    <row r="24" spans="1:1">
      <c r="A24" s="102" t="s">
        <v>193</v>
      </c>
    </row>
    <row r="25" spans="1:1">
      <c r="A25" s="102" t="s">
        <v>194</v>
      </c>
    </row>
    <row r="26" spans="1:1">
      <c r="A26" s="102" t="s">
        <v>195</v>
      </c>
    </row>
    <row r="27" spans="1:1">
      <c r="A27" s="102" t="s">
        <v>196</v>
      </c>
    </row>
    <row r="28" spans="1:1">
      <c r="A28" s="102" t="s">
        <v>578</v>
      </c>
    </row>
    <row r="29" spans="1:1">
      <c r="A29" s="102" t="s">
        <v>579</v>
      </c>
    </row>
    <row r="30" spans="1:1">
      <c r="A30" s="102" t="s">
        <v>580</v>
      </c>
    </row>
    <row r="31" spans="1:1">
      <c r="A31" s="102" t="s">
        <v>581</v>
      </c>
    </row>
    <row r="32" spans="1:1">
      <c r="A32" s="102" t="s">
        <v>582</v>
      </c>
    </row>
    <row r="33" spans="1:1">
      <c r="A33" s="102" t="s">
        <v>583</v>
      </c>
    </row>
    <row r="34" spans="1:1">
      <c r="A34" s="102" t="s">
        <v>203</v>
      </c>
    </row>
    <row r="35" spans="1:1">
      <c r="A35" s="102" t="s">
        <v>585</v>
      </c>
    </row>
    <row r="36" spans="1:1">
      <c r="A36" s="102" t="s">
        <v>213</v>
      </c>
    </row>
    <row r="37" spans="1:1">
      <c r="A37" s="102" t="s">
        <v>219</v>
      </c>
    </row>
    <row r="38" spans="1:1">
      <c r="A38" s="102" t="s">
        <v>220</v>
      </c>
    </row>
    <row r="39" spans="1:1">
      <c r="A39" s="102" t="s">
        <v>221</v>
      </c>
    </row>
    <row r="40" spans="1:1">
      <c r="A40" s="102" t="s">
        <v>222</v>
      </c>
    </row>
    <row r="41" spans="1:1">
      <c r="A41" s="102" t="s">
        <v>223</v>
      </c>
    </row>
    <row r="42" spans="1:1">
      <c r="A42" s="102" t="s">
        <v>224</v>
      </c>
    </row>
    <row r="43" spans="1:1">
      <c r="A43" s="102" t="s">
        <v>229</v>
      </c>
    </row>
    <row r="44" spans="1:1">
      <c r="A44" s="102" t="s">
        <v>586</v>
      </c>
    </row>
    <row r="45" spans="1:1">
      <c r="A45" s="102" t="s">
        <v>587</v>
      </c>
    </row>
    <row r="46" spans="1:1">
      <c r="A46" s="102" t="s">
        <v>588</v>
      </c>
    </row>
    <row r="47" spans="1:1">
      <c r="A47" s="102" t="s">
        <v>590</v>
      </c>
    </row>
    <row r="48" spans="1:1">
      <c r="A48" s="102" t="s">
        <v>591</v>
      </c>
    </row>
    <row r="49" spans="1:1">
      <c r="A49" s="102" t="s">
        <v>592</v>
      </c>
    </row>
    <row r="50" spans="1:1">
      <c r="A50" s="102" t="s">
        <v>593</v>
      </c>
    </row>
    <row r="51" spans="1:1">
      <c r="A51" s="102" t="s">
        <v>252</v>
      </c>
    </row>
    <row r="52" spans="1:1">
      <c r="A52" s="102" t="s">
        <v>253</v>
      </c>
    </row>
    <row r="53" spans="1:1">
      <c r="A53" s="102" t="s">
        <v>254</v>
      </c>
    </row>
    <row r="54" spans="1:1">
      <c r="A54" s="102" t="s">
        <v>595</v>
      </c>
    </row>
    <row r="55" spans="1:1">
      <c r="A55" s="102" t="s">
        <v>597</v>
      </c>
    </row>
    <row r="56" spans="1:1">
      <c r="A56" s="102" t="s">
        <v>303</v>
      </c>
    </row>
    <row r="57" spans="1:1">
      <c r="A57" s="102" t="s">
        <v>313</v>
      </c>
    </row>
    <row r="58" spans="1:1">
      <c r="A58" s="102" t="s">
        <v>316</v>
      </c>
    </row>
    <row r="59" spans="1:1">
      <c r="A59" s="102" t="s">
        <v>260</v>
      </c>
    </row>
    <row r="60" spans="1:1">
      <c r="A60" s="102" t="s">
        <v>261</v>
      </c>
    </row>
    <row r="61" spans="1:1">
      <c r="A61" s="102" t="s">
        <v>262</v>
      </c>
    </row>
    <row r="62" spans="1:1">
      <c r="A62" s="102" t="s">
        <v>263</v>
      </c>
    </row>
    <row r="63" spans="1:1">
      <c r="A63" s="102" t="s">
        <v>598</v>
      </c>
    </row>
    <row r="64" spans="1:1">
      <c r="A64" s="102" t="s">
        <v>366</v>
      </c>
    </row>
    <row r="65" spans="1:1">
      <c r="A65" s="102" t="s">
        <v>385</v>
      </c>
    </row>
    <row r="66" spans="1:1">
      <c r="A66" s="102" t="s">
        <v>397</v>
      </c>
    </row>
    <row r="67" spans="1:1">
      <c r="A67" s="102" t="s">
        <v>600</v>
      </c>
    </row>
    <row r="68" spans="1:1">
      <c r="A68" s="102" t="s">
        <v>600</v>
      </c>
    </row>
    <row r="69" spans="1:1">
      <c r="A69" s="102" t="s">
        <v>408</v>
      </c>
    </row>
    <row r="70" spans="1:1">
      <c r="A70" s="102" t="s">
        <v>602</v>
      </c>
    </row>
    <row r="71" spans="1:1">
      <c r="A71" s="102" t="s">
        <v>416</v>
      </c>
    </row>
    <row r="72" spans="1:1">
      <c r="A72" s="102" t="s">
        <v>425</v>
      </c>
    </row>
    <row r="73" spans="1:1">
      <c r="A73" s="102" t="s">
        <v>430</v>
      </c>
    </row>
    <row r="74" spans="1:1">
      <c r="A74" s="102" t="s">
        <v>433</v>
      </c>
    </row>
    <row r="75" spans="1:1">
      <c r="A75" s="102" t="s">
        <v>434</v>
      </c>
    </row>
    <row r="76" spans="1:1">
      <c r="A76" s="102" t="s">
        <v>435</v>
      </c>
    </row>
    <row r="77" spans="1:1">
      <c r="A77" s="102" t="s">
        <v>436</v>
      </c>
    </row>
    <row r="78" spans="1:1">
      <c r="A78" s="102" t="s">
        <v>603</v>
      </c>
    </row>
    <row r="79" spans="1:1">
      <c r="A79" s="102" t="s">
        <v>438</v>
      </c>
    </row>
    <row r="80" spans="1:1">
      <c r="A80" s="102" t="s">
        <v>604</v>
      </c>
    </row>
    <row r="81" spans="1:1">
      <c r="A81" s="102" t="s">
        <v>472</v>
      </c>
    </row>
    <row r="82" spans="1:1">
      <c r="A82" s="102" t="s">
        <v>484</v>
      </c>
    </row>
    <row r="83" spans="1:1">
      <c r="A83" s="102" t="s">
        <v>485</v>
      </c>
    </row>
    <row r="84" spans="1:1">
      <c r="A84" s="102" t="s">
        <v>486</v>
      </c>
    </row>
    <row r="85" spans="1:1">
      <c r="A85" s="102" t="s">
        <v>487</v>
      </c>
    </row>
    <row r="86" spans="1:1">
      <c r="A86" s="102" t="s">
        <v>488</v>
      </c>
    </row>
    <row r="87" spans="1:1">
      <c r="A87" s="102" t="s">
        <v>489</v>
      </c>
    </row>
    <row r="88" spans="1:1">
      <c r="A88" s="102" t="s">
        <v>490</v>
      </c>
    </row>
    <row r="89" spans="1:1">
      <c r="A89" s="102" t="s">
        <v>491</v>
      </c>
    </row>
    <row r="90" spans="1:1">
      <c r="A90" s="102" t="s">
        <v>492</v>
      </c>
    </row>
    <row r="91" spans="1:1">
      <c r="A91" s="102" t="s">
        <v>493</v>
      </c>
    </row>
    <row r="92" spans="1:1">
      <c r="A92" s="102" t="s">
        <v>494</v>
      </c>
    </row>
    <row r="93" spans="1:1">
      <c r="A93" s="102" t="s">
        <v>495</v>
      </c>
    </row>
    <row r="94" spans="1:1">
      <c r="A94" s="102" t="s">
        <v>496</v>
      </c>
    </row>
    <row r="95" spans="1:1">
      <c r="A95" s="102" t="s">
        <v>497</v>
      </c>
    </row>
    <row r="96" spans="1:1">
      <c r="A96" s="102" t="s">
        <v>498</v>
      </c>
    </row>
    <row r="97" spans="1:1">
      <c r="A97" s="102" t="s">
        <v>499</v>
      </c>
    </row>
    <row r="98" spans="1:1">
      <c r="A98" s="102" t="s">
        <v>606</v>
      </c>
    </row>
    <row r="99" spans="1:1">
      <c r="A99" s="102" t="s">
        <v>505</v>
      </c>
    </row>
    <row r="100" spans="1:1">
      <c r="A100" s="102" t="s">
        <v>510</v>
      </c>
    </row>
    <row r="101" spans="1:1">
      <c r="A101" s="102" t="s">
        <v>513</v>
      </c>
    </row>
    <row r="102" spans="1:1">
      <c r="A102" s="102" t="s">
        <v>514</v>
      </c>
    </row>
    <row r="103" spans="1:1">
      <c r="A103" s="102" t="s">
        <v>515</v>
      </c>
    </row>
    <row r="104" spans="1:1">
      <c r="A104" s="102" t="s">
        <v>516</v>
      </c>
    </row>
    <row r="105" spans="1:1">
      <c r="A105" s="102" t="s">
        <v>522</v>
      </c>
    </row>
    <row r="106" spans="1:1">
      <c r="A106" s="102" t="s">
        <v>549</v>
      </c>
    </row>
    <row r="107" spans="1:1">
      <c r="A107" s="102" t="s">
        <v>551</v>
      </c>
    </row>
    <row r="108" spans="1:1">
      <c r="A108" s="102" t="s">
        <v>568</v>
      </c>
    </row>
  </sheetData>
  <phoneticPr fontId="6" type="noConversion"/>
  <hyperlinks>
    <hyperlink ref="A2" location="'Sig_tables'!Sig_tables_table1" display=" В6. Ваша должность"/>
    <hyperlink ref="A3" location="'Sig_tables'!Sig_tables_table2" display=" В1. По какой системе бухучета ведется бухгалтерия в Вашей компании?"/>
    <hyperlink ref="A4" location="'Sig_tables'!Sig_tables_table3" display=" В2. Подписана ли Ваша компания в настоящее время на какую-либо справочно-правовую систему?"/>
    <hyperlink ref="A5" location="'Sig_tables'!Sig_tables_table4" display=" В7.  Каково Ваше участие в принятии решения о подписке на справочно-правовую систему на следующий период?"/>
    <hyperlink ref="A6" location="'Sig_tables'!Sig_tables_table5" display=" В5. Сколько сотрудников работает в Вашей организации?"/>
    <hyperlink ref="A7" location="'Sig_tables'!Sig_tables_table6" display=" В3. Каков основной вид деятельности Вашей организации?"/>
    <hyperlink ref="A8" location="'Sig_tables'!Sig_tables_table7" display=" В4. Ваша компания/организация бюджетная или коммерческая?"/>
    <hyperlink ref="A9" location="'Sig_tables'!Sig_tables_table8" display=" 1. Какими платными источниками профессиональной информации Вы пользуетесь в своей деятельности?   "/>
    <hyperlink ref="A10" location="'Sig_tables'!Sig_tables_table9" display=" 1. Какие именно платные источники - Профессиональные печатные издания ?"/>
    <hyperlink ref="A11" location="'Sig_tables'!Sig_tables_table10" display=" 1. Какие именно платные источники - Электронные версии печатных изданий ?"/>
    <hyperlink ref="A12" location="'Sig_tables'!Sig_tables_table11" display=" 1. Какие именно платные источники - Справочно-Правовые системы ?"/>
    <hyperlink ref="A13" location="'Sig_tables'!Sig_tables_table12" display=" 2. Какими бесплатными источниками бухгалтерской информации Вы пользуетесь?    "/>
    <hyperlink ref="A14" location="'Sig_tables'!Sig_tables_table13" display=" 2. Какие именно бесплатные источники - Специализированные информационные интернет-порталы ?"/>
    <hyperlink ref="A15" location="'Sig_tables'!Sig_tables_table14" display=" 2. Какие именно бесплатные источники - Специализированные профессиональные форумы в интернет?"/>
    <hyperlink ref="A16" location="'Sig_tables'!Sig_tables_table15" display=" 3. На какие платные программные решения для ведения бухгалтерии и сдачи отчетности Вы подписаны в настоящее время  "/>
    <hyperlink ref="A17" location="'Sig_tables'!Sig_tables_table16" display="3.2 Дргуие платные программные решения - уточните, какие именно?"/>
    <hyperlink ref="A18" location="'Sig_tables'!Sig_tables_table17" display=" 3. На какие платные программные решения для ведения бухгалтерии и сдачи отчетности Вы подписаны в настоящее время - Учетная система ?"/>
    <hyperlink ref="A19" location="'Sig_tables'!Sig_tables_table18" display=" 3. На какие платные программные решения для ведения бухгалтерии и сдачи отчетности Вы подписаны в настоящее время - Программы для подготовки и сдачи электронной отчетности ?"/>
    <hyperlink ref="A20" location="'Sig_tables'!Sig_tables_table19" display=" 4. Планируете ли Вы какие-либо изменения в выборе платных источников информации и специализированных программ в течение текущего года. Какие именно?  "/>
    <hyperlink ref="A21" location="'Sig_tables'!Sig_tables_table20" display=" 4.Изменения. Профессиональные печатные издания"/>
    <hyperlink ref="A22" location="'Sig_tables'!Sig_tables_table21" display=" 4.Изменения.Электронные версии печатных изданий"/>
    <hyperlink ref="A23" location="'Sig_tables'!Sig_tables_table22" display=" 4.Изменения.Справочно-правовые системы"/>
    <hyperlink ref="A24" location="'Sig_tables'!Sig_tables_table23" display=" 4.Изменения.Учетная система"/>
    <hyperlink ref="A25" location="'Sig_tables'!Sig_tables_table24" display=" 4.Изменения.Программы для подготовки и сдачи электронной отчетности"/>
    <hyperlink ref="A26" location="'Sig_tables'!Sig_tables_table25" display=" 4.Изменения.Другое"/>
    <hyperlink ref="A27" location="'Sig_tables'!Sig_tables_table26" display="5. Какие справочно-правовые системы, представленные на рынке, Вы знаете, хотя бы по названию?  1 ответ"/>
    <hyperlink ref="A28" location="'Sig_tables'!Sig_tables_table27" display="5+5.1. Спонтанное знание "/>
    <hyperlink ref="A29" location="'Sig_tables'!Sig_tables_table28" display=" 6. Какие справочно-правовые системы, представленные на рынке, Вы знаете, хотя бы по названию? "/>
    <hyperlink ref="A30" location="'Sig_tables'!Sig_tables_table29" display=" 7. Какими справочно-информационными системами Вы пользуетесь регулярно в своей профессиональной деятельности? "/>
    <hyperlink ref="A31" location="'Sig_tables'!Sig_tables_table30" display="8. Какими еще справочно-информационными системами Вы имели опыт пользования в течение последних 2-3 лет? "/>
    <hyperlink ref="A32" location="'Sig_tables'!Sig_tables_table31" display="7+8. Пользовались в течение последних 2-3 лет "/>
    <hyperlink ref="A33" location="'Sig_tables'!Sig_tables_table32" display="9. На какие справочно-информационные системы у Вашей компании оформлена платная подписка в настоящее время? "/>
    <hyperlink ref="A34" location="'Sig_tables'!Sig_tables_table33" display="9.1 Какая из названных вами справочно-информационные систем основная (используется сотрудниками бухгалтерии наиболее часто/активно)?"/>
    <hyperlink ref="A35" location="'Sig_tables'!Sig_tables_table34" display=" 10. Какие сотрудники Вашей компании пользуются в своей деятельности справочно-правовой системой? "/>
    <hyperlink ref="A36" location="'Sig_tables'!Sig_tables_table35" display=" 11. Как часто эти сотрудники пользуются справочно-правовой системой? -  Вы лично"/>
    <hyperlink ref="A37" location="'Sig_tables'!Sig_tables_table36" display=" 11. Как часто эти сотрудники пользуются справочно-правовой системой? -  Другие сотрудники бухгалтерии"/>
    <hyperlink ref="A38" location="'Sig_tables'!Sig_tables_table37" display=" 11. Как часто эти сотрудники пользуются справочно-правовой системой? - Сотрудники юридической службы"/>
    <hyperlink ref="A39" location="'Sig_tables'!Sig_tables_table38" display=" 11. Как часто эти сотрудники пользуются справочно-правовой системой? -  Генеральный директор"/>
    <hyperlink ref="A40" location="'Sig_tables'!Sig_tables_table39" display=" 11. Как часто эти сотрудники пользуются справочно-правовой системой?  - Коммерческий директор"/>
    <hyperlink ref="A41" location="'Sig_tables'!Sig_tables_table40" display=" 11. Как часто эти сотрудники пользуются справочно-правовой системой? - Финансовый директор"/>
    <hyperlink ref="A42" location="'Sig_tables'!Sig_tables_table41" display="11. Как часто эти сотрудники пользуются справочно-правовой системой? - Отдел кадров"/>
    <hyperlink ref="A43" location="'Sig_tables'!Sig_tables_table42" display=" 11. Как часто эти сотрудники пользуются справочно-правовой системой? - Другие сотрудники компании"/>
    <hyperlink ref="A44" location="'Sig_tables'!Sig_tables_table43" display=" 12. Кто из них является наиболее активными пользователями (пользуются наиболее активно, по сравнению с другими пользователями?  "/>
    <hyperlink ref="A45" location="'Sig_tables'!Sig_tables_table44" display=" 13. Какие сотрудники Вашей компании принимают решение о продлении подписки и определении параметров подписки на справочно-правовую систему на следующий период? "/>
    <hyperlink ref="A46" location="'Sig_tables'!Sig_tables_table45" display=" 14. Мнение кого из них является наиболее весомым, определяющим? "/>
    <hyperlink ref="A47" location="'Sig_tables'!Sig_tables_table46" display=" 15. Для решения каких профессиональных задач Вы лично пользуетесь справочно-правовой системой в своей деятельности? "/>
    <hyperlink ref="A48" location="'Sig_tables'!Sig_tables_table47" display=" 15. Для решения каких профессиональных задач Вы лично пользуетесь справочно-правовой системой в своей деятельности?  "/>
    <hyperlink ref="A49" location="'Sig_tables'!Sig_tables_table48" display=" 16. Какие задачи наиболее удобно решать именно с помощью справочно-правовой системы, в сравнении с другими источниками информации (журналы, интернет)?   "/>
    <hyperlink ref="A50" location="'Sig_tables'!Sig_tables_table49" display=" 17. Какие профессиональные задачи, напротив, удобнее решать с помощью других источников информации (журналы, интернет)?  "/>
    <hyperlink ref="A51" location="'Sig_tables'!Sig_tables_table50" display=" 18. СПС#1. С какого момента Ваша компания является платным подписчиком на эту СПС?"/>
    <hyperlink ref="A52" location="'Sig_tables'!Sig_tables_table51" display=" 18.2. СПС#1. Сколько лет"/>
    <hyperlink ref="A53" location="'Sig_tables'!Sig_tables_table52" display=" 19.1. СПС#1. Ваша роль."/>
    <hyperlink ref="A54" location="'Sig_tables'!Sig_tables_table53" display=" 20. Перечислите программные продукты, характеристики которых Вы рассматривали и сравнивали при принятии решения о выборе СПС "/>
    <hyperlink ref="A55" location="'Sig_tables'!Sig_tables_table54" display=" 21. СПС№1. Перечислите основные факторы, опираясь на которые Вы выбрали именно эту СПС .. "/>
    <hyperlink ref="A56" location="'Sig_tables'!Sig_tables_table55" display=" 21.Факторы выбора СПС. Лучшее качество,полнота информации. Уточнение"/>
    <hyperlink ref="A57" location="'Sig_tables'!Sig_tables_table56" display=" 21.Факторы выбора СПС. Лучшее качествосервиса, технической поддержки. Уточнение"/>
    <hyperlink ref="A58" location="'Sig_tables'!Sig_tables_table57" display=" 21.Факторы выбора СПС. Другое"/>
    <hyperlink ref="A59" location="'Sig_tables'!Sig_tables_table58" display=" 22.1. СПС#1. Количество пользовательских мест:"/>
    <hyperlink ref="A60" location="'Sig_tables'!Sig_tables_table59" display=" 22.2. СПС#1. Версия системы"/>
    <hyperlink ref="A61" location="'Sig_tables'!Sig_tables_table60" display=" 23.  СПС#1.  На данный момент Ваша организация обладает оплаченной подпиской на этот пакет СПС на период…"/>
    <hyperlink ref="A62" location="'Sig_tables'!Sig_tables_table61" display=" 32. СПС#1. При завершении срока использования оплаченного пакета подписки на СПС Вы…"/>
    <hyperlink ref="A63" location="'Sig_tables'!Sig_tables_table62" display="22.3. Полное название версии/комплектации установленной системы "/>
    <hyperlink ref="A64" location="'Sig_tables'!Sig_tables_table63" display="Консультант Плюс Проф"/>
    <hyperlink ref="A65" location="'Sig_tables'!Sig_tables_table64" display="Гарант Классик"/>
    <hyperlink ref="A66" location="'Sig_tables'!Sig_tables_table65" display="БСС &quot;Система Главбух&quot;"/>
    <hyperlink ref="A67" location="'Sig_tables'!Sig_tables_table66" display=" 24.Статья затрат "/>
    <hyperlink ref="A68" location="'Sig_tables'!Sig_tables_table67" display=" 24.Статья затрат "/>
    <hyperlink ref="A69" location="'Sig_tables'!Sig_tables_table68" display=" 25. Осуществлялись ли Вашей организацией какие-либо изменения (увеличение или уменьшение) пакета подписки на СПС за последние 2 года (2012-2013 г.г.)"/>
    <hyperlink ref="A70" location="'Sig_tables'!Sig_tables_table69" display=" 26. Характер. Охарактеризуйте изменения пакета подписки на СПС за последние 2 года (характер и суть) "/>
    <hyperlink ref="A71" location="'Sig_tables'!Sig_tables_table70" display="26.2 Сокращение пакета подписки - суть изменений"/>
    <hyperlink ref="A72" location="'Sig_tables'!Sig_tables_table71" display="26.3 Переход на другую версию системы - суть изменений"/>
    <hyperlink ref="A73" location="'Sig_tables'!Sig_tables_table72" display=" 27.Изменение процента. Расширение пакета подписки"/>
    <hyperlink ref="A74" location="'Sig_tables'!Sig_tables_table73" display=" 27.Изменение процента. Сокращение пакета подписки"/>
    <hyperlink ref="A75" location="'Sig_tables'!Sig_tables_table74" display=" 27.Изменение процента. Переход на другую версию системы"/>
    <hyperlink ref="A76" location="'Sig_tables'!Sig_tables_table75" display=" 27.Изменение процента. Переход на пользование другой СПС"/>
    <hyperlink ref="A77" location="'Sig_tables'!Sig_tables_table76" display=" 27.Изменение процента. Оформление подписки на дополнительную СПС"/>
    <hyperlink ref="A78" location="'Sig_tables'!Sig_tables_table77" display=" 27.Изменение размеров затрат "/>
    <hyperlink ref="A79" location="'Sig_tables'!Sig_tables_table78" display=" 28. Планируются ли Вашей организацией какие-либо изменения (увеличение или уменьшение) пакета подписки на СПС в течение ближайшего года"/>
    <hyperlink ref="A80" location="'Sig_tables'!Sig_tables_table79" display="30-34.Имидж. "/>
    <hyperlink ref="A81" location="'Sig_tables'!Sig_tables_table80" display=" 31. Общая удовлетворенность"/>
    <hyperlink ref="A82" location="'Sig_tables'!Sig_tables_table81" display=" 31. Качество предоставляемой информации"/>
    <hyperlink ref="A83" location="'Sig_tables'!Sig_tables_table82" display=" 31. Полнота предоставляемой информации"/>
    <hyperlink ref="A84" location="'Sig_tables'!Sig_tables_table83" display=" 31. Актуальность предоставляемой информации"/>
    <hyperlink ref="A85" location="'Sig_tables'!Sig_tables_table84" display=" 31. Легкость поиска необходимой информации"/>
    <hyperlink ref="A86" location="'Sig_tables'!Sig_tables_table85" display=" 31. Легкость поиска конкретного решения"/>
    <hyperlink ref="A87" location="'Sig_tables'!Sig_tables_table86" display=" 31. Удобство интерфейса"/>
    <hyperlink ref="A88" location="'Sig_tables'!Sig_tables_table87" display=" 31. Легкость обучения пользованию"/>
    <hyperlink ref="A89" location="'Sig_tables'!Sig_tables_table88" display=" 31. Возможность настройки под индивидуальные требования пользователя"/>
    <hyperlink ref="A90" location="'Sig_tables'!Sig_tables_table89" display=" 31. Надежность, отсутствие сбоев в работе"/>
    <hyperlink ref="A91" location="'Sig_tables'!Sig_tables_table90" display=" 31. Легкость и удобство процесса обновления"/>
    <hyperlink ref="A92" location="'Sig_tables'!Sig_tables_table91" display=" 31. Качество обслуживания и сопровождения"/>
    <hyperlink ref="A93" location="'Sig_tables'!Sig_tables_table92" display=" 31. Оперативность и профессионализм консультаций по «горячей линии»"/>
    <hyperlink ref="A94" location="'Sig_tables'!Sig_tables_table93" display=" 31. Мобильность, доступность в любой момент времени"/>
    <hyperlink ref="A95" location="'Sig_tables'!Sig_tables_table94" display=" 31. Полнота закрытия профессиональных потребностей в информации бухгалтеров различных специализаций"/>
    <hyperlink ref="A96" location="'Sig_tables'!Sig_tables_table95" display=" 31. Полнота и полезность бонусных (бесплатных) сервисов для подписчиков"/>
    <hyperlink ref="A97" location="'Sig_tables'!Sig_tables_table96" display=" 31. Стоимость"/>
    <hyperlink ref="A98" location="'Sig_tables'!Sig_tables_table97" display=" 31. Удовлетворенность основной СПС (Среднее) "/>
    <hyperlink ref="A99" location="'Sig_tables'!Sig_tables_table98" display=" 33. Готовы ли Вы рекомендовать используемую Вами СПС своим коллегам? И Почему? ЗАПОЛНЯЕТСЯ ТОЛЬКО ДЛЯ ОСНОВНОЙ СПС (СПС#1). ЗАЧИТАЙТЕ ВАРИАНТЫ ОТВЕТА. В СЛУЧАЕ ВЫБОРА ВАРИАНТА ОТВЕТА 2-3, УТОЧНИТЕ ПРИЧИНЫ НИЗКОЙ ГОТОВНОСТИ РЕКОМЕНДОВАТЬ"/>
    <hyperlink ref="A100" location="'Sig_tables'!Sig_tables_table99" display=" 35.1. В последнее время я начинаю все чаще пользоваться СПС и реже - печатными изданиями для бухгалтеров"/>
    <hyperlink ref="A101" location="'Sig_tables'!Sig_tables_table100" display=" 35.2. Я одновременно веду учет в нескольких компаниях"/>
    <hyperlink ref="A102" location="'Sig_tables'!Sig_tables_table101" display=" 35.3. Наша компания находится в режиме жесткой экономии при выборе платных источников профессиональной информации - мы оплачиваем только те источники информации, без которых действительно не можем обойтись"/>
    <hyperlink ref="A103" location="'Sig_tables'!Sig_tables_table102" display=" 35.4. В последние годы мы все более активно пользуемся бесплатными источниками информации, сокращая траты на пользование платными источниками"/>
    <hyperlink ref="A104" location="'Sig_tables'!Sig_tables_table103" display=" 36. Охарактеризуйте свою информированность и/или опыт использования БСС «Система Главбух»"/>
    <hyperlink ref="A105" location="'Sig_tables'!Sig_tables_table104" display=" 37. Охарактеризуйте, пожалуйста, преимущества, сильные стороны БСС Система Главбух по сравнению с Консультант Плюс"/>
    <hyperlink ref="A106" location="'Sig_tables'!Sig_tables_table105" display=" 37. Охарактеризуйте, пожалуйста, преимущества, сильные стороны БСС Система Главбух по сравнению с Гарант"/>
    <hyperlink ref="A107" location="'Sig_tables'!Sig_tables_table106" display=" 38. Охарактеризуйте, пожалуйста, недостатки, слабые стороны БСС Система Главбух по сравнению с Консультант Плюс"/>
    <hyperlink ref="A108" location="'Sig_tables'!Sig_tables_table107" display=" 38. Охарактеризуйте, пожалуйста, недостатки, слабые стороны БСС Система Главбух по сравнению с Гарант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54"/>
  <sheetViews>
    <sheetView workbookViewId="0">
      <selection activeCell="F14" sqref="F14"/>
    </sheetView>
  </sheetViews>
  <sheetFormatPr defaultRowHeight="12.75"/>
  <cols>
    <col min="1" max="1" width="41.7109375" customWidth="1"/>
    <col min="2" max="2" width="43.85546875" customWidth="1"/>
    <col min="3" max="3" width="23" customWidth="1"/>
    <col min="4" max="7" width="13.5703125" customWidth="1"/>
    <col min="8" max="8" width="12.42578125" customWidth="1"/>
    <col min="9" max="9" width="11.42578125" customWidth="1"/>
    <col min="10" max="10" width="9.7109375" customWidth="1"/>
  </cols>
  <sheetData>
    <row r="3" spans="1:3" ht="13.5" thickBot="1">
      <c r="A3" s="53" t="s">
        <v>5</v>
      </c>
    </row>
    <row r="4" spans="1:3" ht="13.5" thickTop="1">
      <c r="A4" s="119"/>
      <c r="B4" s="120"/>
      <c r="C4" s="7" t="s">
        <v>3</v>
      </c>
    </row>
    <row r="5" spans="1:3">
      <c r="A5" s="121"/>
      <c r="B5" s="122"/>
      <c r="C5" s="14" t="s">
        <v>4</v>
      </c>
    </row>
    <row r="6" spans="1:3" ht="13.5" thickBot="1">
      <c r="A6" s="123"/>
      <c r="B6" s="124"/>
      <c r="C6" s="8" t="s">
        <v>12</v>
      </c>
    </row>
    <row r="7" spans="1:3" ht="13.5" thickTop="1">
      <c r="A7" s="125" t="s">
        <v>5</v>
      </c>
      <c r="B7" s="55" t="s">
        <v>6</v>
      </c>
      <c r="C7" s="64">
        <v>0.78888888888888886</v>
      </c>
    </row>
    <row r="8" spans="1:3">
      <c r="A8" s="126"/>
      <c r="B8" s="9" t="s">
        <v>7</v>
      </c>
      <c r="C8" s="65">
        <v>0.21111111111111111</v>
      </c>
    </row>
    <row r="9" spans="1:3">
      <c r="A9" s="126" t="s">
        <v>8</v>
      </c>
      <c r="B9" s="9" t="s">
        <v>9</v>
      </c>
      <c r="C9" s="6">
        <v>810</v>
      </c>
    </row>
    <row r="10" spans="1:3" ht="13.5" thickBot="1">
      <c r="A10" s="127"/>
      <c r="B10" s="10" t="s">
        <v>10</v>
      </c>
      <c r="C10" s="13">
        <v>810</v>
      </c>
    </row>
    <row r="11" spans="1:3" ht="13.5" thickTop="1">
      <c r="A11" s="134" t="s">
        <v>11</v>
      </c>
      <c r="B11" s="134"/>
      <c r="C11" s="134"/>
    </row>
    <row r="14" spans="1:3" ht="13.5" thickBot="1">
      <c r="A14" s="53" t="s">
        <v>13</v>
      </c>
    </row>
    <row r="15" spans="1:3" ht="13.5" thickTop="1">
      <c r="A15" s="119"/>
      <c r="B15" s="120"/>
      <c r="C15" s="7" t="s">
        <v>3</v>
      </c>
    </row>
    <row r="16" spans="1:3">
      <c r="A16" s="121"/>
      <c r="B16" s="122"/>
      <c r="C16" s="14" t="s">
        <v>4</v>
      </c>
    </row>
    <row r="17" spans="1:3" ht="13.5" thickBot="1">
      <c r="A17" s="123"/>
      <c r="B17" s="124"/>
      <c r="C17" s="8" t="s">
        <v>12</v>
      </c>
    </row>
    <row r="18" spans="1:3" ht="13.5" thickTop="1">
      <c r="A18" s="125" t="s">
        <v>13</v>
      </c>
      <c r="B18" s="55" t="s">
        <v>14</v>
      </c>
      <c r="C18" s="64">
        <v>0.71234567901234569</v>
      </c>
    </row>
    <row r="19" spans="1:3">
      <c r="A19" s="126"/>
      <c r="B19" s="9" t="s">
        <v>15</v>
      </c>
      <c r="C19" s="65">
        <v>0.14197530864197533</v>
      </c>
    </row>
    <row r="20" spans="1:3" ht="24">
      <c r="A20" s="126"/>
      <c r="B20" s="9" t="s">
        <v>16</v>
      </c>
      <c r="C20" s="65">
        <v>0.14567901234567901</v>
      </c>
    </row>
    <row r="21" spans="1:3">
      <c r="A21" s="126" t="s">
        <v>8</v>
      </c>
      <c r="B21" s="9" t="s">
        <v>9</v>
      </c>
      <c r="C21" s="6">
        <v>810</v>
      </c>
    </row>
    <row r="22" spans="1:3" ht="13.5" thickBot="1">
      <c r="A22" s="127"/>
      <c r="B22" s="10" t="s">
        <v>10</v>
      </c>
      <c r="C22" s="13">
        <v>810</v>
      </c>
    </row>
    <row r="23" spans="1:3" ht="13.5" thickTop="1">
      <c r="A23" s="134" t="s">
        <v>11</v>
      </c>
      <c r="B23" s="134"/>
      <c r="C23" s="134"/>
    </row>
    <row r="26" spans="1:3" ht="13.5" thickBot="1">
      <c r="A26" s="53" t="s">
        <v>17</v>
      </c>
    </row>
    <row r="27" spans="1:3" ht="13.5" thickTop="1">
      <c r="A27" s="119"/>
      <c r="B27" s="120"/>
      <c r="C27" s="7" t="s">
        <v>3</v>
      </c>
    </row>
    <row r="28" spans="1:3">
      <c r="A28" s="121"/>
      <c r="B28" s="122"/>
      <c r="C28" s="14" t="s">
        <v>4</v>
      </c>
    </row>
    <row r="29" spans="1:3" ht="13.5" thickBot="1">
      <c r="A29" s="123"/>
      <c r="B29" s="124"/>
      <c r="C29" s="8" t="s">
        <v>12</v>
      </c>
    </row>
    <row r="30" spans="1:3" ht="36.75" thickTop="1">
      <c r="A30" s="54" t="s">
        <v>17</v>
      </c>
      <c r="B30" s="55" t="s">
        <v>18</v>
      </c>
      <c r="C30" s="64">
        <v>1</v>
      </c>
    </row>
    <row r="31" spans="1:3">
      <c r="A31" s="126" t="s">
        <v>8</v>
      </c>
      <c r="B31" s="9" t="s">
        <v>9</v>
      </c>
      <c r="C31" s="6">
        <v>810</v>
      </c>
    </row>
    <row r="32" spans="1:3" ht="13.5" thickBot="1">
      <c r="A32" s="127"/>
      <c r="B32" s="10" t="s">
        <v>10</v>
      </c>
      <c r="C32" s="13">
        <v>810</v>
      </c>
    </row>
    <row r="33" spans="1:3" ht="13.5" thickTop="1">
      <c r="A33" s="134" t="s">
        <v>11</v>
      </c>
      <c r="B33" s="134"/>
      <c r="C33" s="134"/>
    </row>
    <row r="36" spans="1:3" ht="13.5" thickBot="1">
      <c r="A36" s="53" t="s">
        <v>19</v>
      </c>
    </row>
    <row r="37" spans="1:3" ht="13.5" thickTop="1">
      <c r="A37" s="119"/>
      <c r="B37" s="120"/>
      <c r="C37" s="7" t="s">
        <v>3</v>
      </c>
    </row>
    <row r="38" spans="1:3">
      <c r="A38" s="121"/>
      <c r="B38" s="122"/>
      <c r="C38" s="14" t="s">
        <v>4</v>
      </c>
    </row>
    <row r="39" spans="1:3" ht="13.5" thickBot="1">
      <c r="A39" s="123"/>
      <c r="B39" s="124"/>
      <c r="C39" s="8" t="s">
        <v>12</v>
      </c>
    </row>
    <row r="40" spans="1:3" ht="13.5" thickTop="1">
      <c r="A40" s="125" t="s">
        <v>19</v>
      </c>
      <c r="B40" s="55" t="s">
        <v>20</v>
      </c>
      <c r="C40" s="64">
        <v>0.29259259259259257</v>
      </c>
    </row>
    <row r="41" spans="1:3">
      <c r="A41" s="126"/>
      <c r="B41" s="9" t="s">
        <v>21</v>
      </c>
      <c r="C41" s="65">
        <v>0.70740740740740748</v>
      </c>
    </row>
    <row r="42" spans="1:3">
      <c r="A42" s="126" t="s">
        <v>8</v>
      </c>
      <c r="B42" s="9" t="s">
        <v>9</v>
      </c>
      <c r="C42" s="6">
        <v>810</v>
      </c>
    </row>
    <row r="43" spans="1:3" ht="13.5" thickBot="1">
      <c r="A43" s="127"/>
      <c r="B43" s="10" t="s">
        <v>10</v>
      </c>
      <c r="C43" s="13">
        <v>810</v>
      </c>
    </row>
    <row r="44" spans="1:3" ht="13.5" thickTop="1">
      <c r="A44" s="134" t="s">
        <v>11</v>
      </c>
      <c r="B44" s="134"/>
      <c r="C44" s="134"/>
    </row>
    <row r="47" spans="1:3" ht="13.5" thickBot="1">
      <c r="A47" s="53" t="s">
        <v>22</v>
      </c>
    </row>
    <row r="48" spans="1:3" ht="13.5" thickTop="1">
      <c r="A48" s="119"/>
      <c r="B48" s="120"/>
      <c r="C48" s="7" t="s">
        <v>3</v>
      </c>
    </row>
    <row r="49" spans="1:3">
      <c r="A49" s="121"/>
      <c r="B49" s="122"/>
      <c r="C49" s="14" t="s">
        <v>4</v>
      </c>
    </row>
    <row r="50" spans="1:3" ht="13.5" thickBot="1">
      <c r="A50" s="123"/>
      <c r="B50" s="124"/>
      <c r="C50" s="8" t="s">
        <v>12</v>
      </c>
    </row>
    <row r="51" spans="1:3" ht="13.5" thickTop="1">
      <c r="A51" s="125" t="s">
        <v>22</v>
      </c>
      <c r="B51" s="55" t="s">
        <v>23</v>
      </c>
      <c r="C51" s="64">
        <v>0.22962962962962963</v>
      </c>
    </row>
    <row r="52" spans="1:3">
      <c r="A52" s="126"/>
      <c r="B52" s="9" t="s">
        <v>24</v>
      </c>
      <c r="C52" s="65">
        <v>0.25432098765432098</v>
      </c>
    </row>
    <row r="53" spans="1:3">
      <c r="A53" s="126"/>
      <c r="B53" s="9" t="s">
        <v>25</v>
      </c>
      <c r="C53" s="65">
        <v>0.16419753086419753</v>
      </c>
    </row>
    <row r="54" spans="1:3">
      <c r="A54" s="126"/>
      <c r="B54" s="9" t="s">
        <v>26</v>
      </c>
      <c r="C54" s="65">
        <v>0.28641975308641976</v>
      </c>
    </row>
    <row r="55" spans="1:3">
      <c r="A55" s="126"/>
      <c r="B55" s="9" t="s">
        <v>27</v>
      </c>
      <c r="C55" s="65">
        <v>6.5432098765432101E-2</v>
      </c>
    </row>
    <row r="56" spans="1:3">
      <c r="A56" s="126" t="s">
        <v>8</v>
      </c>
      <c r="B56" s="9" t="s">
        <v>9</v>
      </c>
      <c r="C56" s="6">
        <v>810</v>
      </c>
    </row>
    <row r="57" spans="1:3" ht="13.5" thickBot="1">
      <c r="A57" s="127"/>
      <c r="B57" s="10" t="s">
        <v>10</v>
      </c>
      <c r="C57" s="13">
        <v>810</v>
      </c>
    </row>
    <row r="58" spans="1:3" ht="13.5" thickTop="1">
      <c r="A58" s="134" t="s">
        <v>11</v>
      </c>
      <c r="B58" s="134"/>
      <c r="C58" s="134"/>
    </row>
    <row r="61" spans="1:3" ht="13.5" thickBot="1">
      <c r="A61" s="53" t="s">
        <v>28</v>
      </c>
    </row>
    <row r="62" spans="1:3" ht="13.5" thickTop="1">
      <c r="A62" s="119"/>
      <c r="B62" s="120"/>
      <c r="C62" s="7" t="s">
        <v>3</v>
      </c>
    </row>
    <row r="63" spans="1:3">
      <c r="A63" s="121"/>
      <c r="B63" s="122"/>
      <c r="C63" s="14" t="s">
        <v>4</v>
      </c>
    </row>
    <row r="64" spans="1:3" ht="13.5" thickBot="1">
      <c r="A64" s="123"/>
      <c r="B64" s="124"/>
      <c r="C64" s="8" t="s">
        <v>12</v>
      </c>
    </row>
    <row r="65" spans="1:3" ht="13.5" thickTop="1">
      <c r="A65" s="125" t="s">
        <v>28</v>
      </c>
      <c r="B65" s="55" t="s">
        <v>29</v>
      </c>
      <c r="C65" s="64">
        <v>0.21728395061728395</v>
      </c>
    </row>
    <row r="66" spans="1:3">
      <c r="A66" s="126"/>
      <c r="B66" s="9" t="s">
        <v>30</v>
      </c>
      <c r="C66" s="65">
        <v>0.11481481481481481</v>
      </c>
    </row>
    <row r="67" spans="1:3">
      <c r="A67" s="126"/>
      <c r="B67" s="9" t="s">
        <v>31</v>
      </c>
      <c r="C67" s="65">
        <v>0.18271604938271604</v>
      </c>
    </row>
    <row r="68" spans="1:3">
      <c r="A68" s="126"/>
      <c r="B68" s="9" t="s">
        <v>32</v>
      </c>
      <c r="C68" s="65">
        <v>0.17160493827160495</v>
      </c>
    </row>
    <row r="69" spans="1:3" ht="24">
      <c r="A69" s="126"/>
      <c r="B69" s="9" t="s">
        <v>33</v>
      </c>
      <c r="C69" s="65">
        <v>0.14074074074074075</v>
      </c>
    </row>
    <row r="70" spans="1:3">
      <c r="A70" s="126"/>
      <c r="B70" s="9" t="s">
        <v>34</v>
      </c>
      <c r="C70" s="65">
        <v>3.4567901234567898E-2</v>
      </c>
    </row>
    <row r="71" spans="1:3">
      <c r="A71" s="126"/>
      <c r="B71" s="9" t="s">
        <v>35</v>
      </c>
      <c r="C71" s="65">
        <v>8.3950617283950618E-2</v>
      </c>
    </row>
    <row r="72" spans="1:3">
      <c r="A72" s="126"/>
      <c r="B72" s="9" t="s">
        <v>36</v>
      </c>
      <c r="C72" s="65">
        <v>5.185185185185185E-2</v>
      </c>
    </row>
    <row r="73" spans="1:3">
      <c r="A73" s="126"/>
      <c r="B73" s="9" t="s">
        <v>37</v>
      </c>
      <c r="C73" s="66">
        <v>2.4691358024691358E-3</v>
      </c>
    </row>
    <row r="74" spans="1:3">
      <c r="A74" s="126" t="s">
        <v>8</v>
      </c>
      <c r="B74" s="9" t="s">
        <v>9</v>
      </c>
      <c r="C74" s="6">
        <v>810</v>
      </c>
    </row>
    <row r="75" spans="1:3" ht="13.5" thickBot="1">
      <c r="A75" s="127"/>
      <c r="B75" s="10" t="s">
        <v>10</v>
      </c>
      <c r="C75" s="13">
        <v>810</v>
      </c>
    </row>
    <row r="76" spans="1:3" ht="13.5" thickTop="1">
      <c r="A76" s="134" t="s">
        <v>11</v>
      </c>
      <c r="B76" s="134"/>
      <c r="C76" s="134"/>
    </row>
    <row r="79" spans="1:3" ht="13.5" thickBot="1">
      <c r="A79" s="53" t="s">
        <v>38</v>
      </c>
    </row>
    <row r="80" spans="1:3" ht="13.5" thickTop="1">
      <c r="A80" s="119"/>
      <c r="B80" s="120"/>
      <c r="C80" s="7" t="s">
        <v>3</v>
      </c>
    </row>
    <row r="81" spans="1:3">
      <c r="A81" s="121"/>
      <c r="B81" s="122"/>
      <c r="C81" s="14" t="s">
        <v>4</v>
      </c>
    </row>
    <row r="82" spans="1:3" ht="13.5" thickBot="1">
      <c r="A82" s="123"/>
      <c r="B82" s="124"/>
      <c r="C82" s="8" t="s">
        <v>12</v>
      </c>
    </row>
    <row r="83" spans="1:3" ht="13.5" thickTop="1">
      <c r="A83" s="125" t="s">
        <v>38</v>
      </c>
      <c r="B83" s="55" t="s">
        <v>39</v>
      </c>
      <c r="C83" s="64">
        <v>0.20617283950617285</v>
      </c>
    </row>
    <row r="84" spans="1:3">
      <c r="A84" s="126"/>
      <c r="B84" s="9" t="s">
        <v>40</v>
      </c>
      <c r="C84" s="65">
        <v>0.79382716049382718</v>
      </c>
    </row>
    <row r="85" spans="1:3">
      <c r="A85" s="126" t="s">
        <v>8</v>
      </c>
      <c r="B85" s="9" t="s">
        <v>9</v>
      </c>
      <c r="C85" s="6">
        <v>810</v>
      </c>
    </row>
    <row r="86" spans="1:3" ht="13.5" thickBot="1">
      <c r="A86" s="127"/>
      <c r="B86" s="10" t="s">
        <v>10</v>
      </c>
      <c r="C86" s="13">
        <v>810</v>
      </c>
    </row>
    <row r="87" spans="1:3" ht="13.5" thickTop="1">
      <c r="A87" s="134" t="s">
        <v>11</v>
      </c>
      <c r="B87" s="134"/>
      <c r="C87" s="134"/>
    </row>
    <row r="90" spans="1:3" ht="13.5" thickBot="1">
      <c r="A90" s="53" t="s">
        <v>571</v>
      </c>
    </row>
    <row r="91" spans="1:3" ht="13.5" thickTop="1">
      <c r="A91" s="119"/>
      <c r="B91" s="120"/>
      <c r="C91" s="7" t="s">
        <v>3</v>
      </c>
    </row>
    <row r="92" spans="1:3">
      <c r="A92" s="121"/>
      <c r="B92" s="122"/>
      <c r="C92" s="14" t="s">
        <v>4</v>
      </c>
    </row>
    <row r="93" spans="1:3" ht="13.5" thickBot="1">
      <c r="A93" s="123"/>
      <c r="B93" s="124"/>
      <c r="C93" s="8" t="s">
        <v>12</v>
      </c>
    </row>
    <row r="94" spans="1:3" ht="13.5" thickTop="1">
      <c r="A94" s="54" t="s">
        <v>570</v>
      </c>
      <c r="B94" s="55"/>
      <c r="C94" s="64">
        <v>0.41604938271604935</v>
      </c>
    </row>
    <row r="95" spans="1:3">
      <c r="A95" s="1" t="s">
        <v>41</v>
      </c>
      <c r="B95" s="9"/>
      <c r="C95" s="65">
        <v>0.2814814814814815</v>
      </c>
    </row>
    <row r="96" spans="1:3">
      <c r="A96" s="1" t="s">
        <v>42</v>
      </c>
      <c r="B96" s="9"/>
      <c r="C96" s="65">
        <v>1</v>
      </c>
    </row>
    <row r="97" spans="1:3">
      <c r="A97" s="1" t="s">
        <v>37</v>
      </c>
      <c r="B97" s="9"/>
      <c r="C97" s="65">
        <v>0</v>
      </c>
    </row>
    <row r="98" spans="1:3" ht="24">
      <c r="A98" s="1" t="s">
        <v>43</v>
      </c>
      <c r="B98" s="9"/>
      <c r="C98" s="65">
        <v>0</v>
      </c>
    </row>
    <row r="99" spans="1:3">
      <c r="A99" s="126" t="s">
        <v>8</v>
      </c>
      <c r="B99" s="9" t="s">
        <v>9</v>
      </c>
      <c r="C99" s="6">
        <v>810</v>
      </c>
    </row>
    <row r="100" spans="1:3" ht="13.5" thickBot="1">
      <c r="A100" s="127"/>
      <c r="B100" s="10" t="s">
        <v>10</v>
      </c>
      <c r="C100" s="13">
        <v>810</v>
      </c>
    </row>
    <row r="101" spans="1:3" ht="13.5" thickTop="1">
      <c r="A101" s="134" t="s">
        <v>11</v>
      </c>
      <c r="B101" s="134"/>
      <c r="C101" s="134"/>
    </row>
    <row r="104" spans="1:3" ht="13.5" thickBot="1">
      <c r="A104" s="53" t="s">
        <v>44</v>
      </c>
    </row>
    <row r="105" spans="1:3" ht="13.5" thickTop="1">
      <c r="A105" s="119"/>
      <c r="B105" s="120"/>
      <c r="C105" s="7" t="s">
        <v>3</v>
      </c>
    </row>
    <row r="106" spans="1:3">
      <c r="A106" s="121"/>
      <c r="B106" s="122"/>
      <c r="C106" s="14" t="s">
        <v>4</v>
      </c>
    </row>
    <row r="107" spans="1:3" ht="13.5" thickBot="1">
      <c r="A107" s="123"/>
      <c r="B107" s="124"/>
      <c r="C107" s="8" t="s">
        <v>12</v>
      </c>
    </row>
    <row r="108" spans="1:3" ht="13.5" thickTop="1">
      <c r="A108" s="125" t="s">
        <v>44</v>
      </c>
      <c r="B108" s="55" t="s">
        <v>45</v>
      </c>
      <c r="C108" s="64">
        <v>1.4792899408284023E-2</v>
      </c>
    </row>
    <row r="109" spans="1:3">
      <c r="A109" s="126"/>
      <c r="B109" s="9" t="s">
        <v>46</v>
      </c>
      <c r="C109" s="66">
        <v>5.9171597633136093E-3</v>
      </c>
    </row>
    <row r="110" spans="1:3">
      <c r="A110" s="126"/>
      <c r="B110" s="9" t="s">
        <v>47</v>
      </c>
      <c r="C110" s="65">
        <v>2.3668639053254437E-2</v>
      </c>
    </row>
    <row r="111" spans="1:3">
      <c r="A111" s="126"/>
      <c r="B111" s="9" t="s">
        <v>48</v>
      </c>
      <c r="C111" s="65">
        <v>1.4792899408284023E-2</v>
      </c>
    </row>
    <row r="112" spans="1:3">
      <c r="A112" s="126"/>
      <c r="B112" s="9" t="s">
        <v>49</v>
      </c>
      <c r="C112" s="66">
        <v>8.8757396449704144E-3</v>
      </c>
    </row>
    <row r="113" spans="1:3">
      <c r="A113" s="126"/>
      <c r="B113" s="9" t="s">
        <v>50</v>
      </c>
      <c r="C113" s="65">
        <v>4.7337278106508875E-2</v>
      </c>
    </row>
    <row r="114" spans="1:3">
      <c r="A114" s="126"/>
      <c r="B114" s="9" t="s">
        <v>51</v>
      </c>
      <c r="C114" s="65">
        <v>5.6213017751479286E-2</v>
      </c>
    </row>
    <row r="115" spans="1:3">
      <c r="A115" s="126"/>
      <c r="B115" s="9" t="s">
        <v>52</v>
      </c>
      <c r="C115" s="65">
        <v>0.52071005917159763</v>
      </c>
    </row>
    <row r="116" spans="1:3">
      <c r="A116" s="126"/>
      <c r="B116" s="9" t="s">
        <v>47</v>
      </c>
      <c r="C116" s="65">
        <v>2.9585798816568046E-2</v>
      </c>
    </row>
    <row r="117" spans="1:3">
      <c r="A117" s="126"/>
      <c r="B117" s="9" t="s">
        <v>53</v>
      </c>
      <c r="C117" s="65">
        <v>2.662721893491124E-2</v>
      </c>
    </row>
    <row r="118" spans="1:3">
      <c r="A118" s="126"/>
      <c r="B118" s="9" t="s">
        <v>54</v>
      </c>
      <c r="C118" s="66">
        <v>2.9585798816568047E-3</v>
      </c>
    </row>
    <row r="119" spans="1:3">
      <c r="A119" s="126"/>
      <c r="B119" s="9" t="s">
        <v>55</v>
      </c>
      <c r="C119" s="66">
        <v>2.9585798816568047E-3</v>
      </c>
    </row>
    <row r="120" spans="1:3">
      <c r="A120" s="126"/>
      <c r="B120" s="9" t="s">
        <v>56</v>
      </c>
      <c r="C120" s="65">
        <v>2.662721893491124E-2</v>
      </c>
    </row>
    <row r="121" spans="1:3">
      <c r="A121" s="126"/>
      <c r="B121" s="9" t="s">
        <v>57</v>
      </c>
      <c r="C121" s="66">
        <v>2.9585798816568047E-3</v>
      </c>
    </row>
    <row r="122" spans="1:3">
      <c r="A122" s="126"/>
      <c r="B122" s="9" t="s">
        <v>58</v>
      </c>
      <c r="C122" s="66">
        <v>2.9585798816568047E-3</v>
      </c>
    </row>
    <row r="123" spans="1:3">
      <c r="A123" s="126"/>
      <c r="B123" s="9" t="s">
        <v>59</v>
      </c>
      <c r="C123" s="65">
        <v>2.9585798816568046E-2</v>
      </c>
    </row>
    <row r="124" spans="1:3">
      <c r="A124" s="126"/>
      <c r="B124" s="9" t="s">
        <v>60</v>
      </c>
      <c r="C124" s="65">
        <v>1.4792899408284023E-2</v>
      </c>
    </row>
    <row r="125" spans="1:3">
      <c r="A125" s="126"/>
      <c r="B125" s="9" t="s">
        <v>61</v>
      </c>
      <c r="C125" s="65">
        <v>1.4792899408284023E-2</v>
      </c>
    </row>
    <row r="126" spans="1:3">
      <c r="A126" s="126"/>
      <c r="B126" s="9" t="s">
        <v>62</v>
      </c>
      <c r="C126" s="65">
        <v>1.1834319526627219E-2</v>
      </c>
    </row>
    <row r="127" spans="1:3">
      <c r="A127" s="126"/>
      <c r="B127" s="9" t="s">
        <v>63</v>
      </c>
      <c r="C127" s="66">
        <v>2.9585798816568047E-3</v>
      </c>
    </row>
    <row r="128" spans="1:3">
      <c r="A128" s="126"/>
      <c r="B128" s="9" t="s">
        <v>64</v>
      </c>
      <c r="C128" s="66">
        <v>2.9585798816568047E-3</v>
      </c>
    </row>
    <row r="129" spans="1:3">
      <c r="A129" s="126"/>
      <c r="B129" s="9" t="s">
        <v>65</v>
      </c>
      <c r="C129" s="66">
        <v>2.9585798816568047E-3</v>
      </c>
    </row>
    <row r="130" spans="1:3">
      <c r="A130" s="126"/>
      <c r="B130" s="9" t="s">
        <v>66</v>
      </c>
      <c r="C130" s="65">
        <v>5.325443786982248E-2</v>
      </c>
    </row>
    <row r="131" spans="1:3">
      <c r="A131" s="126"/>
      <c r="B131" s="9" t="s">
        <v>67</v>
      </c>
      <c r="C131" s="65">
        <v>2.9585798816568046E-2</v>
      </c>
    </row>
    <row r="132" spans="1:3">
      <c r="A132" s="126"/>
      <c r="B132" s="9" t="s">
        <v>68</v>
      </c>
      <c r="C132" s="66">
        <v>2.9585798816568047E-3</v>
      </c>
    </row>
    <row r="133" spans="1:3">
      <c r="A133" s="126"/>
      <c r="B133" s="9" t="s">
        <v>69</v>
      </c>
      <c r="C133" s="66">
        <v>5.9171597633136093E-3</v>
      </c>
    </row>
    <row r="134" spans="1:3">
      <c r="A134" s="126"/>
      <c r="B134" s="9" t="s">
        <v>70</v>
      </c>
      <c r="C134" s="66">
        <v>2.9585798816568047E-3</v>
      </c>
    </row>
    <row r="135" spans="1:3">
      <c r="A135" s="126"/>
      <c r="B135" s="9" t="s">
        <v>71</v>
      </c>
      <c r="C135" s="66">
        <v>2.9585798816568047E-3</v>
      </c>
    </row>
    <row r="136" spans="1:3">
      <c r="A136" s="126"/>
      <c r="B136" s="9" t="s">
        <v>72</v>
      </c>
      <c r="C136" s="66">
        <v>2.9585798816568047E-3</v>
      </c>
    </row>
    <row r="137" spans="1:3">
      <c r="A137" s="126"/>
      <c r="B137" s="9" t="s">
        <v>73</v>
      </c>
      <c r="C137" s="66">
        <v>2.9585798816568047E-3</v>
      </c>
    </row>
    <row r="138" spans="1:3">
      <c r="A138" s="126"/>
      <c r="B138" s="9" t="s">
        <v>74</v>
      </c>
      <c r="C138" s="66">
        <v>2.9585798816568047E-3</v>
      </c>
    </row>
    <row r="139" spans="1:3">
      <c r="A139" s="126"/>
      <c r="B139" s="9" t="s">
        <v>75</v>
      </c>
      <c r="C139" s="65">
        <v>2.0710059171597631E-2</v>
      </c>
    </row>
    <row r="140" spans="1:3">
      <c r="A140" s="126"/>
      <c r="B140" s="9" t="s">
        <v>76</v>
      </c>
      <c r="C140" s="66">
        <v>2.9585798816568047E-3</v>
      </c>
    </row>
    <row r="141" spans="1:3">
      <c r="A141" s="126"/>
      <c r="B141" s="9" t="s">
        <v>77</v>
      </c>
      <c r="C141" s="65">
        <v>1.1834319526627219E-2</v>
      </c>
    </row>
    <row r="142" spans="1:3">
      <c r="A142" s="126"/>
      <c r="B142" s="9" t="s">
        <v>78</v>
      </c>
      <c r="C142" s="66">
        <v>2.9585798816568047E-3</v>
      </c>
    </row>
    <row r="143" spans="1:3">
      <c r="A143" s="126"/>
      <c r="B143" s="9" t="s">
        <v>79</v>
      </c>
      <c r="C143" s="66">
        <v>2.9585798816568047E-3</v>
      </c>
    </row>
    <row r="144" spans="1:3">
      <c r="A144" s="126"/>
      <c r="B144" s="9" t="s">
        <v>80</v>
      </c>
      <c r="C144" s="66">
        <v>5.9171597633136093E-3</v>
      </c>
    </row>
    <row r="145" spans="1:3">
      <c r="A145" s="126"/>
      <c r="B145" s="9" t="s">
        <v>81</v>
      </c>
      <c r="C145" s="65">
        <v>1.7751479289940829E-2</v>
      </c>
    </row>
    <row r="146" spans="1:3">
      <c r="A146" s="126"/>
      <c r="B146" s="9" t="s">
        <v>82</v>
      </c>
      <c r="C146" s="66">
        <v>2.9585798816568047E-3</v>
      </c>
    </row>
    <row r="147" spans="1:3">
      <c r="A147" s="126"/>
      <c r="B147" s="9" t="s">
        <v>83</v>
      </c>
      <c r="C147" s="66">
        <v>2.9585798816568047E-3</v>
      </c>
    </row>
    <row r="148" spans="1:3">
      <c r="A148" s="126"/>
      <c r="B148" s="9" t="s">
        <v>84</v>
      </c>
      <c r="C148" s="66">
        <v>2.9585798816568047E-3</v>
      </c>
    </row>
    <row r="149" spans="1:3">
      <c r="A149" s="126"/>
      <c r="B149" s="9" t="s">
        <v>85</v>
      </c>
      <c r="C149" s="66">
        <v>2.9585798816568047E-3</v>
      </c>
    </row>
    <row r="150" spans="1:3">
      <c r="A150" s="126"/>
      <c r="B150" s="9" t="s">
        <v>86</v>
      </c>
      <c r="C150" s="66">
        <v>2.9585798816568047E-3</v>
      </c>
    </row>
    <row r="151" spans="1:3">
      <c r="A151" s="126"/>
      <c r="B151" s="9" t="s">
        <v>87</v>
      </c>
      <c r="C151" s="65">
        <v>8.5798816568047331E-2</v>
      </c>
    </row>
    <row r="152" spans="1:3">
      <c r="A152" s="126"/>
      <c r="B152" s="9" t="s">
        <v>88</v>
      </c>
      <c r="C152" s="65">
        <v>3.5502958579881658E-2</v>
      </c>
    </row>
    <row r="153" spans="1:3">
      <c r="A153" s="126" t="s">
        <v>8</v>
      </c>
      <c r="B153" s="9" t="s">
        <v>89</v>
      </c>
      <c r="C153" s="6">
        <v>338</v>
      </c>
    </row>
    <row r="154" spans="1:3" ht="13.5" thickBot="1">
      <c r="A154" s="127"/>
      <c r="B154" s="10" t="s">
        <v>90</v>
      </c>
      <c r="C154" s="13">
        <v>338</v>
      </c>
    </row>
    <row r="155" spans="1:3" ht="13.5" thickTop="1">
      <c r="A155" s="134" t="s">
        <v>11</v>
      </c>
      <c r="B155" s="134"/>
      <c r="C155" s="134"/>
    </row>
    <row r="158" spans="1:3" ht="13.5" thickBot="1">
      <c r="A158" s="53" t="s">
        <v>91</v>
      </c>
    </row>
    <row r="159" spans="1:3" ht="13.5" thickTop="1">
      <c r="A159" s="119"/>
      <c r="B159" s="120"/>
      <c r="C159" s="7" t="s">
        <v>3</v>
      </c>
    </row>
    <row r="160" spans="1:3">
      <c r="A160" s="121"/>
      <c r="B160" s="122"/>
      <c r="C160" s="14" t="s">
        <v>4</v>
      </c>
    </row>
    <row r="161" spans="1:3" ht="13.5" thickBot="1">
      <c r="A161" s="123"/>
      <c r="B161" s="124"/>
      <c r="C161" s="8" t="s">
        <v>12</v>
      </c>
    </row>
    <row r="162" spans="1:3" ht="13.5" thickTop="1">
      <c r="A162" s="125" t="s">
        <v>91</v>
      </c>
      <c r="B162" s="55" t="s">
        <v>47</v>
      </c>
      <c r="C162" s="67">
        <v>4.3859649122807015E-3</v>
      </c>
    </row>
    <row r="163" spans="1:3">
      <c r="A163" s="126"/>
      <c r="B163" s="9" t="s">
        <v>48</v>
      </c>
      <c r="C163" s="65">
        <v>1.3157894736842106E-2</v>
      </c>
    </row>
    <row r="164" spans="1:3">
      <c r="A164" s="126"/>
      <c r="B164" s="9" t="s">
        <v>49</v>
      </c>
      <c r="C164" s="66">
        <v>4.3859649122807015E-3</v>
      </c>
    </row>
    <row r="165" spans="1:3">
      <c r="A165" s="126"/>
      <c r="B165" s="9" t="s">
        <v>50</v>
      </c>
      <c r="C165" s="65">
        <v>2.6315789473684213E-2</v>
      </c>
    </row>
    <row r="166" spans="1:3">
      <c r="A166" s="126"/>
      <c r="B166" s="9" t="s">
        <v>51</v>
      </c>
      <c r="C166" s="65">
        <v>1.3157894736842106E-2</v>
      </c>
    </row>
    <row r="167" spans="1:3">
      <c r="A167" s="126"/>
      <c r="B167" s="9" t="s">
        <v>52</v>
      </c>
      <c r="C167" s="65">
        <v>0.42982456140350878</v>
      </c>
    </row>
    <row r="168" spans="1:3">
      <c r="A168" s="126"/>
      <c r="B168" s="9" t="s">
        <v>47</v>
      </c>
      <c r="C168" s="66">
        <v>4.3859649122807015E-3</v>
      </c>
    </row>
    <row r="169" spans="1:3">
      <c r="A169" s="126"/>
      <c r="B169" s="9" t="s">
        <v>92</v>
      </c>
      <c r="C169" s="66">
        <v>4.3859649122807015E-3</v>
      </c>
    </row>
    <row r="170" spans="1:3">
      <c r="A170" s="126"/>
      <c r="B170" s="9" t="s">
        <v>93</v>
      </c>
      <c r="C170" s="66">
        <v>4.3859649122807015E-3</v>
      </c>
    </row>
    <row r="171" spans="1:3">
      <c r="A171" s="126"/>
      <c r="B171" s="9" t="s">
        <v>53</v>
      </c>
      <c r="C171" s="65">
        <v>2.1929824561403511E-2</v>
      </c>
    </row>
    <row r="172" spans="1:3">
      <c r="A172" s="126"/>
      <c r="B172" s="9" t="s">
        <v>55</v>
      </c>
      <c r="C172" s="66">
        <v>4.3859649122807015E-3</v>
      </c>
    </row>
    <row r="173" spans="1:3">
      <c r="A173" s="126"/>
      <c r="B173" s="9" t="s">
        <v>56</v>
      </c>
      <c r="C173" s="65">
        <v>7.8947368421052627E-2</v>
      </c>
    </row>
    <row r="174" spans="1:3">
      <c r="A174" s="126"/>
      <c r="B174" s="9" t="s">
        <v>57</v>
      </c>
      <c r="C174" s="66">
        <v>4.3859649122807015E-3</v>
      </c>
    </row>
    <row r="175" spans="1:3">
      <c r="A175" s="126"/>
      <c r="B175" s="9" t="s">
        <v>94</v>
      </c>
      <c r="C175" s="65">
        <v>1.7543859649122806E-2</v>
      </c>
    </row>
    <row r="176" spans="1:3">
      <c r="A176" s="126"/>
      <c r="B176" s="9" t="s">
        <v>59</v>
      </c>
      <c r="C176" s="65">
        <v>1.3157894736842106E-2</v>
      </c>
    </row>
    <row r="177" spans="1:3">
      <c r="A177" s="126"/>
      <c r="B177" s="9" t="s">
        <v>61</v>
      </c>
      <c r="C177" s="65">
        <v>1.3157894736842106E-2</v>
      </c>
    </row>
    <row r="178" spans="1:3">
      <c r="A178" s="126"/>
      <c r="B178" s="9" t="s">
        <v>65</v>
      </c>
      <c r="C178" s="66">
        <v>4.3859649122807015E-3</v>
      </c>
    </row>
    <row r="179" spans="1:3">
      <c r="A179" s="126"/>
      <c r="B179" s="9" t="s">
        <v>66</v>
      </c>
      <c r="C179" s="65">
        <v>0.11842105263157895</v>
      </c>
    </row>
    <row r="180" spans="1:3">
      <c r="A180" s="126"/>
      <c r="B180" s="9" t="s">
        <v>76</v>
      </c>
      <c r="C180" s="66">
        <v>4.3859649122807015E-3</v>
      </c>
    </row>
    <row r="181" spans="1:3">
      <c r="A181" s="126"/>
      <c r="B181" s="9" t="s">
        <v>80</v>
      </c>
      <c r="C181" s="66">
        <v>4.3859649122807015E-3</v>
      </c>
    </row>
    <row r="182" spans="1:3">
      <c r="A182" s="126"/>
      <c r="B182" s="9" t="s">
        <v>86</v>
      </c>
      <c r="C182" s="66">
        <v>4.3859649122807015E-3</v>
      </c>
    </row>
    <row r="183" spans="1:3">
      <c r="A183" s="126"/>
      <c r="B183" s="9" t="s">
        <v>95</v>
      </c>
      <c r="C183" s="66">
        <v>4.3859649122807015E-3</v>
      </c>
    </row>
    <row r="184" spans="1:3">
      <c r="A184" s="126"/>
      <c r="B184" s="9" t="s">
        <v>96</v>
      </c>
      <c r="C184" s="66">
        <v>4.3859649122807015E-3</v>
      </c>
    </row>
    <row r="185" spans="1:3">
      <c r="A185" s="126"/>
      <c r="B185" s="9" t="s">
        <v>97</v>
      </c>
      <c r="C185" s="66">
        <v>4.3859649122807015E-3</v>
      </c>
    </row>
    <row r="186" spans="1:3">
      <c r="A186" s="126"/>
      <c r="B186" s="9" t="s">
        <v>98</v>
      </c>
      <c r="C186" s="66">
        <v>8.771929824561403E-3</v>
      </c>
    </row>
    <row r="187" spans="1:3">
      <c r="A187" s="126"/>
      <c r="B187" s="9" t="s">
        <v>87</v>
      </c>
      <c r="C187" s="65">
        <v>0.2017543859649123</v>
      </c>
    </row>
    <row r="188" spans="1:3">
      <c r="A188" s="126"/>
      <c r="B188" s="9" t="s">
        <v>88</v>
      </c>
      <c r="C188" s="65">
        <v>3.9473684210526314E-2</v>
      </c>
    </row>
    <row r="189" spans="1:3">
      <c r="A189" s="126" t="s">
        <v>8</v>
      </c>
      <c r="B189" s="9" t="s">
        <v>89</v>
      </c>
      <c r="C189" s="6">
        <v>228</v>
      </c>
    </row>
    <row r="190" spans="1:3" ht="13.5" thickBot="1">
      <c r="A190" s="127"/>
      <c r="B190" s="10" t="s">
        <v>90</v>
      </c>
      <c r="C190" s="13">
        <v>228</v>
      </c>
    </row>
    <row r="191" spans="1:3" ht="13.5" thickTop="1">
      <c r="A191" s="134" t="s">
        <v>11</v>
      </c>
      <c r="B191" s="134"/>
      <c r="C191" s="134"/>
    </row>
    <row r="194" spans="1:3" ht="13.5" thickBot="1">
      <c r="A194" s="53" t="s">
        <v>99</v>
      </c>
    </row>
    <row r="195" spans="1:3" ht="13.5" thickTop="1">
      <c r="A195" s="119"/>
      <c r="B195" s="120"/>
      <c r="C195" s="7" t="s">
        <v>3</v>
      </c>
    </row>
    <row r="196" spans="1:3">
      <c r="A196" s="121"/>
      <c r="B196" s="122"/>
      <c r="C196" s="14" t="s">
        <v>4</v>
      </c>
    </row>
    <row r="197" spans="1:3" ht="13.5" thickBot="1">
      <c r="A197" s="123"/>
      <c r="B197" s="124"/>
      <c r="C197" s="8" t="s">
        <v>12</v>
      </c>
    </row>
    <row r="198" spans="1:3" ht="13.5" thickTop="1">
      <c r="A198" s="125" t="s">
        <v>99</v>
      </c>
      <c r="B198" s="55" t="s">
        <v>100</v>
      </c>
      <c r="C198" s="64">
        <v>0.75925925925925919</v>
      </c>
    </row>
    <row r="199" spans="1:3">
      <c r="A199" s="126"/>
      <c r="B199" s="9" t="s">
        <v>101</v>
      </c>
      <c r="C199" s="65">
        <v>0.16666666666666669</v>
      </c>
    </row>
    <row r="200" spans="1:3">
      <c r="A200" s="126"/>
      <c r="B200" s="9" t="s">
        <v>102</v>
      </c>
      <c r="C200" s="65">
        <v>0.14320987654320988</v>
      </c>
    </row>
    <row r="201" spans="1:3">
      <c r="A201" s="126"/>
      <c r="B201" s="9" t="s">
        <v>103</v>
      </c>
      <c r="C201" s="65">
        <v>1.3580246913580247E-2</v>
      </c>
    </row>
    <row r="202" spans="1:3">
      <c r="A202" s="126"/>
      <c r="B202" s="9" t="s">
        <v>104</v>
      </c>
      <c r="C202" s="66">
        <v>8.6419753086419745E-3</v>
      </c>
    </row>
    <row r="203" spans="1:3">
      <c r="A203" s="126"/>
      <c r="B203" s="9" t="s">
        <v>105</v>
      </c>
      <c r="C203" s="66">
        <v>3.7037037037037034E-3</v>
      </c>
    </row>
    <row r="204" spans="1:3">
      <c r="A204" s="126"/>
      <c r="B204" s="9" t="s">
        <v>106</v>
      </c>
      <c r="C204" s="66">
        <v>7.4074074074074068E-3</v>
      </c>
    </row>
    <row r="205" spans="1:3">
      <c r="A205" s="126"/>
      <c r="B205" s="9" t="s">
        <v>107</v>
      </c>
      <c r="C205" s="66">
        <v>6.1728395061728392E-3</v>
      </c>
    </row>
    <row r="206" spans="1:3">
      <c r="A206" s="126" t="s">
        <v>8</v>
      </c>
      <c r="B206" s="9" t="s">
        <v>89</v>
      </c>
      <c r="C206" s="6">
        <v>810</v>
      </c>
    </row>
    <row r="207" spans="1:3" ht="13.5" thickBot="1">
      <c r="A207" s="127"/>
      <c r="B207" s="10" t="s">
        <v>90</v>
      </c>
      <c r="C207" s="13">
        <v>810</v>
      </c>
    </row>
    <row r="208" spans="1:3" ht="13.5" thickTop="1">
      <c r="A208" s="134" t="s">
        <v>11</v>
      </c>
      <c r="B208" s="134"/>
      <c r="C208" s="134"/>
    </row>
    <row r="211" spans="1:3" ht="13.5" thickBot="1">
      <c r="A211" s="53" t="s">
        <v>573</v>
      </c>
    </row>
    <row r="212" spans="1:3" ht="13.5" thickTop="1">
      <c r="A212" s="119"/>
      <c r="B212" s="120"/>
      <c r="C212" s="7" t="s">
        <v>3</v>
      </c>
    </row>
    <row r="213" spans="1:3">
      <c r="A213" s="121"/>
      <c r="B213" s="122"/>
      <c r="C213" s="14" t="s">
        <v>4</v>
      </c>
    </row>
    <row r="214" spans="1:3" ht="13.5" thickBot="1">
      <c r="A214" s="123"/>
      <c r="B214" s="124"/>
      <c r="C214" s="8" t="s">
        <v>12</v>
      </c>
    </row>
    <row r="215" spans="1:3" ht="24.75" thickTop="1">
      <c r="A215" s="54" t="s">
        <v>572</v>
      </c>
      <c r="B215" s="55"/>
      <c r="C215" s="64">
        <v>0.48395061728395061</v>
      </c>
    </row>
    <row r="216" spans="1:3" ht="24">
      <c r="A216" s="1" t="s">
        <v>108</v>
      </c>
      <c r="B216" s="9"/>
      <c r="C216" s="65">
        <v>0.21481481481481482</v>
      </c>
    </row>
    <row r="217" spans="1:3">
      <c r="A217" s="1" t="s">
        <v>37</v>
      </c>
      <c r="B217" s="9"/>
      <c r="C217" s="65">
        <v>3.8271604938271607E-2</v>
      </c>
    </row>
    <row r="218" spans="1:3" ht="24">
      <c r="A218" s="1" t="s">
        <v>109</v>
      </c>
      <c r="B218" s="9"/>
      <c r="C218" s="65">
        <v>0.31851851851851853</v>
      </c>
    </row>
    <row r="219" spans="1:3">
      <c r="A219" s="126" t="s">
        <v>8</v>
      </c>
      <c r="B219" s="9" t="s">
        <v>9</v>
      </c>
      <c r="C219" s="6">
        <v>810</v>
      </c>
    </row>
    <row r="220" spans="1:3" ht="13.5" thickBot="1">
      <c r="A220" s="127"/>
      <c r="B220" s="10" t="s">
        <v>10</v>
      </c>
      <c r="C220" s="13">
        <v>810</v>
      </c>
    </row>
    <row r="221" spans="1:3" ht="13.5" thickTop="1">
      <c r="A221" s="134" t="s">
        <v>11</v>
      </c>
      <c r="B221" s="134"/>
      <c r="C221" s="134"/>
    </row>
    <row r="224" spans="1:3" ht="13.5" thickBot="1">
      <c r="A224" s="53" t="s">
        <v>110</v>
      </c>
    </row>
    <row r="225" spans="1:3" ht="13.5" thickTop="1">
      <c r="A225" s="119"/>
      <c r="B225" s="120"/>
      <c r="C225" s="7" t="s">
        <v>3</v>
      </c>
    </row>
    <row r="226" spans="1:3">
      <c r="A226" s="121"/>
      <c r="B226" s="122"/>
      <c r="C226" s="14" t="s">
        <v>4</v>
      </c>
    </row>
    <row r="227" spans="1:3" ht="13.5" thickBot="1">
      <c r="A227" s="123"/>
      <c r="B227" s="124"/>
      <c r="C227" s="8" t="s">
        <v>12</v>
      </c>
    </row>
    <row r="228" spans="1:3" ht="13.5" thickTop="1">
      <c r="A228" s="125" t="s">
        <v>110</v>
      </c>
      <c r="B228" s="55" t="s">
        <v>111</v>
      </c>
      <c r="C228" s="67">
        <v>7.6530612244897957E-3</v>
      </c>
    </row>
    <row r="229" spans="1:3">
      <c r="A229" s="126"/>
      <c r="B229" s="9" t="s">
        <v>112</v>
      </c>
      <c r="C229" s="65">
        <v>6.3775510204081634E-2</v>
      </c>
    </row>
    <row r="230" spans="1:3">
      <c r="A230" s="126"/>
      <c r="B230" s="9" t="s">
        <v>113</v>
      </c>
      <c r="C230" s="65">
        <v>1.5306122448979591E-2</v>
      </c>
    </row>
    <row r="231" spans="1:3">
      <c r="A231" s="126"/>
      <c r="B231" s="9" t="s">
        <v>114</v>
      </c>
      <c r="C231" s="65">
        <v>1.0204081632653062E-2</v>
      </c>
    </row>
    <row r="232" spans="1:3">
      <c r="A232" s="126"/>
      <c r="B232" s="9" t="s">
        <v>101</v>
      </c>
      <c r="C232" s="65">
        <v>2.5510204081632654E-2</v>
      </c>
    </row>
    <row r="233" spans="1:3">
      <c r="A233" s="126"/>
      <c r="B233" s="9" t="s">
        <v>56</v>
      </c>
      <c r="C233" s="65">
        <v>3.5714285714285719E-2</v>
      </c>
    </row>
    <row r="234" spans="1:3">
      <c r="A234" s="126"/>
      <c r="B234" s="9" t="s">
        <v>52</v>
      </c>
      <c r="C234" s="65">
        <v>6.3775510204081634E-2</v>
      </c>
    </row>
    <row r="235" spans="1:3">
      <c r="A235" s="126"/>
      <c r="B235" s="9" t="s">
        <v>101</v>
      </c>
      <c r="C235" s="66">
        <v>7.6530612244897957E-3</v>
      </c>
    </row>
    <row r="236" spans="1:3">
      <c r="A236" s="126"/>
      <c r="B236" s="9" t="s">
        <v>96</v>
      </c>
      <c r="C236" s="66">
        <v>2.5510204081632655E-3</v>
      </c>
    </row>
    <row r="237" spans="1:3">
      <c r="A237" s="126"/>
      <c r="B237" s="9" t="s">
        <v>115</v>
      </c>
      <c r="C237" s="65">
        <v>2.0408163265306124E-2</v>
      </c>
    </row>
    <row r="238" spans="1:3">
      <c r="A238" s="126"/>
      <c r="B238" s="9" t="s">
        <v>116</v>
      </c>
      <c r="C238" s="65">
        <v>2.8061224489795918E-2</v>
      </c>
    </row>
    <row r="239" spans="1:3">
      <c r="A239" s="126"/>
      <c r="B239" s="9" t="s">
        <v>117</v>
      </c>
      <c r="C239" s="65">
        <v>1.0204081632653062E-2</v>
      </c>
    </row>
    <row r="240" spans="1:3">
      <c r="A240" s="126"/>
      <c r="B240" s="9" t="s">
        <v>118</v>
      </c>
      <c r="C240" s="66">
        <v>7.6530612244897957E-3</v>
      </c>
    </row>
    <row r="241" spans="1:3">
      <c r="A241" s="126"/>
      <c r="B241" s="9" t="s">
        <v>119</v>
      </c>
      <c r="C241" s="65">
        <v>1.0204081632653062E-2</v>
      </c>
    </row>
    <row r="242" spans="1:3">
      <c r="A242" s="126"/>
      <c r="B242" s="9" t="s">
        <v>120</v>
      </c>
      <c r="C242" s="66">
        <v>2.5510204081632655E-3</v>
      </c>
    </row>
    <row r="243" spans="1:3">
      <c r="A243" s="126"/>
      <c r="B243" s="9" t="s">
        <v>63</v>
      </c>
      <c r="C243" s="66">
        <v>5.1020408163265311E-3</v>
      </c>
    </row>
    <row r="244" spans="1:3">
      <c r="A244" s="126"/>
      <c r="B244" s="9" t="s">
        <v>121</v>
      </c>
      <c r="C244" s="66">
        <v>2.5510204081632655E-3</v>
      </c>
    </row>
    <row r="245" spans="1:3">
      <c r="A245" s="126"/>
      <c r="B245" s="9" t="s">
        <v>122</v>
      </c>
      <c r="C245" s="66">
        <v>2.5510204081632655E-3</v>
      </c>
    </row>
    <row r="246" spans="1:3">
      <c r="A246" s="126"/>
      <c r="B246" s="9" t="s">
        <v>123</v>
      </c>
      <c r="C246" s="66">
        <v>2.5510204081632655E-3</v>
      </c>
    </row>
    <row r="247" spans="1:3">
      <c r="A247" s="126"/>
      <c r="B247" s="9" t="s">
        <v>124</v>
      </c>
      <c r="C247" s="66">
        <v>2.5510204081632655E-3</v>
      </c>
    </row>
    <row r="248" spans="1:3">
      <c r="A248" s="126"/>
      <c r="B248" s="9" t="s">
        <v>51</v>
      </c>
      <c r="C248" s="66">
        <v>2.5510204081632655E-3</v>
      </c>
    </row>
    <row r="249" spans="1:3">
      <c r="A249" s="126"/>
      <c r="B249" s="9" t="s">
        <v>125</v>
      </c>
      <c r="C249" s="66">
        <v>2.5510204081632655E-3</v>
      </c>
    </row>
    <row r="250" spans="1:3">
      <c r="A250" s="126"/>
      <c r="B250" s="9" t="s">
        <v>126</v>
      </c>
      <c r="C250" s="66">
        <v>2.5510204081632655E-3</v>
      </c>
    </row>
    <row r="251" spans="1:3">
      <c r="A251" s="126"/>
      <c r="B251" s="9" t="s">
        <v>127</v>
      </c>
      <c r="C251" s="66">
        <v>2.5510204081632655E-3</v>
      </c>
    </row>
    <row r="252" spans="1:3">
      <c r="A252" s="126"/>
      <c r="B252" s="9" t="s">
        <v>128</v>
      </c>
      <c r="C252" s="65">
        <v>0.5892857142857143</v>
      </c>
    </row>
    <row r="253" spans="1:3">
      <c r="A253" s="126"/>
      <c r="B253" s="9" t="s">
        <v>87</v>
      </c>
      <c r="C253" s="65">
        <v>0.11734693877551021</v>
      </c>
    </row>
    <row r="254" spans="1:3">
      <c r="A254" s="126"/>
      <c r="B254" s="9" t="s">
        <v>88</v>
      </c>
      <c r="C254" s="65">
        <v>1.785714285714286E-2</v>
      </c>
    </row>
    <row r="255" spans="1:3">
      <c r="A255" s="126"/>
      <c r="B255" s="9" t="s">
        <v>129</v>
      </c>
      <c r="C255" s="66">
        <v>7.6530612244897957E-3</v>
      </c>
    </row>
    <row r="256" spans="1:3">
      <c r="A256" s="126" t="s">
        <v>8</v>
      </c>
      <c r="B256" s="9" t="s">
        <v>89</v>
      </c>
      <c r="C256" s="6">
        <v>392</v>
      </c>
    </row>
    <row r="257" spans="1:3" ht="13.5" thickBot="1">
      <c r="A257" s="127"/>
      <c r="B257" s="10" t="s">
        <v>90</v>
      </c>
      <c r="C257" s="13">
        <v>392</v>
      </c>
    </row>
    <row r="258" spans="1:3" ht="13.5" thickTop="1">
      <c r="A258" s="134" t="s">
        <v>11</v>
      </c>
      <c r="B258" s="134"/>
      <c r="C258" s="134"/>
    </row>
    <row r="261" spans="1:3" ht="13.5" thickBot="1">
      <c r="A261" s="53" t="s">
        <v>130</v>
      </c>
    </row>
    <row r="262" spans="1:3" ht="13.5" thickTop="1">
      <c r="A262" s="119"/>
      <c r="B262" s="120"/>
      <c r="C262" s="7" t="s">
        <v>3</v>
      </c>
    </row>
    <row r="263" spans="1:3">
      <c r="A263" s="121"/>
      <c r="B263" s="122"/>
      <c r="C263" s="14" t="s">
        <v>4</v>
      </c>
    </row>
    <row r="264" spans="1:3" ht="13.5" thickBot="1">
      <c r="A264" s="123"/>
      <c r="B264" s="124"/>
      <c r="C264" s="8" t="s">
        <v>12</v>
      </c>
    </row>
    <row r="265" spans="1:3" ht="13.5" thickTop="1">
      <c r="A265" s="125" t="s">
        <v>130</v>
      </c>
      <c r="B265" s="55" t="s">
        <v>112</v>
      </c>
      <c r="C265" s="64">
        <v>6.8181818181818177E-2</v>
      </c>
    </row>
    <row r="266" spans="1:3">
      <c r="A266" s="126"/>
      <c r="B266" s="9" t="s">
        <v>113</v>
      </c>
      <c r="C266" s="65">
        <v>1.1363636363636364E-2</v>
      </c>
    </row>
    <row r="267" spans="1:3">
      <c r="A267" s="126"/>
      <c r="B267" s="9" t="s">
        <v>114</v>
      </c>
      <c r="C267" s="66">
        <v>5.681818181818182E-3</v>
      </c>
    </row>
    <row r="268" spans="1:3">
      <c r="A268" s="126"/>
      <c r="B268" s="9" t="s">
        <v>101</v>
      </c>
      <c r="C268" s="66">
        <v>5.681818181818182E-3</v>
      </c>
    </row>
    <row r="269" spans="1:3">
      <c r="A269" s="126"/>
      <c r="B269" s="9" t="s">
        <v>56</v>
      </c>
      <c r="C269" s="65">
        <v>3.9772727272727272E-2</v>
      </c>
    </row>
    <row r="270" spans="1:3">
      <c r="A270" s="126"/>
      <c r="B270" s="9" t="s">
        <v>52</v>
      </c>
      <c r="C270" s="65">
        <v>5.1136363636363633E-2</v>
      </c>
    </row>
    <row r="271" spans="1:3">
      <c r="A271" s="126"/>
      <c r="B271" s="9" t="s">
        <v>96</v>
      </c>
      <c r="C271" s="65">
        <v>1.1363636363636364E-2</v>
      </c>
    </row>
    <row r="272" spans="1:3">
      <c r="A272" s="126"/>
      <c r="B272" s="9" t="s">
        <v>131</v>
      </c>
      <c r="C272" s="66">
        <v>5.681818181818182E-3</v>
      </c>
    </row>
    <row r="273" spans="1:3">
      <c r="A273" s="126"/>
      <c r="B273" s="9" t="s">
        <v>120</v>
      </c>
      <c r="C273" s="66">
        <v>5.681818181818182E-3</v>
      </c>
    </row>
    <row r="274" spans="1:3">
      <c r="A274" s="126"/>
      <c r="B274" s="9" t="s">
        <v>132</v>
      </c>
      <c r="C274" s="66">
        <v>5.681818181818182E-3</v>
      </c>
    </row>
    <row r="275" spans="1:3">
      <c r="A275" s="126"/>
      <c r="B275" s="9" t="s">
        <v>133</v>
      </c>
      <c r="C275" s="66">
        <v>5.681818181818182E-3</v>
      </c>
    </row>
    <row r="276" spans="1:3">
      <c r="A276" s="126"/>
      <c r="B276" s="9" t="s">
        <v>134</v>
      </c>
      <c r="C276" s="65">
        <v>2.2727272727272728E-2</v>
      </c>
    </row>
    <row r="277" spans="1:3">
      <c r="A277" s="126"/>
      <c r="B277" s="9" t="s">
        <v>135</v>
      </c>
      <c r="C277" s="66">
        <v>5.681818181818182E-3</v>
      </c>
    </row>
    <row r="278" spans="1:3">
      <c r="A278" s="126"/>
      <c r="B278" s="9" t="s">
        <v>136</v>
      </c>
      <c r="C278" s="66">
        <v>5.681818181818182E-3</v>
      </c>
    </row>
    <row r="279" spans="1:3">
      <c r="A279" s="126"/>
      <c r="B279" s="9" t="s">
        <v>137</v>
      </c>
      <c r="C279" s="65">
        <v>1.7045454545454544E-2</v>
      </c>
    </row>
    <row r="280" spans="1:3">
      <c r="A280" s="126"/>
      <c r="B280" s="9" t="s">
        <v>138</v>
      </c>
      <c r="C280" s="65">
        <v>2.2727272727272728E-2</v>
      </c>
    </row>
    <row r="281" spans="1:3">
      <c r="A281" s="126"/>
      <c r="B281" s="9" t="s">
        <v>139</v>
      </c>
      <c r="C281" s="65">
        <v>2.8409090909090908E-2</v>
      </c>
    </row>
    <row r="282" spans="1:3">
      <c r="A282" s="126"/>
      <c r="B282" s="9" t="s">
        <v>128</v>
      </c>
      <c r="C282" s="65">
        <v>0.1875</v>
      </c>
    </row>
    <row r="283" spans="1:3">
      <c r="A283" s="126"/>
      <c r="B283" s="9" t="s">
        <v>87</v>
      </c>
      <c r="C283" s="65">
        <v>0.46022727272727271</v>
      </c>
    </row>
    <row r="284" spans="1:3">
      <c r="A284" s="126"/>
      <c r="B284" s="9" t="s">
        <v>88</v>
      </c>
      <c r="C284" s="65">
        <v>2.2727272727272728E-2</v>
      </c>
    </row>
    <row r="285" spans="1:3">
      <c r="A285" s="126"/>
      <c r="B285" s="9" t="s">
        <v>129</v>
      </c>
      <c r="C285" s="65">
        <v>2.8409090909090908E-2</v>
      </c>
    </row>
    <row r="286" spans="1:3">
      <c r="A286" s="126" t="s">
        <v>8</v>
      </c>
      <c r="B286" s="9" t="s">
        <v>89</v>
      </c>
      <c r="C286" s="6">
        <v>176</v>
      </c>
    </row>
    <row r="287" spans="1:3" ht="13.5" thickBot="1">
      <c r="A287" s="127"/>
      <c r="B287" s="10" t="s">
        <v>90</v>
      </c>
      <c r="C287" s="13">
        <v>176</v>
      </c>
    </row>
    <row r="288" spans="1:3" ht="13.5" thickTop="1">
      <c r="A288" s="134" t="s">
        <v>11</v>
      </c>
      <c r="B288" s="134"/>
      <c r="C288" s="134"/>
    </row>
    <row r="291" spans="1:3" ht="13.5" thickBot="1">
      <c r="A291" s="53" t="s">
        <v>575</v>
      </c>
    </row>
    <row r="292" spans="1:3" ht="13.5" thickTop="1">
      <c r="A292" s="119"/>
      <c r="B292" s="120"/>
      <c r="C292" s="7" t="s">
        <v>3</v>
      </c>
    </row>
    <row r="293" spans="1:3">
      <c r="A293" s="121"/>
      <c r="B293" s="122"/>
      <c r="C293" s="14" t="s">
        <v>4</v>
      </c>
    </row>
    <row r="294" spans="1:3" ht="13.5" thickBot="1">
      <c r="A294" s="123"/>
      <c r="B294" s="124"/>
      <c r="C294" s="8" t="s">
        <v>12</v>
      </c>
    </row>
    <row r="295" spans="1:3" ht="13.5" thickTop="1">
      <c r="A295" s="54" t="s">
        <v>574</v>
      </c>
      <c r="B295" s="55"/>
      <c r="C295" s="64">
        <v>0.30123456790123454</v>
      </c>
    </row>
    <row r="296" spans="1:3" ht="24">
      <c r="A296" s="1" t="s">
        <v>140</v>
      </c>
      <c r="B296" s="9"/>
      <c r="C296" s="65">
        <v>0.70544554455445552</v>
      </c>
    </row>
    <row r="297" spans="1:3">
      <c r="A297" s="1" t="s">
        <v>37</v>
      </c>
      <c r="B297" s="9"/>
      <c r="C297" s="65">
        <v>1.6069221260815822E-2</v>
      </c>
    </row>
    <row r="298" spans="1:3" ht="24">
      <c r="A298" s="1" t="s">
        <v>141</v>
      </c>
      <c r="B298" s="9"/>
      <c r="C298" s="65">
        <v>0.19259259259259259</v>
      </c>
    </row>
    <row r="299" spans="1:3">
      <c r="A299" s="126" t="s">
        <v>8</v>
      </c>
      <c r="B299" s="9" t="s">
        <v>9</v>
      </c>
      <c r="C299" s="6">
        <v>810</v>
      </c>
    </row>
    <row r="300" spans="1:3" ht="13.5" thickBot="1">
      <c r="A300" s="127"/>
      <c r="B300" s="10" t="s">
        <v>10</v>
      </c>
      <c r="C300" s="13">
        <v>810</v>
      </c>
    </row>
    <row r="301" spans="1:3" ht="13.5" thickTop="1">
      <c r="A301" s="134" t="s">
        <v>11</v>
      </c>
      <c r="B301" s="134"/>
      <c r="C301" s="134"/>
    </row>
    <row r="304" spans="1:3" ht="13.5" thickBot="1">
      <c r="A304" s="53" t="s">
        <v>142</v>
      </c>
    </row>
    <row r="305" spans="1:3" ht="13.5" thickTop="1">
      <c r="A305" s="119"/>
      <c r="B305" s="120"/>
      <c r="C305" s="7" t="s">
        <v>3</v>
      </c>
    </row>
    <row r="306" spans="1:3">
      <c r="A306" s="121"/>
      <c r="B306" s="122"/>
      <c r="C306" s="14" t="s">
        <v>4</v>
      </c>
    </row>
    <row r="307" spans="1:3" ht="13.5" thickBot="1">
      <c r="A307" s="123"/>
      <c r="B307" s="124"/>
      <c r="C307" s="8" t="s">
        <v>12</v>
      </c>
    </row>
    <row r="308" spans="1:3" ht="13.5" thickTop="1">
      <c r="A308" s="125" t="s">
        <v>142</v>
      </c>
      <c r="B308" s="55" t="s">
        <v>143</v>
      </c>
      <c r="C308" s="64">
        <v>4.5454545454545456E-2</v>
      </c>
    </row>
    <row r="309" spans="1:3">
      <c r="A309" s="126"/>
      <c r="B309" s="9" t="s">
        <v>144</v>
      </c>
      <c r="C309" s="65">
        <v>4.5454545454545456E-2</v>
      </c>
    </row>
    <row r="310" spans="1:3">
      <c r="A310" s="126"/>
      <c r="B310" s="9" t="s">
        <v>66</v>
      </c>
      <c r="C310" s="65">
        <v>0.13636363636363635</v>
      </c>
    </row>
    <row r="311" spans="1:3">
      <c r="A311" s="126"/>
      <c r="B311" s="9" t="s">
        <v>52</v>
      </c>
      <c r="C311" s="65">
        <v>9.0909090909090912E-2</v>
      </c>
    </row>
    <row r="312" spans="1:3">
      <c r="A312" s="126"/>
      <c r="B312" s="9" t="s">
        <v>145</v>
      </c>
      <c r="C312" s="65">
        <v>4.5454545454545456E-2</v>
      </c>
    </row>
    <row r="313" spans="1:3">
      <c r="A313" s="126"/>
      <c r="B313" s="9" t="s">
        <v>146</v>
      </c>
      <c r="C313" s="65">
        <v>4.5454545454545456E-2</v>
      </c>
    </row>
    <row r="314" spans="1:3">
      <c r="A314" s="126"/>
      <c r="B314" s="9" t="s">
        <v>147</v>
      </c>
      <c r="C314" s="65">
        <v>0.13636363636363635</v>
      </c>
    </row>
    <row r="315" spans="1:3">
      <c r="A315" s="126"/>
      <c r="B315" s="9" t="s">
        <v>148</v>
      </c>
      <c r="C315" s="65">
        <v>4.5454545454545456E-2</v>
      </c>
    </row>
    <row r="316" spans="1:3">
      <c r="A316" s="126"/>
      <c r="B316" s="9" t="s">
        <v>129</v>
      </c>
      <c r="C316" s="65">
        <v>4.5454545454545456E-2</v>
      </c>
    </row>
    <row r="317" spans="1:3">
      <c r="A317" s="126"/>
      <c r="B317" s="9" t="s">
        <v>87</v>
      </c>
      <c r="C317" s="65">
        <v>9.0909090909090912E-2</v>
      </c>
    </row>
    <row r="318" spans="1:3">
      <c r="A318" s="126"/>
      <c r="B318" s="9" t="s">
        <v>88</v>
      </c>
      <c r="C318" s="65">
        <v>0.27272727272727271</v>
      </c>
    </row>
    <row r="319" spans="1:3">
      <c r="A319" s="126" t="s">
        <v>8</v>
      </c>
      <c r="B319" s="9" t="s">
        <v>9</v>
      </c>
      <c r="C319" s="6">
        <v>22</v>
      </c>
    </row>
    <row r="320" spans="1:3" ht="13.5" thickBot="1">
      <c r="A320" s="127"/>
      <c r="B320" s="10" t="s">
        <v>10</v>
      </c>
      <c r="C320" s="13">
        <v>22</v>
      </c>
    </row>
    <row r="321" spans="1:3" ht="13.5" thickTop="1">
      <c r="A321" s="134" t="s">
        <v>11</v>
      </c>
      <c r="B321" s="134"/>
      <c r="C321" s="134"/>
    </row>
    <row r="324" spans="1:3" ht="13.5" thickBot="1">
      <c r="A324" s="53" t="s">
        <v>149</v>
      </c>
    </row>
    <row r="325" spans="1:3" ht="13.5" thickTop="1">
      <c r="A325" s="119"/>
      <c r="B325" s="120"/>
      <c r="C325" s="7" t="s">
        <v>3</v>
      </c>
    </row>
    <row r="326" spans="1:3">
      <c r="A326" s="121"/>
      <c r="B326" s="122"/>
      <c r="C326" s="14" t="s">
        <v>4</v>
      </c>
    </row>
    <row r="327" spans="1:3" ht="13.5" thickBot="1">
      <c r="A327" s="123"/>
      <c r="B327" s="124"/>
      <c r="C327" s="8" t="s">
        <v>12</v>
      </c>
    </row>
    <row r="328" spans="1:3" ht="13.5" thickTop="1">
      <c r="A328" s="125" t="s">
        <v>149</v>
      </c>
      <c r="B328" s="55" t="s">
        <v>134</v>
      </c>
      <c r="C328" s="64">
        <v>0.68852459016393441</v>
      </c>
    </row>
    <row r="329" spans="1:3">
      <c r="A329" s="126"/>
      <c r="B329" s="9" t="s">
        <v>150</v>
      </c>
      <c r="C329" s="65">
        <v>2.0491803278688523E-2</v>
      </c>
    </row>
    <row r="330" spans="1:3">
      <c r="A330" s="126"/>
      <c r="B330" s="9" t="s">
        <v>151</v>
      </c>
      <c r="C330" s="65">
        <v>5.7377049180327863E-2</v>
      </c>
    </row>
    <row r="331" spans="1:3">
      <c r="A331" s="126"/>
      <c r="B331" s="9" t="s">
        <v>97</v>
      </c>
      <c r="C331" s="66">
        <v>8.1967213114754103E-3</v>
      </c>
    </row>
    <row r="332" spans="1:3">
      <c r="A332" s="126"/>
      <c r="B332" s="9" t="s">
        <v>52</v>
      </c>
      <c r="C332" s="65">
        <v>1.2295081967213115E-2</v>
      </c>
    </row>
    <row r="333" spans="1:3">
      <c r="A333" s="126"/>
      <c r="B333" s="9" t="s">
        <v>56</v>
      </c>
      <c r="C333" s="65">
        <v>2.4590163934426229E-2</v>
      </c>
    </row>
    <row r="334" spans="1:3">
      <c r="A334" s="126"/>
      <c r="B334" s="9" t="s">
        <v>105</v>
      </c>
      <c r="C334" s="65">
        <v>3.6885245901639344E-2</v>
      </c>
    </row>
    <row r="335" spans="1:3">
      <c r="A335" s="126"/>
      <c r="B335" s="9" t="s">
        <v>152</v>
      </c>
      <c r="C335" s="65">
        <v>2.0491803278688523E-2</v>
      </c>
    </row>
    <row r="336" spans="1:3">
      <c r="A336" s="126"/>
      <c r="B336" s="9" t="s">
        <v>153</v>
      </c>
      <c r="C336" s="65">
        <v>5.7377049180327863E-2</v>
      </c>
    </row>
    <row r="337" spans="1:3">
      <c r="A337" s="126"/>
      <c r="B337" s="9" t="s">
        <v>154</v>
      </c>
      <c r="C337" s="66">
        <v>4.0983606557377051E-3</v>
      </c>
    </row>
    <row r="338" spans="1:3">
      <c r="A338" s="126"/>
      <c r="B338" s="9" t="s">
        <v>155</v>
      </c>
      <c r="C338" s="66">
        <v>8.1967213114754103E-3</v>
      </c>
    </row>
    <row r="339" spans="1:3">
      <c r="A339" s="126"/>
      <c r="B339" s="9" t="s">
        <v>45</v>
      </c>
      <c r="C339" s="66">
        <v>4.0983606557377051E-3</v>
      </c>
    </row>
    <row r="340" spans="1:3">
      <c r="A340" s="126"/>
      <c r="B340" s="9" t="s">
        <v>156</v>
      </c>
      <c r="C340" s="66">
        <v>4.0983606557377051E-3</v>
      </c>
    </row>
    <row r="341" spans="1:3">
      <c r="A341" s="126"/>
      <c r="B341" s="9" t="s">
        <v>96</v>
      </c>
      <c r="C341" s="66">
        <v>4.0983606557377051E-3</v>
      </c>
    </row>
    <row r="342" spans="1:3">
      <c r="A342" s="126"/>
      <c r="B342" s="9" t="s">
        <v>147</v>
      </c>
      <c r="C342" s="65">
        <v>1.2295081967213115E-2</v>
      </c>
    </row>
    <row r="343" spans="1:3">
      <c r="A343" s="126"/>
      <c r="B343" s="9" t="s">
        <v>157</v>
      </c>
      <c r="C343" s="66">
        <v>8.1967213114754103E-3</v>
      </c>
    </row>
    <row r="344" spans="1:3">
      <c r="A344" s="126"/>
      <c r="B344" s="9" t="s">
        <v>158</v>
      </c>
      <c r="C344" s="66">
        <v>4.0983606557377051E-3</v>
      </c>
    </row>
    <row r="345" spans="1:3">
      <c r="A345" s="126"/>
      <c r="B345" s="9" t="s">
        <v>135</v>
      </c>
      <c r="C345" s="66">
        <v>4.0983606557377051E-3</v>
      </c>
    </row>
    <row r="346" spans="1:3">
      <c r="A346" s="126"/>
      <c r="B346" s="9" t="s">
        <v>159</v>
      </c>
      <c r="C346" s="66">
        <v>4.0983606557377051E-3</v>
      </c>
    </row>
    <row r="347" spans="1:3">
      <c r="A347" s="126"/>
      <c r="B347" s="9" t="s">
        <v>160</v>
      </c>
      <c r="C347" s="66">
        <v>4.0983606557377051E-3</v>
      </c>
    </row>
    <row r="348" spans="1:3">
      <c r="A348" s="126"/>
      <c r="B348" s="9" t="s">
        <v>161</v>
      </c>
      <c r="C348" s="66">
        <v>4.0983606557377051E-3</v>
      </c>
    </row>
    <row r="349" spans="1:3">
      <c r="A349" s="126"/>
      <c r="B349" s="9" t="s">
        <v>162</v>
      </c>
      <c r="C349" s="66">
        <v>4.0983606557377051E-3</v>
      </c>
    </row>
    <row r="350" spans="1:3">
      <c r="A350" s="126"/>
      <c r="B350" s="9" t="s">
        <v>129</v>
      </c>
      <c r="C350" s="66">
        <v>4.0983606557377051E-3</v>
      </c>
    </row>
    <row r="351" spans="1:3">
      <c r="A351" s="126"/>
      <c r="B351" s="9" t="s">
        <v>87</v>
      </c>
      <c r="C351" s="65">
        <v>6.1475409836065573E-2</v>
      </c>
    </row>
    <row r="352" spans="1:3">
      <c r="A352" s="126"/>
      <c r="B352" s="9" t="s">
        <v>88</v>
      </c>
      <c r="C352" s="66">
        <v>8.1967213114754103E-3</v>
      </c>
    </row>
    <row r="353" spans="1:3">
      <c r="A353" s="126" t="s">
        <v>8</v>
      </c>
      <c r="B353" s="9" t="s">
        <v>89</v>
      </c>
      <c r="C353" s="6">
        <v>244</v>
      </c>
    </row>
    <row r="354" spans="1:3" ht="13.5" thickBot="1">
      <c r="A354" s="127"/>
      <c r="B354" s="10" t="s">
        <v>90</v>
      </c>
      <c r="C354" s="13">
        <v>244</v>
      </c>
    </row>
    <row r="355" spans="1:3" ht="13.5" thickTop="1">
      <c r="A355" s="134" t="s">
        <v>11</v>
      </c>
      <c r="B355" s="134"/>
      <c r="C355" s="134"/>
    </row>
    <row r="358" spans="1:3" ht="13.5" thickBot="1">
      <c r="A358" s="53" t="s">
        <v>163</v>
      </c>
    </row>
    <row r="359" spans="1:3" ht="13.5" thickTop="1">
      <c r="A359" s="119"/>
      <c r="B359" s="120"/>
      <c r="C359" s="7" t="s">
        <v>3</v>
      </c>
    </row>
    <row r="360" spans="1:3">
      <c r="A360" s="121"/>
      <c r="B360" s="122"/>
      <c r="C360" s="14" t="s">
        <v>4</v>
      </c>
    </row>
    <row r="361" spans="1:3" ht="13.5" thickBot="1">
      <c r="A361" s="123"/>
      <c r="B361" s="124"/>
      <c r="C361" s="8" t="s">
        <v>12</v>
      </c>
    </row>
    <row r="362" spans="1:3" ht="13.5" thickTop="1">
      <c r="A362" s="125" t="s">
        <v>163</v>
      </c>
      <c r="B362" s="55" t="s">
        <v>134</v>
      </c>
      <c r="C362" s="64">
        <v>0.13181019332161686</v>
      </c>
    </row>
    <row r="363" spans="1:3">
      <c r="A363" s="126"/>
      <c r="B363" s="9" t="s">
        <v>150</v>
      </c>
      <c r="C363" s="65">
        <v>5.4481546572934976E-2</v>
      </c>
    </row>
    <row r="364" spans="1:3">
      <c r="A364" s="126"/>
      <c r="B364" s="9" t="s">
        <v>151</v>
      </c>
      <c r="C364" s="65">
        <v>0.24428822495606325</v>
      </c>
    </row>
    <row r="365" spans="1:3">
      <c r="A365" s="126"/>
      <c r="B365" s="9" t="s">
        <v>164</v>
      </c>
      <c r="C365" s="65">
        <v>3.8664323374340948E-2</v>
      </c>
    </row>
    <row r="366" spans="1:3">
      <c r="A366" s="126"/>
      <c r="B366" s="9" t="s">
        <v>97</v>
      </c>
      <c r="C366" s="65">
        <v>4.9209138840070298E-2</v>
      </c>
    </row>
    <row r="367" spans="1:3">
      <c r="A367" s="126"/>
      <c r="B367" s="9" t="s">
        <v>165</v>
      </c>
      <c r="C367" s="65">
        <v>1.7574692442882248E-2</v>
      </c>
    </row>
    <row r="368" spans="1:3">
      <c r="A368" s="126"/>
      <c r="B368" s="9" t="s">
        <v>52</v>
      </c>
      <c r="C368" s="65">
        <v>1.4059753954305801E-2</v>
      </c>
    </row>
    <row r="369" spans="1:3">
      <c r="A369" s="126"/>
      <c r="B369" s="9" t="s">
        <v>166</v>
      </c>
      <c r="C369" s="66">
        <v>1.7574692442882251E-3</v>
      </c>
    </row>
    <row r="370" spans="1:3">
      <c r="A370" s="126"/>
      <c r="B370" s="9" t="s">
        <v>56</v>
      </c>
      <c r="C370" s="65">
        <v>3.3391915641476276E-2</v>
      </c>
    </row>
    <row r="371" spans="1:3">
      <c r="A371" s="126"/>
      <c r="B371" s="9" t="s">
        <v>167</v>
      </c>
      <c r="C371" s="66">
        <v>1.7574692442882251E-3</v>
      </c>
    </row>
    <row r="372" spans="1:3">
      <c r="A372" s="126"/>
      <c r="B372" s="9" t="s">
        <v>105</v>
      </c>
      <c r="C372" s="65">
        <v>0.28119507908611596</v>
      </c>
    </row>
    <row r="373" spans="1:3">
      <c r="A373" s="126"/>
      <c r="B373" s="9" t="s">
        <v>168</v>
      </c>
      <c r="C373" s="66">
        <v>1.7574692442882251E-3</v>
      </c>
    </row>
    <row r="374" spans="1:3">
      <c r="A374" s="126"/>
      <c r="B374" s="9" t="s">
        <v>169</v>
      </c>
      <c r="C374" s="66">
        <v>3.5149384885764501E-3</v>
      </c>
    </row>
    <row r="375" spans="1:3">
      <c r="A375" s="126"/>
      <c r="B375" s="9" t="s">
        <v>170</v>
      </c>
      <c r="C375" s="66">
        <v>5.272407732864675E-3</v>
      </c>
    </row>
    <row r="376" spans="1:3">
      <c r="A376" s="126"/>
      <c r="B376" s="9" t="s">
        <v>153</v>
      </c>
      <c r="C376" s="65">
        <v>1.054481546572935E-2</v>
      </c>
    </row>
    <row r="377" spans="1:3">
      <c r="A377" s="126"/>
      <c r="B377" s="9" t="s">
        <v>156</v>
      </c>
      <c r="C377" s="66">
        <v>3.5149384885764501E-3</v>
      </c>
    </row>
    <row r="378" spans="1:3">
      <c r="A378" s="126"/>
      <c r="B378" s="9" t="s">
        <v>147</v>
      </c>
      <c r="C378" s="65">
        <v>2.8119507908611601E-2</v>
      </c>
    </row>
    <row r="379" spans="1:3">
      <c r="A379" s="126"/>
      <c r="B379" s="9" t="s">
        <v>135</v>
      </c>
      <c r="C379" s="66">
        <v>1.7574692442882251E-3</v>
      </c>
    </row>
    <row r="380" spans="1:3">
      <c r="A380" s="126"/>
      <c r="B380" s="9" t="s">
        <v>171</v>
      </c>
      <c r="C380" s="66">
        <v>1.7574692442882251E-3</v>
      </c>
    </row>
    <row r="381" spans="1:3">
      <c r="A381" s="126"/>
      <c r="B381" s="9" t="s">
        <v>172</v>
      </c>
      <c r="C381" s="66">
        <v>5.272407732864675E-3</v>
      </c>
    </row>
    <row r="382" spans="1:3">
      <c r="A382" s="126"/>
      <c r="B382" s="9" t="s">
        <v>173</v>
      </c>
      <c r="C382" s="66">
        <v>1.7574692442882251E-3</v>
      </c>
    </row>
    <row r="383" spans="1:3">
      <c r="A383" s="126"/>
      <c r="B383" s="9" t="s">
        <v>174</v>
      </c>
      <c r="C383" s="66">
        <v>1.7574692442882251E-3</v>
      </c>
    </row>
    <row r="384" spans="1:3">
      <c r="A384" s="126"/>
      <c r="B384" s="9" t="s">
        <v>175</v>
      </c>
      <c r="C384" s="66">
        <v>1.7574692442882251E-3</v>
      </c>
    </row>
    <row r="385" spans="1:3">
      <c r="A385" s="126"/>
      <c r="B385" s="9" t="s">
        <v>176</v>
      </c>
      <c r="C385" s="66">
        <v>8.7873462214411238E-3</v>
      </c>
    </row>
    <row r="386" spans="1:3">
      <c r="A386" s="126"/>
      <c r="B386" s="9" t="s">
        <v>177</v>
      </c>
      <c r="C386" s="66">
        <v>1.7574692442882251E-3</v>
      </c>
    </row>
    <row r="387" spans="1:3">
      <c r="A387" s="126"/>
      <c r="B387" s="9" t="s">
        <v>178</v>
      </c>
      <c r="C387" s="66">
        <v>3.5149384885764501E-3</v>
      </c>
    </row>
    <row r="388" spans="1:3">
      <c r="A388" s="126"/>
      <c r="B388" s="9" t="s">
        <v>106</v>
      </c>
      <c r="C388" s="66">
        <v>1.7574692442882251E-3</v>
      </c>
    </row>
    <row r="389" spans="1:3">
      <c r="A389" s="126"/>
      <c r="B389" s="9" t="s">
        <v>179</v>
      </c>
      <c r="C389" s="66">
        <v>1.7574692442882251E-3</v>
      </c>
    </row>
    <row r="390" spans="1:3">
      <c r="A390" s="126"/>
      <c r="B390" s="9" t="s">
        <v>180</v>
      </c>
      <c r="C390" s="66">
        <v>1.7574692442882251E-3</v>
      </c>
    </row>
    <row r="391" spans="1:3">
      <c r="A391" s="126"/>
      <c r="B391" s="9" t="s">
        <v>181</v>
      </c>
      <c r="C391" s="66">
        <v>1.7574692442882251E-3</v>
      </c>
    </row>
    <row r="392" spans="1:3">
      <c r="A392" s="126"/>
      <c r="B392" s="9" t="s">
        <v>129</v>
      </c>
      <c r="C392" s="66">
        <v>7.0298769771529003E-3</v>
      </c>
    </row>
    <row r="393" spans="1:3">
      <c r="A393" s="126"/>
      <c r="B393" s="9" t="s">
        <v>87</v>
      </c>
      <c r="C393" s="65">
        <v>7.9086115992970121E-2</v>
      </c>
    </row>
    <row r="394" spans="1:3">
      <c r="A394" s="126"/>
      <c r="B394" s="9" t="s">
        <v>88</v>
      </c>
      <c r="C394" s="65">
        <v>1.7574692442882248E-2</v>
      </c>
    </row>
    <row r="395" spans="1:3">
      <c r="A395" s="126" t="s">
        <v>8</v>
      </c>
      <c r="B395" s="9" t="s">
        <v>89</v>
      </c>
      <c r="C395" s="6">
        <v>569</v>
      </c>
    </row>
    <row r="396" spans="1:3" ht="13.5" thickBot="1">
      <c r="A396" s="127"/>
      <c r="B396" s="10" t="s">
        <v>90</v>
      </c>
      <c r="C396" s="13">
        <v>569</v>
      </c>
    </row>
    <row r="397" spans="1:3" ht="13.5" thickTop="1">
      <c r="A397" s="134" t="s">
        <v>11</v>
      </c>
      <c r="B397" s="134"/>
      <c r="C397" s="134"/>
    </row>
    <row r="400" spans="1:3" ht="13.5" thickBot="1">
      <c r="A400" s="53" t="s">
        <v>577</v>
      </c>
    </row>
    <row r="401" spans="1:3" ht="13.5" thickTop="1">
      <c r="A401" s="119"/>
      <c r="B401" s="120"/>
      <c r="C401" s="7" t="s">
        <v>3</v>
      </c>
    </row>
    <row r="402" spans="1:3">
      <c r="A402" s="121"/>
      <c r="B402" s="122"/>
      <c r="C402" s="14" t="s">
        <v>4</v>
      </c>
    </row>
    <row r="403" spans="1:3" ht="13.5" thickBot="1">
      <c r="A403" s="123"/>
      <c r="B403" s="124"/>
      <c r="C403" s="8" t="s">
        <v>12</v>
      </c>
    </row>
    <row r="404" spans="1:3" ht="13.5" thickTop="1">
      <c r="A404" s="54" t="s">
        <v>576</v>
      </c>
      <c r="B404" s="55"/>
      <c r="C404" s="64">
        <v>2.0987654320987655E-2</v>
      </c>
    </row>
    <row r="405" spans="1:3">
      <c r="A405" s="1" t="s">
        <v>41</v>
      </c>
      <c r="B405" s="9"/>
      <c r="C405" s="65">
        <v>2.0987654320987655E-2</v>
      </c>
    </row>
    <row r="406" spans="1:3">
      <c r="A406" s="1" t="s">
        <v>42</v>
      </c>
      <c r="B406" s="9"/>
      <c r="C406" s="65">
        <v>1.9753086419753086E-2</v>
      </c>
    </row>
    <row r="407" spans="1:3">
      <c r="A407" s="1" t="s">
        <v>182</v>
      </c>
      <c r="B407" s="9"/>
      <c r="C407" s="65">
        <v>1.4814814814814814E-2</v>
      </c>
    </row>
    <row r="408" spans="1:3" ht="24">
      <c r="A408" s="1" t="s">
        <v>183</v>
      </c>
      <c r="B408" s="9"/>
      <c r="C408" s="65">
        <v>1.3580246913580247E-2</v>
      </c>
    </row>
    <row r="409" spans="1:3">
      <c r="A409" s="1" t="s">
        <v>37</v>
      </c>
      <c r="B409" s="9"/>
      <c r="C409" s="65">
        <v>0</v>
      </c>
    </row>
    <row r="410" spans="1:3">
      <c r="A410" s="1" t="s">
        <v>184</v>
      </c>
      <c r="B410" s="9"/>
      <c r="C410" s="65">
        <v>0.96172839506172836</v>
      </c>
    </row>
    <row r="411" spans="1:3">
      <c r="A411" s="126" t="s">
        <v>8</v>
      </c>
      <c r="B411" s="9" t="s">
        <v>9</v>
      </c>
      <c r="C411" s="6">
        <v>810</v>
      </c>
    </row>
    <row r="412" spans="1:3" ht="13.5" thickBot="1">
      <c r="A412" s="127"/>
      <c r="B412" s="10" t="s">
        <v>10</v>
      </c>
      <c r="C412" s="13">
        <v>810</v>
      </c>
    </row>
    <row r="413" spans="1:3" ht="13.5" thickTop="1">
      <c r="A413" s="134" t="s">
        <v>11</v>
      </c>
      <c r="B413" s="134"/>
      <c r="C413" s="134"/>
    </row>
    <row r="416" spans="1:3" ht="13.5" thickBot="1">
      <c r="A416" s="53" t="s">
        <v>185</v>
      </c>
    </row>
    <row r="417" spans="1:3" ht="13.5" thickTop="1">
      <c r="A417" s="119"/>
      <c r="B417" s="120"/>
      <c r="C417" s="7" t="s">
        <v>3</v>
      </c>
    </row>
    <row r="418" spans="1:3">
      <c r="A418" s="121"/>
      <c r="B418" s="122"/>
      <c r="C418" s="14" t="s">
        <v>4</v>
      </c>
    </row>
    <row r="419" spans="1:3" ht="13.5" thickBot="1">
      <c r="A419" s="123"/>
      <c r="B419" s="124"/>
      <c r="C419" s="8" t="s">
        <v>12</v>
      </c>
    </row>
    <row r="420" spans="1:3" ht="13.5" thickTop="1">
      <c r="A420" s="125" t="s">
        <v>185</v>
      </c>
      <c r="B420" s="55" t="s">
        <v>186</v>
      </c>
      <c r="C420" s="64">
        <v>0.41176470588235298</v>
      </c>
    </row>
    <row r="421" spans="1:3">
      <c r="A421" s="126"/>
      <c r="B421" s="9" t="s">
        <v>187</v>
      </c>
      <c r="C421" s="65">
        <v>0.29411764705882354</v>
      </c>
    </row>
    <row r="422" spans="1:3">
      <c r="A422" s="126"/>
      <c r="B422" s="9" t="s">
        <v>188</v>
      </c>
      <c r="C422" s="65">
        <v>5.8823529411764712E-2</v>
      </c>
    </row>
    <row r="423" spans="1:3">
      <c r="A423" s="126"/>
      <c r="B423" s="9" t="s">
        <v>189</v>
      </c>
      <c r="C423" s="65">
        <v>0.17647058823529413</v>
      </c>
    </row>
    <row r="424" spans="1:3">
      <c r="A424" s="126"/>
      <c r="B424" s="9" t="s">
        <v>190</v>
      </c>
      <c r="C424" s="65">
        <v>5.8823529411764712E-2</v>
      </c>
    </row>
    <row r="425" spans="1:3">
      <c r="A425" s="126" t="s">
        <v>8</v>
      </c>
      <c r="B425" s="9" t="s">
        <v>9</v>
      </c>
      <c r="C425" s="6">
        <v>17</v>
      </c>
    </row>
    <row r="426" spans="1:3" ht="13.5" thickBot="1">
      <c r="A426" s="127"/>
      <c r="B426" s="10" t="s">
        <v>10</v>
      </c>
      <c r="C426" s="13">
        <v>17</v>
      </c>
    </row>
    <row r="427" spans="1:3" ht="13.5" thickTop="1">
      <c r="A427" s="134" t="s">
        <v>11</v>
      </c>
      <c r="B427" s="134"/>
      <c r="C427" s="134"/>
    </row>
    <row r="430" spans="1:3" ht="13.5" thickBot="1">
      <c r="A430" s="53" t="s">
        <v>191</v>
      </c>
    </row>
    <row r="431" spans="1:3" ht="13.5" thickTop="1">
      <c r="A431" s="119"/>
      <c r="B431" s="120"/>
      <c r="C431" s="7" t="s">
        <v>3</v>
      </c>
    </row>
    <row r="432" spans="1:3">
      <c r="A432" s="121"/>
      <c r="B432" s="122"/>
      <c r="C432" s="14" t="s">
        <v>4</v>
      </c>
    </row>
    <row r="433" spans="1:3" ht="13.5" thickBot="1">
      <c r="A433" s="123"/>
      <c r="B433" s="124"/>
      <c r="C433" s="8" t="s">
        <v>12</v>
      </c>
    </row>
    <row r="434" spans="1:3" ht="13.5" thickTop="1">
      <c r="A434" s="125" t="s">
        <v>191</v>
      </c>
      <c r="B434" s="55" t="s">
        <v>186</v>
      </c>
      <c r="C434" s="64">
        <v>0.4705882352941177</v>
      </c>
    </row>
    <row r="435" spans="1:3">
      <c r="A435" s="126"/>
      <c r="B435" s="9" t="s">
        <v>187</v>
      </c>
      <c r="C435" s="65">
        <v>0.35294117647058826</v>
      </c>
    </row>
    <row r="436" spans="1:3">
      <c r="A436" s="126"/>
      <c r="B436" s="9" t="s">
        <v>188</v>
      </c>
      <c r="C436" s="65">
        <v>5.8823529411764712E-2</v>
      </c>
    </row>
    <row r="437" spans="1:3">
      <c r="A437" s="126"/>
      <c r="B437" s="9" t="s">
        <v>189</v>
      </c>
      <c r="C437" s="65">
        <v>5.8823529411764712E-2</v>
      </c>
    </row>
    <row r="438" spans="1:3">
      <c r="A438" s="126"/>
      <c r="B438" s="9" t="s">
        <v>190</v>
      </c>
      <c r="C438" s="65">
        <v>5.8823529411764712E-2</v>
      </c>
    </row>
    <row r="439" spans="1:3">
      <c r="A439" s="126" t="s">
        <v>8</v>
      </c>
      <c r="B439" s="9" t="s">
        <v>9</v>
      </c>
      <c r="C439" s="6">
        <v>17</v>
      </c>
    </row>
    <row r="440" spans="1:3" ht="13.5" thickBot="1">
      <c r="A440" s="127"/>
      <c r="B440" s="10" t="s">
        <v>10</v>
      </c>
      <c r="C440" s="13">
        <v>17</v>
      </c>
    </row>
    <row r="441" spans="1:3" ht="13.5" thickTop="1">
      <c r="A441" s="134" t="s">
        <v>11</v>
      </c>
      <c r="B441" s="134"/>
      <c r="C441" s="134"/>
    </row>
    <row r="444" spans="1:3" ht="13.5" thickBot="1">
      <c r="A444" s="53" t="s">
        <v>192</v>
      </c>
    </row>
    <row r="445" spans="1:3" ht="13.5" thickTop="1">
      <c r="A445" s="119"/>
      <c r="B445" s="120"/>
      <c r="C445" s="7" t="s">
        <v>3</v>
      </c>
    </row>
    <row r="446" spans="1:3">
      <c r="A446" s="121"/>
      <c r="B446" s="122"/>
      <c r="C446" s="14" t="s">
        <v>4</v>
      </c>
    </row>
    <row r="447" spans="1:3" ht="13.5" thickBot="1">
      <c r="A447" s="123"/>
      <c r="B447" s="124"/>
      <c r="C447" s="8" t="s">
        <v>12</v>
      </c>
    </row>
    <row r="448" spans="1:3" ht="13.5" thickTop="1">
      <c r="A448" s="125" t="s">
        <v>192</v>
      </c>
      <c r="B448" s="55" t="s">
        <v>186</v>
      </c>
      <c r="C448" s="64">
        <v>0.5</v>
      </c>
    </row>
    <row r="449" spans="1:3">
      <c r="A449" s="126"/>
      <c r="B449" s="9" t="s">
        <v>187</v>
      </c>
      <c r="C449" s="65">
        <v>0.3125</v>
      </c>
    </row>
    <row r="450" spans="1:3">
      <c r="A450" s="126"/>
      <c r="B450" s="9" t="s">
        <v>188</v>
      </c>
      <c r="C450" s="65">
        <v>0.1875</v>
      </c>
    </row>
    <row r="451" spans="1:3">
      <c r="A451" s="126"/>
      <c r="B451" s="9" t="s">
        <v>189</v>
      </c>
      <c r="C451" s="65">
        <v>0</v>
      </c>
    </row>
    <row r="452" spans="1:3">
      <c r="A452" s="126"/>
      <c r="B452" s="9" t="s">
        <v>190</v>
      </c>
      <c r="C452" s="65">
        <v>0</v>
      </c>
    </row>
    <row r="453" spans="1:3">
      <c r="A453" s="126" t="s">
        <v>8</v>
      </c>
      <c r="B453" s="9" t="s">
        <v>9</v>
      </c>
      <c r="C453" s="6">
        <v>16</v>
      </c>
    </row>
    <row r="454" spans="1:3" ht="13.5" thickBot="1">
      <c r="A454" s="127"/>
      <c r="B454" s="10" t="s">
        <v>10</v>
      </c>
      <c r="C454" s="13">
        <v>16</v>
      </c>
    </row>
    <row r="455" spans="1:3" ht="13.5" thickTop="1">
      <c r="A455" s="134" t="s">
        <v>11</v>
      </c>
      <c r="B455" s="134"/>
      <c r="C455" s="134"/>
    </row>
    <row r="458" spans="1:3" ht="13.5" thickBot="1">
      <c r="A458" s="53" t="s">
        <v>193</v>
      </c>
    </row>
    <row r="459" spans="1:3" ht="13.5" thickTop="1">
      <c r="A459" s="119"/>
      <c r="B459" s="120"/>
      <c r="C459" s="7" t="s">
        <v>3</v>
      </c>
    </row>
    <row r="460" spans="1:3">
      <c r="A460" s="121"/>
      <c r="B460" s="122"/>
      <c r="C460" s="14" t="s">
        <v>4</v>
      </c>
    </row>
    <row r="461" spans="1:3" ht="13.5" thickBot="1">
      <c r="A461" s="123"/>
      <c r="B461" s="124"/>
      <c r="C461" s="8" t="s">
        <v>12</v>
      </c>
    </row>
    <row r="462" spans="1:3" ht="13.5" thickTop="1">
      <c r="A462" s="125" t="s">
        <v>193</v>
      </c>
      <c r="B462" s="55" t="s">
        <v>186</v>
      </c>
      <c r="C462" s="64">
        <v>0.58333333333333337</v>
      </c>
    </row>
    <row r="463" spans="1:3">
      <c r="A463" s="126"/>
      <c r="B463" s="9" t="s">
        <v>187</v>
      </c>
      <c r="C463" s="65">
        <v>0.16666666666666669</v>
      </c>
    </row>
    <row r="464" spans="1:3">
      <c r="A464" s="126"/>
      <c r="B464" s="9" t="s">
        <v>188</v>
      </c>
      <c r="C464" s="65">
        <v>0.16666666666666669</v>
      </c>
    </row>
    <row r="465" spans="1:3">
      <c r="A465" s="126"/>
      <c r="B465" s="9" t="s">
        <v>189</v>
      </c>
      <c r="C465" s="65">
        <v>0</v>
      </c>
    </row>
    <row r="466" spans="1:3">
      <c r="A466" s="126"/>
      <c r="B466" s="9" t="s">
        <v>190</v>
      </c>
      <c r="C466" s="65">
        <v>8.3333333333333343E-2</v>
      </c>
    </row>
    <row r="467" spans="1:3">
      <c r="A467" s="126" t="s">
        <v>8</v>
      </c>
      <c r="B467" s="9" t="s">
        <v>9</v>
      </c>
      <c r="C467" s="6">
        <v>12</v>
      </c>
    </row>
    <row r="468" spans="1:3" ht="13.5" thickBot="1">
      <c r="A468" s="127"/>
      <c r="B468" s="10" t="s">
        <v>10</v>
      </c>
      <c r="C468" s="13">
        <v>12</v>
      </c>
    </row>
    <row r="469" spans="1:3" ht="13.5" thickTop="1">
      <c r="A469" s="134" t="s">
        <v>11</v>
      </c>
      <c r="B469" s="134"/>
      <c r="C469" s="134"/>
    </row>
    <row r="472" spans="1:3" ht="13.5" thickBot="1">
      <c r="A472" s="53" t="s">
        <v>194</v>
      </c>
    </row>
    <row r="473" spans="1:3" ht="13.5" thickTop="1">
      <c r="A473" s="119"/>
      <c r="B473" s="120"/>
      <c r="C473" s="7" t="s">
        <v>3</v>
      </c>
    </row>
    <row r="474" spans="1:3">
      <c r="A474" s="121"/>
      <c r="B474" s="122"/>
      <c r="C474" s="14" t="s">
        <v>4</v>
      </c>
    </row>
    <row r="475" spans="1:3" ht="13.5" thickBot="1">
      <c r="A475" s="123"/>
      <c r="B475" s="124"/>
      <c r="C475" s="8" t="s">
        <v>12</v>
      </c>
    </row>
    <row r="476" spans="1:3" ht="13.5" thickTop="1">
      <c r="A476" s="125" t="s">
        <v>194</v>
      </c>
      <c r="B476" s="55" t="s">
        <v>186</v>
      </c>
      <c r="C476" s="64">
        <v>0.63636363636363635</v>
      </c>
    </row>
    <row r="477" spans="1:3">
      <c r="A477" s="126"/>
      <c r="B477" s="9" t="s">
        <v>187</v>
      </c>
      <c r="C477" s="65">
        <v>0.36363636363636365</v>
      </c>
    </row>
    <row r="478" spans="1:3">
      <c r="A478" s="126"/>
      <c r="B478" s="9" t="s">
        <v>188</v>
      </c>
      <c r="C478" s="65">
        <v>0</v>
      </c>
    </row>
    <row r="479" spans="1:3">
      <c r="A479" s="126"/>
      <c r="B479" s="9" t="s">
        <v>189</v>
      </c>
      <c r="C479" s="65">
        <v>0</v>
      </c>
    </row>
    <row r="480" spans="1:3">
      <c r="A480" s="126"/>
      <c r="B480" s="9" t="s">
        <v>190</v>
      </c>
      <c r="C480" s="65">
        <v>0</v>
      </c>
    </row>
    <row r="481" spans="1:3">
      <c r="A481" s="126" t="s">
        <v>8</v>
      </c>
      <c r="B481" s="9" t="s">
        <v>9</v>
      </c>
      <c r="C481" s="6">
        <v>11</v>
      </c>
    </row>
    <row r="482" spans="1:3" ht="13.5" thickBot="1">
      <c r="A482" s="127"/>
      <c r="B482" s="10" t="s">
        <v>10</v>
      </c>
      <c r="C482" s="13">
        <v>11</v>
      </c>
    </row>
    <row r="483" spans="1:3" ht="13.5" thickTop="1">
      <c r="A483" s="134" t="s">
        <v>11</v>
      </c>
      <c r="B483" s="134"/>
      <c r="C483" s="134"/>
    </row>
    <row r="486" spans="1:3" ht="13.5" thickBot="1">
      <c r="A486" s="53" t="s">
        <v>195</v>
      </c>
    </row>
    <row r="487" spans="1:3" ht="13.5" thickTop="1">
      <c r="A487" s="119"/>
      <c r="B487" s="120"/>
      <c r="C487" s="7" t="s">
        <v>3</v>
      </c>
    </row>
    <row r="488" spans="1:3">
      <c r="A488" s="121"/>
      <c r="B488" s="122"/>
      <c r="C488" s="14" t="s">
        <v>4</v>
      </c>
    </row>
    <row r="489" spans="1:3" ht="13.5" thickBot="1">
      <c r="A489" s="123"/>
      <c r="B489" s="124"/>
      <c r="C489" s="8" t="s">
        <v>12</v>
      </c>
    </row>
    <row r="490" spans="1:3" ht="13.5" thickTop="1">
      <c r="A490" s="125" t="s">
        <v>195</v>
      </c>
      <c r="B490" s="55" t="s">
        <v>186</v>
      </c>
      <c r="C490" s="64">
        <v>0.33333333333333337</v>
      </c>
    </row>
    <row r="491" spans="1:3">
      <c r="A491" s="126"/>
      <c r="B491" s="9" t="s">
        <v>187</v>
      </c>
      <c r="C491" s="65">
        <v>0</v>
      </c>
    </row>
    <row r="492" spans="1:3">
      <c r="A492" s="126"/>
      <c r="B492" s="9" t="s">
        <v>188</v>
      </c>
      <c r="C492" s="65">
        <v>0.66666666666666674</v>
      </c>
    </row>
    <row r="493" spans="1:3">
      <c r="A493" s="126"/>
      <c r="B493" s="9" t="s">
        <v>189</v>
      </c>
      <c r="C493" s="65">
        <v>0</v>
      </c>
    </row>
    <row r="494" spans="1:3">
      <c r="A494" s="126"/>
      <c r="B494" s="9" t="s">
        <v>190</v>
      </c>
      <c r="C494" s="65">
        <v>0</v>
      </c>
    </row>
    <row r="495" spans="1:3">
      <c r="A495" s="126" t="s">
        <v>8</v>
      </c>
      <c r="B495" s="9" t="s">
        <v>9</v>
      </c>
      <c r="C495" s="6">
        <v>3</v>
      </c>
    </row>
    <row r="496" spans="1:3" ht="13.5" thickBot="1">
      <c r="A496" s="127"/>
      <c r="B496" s="10" t="s">
        <v>10</v>
      </c>
      <c r="C496" s="13">
        <v>3</v>
      </c>
    </row>
    <row r="497" spans="1:3" ht="13.5" thickTop="1">
      <c r="A497" s="134" t="s">
        <v>11</v>
      </c>
      <c r="B497" s="134"/>
      <c r="C497" s="134"/>
    </row>
    <row r="500" spans="1:3" ht="13.5" thickBot="1">
      <c r="A500" s="53" t="s">
        <v>196</v>
      </c>
    </row>
    <row r="501" spans="1:3" ht="13.5" thickTop="1">
      <c r="A501" s="119"/>
      <c r="B501" s="120"/>
      <c r="C501" s="7" t="s">
        <v>3</v>
      </c>
    </row>
    <row r="502" spans="1:3">
      <c r="A502" s="121"/>
      <c r="B502" s="122"/>
      <c r="C502" s="14" t="s">
        <v>4</v>
      </c>
    </row>
    <row r="503" spans="1:3" ht="13.5" thickBot="1">
      <c r="A503" s="123"/>
      <c r="B503" s="124"/>
      <c r="C503" s="8" t="s">
        <v>12</v>
      </c>
    </row>
    <row r="504" spans="1:3" ht="13.5" thickTop="1">
      <c r="A504" s="125" t="s">
        <v>196</v>
      </c>
      <c r="B504" s="55" t="s">
        <v>100</v>
      </c>
      <c r="C504" s="64">
        <v>0.57901234567901239</v>
      </c>
    </row>
    <row r="505" spans="1:3">
      <c r="A505" s="126"/>
      <c r="B505" s="9" t="s">
        <v>101</v>
      </c>
      <c r="C505" s="65">
        <v>0.27160493827160492</v>
      </c>
    </row>
    <row r="506" spans="1:3">
      <c r="A506" s="126"/>
      <c r="B506" s="9" t="s">
        <v>102</v>
      </c>
      <c r="C506" s="65">
        <v>9.3827160493827166E-2</v>
      </c>
    </row>
    <row r="507" spans="1:3">
      <c r="A507" s="126"/>
      <c r="B507" s="9" t="s">
        <v>103</v>
      </c>
      <c r="C507" s="66">
        <v>9.876543209876543E-3</v>
      </c>
    </row>
    <row r="508" spans="1:3">
      <c r="A508" s="126"/>
      <c r="B508" s="9" t="s">
        <v>104</v>
      </c>
      <c r="C508" s="66">
        <v>4.9382716049382715E-3</v>
      </c>
    </row>
    <row r="509" spans="1:3">
      <c r="A509" s="126"/>
      <c r="B509" s="9" t="s">
        <v>88</v>
      </c>
      <c r="C509" s="66">
        <v>8.6419753086419745E-3</v>
      </c>
    </row>
    <row r="510" spans="1:3">
      <c r="A510" s="126"/>
      <c r="B510" s="17" t="s">
        <v>197</v>
      </c>
      <c r="C510" s="65">
        <v>3.2098765432098768E-2</v>
      </c>
    </row>
    <row r="511" spans="1:3">
      <c r="A511" s="126" t="s">
        <v>8</v>
      </c>
      <c r="B511" s="9" t="s">
        <v>9</v>
      </c>
      <c r="C511" s="6">
        <v>810</v>
      </c>
    </row>
    <row r="512" spans="1:3" ht="13.5" thickBot="1">
      <c r="A512" s="127"/>
      <c r="B512" s="10" t="s">
        <v>10</v>
      </c>
      <c r="C512" s="13">
        <v>810</v>
      </c>
    </row>
    <row r="513" spans="1:3" ht="13.5" thickTop="1">
      <c r="A513" s="134" t="s">
        <v>11</v>
      </c>
      <c r="B513" s="134"/>
      <c r="C513" s="134"/>
    </row>
    <row r="516" spans="1:3" ht="13.5" thickBot="1">
      <c r="A516" s="53" t="s">
        <v>578</v>
      </c>
    </row>
    <row r="517" spans="1:3" ht="13.5" thickTop="1">
      <c r="A517" s="119"/>
      <c r="B517" s="120"/>
      <c r="C517" s="7" t="s">
        <v>3</v>
      </c>
    </row>
    <row r="518" spans="1:3">
      <c r="A518" s="121"/>
      <c r="B518" s="122"/>
      <c r="C518" s="14" t="s">
        <v>4</v>
      </c>
    </row>
    <row r="519" spans="1:3" ht="13.5" thickBot="1">
      <c r="A519" s="123"/>
      <c r="B519" s="124"/>
      <c r="C519" s="8" t="s">
        <v>12</v>
      </c>
    </row>
    <row r="520" spans="1:3" ht="13.5" thickTop="1">
      <c r="A520" s="54" t="s">
        <v>100</v>
      </c>
      <c r="B520" s="55"/>
      <c r="C520" s="64">
        <v>0.96296296296296291</v>
      </c>
    </row>
    <row r="521" spans="1:3">
      <c r="A521" s="1" t="s">
        <v>198</v>
      </c>
      <c r="B521" s="9"/>
      <c r="C521" s="65">
        <v>0.81728395061728387</v>
      </c>
    </row>
    <row r="522" spans="1:3">
      <c r="A522" s="1" t="s">
        <v>199</v>
      </c>
      <c r="B522" s="9"/>
      <c r="C522" s="65">
        <v>0.49012345679012348</v>
      </c>
    </row>
    <row r="523" spans="1:3">
      <c r="A523" s="1" t="s">
        <v>200</v>
      </c>
      <c r="B523" s="9"/>
      <c r="C523" s="65">
        <v>0.10617283950617283</v>
      </c>
    </row>
    <row r="524" spans="1:3">
      <c r="A524" s="1" t="s">
        <v>201</v>
      </c>
      <c r="B524" s="9"/>
      <c r="C524" s="65">
        <v>7.407407407407407E-2</v>
      </c>
    </row>
    <row r="525" spans="1:3">
      <c r="A525" s="1" t="s">
        <v>37</v>
      </c>
      <c r="B525" s="9"/>
      <c r="C525" s="65">
        <v>3.2098765432098768E-2</v>
      </c>
    </row>
    <row r="526" spans="1:3">
      <c r="A526" s="126" t="s">
        <v>8</v>
      </c>
      <c r="B526" s="9" t="s">
        <v>9</v>
      </c>
      <c r="C526" s="6">
        <v>810</v>
      </c>
    </row>
    <row r="527" spans="1:3" ht="13.5" thickBot="1">
      <c r="A527" s="127"/>
      <c r="B527" s="10" t="s">
        <v>10</v>
      </c>
      <c r="C527" s="13">
        <v>810</v>
      </c>
    </row>
    <row r="528" spans="1:3" ht="13.5" thickTop="1">
      <c r="A528" s="134" t="s">
        <v>11</v>
      </c>
      <c r="B528" s="134"/>
      <c r="C528" s="134"/>
    </row>
    <row r="531" spans="1:3" ht="13.5" thickBot="1">
      <c r="A531" s="53" t="s">
        <v>579</v>
      </c>
    </row>
    <row r="532" spans="1:3" ht="13.5" thickTop="1">
      <c r="A532" s="119"/>
      <c r="B532" s="120"/>
      <c r="C532" s="7" t="s">
        <v>3</v>
      </c>
    </row>
    <row r="533" spans="1:3">
      <c r="A533" s="121"/>
      <c r="B533" s="122"/>
      <c r="C533" s="14" t="s">
        <v>4</v>
      </c>
    </row>
    <row r="534" spans="1:3" ht="13.5" thickBot="1">
      <c r="A534" s="123"/>
      <c r="B534" s="124"/>
      <c r="C534" s="8" t="s">
        <v>12</v>
      </c>
    </row>
    <row r="535" spans="1:3" ht="13.5" thickTop="1">
      <c r="A535" s="54" t="s">
        <v>100</v>
      </c>
      <c r="B535" s="55"/>
      <c r="C535" s="64">
        <v>0.99629629629629635</v>
      </c>
    </row>
    <row r="536" spans="1:3">
      <c r="A536" s="1" t="s">
        <v>198</v>
      </c>
      <c r="B536" s="9"/>
      <c r="C536" s="65">
        <v>0.9580246913580247</v>
      </c>
    </row>
    <row r="537" spans="1:3">
      <c r="A537" s="1" t="s">
        <v>199</v>
      </c>
      <c r="B537" s="9"/>
      <c r="C537" s="65">
        <v>0.85679012345679018</v>
      </c>
    </row>
    <row r="538" spans="1:3">
      <c r="A538" s="1" t="s">
        <v>200</v>
      </c>
      <c r="B538" s="9"/>
      <c r="C538" s="65">
        <v>0.42222222222222222</v>
      </c>
    </row>
    <row r="539" spans="1:3">
      <c r="A539" s="1" t="s">
        <v>201</v>
      </c>
      <c r="B539" s="9"/>
      <c r="C539" s="65">
        <v>0.36049382716049377</v>
      </c>
    </row>
    <row r="540" spans="1:3">
      <c r="A540" s="1" t="s">
        <v>37</v>
      </c>
      <c r="B540" s="9"/>
      <c r="C540" s="65">
        <v>0.1037037037037037</v>
      </c>
    </row>
    <row r="541" spans="1:3">
      <c r="A541" s="126" t="s">
        <v>8</v>
      </c>
      <c r="B541" s="9" t="s">
        <v>9</v>
      </c>
      <c r="C541" s="6">
        <v>810</v>
      </c>
    </row>
    <row r="542" spans="1:3" ht="13.5" thickBot="1">
      <c r="A542" s="127"/>
      <c r="B542" s="10" t="s">
        <v>10</v>
      </c>
      <c r="C542" s="13">
        <v>810</v>
      </c>
    </row>
    <row r="543" spans="1:3" ht="13.5" thickTop="1">
      <c r="A543" s="134" t="s">
        <v>11</v>
      </c>
      <c r="B543" s="134"/>
      <c r="C543" s="134"/>
    </row>
    <row r="546" spans="1:3" ht="13.5" thickBot="1">
      <c r="A546" s="53" t="s">
        <v>580</v>
      </c>
    </row>
    <row r="547" spans="1:3" ht="13.5" thickTop="1">
      <c r="A547" s="119"/>
      <c r="B547" s="120"/>
      <c r="C547" s="7" t="s">
        <v>3</v>
      </c>
    </row>
    <row r="548" spans="1:3">
      <c r="A548" s="121"/>
      <c r="B548" s="122"/>
      <c r="C548" s="14" t="s">
        <v>4</v>
      </c>
    </row>
    <row r="549" spans="1:3" ht="13.5" thickBot="1">
      <c r="A549" s="123"/>
      <c r="B549" s="124"/>
      <c r="C549" s="8" t="s">
        <v>12</v>
      </c>
    </row>
    <row r="550" spans="1:3" ht="13.5" thickTop="1">
      <c r="A550" s="54" t="s">
        <v>100</v>
      </c>
      <c r="B550" s="55"/>
      <c r="C550" s="64">
        <v>0.76049382716049374</v>
      </c>
    </row>
    <row r="551" spans="1:3">
      <c r="A551" s="1" t="s">
        <v>198</v>
      </c>
      <c r="B551" s="9"/>
      <c r="C551" s="65">
        <v>0.16049382716049382</v>
      </c>
    </row>
    <row r="552" spans="1:3">
      <c r="A552" s="1" t="s">
        <v>199</v>
      </c>
      <c r="B552" s="9"/>
      <c r="C552" s="65">
        <v>0.15802469135802469</v>
      </c>
    </row>
    <row r="553" spans="1:3">
      <c r="A553" s="1" t="s">
        <v>200</v>
      </c>
      <c r="B553" s="9"/>
      <c r="C553" s="66">
        <v>9.876543209876543E-3</v>
      </c>
    </row>
    <row r="554" spans="1:3">
      <c r="A554" s="1" t="s">
        <v>201</v>
      </c>
      <c r="B554" s="9"/>
      <c r="C554" s="66">
        <v>6.1728395061728392E-3</v>
      </c>
    </row>
    <row r="555" spans="1:3">
      <c r="A555" s="1" t="s">
        <v>37</v>
      </c>
      <c r="B555" s="9"/>
      <c r="C555" s="65">
        <v>2.3456790123456792E-2</v>
      </c>
    </row>
    <row r="556" spans="1:3">
      <c r="A556" s="126" t="s">
        <v>8</v>
      </c>
      <c r="B556" s="9" t="s">
        <v>9</v>
      </c>
      <c r="C556" s="6">
        <v>810</v>
      </c>
    </row>
    <row r="557" spans="1:3" ht="13.5" thickBot="1">
      <c r="A557" s="127"/>
      <c r="B557" s="10" t="s">
        <v>10</v>
      </c>
      <c r="C557" s="13">
        <v>810</v>
      </c>
    </row>
    <row r="558" spans="1:3" ht="13.5" thickTop="1">
      <c r="A558" s="134" t="s">
        <v>11</v>
      </c>
      <c r="B558" s="134"/>
      <c r="C558" s="134"/>
    </row>
    <row r="561" spans="1:3" ht="13.5" thickBot="1">
      <c r="A561" s="53" t="s">
        <v>581</v>
      </c>
    </row>
    <row r="562" spans="1:3" ht="13.5" thickTop="1">
      <c r="A562" s="119"/>
      <c r="B562" s="120"/>
      <c r="C562" s="7" t="s">
        <v>3</v>
      </c>
    </row>
    <row r="563" spans="1:3">
      <c r="A563" s="121"/>
      <c r="B563" s="122"/>
      <c r="C563" s="14" t="s">
        <v>4</v>
      </c>
    </row>
    <row r="564" spans="1:3" ht="13.5" thickBot="1">
      <c r="A564" s="123"/>
      <c r="B564" s="124"/>
      <c r="C564" s="8" t="s">
        <v>12</v>
      </c>
    </row>
    <row r="565" spans="1:3" ht="13.5" thickTop="1">
      <c r="A565" s="54" t="s">
        <v>100</v>
      </c>
      <c r="B565" s="55"/>
      <c r="C565" s="64">
        <v>0.28641975308641976</v>
      </c>
    </row>
    <row r="566" spans="1:3">
      <c r="A566" s="1" t="s">
        <v>198</v>
      </c>
      <c r="B566" s="9"/>
      <c r="C566" s="65">
        <v>0.27901234567901234</v>
      </c>
    </row>
    <row r="567" spans="1:3">
      <c r="A567" s="1" t="s">
        <v>199</v>
      </c>
      <c r="B567" s="9"/>
      <c r="C567" s="65">
        <v>0.17901234567901234</v>
      </c>
    </row>
    <row r="568" spans="1:3">
      <c r="A568" s="1" t="s">
        <v>200</v>
      </c>
      <c r="B568" s="9"/>
      <c r="C568" s="65">
        <v>3.8271604938271607E-2</v>
      </c>
    </row>
    <row r="569" spans="1:3">
      <c r="A569" s="1" t="s">
        <v>201</v>
      </c>
      <c r="B569" s="9"/>
      <c r="C569" s="65">
        <v>2.8395061728395062E-2</v>
      </c>
    </row>
    <row r="570" spans="1:3">
      <c r="A570" s="1" t="s">
        <v>37</v>
      </c>
      <c r="B570" s="9"/>
      <c r="C570" s="65">
        <v>2.4691358024691357E-2</v>
      </c>
    </row>
    <row r="571" spans="1:3">
      <c r="A571" s="1" t="s">
        <v>202</v>
      </c>
      <c r="B571" s="9"/>
      <c r="C571" s="65">
        <v>0.38395061728395063</v>
      </c>
    </row>
    <row r="572" spans="1:3">
      <c r="A572" s="126" t="s">
        <v>8</v>
      </c>
      <c r="B572" s="9" t="s">
        <v>9</v>
      </c>
      <c r="C572" s="6">
        <v>810</v>
      </c>
    </row>
    <row r="573" spans="1:3" ht="13.5" thickBot="1">
      <c r="A573" s="127"/>
      <c r="B573" s="10" t="s">
        <v>10</v>
      </c>
      <c r="C573" s="13">
        <v>810</v>
      </c>
    </row>
    <row r="574" spans="1:3" ht="13.5" thickTop="1">
      <c r="A574" s="134" t="s">
        <v>11</v>
      </c>
      <c r="B574" s="134"/>
      <c r="C574" s="134"/>
    </row>
    <row r="577" spans="1:3" ht="13.5" thickBot="1">
      <c r="A577" s="53" t="s">
        <v>582</v>
      </c>
    </row>
    <row r="578" spans="1:3" ht="13.5" thickTop="1">
      <c r="A578" s="119"/>
      <c r="B578" s="120"/>
      <c r="C578" s="7" t="s">
        <v>3</v>
      </c>
    </row>
    <row r="579" spans="1:3">
      <c r="A579" s="121"/>
      <c r="B579" s="122"/>
      <c r="C579" s="14" t="s">
        <v>4</v>
      </c>
    </row>
    <row r="580" spans="1:3" ht="13.5" thickBot="1">
      <c r="A580" s="123"/>
      <c r="B580" s="124"/>
      <c r="C580" s="8" t="s">
        <v>12</v>
      </c>
    </row>
    <row r="581" spans="1:3" ht="13.5" thickTop="1">
      <c r="A581" s="54" t="s">
        <v>100</v>
      </c>
      <c r="B581" s="55"/>
      <c r="C581" s="64">
        <v>0.86419753086419748</v>
      </c>
    </row>
    <row r="582" spans="1:3">
      <c r="A582" s="1" t="s">
        <v>198</v>
      </c>
      <c r="B582" s="9"/>
      <c r="C582" s="65">
        <v>0.41111111111111115</v>
      </c>
    </row>
    <row r="583" spans="1:3">
      <c r="A583" s="1" t="s">
        <v>199</v>
      </c>
      <c r="B583" s="9"/>
      <c r="C583" s="65">
        <v>0.30864197530864196</v>
      </c>
    </row>
    <row r="584" spans="1:3">
      <c r="A584" s="1" t="s">
        <v>200</v>
      </c>
      <c r="B584" s="9"/>
      <c r="C584" s="65">
        <v>4.4444444444444446E-2</v>
      </c>
    </row>
    <row r="585" spans="1:3">
      <c r="A585" s="1" t="s">
        <v>201</v>
      </c>
      <c r="B585" s="9"/>
      <c r="C585" s="65">
        <v>3.4567901234567898E-2</v>
      </c>
    </row>
    <row r="586" spans="1:3">
      <c r="A586" s="1" t="s">
        <v>37</v>
      </c>
      <c r="B586" s="9"/>
      <c r="C586" s="65">
        <v>4.5679012345679011E-2</v>
      </c>
    </row>
    <row r="587" spans="1:3">
      <c r="A587" s="126" t="s">
        <v>8</v>
      </c>
      <c r="B587" s="9" t="s">
        <v>9</v>
      </c>
      <c r="C587" s="6">
        <v>810</v>
      </c>
    </row>
    <row r="588" spans="1:3" ht="13.5" thickBot="1">
      <c r="A588" s="127"/>
      <c r="B588" s="10" t="s">
        <v>10</v>
      </c>
      <c r="C588" s="13">
        <v>810</v>
      </c>
    </row>
    <row r="589" spans="1:3" ht="13.5" thickTop="1">
      <c r="A589" s="134" t="s">
        <v>11</v>
      </c>
      <c r="B589" s="134"/>
      <c r="C589" s="134"/>
    </row>
    <row r="592" spans="1:3" ht="13.5" thickBot="1">
      <c r="A592" s="53" t="s">
        <v>583</v>
      </c>
    </row>
    <row r="593" spans="1:3" ht="13.5" thickTop="1">
      <c r="A593" s="119"/>
      <c r="B593" s="120"/>
      <c r="C593" s="7" t="s">
        <v>3</v>
      </c>
    </row>
    <row r="594" spans="1:3">
      <c r="A594" s="121"/>
      <c r="B594" s="122"/>
      <c r="C594" s="14" t="s">
        <v>4</v>
      </c>
    </row>
    <row r="595" spans="1:3" ht="13.5" thickBot="1">
      <c r="A595" s="123"/>
      <c r="B595" s="124"/>
      <c r="C595" s="8" t="s">
        <v>12</v>
      </c>
    </row>
    <row r="596" spans="1:3" ht="13.5" thickTop="1">
      <c r="A596" s="54" t="s">
        <v>100</v>
      </c>
      <c r="B596" s="55"/>
      <c r="C596" s="64">
        <v>0.77777777777777768</v>
      </c>
    </row>
    <row r="597" spans="1:3">
      <c r="A597" s="1" t="s">
        <v>198</v>
      </c>
      <c r="B597" s="9"/>
      <c r="C597" s="65">
        <v>0.18024691358024689</v>
      </c>
    </row>
    <row r="598" spans="1:3">
      <c r="A598" s="1" t="s">
        <v>199</v>
      </c>
      <c r="B598" s="9"/>
      <c r="C598" s="65">
        <v>0.17530864197530863</v>
      </c>
    </row>
    <row r="599" spans="1:3">
      <c r="A599" s="1" t="s">
        <v>200</v>
      </c>
      <c r="B599" s="9"/>
      <c r="C599" s="65">
        <v>1.8518518518518517E-2</v>
      </c>
    </row>
    <row r="600" spans="1:3">
      <c r="A600" s="1" t="s">
        <v>201</v>
      </c>
      <c r="B600" s="9"/>
      <c r="C600" s="66">
        <v>9.876543209876543E-3</v>
      </c>
    </row>
    <row r="601" spans="1:3">
      <c r="A601" s="1" t="s">
        <v>37</v>
      </c>
      <c r="B601" s="9"/>
      <c r="C601" s="65">
        <v>2.9629629629629627E-2</v>
      </c>
    </row>
    <row r="602" spans="1:3">
      <c r="A602" s="126" t="s">
        <v>8</v>
      </c>
      <c r="B602" s="9" t="s">
        <v>9</v>
      </c>
      <c r="C602" s="6">
        <v>810</v>
      </c>
    </row>
    <row r="603" spans="1:3" ht="13.5" thickBot="1">
      <c r="A603" s="127"/>
      <c r="B603" s="10" t="s">
        <v>10</v>
      </c>
      <c r="C603" s="13">
        <v>810</v>
      </c>
    </row>
    <row r="604" spans="1:3" ht="13.5" thickTop="1">
      <c r="A604" s="134" t="s">
        <v>11</v>
      </c>
      <c r="B604" s="134"/>
      <c r="C604" s="134"/>
    </row>
    <row r="607" spans="1:3" ht="13.5" thickBot="1">
      <c r="A607" s="53" t="s">
        <v>203</v>
      </c>
    </row>
    <row r="608" spans="1:3" ht="13.5" thickTop="1">
      <c r="A608" s="119"/>
      <c r="B608" s="120"/>
      <c r="C608" s="7" t="s">
        <v>3</v>
      </c>
    </row>
    <row r="609" spans="1:3">
      <c r="A609" s="121"/>
      <c r="B609" s="122"/>
      <c r="C609" s="14" t="s">
        <v>4</v>
      </c>
    </row>
    <row r="610" spans="1:3" ht="13.5" thickBot="1">
      <c r="A610" s="123"/>
      <c r="B610" s="124"/>
      <c r="C610" s="8" t="s">
        <v>12</v>
      </c>
    </row>
    <row r="611" spans="1:3" ht="13.5" thickTop="1">
      <c r="A611" s="125" t="s">
        <v>203</v>
      </c>
      <c r="B611" s="55" t="s">
        <v>100</v>
      </c>
      <c r="C611" s="64">
        <v>0.72839506172839508</v>
      </c>
    </row>
    <row r="612" spans="1:3">
      <c r="A612" s="126"/>
      <c r="B612" s="9" t="s">
        <v>101</v>
      </c>
      <c r="C612" s="65">
        <v>0.11728395061728396</v>
      </c>
    </row>
    <row r="613" spans="1:3">
      <c r="A613" s="126"/>
      <c r="B613" s="9" t="s">
        <v>102</v>
      </c>
      <c r="C613" s="65">
        <v>0.12345679012345678</v>
      </c>
    </row>
    <row r="614" spans="1:3">
      <c r="A614" s="126"/>
      <c r="B614" s="9" t="s">
        <v>103</v>
      </c>
      <c r="C614" s="66">
        <v>7.4074074074074068E-3</v>
      </c>
    </row>
    <row r="615" spans="1:3">
      <c r="A615" s="126"/>
      <c r="B615" s="9" t="s">
        <v>104</v>
      </c>
      <c r="C615" s="66">
        <v>6.1728395061728392E-3</v>
      </c>
    </row>
    <row r="616" spans="1:3">
      <c r="A616" s="126"/>
      <c r="B616" s="9" t="s">
        <v>88</v>
      </c>
      <c r="C616" s="65">
        <v>1.7283950617283949E-2</v>
      </c>
    </row>
    <row r="617" spans="1:3">
      <c r="A617" s="126" t="s">
        <v>8</v>
      </c>
      <c r="B617" s="9" t="s">
        <v>9</v>
      </c>
      <c r="C617" s="6">
        <v>810</v>
      </c>
    </row>
    <row r="618" spans="1:3" ht="13.5" thickBot="1">
      <c r="A618" s="127"/>
      <c r="B618" s="10" t="s">
        <v>10</v>
      </c>
      <c r="C618" s="13">
        <v>810</v>
      </c>
    </row>
    <row r="619" spans="1:3" ht="13.5" thickTop="1">
      <c r="A619" s="134" t="s">
        <v>11</v>
      </c>
      <c r="B619" s="134"/>
      <c r="C619" s="134"/>
    </row>
    <row r="622" spans="1:3" ht="13.5" thickBot="1">
      <c r="A622" s="53" t="s">
        <v>585</v>
      </c>
    </row>
    <row r="623" spans="1:3" ht="13.5" thickTop="1">
      <c r="A623" s="119"/>
      <c r="B623" s="120"/>
      <c r="C623" s="7" t="s">
        <v>3</v>
      </c>
    </row>
    <row r="624" spans="1:3">
      <c r="A624" s="121"/>
      <c r="B624" s="122"/>
      <c r="C624" s="14" t="s">
        <v>4</v>
      </c>
    </row>
    <row r="625" spans="1:3" ht="13.5" thickBot="1">
      <c r="A625" s="123"/>
      <c r="B625" s="124"/>
      <c r="C625" s="8" t="s">
        <v>12</v>
      </c>
    </row>
    <row r="626" spans="1:3" ht="13.5" thickTop="1">
      <c r="A626" s="54" t="s">
        <v>584</v>
      </c>
      <c r="B626" s="55"/>
      <c r="C626" s="64">
        <v>0.96790123456790123</v>
      </c>
    </row>
    <row r="627" spans="1:3">
      <c r="A627" s="1" t="s">
        <v>204</v>
      </c>
      <c r="B627" s="9"/>
      <c r="C627" s="65">
        <v>0.6962962962962963</v>
      </c>
    </row>
    <row r="628" spans="1:3">
      <c r="A628" s="1" t="s">
        <v>205</v>
      </c>
      <c r="B628" s="9"/>
      <c r="C628" s="65">
        <v>0.38518518518518519</v>
      </c>
    </row>
    <row r="629" spans="1:3">
      <c r="A629" s="1" t="s">
        <v>206</v>
      </c>
      <c r="B629" s="9"/>
      <c r="C629" s="65">
        <v>0.27160493827160492</v>
      </c>
    </row>
    <row r="630" spans="1:3">
      <c r="A630" s="1" t="s">
        <v>207</v>
      </c>
      <c r="B630" s="9"/>
      <c r="C630" s="65">
        <v>0.12592592592592594</v>
      </c>
    </row>
    <row r="631" spans="1:3">
      <c r="A631" s="1" t="s">
        <v>208</v>
      </c>
      <c r="B631" s="9"/>
      <c r="C631" s="65">
        <v>0.13703703703703704</v>
      </c>
    </row>
    <row r="632" spans="1:3">
      <c r="A632" s="126" t="s">
        <v>209</v>
      </c>
      <c r="B632" s="17" t="s">
        <v>210</v>
      </c>
      <c r="C632" s="65">
        <v>8.6419753086419748E-2</v>
      </c>
    </row>
    <row r="633" spans="1:3">
      <c r="A633" s="126"/>
      <c r="B633" s="17" t="s">
        <v>211</v>
      </c>
      <c r="C633" s="65">
        <v>0.91358024691358031</v>
      </c>
    </row>
    <row r="634" spans="1:3">
      <c r="A634" s="1" t="s">
        <v>212</v>
      </c>
      <c r="B634" s="9"/>
      <c r="C634" s="65">
        <v>0.10493827160493828</v>
      </c>
    </row>
    <row r="635" spans="1:3">
      <c r="A635" s="126" t="s">
        <v>8</v>
      </c>
      <c r="B635" s="9" t="s">
        <v>9</v>
      </c>
      <c r="C635" s="6">
        <v>810</v>
      </c>
    </row>
    <row r="636" spans="1:3" ht="13.5" thickBot="1">
      <c r="A636" s="127"/>
      <c r="B636" s="10" t="s">
        <v>10</v>
      </c>
      <c r="C636" s="13">
        <v>810</v>
      </c>
    </row>
    <row r="637" spans="1:3" ht="13.5" thickTop="1">
      <c r="A637" s="134" t="s">
        <v>11</v>
      </c>
      <c r="B637" s="134"/>
      <c r="C637" s="134"/>
    </row>
    <row r="640" spans="1:3" ht="13.5" thickBot="1">
      <c r="A640" s="53" t="s">
        <v>213</v>
      </c>
    </row>
    <row r="641" spans="1:3" ht="13.5" thickTop="1">
      <c r="A641" s="119"/>
      <c r="B641" s="120"/>
      <c r="C641" s="7" t="s">
        <v>3</v>
      </c>
    </row>
    <row r="642" spans="1:3">
      <c r="A642" s="121"/>
      <c r="B642" s="122"/>
      <c r="C642" s="14" t="s">
        <v>4</v>
      </c>
    </row>
    <row r="643" spans="1:3" ht="13.5" thickBot="1">
      <c r="A643" s="123"/>
      <c r="B643" s="124"/>
      <c r="C643" s="8" t="s">
        <v>12</v>
      </c>
    </row>
    <row r="644" spans="1:3" ht="13.5" thickTop="1">
      <c r="A644" s="125" t="s">
        <v>213</v>
      </c>
      <c r="B644" s="55" t="s">
        <v>214</v>
      </c>
      <c r="C644" s="64">
        <v>0.45859872611464964</v>
      </c>
    </row>
    <row r="645" spans="1:3">
      <c r="A645" s="126"/>
      <c r="B645" s="9" t="s">
        <v>215</v>
      </c>
      <c r="C645" s="65">
        <v>0.27006369426751592</v>
      </c>
    </row>
    <row r="646" spans="1:3">
      <c r="A646" s="126"/>
      <c r="B646" s="9" t="s">
        <v>216</v>
      </c>
      <c r="C646" s="65">
        <v>4.5859872611464965E-2</v>
      </c>
    </row>
    <row r="647" spans="1:3">
      <c r="A647" s="126"/>
      <c r="B647" s="9" t="s">
        <v>217</v>
      </c>
      <c r="C647" s="65">
        <v>0.20891719745222928</v>
      </c>
    </row>
    <row r="648" spans="1:3">
      <c r="A648" s="126"/>
      <c r="B648" s="9" t="s">
        <v>218</v>
      </c>
      <c r="C648" s="65">
        <v>1.6560509554140127E-2</v>
      </c>
    </row>
    <row r="649" spans="1:3">
      <c r="A649" s="126" t="s">
        <v>8</v>
      </c>
      <c r="B649" s="9" t="s">
        <v>9</v>
      </c>
      <c r="C649" s="6">
        <v>785</v>
      </c>
    </row>
    <row r="650" spans="1:3" ht="13.5" thickBot="1">
      <c r="A650" s="127"/>
      <c r="B650" s="10" t="s">
        <v>10</v>
      </c>
      <c r="C650" s="13">
        <v>785</v>
      </c>
    </row>
    <row r="651" spans="1:3" ht="13.5" thickTop="1">
      <c r="A651" s="134" t="s">
        <v>11</v>
      </c>
      <c r="B651" s="134"/>
      <c r="C651" s="134"/>
    </row>
    <row r="654" spans="1:3" ht="13.5" thickBot="1">
      <c r="A654" s="53" t="s">
        <v>219</v>
      </c>
    </row>
    <row r="655" spans="1:3" ht="13.5" thickTop="1">
      <c r="A655" s="119"/>
      <c r="B655" s="120"/>
      <c r="C655" s="7" t="s">
        <v>3</v>
      </c>
    </row>
    <row r="656" spans="1:3">
      <c r="A656" s="121"/>
      <c r="B656" s="122"/>
      <c r="C656" s="14" t="s">
        <v>4</v>
      </c>
    </row>
    <row r="657" spans="1:3" ht="13.5" thickBot="1">
      <c r="A657" s="123"/>
      <c r="B657" s="124"/>
      <c r="C657" s="8" t="s">
        <v>12</v>
      </c>
    </row>
    <row r="658" spans="1:3" ht="13.5" thickTop="1">
      <c r="A658" s="125" t="s">
        <v>219</v>
      </c>
      <c r="B658" s="55" t="s">
        <v>214</v>
      </c>
      <c r="C658" s="64">
        <v>0.34265734265734266</v>
      </c>
    </row>
    <row r="659" spans="1:3">
      <c r="A659" s="126"/>
      <c r="B659" s="9" t="s">
        <v>215</v>
      </c>
      <c r="C659" s="65">
        <v>0.23076923076923075</v>
      </c>
    </row>
    <row r="660" spans="1:3">
      <c r="A660" s="126"/>
      <c r="B660" s="9" t="s">
        <v>216</v>
      </c>
      <c r="C660" s="65">
        <v>4.8951048951048952E-2</v>
      </c>
    </row>
    <row r="661" spans="1:3">
      <c r="A661" s="126"/>
      <c r="B661" s="9" t="s">
        <v>217</v>
      </c>
      <c r="C661" s="65">
        <v>0.23776223776223776</v>
      </c>
    </row>
    <row r="662" spans="1:3">
      <c r="A662" s="126"/>
      <c r="B662" s="9" t="s">
        <v>218</v>
      </c>
      <c r="C662" s="65">
        <v>0.13986013986013987</v>
      </c>
    </row>
    <row r="663" spans="1:3">
      <c r="A663" s="126" t="s">
        <v>8</v>
      </c>
      <c r="B663" s="9" t="s">
        <v>9</v>
      </c>
      <c r="C663" s="6">
        <v>572</v>
      </c>
    </row>
    <row r="664" spans="1:3" ht="13.5" thickBot="1">
      <c r="A664" s="127"/>
      <c r="B664" s="10" t="s">
        <v>10</v>
      </c>
      <c r="C664" s="13">
        <v>572</v>
      </c>
    </row>
    <row r="665" spans="1:3" ht="13.5" thickTop="1">
      <c r="A665" s="134" t="s">
        <v>11</v>
      </c>
      <c r="B665" s="134"/>
      <c r="C665" s="134"/>
    </row>
    <row r="668" spans="1:3" ht="13.5" thickBot="1">
      <c r="A668" s="53" t="s">
        <v>220</v>
      </c>
    </row>
    <row r="669" spans="1:3" ht="13.5" thickTop="1">
      <c r="A669" s="119"/>
      <c r="B669" s="120"/>
      <c r="C669" s="7" t="s">
        <v>3</v>
      </c>
    </row>
    <row r="670" spans="1:3">
      <c r="A670" s="121"/>
      <c r="B670" s="122"/>
      <c r="C670" s="14" t="s">
        <v>4</v>
      </c>
    </row>
    <row r="671" spans="1:3" ht="13.5" thickBot="1">
      <c r="A671" s="123"/>
      <c r="B671" s="124"/>
      <c r="C671" s="8" t="s">
        <v>12</v>
      </c>
    </row>
    <row r="672" spans="1:3" ht="13.5" thickTop="1">
      <c r="A672" s="125" t="s">
        <v>220</v>
      </c>
      <c r="B672" s="55" t="s">
        <v>214</v>
      </c>
      <c r="C672" s="64">
        <v>0.32187500000000002</v>
      </c>
    </row>
    <row r="673" spans="1:3">
      <c r="A673" s="126"/>
      <c r="B673" s="9" t="s">
        <v>215</v>
      </c>
      <c r="C673" s="65">
        <v>0.1875</v>
      </c>
    </row>
    <row r="674" spans="1:3">
      <c r="A674" s="126"/>
      <c r="B674" s="9" t="s">
        <v>216</v>
      </c>
      <c r="C674" s="65">
        <v>5.3124999999999999E-2</v>
      </c>
    </row>
    <row r="675" spans="1:3">
      <c r="A675" s="126"/>
      <c r="B675" s="9" t="s">
        <v>217</v>
      </c>
      <c r="C675" s="65">
        <v>0.1875</v>
      </c>
    </row>
    <row r="676" spans="1:3">
      <c r="A676" s="126"/>
      <c r="B676" s="9" t="s">
        <v>218</v>
      </c>
      <c r="C676" s="65">
        <v>0.25</v>
      </c>
    </row>
    <row r="677" spans="1:3">
      <c r="A677" s="126" t="s">
        <v>8</v>
      </c>
      <c r="B677" s="9" t="s">
        <v>9</v>
      </c>
      <c r="C677" s="6">
        <v>320</v>
      </c>
    </row>
    <row r="678" spans="1:3" ht="13.5" thickBot="1">
      <c r="A678" s="127"/>
      <c r="B678" s="10" t="s">
        <v>10</v>
      </c>
      <c r="C678" s="13">
        <v>320</v>
      </c>
    </row>
    <row r="679" spans="1:3" ht="13.5" thickTop="1">
      <c r="A679" s="134" t="s">
        <v>11</v>
      </c>
      <c r="B679" s="134"/>
      <c r="C679" s="134"/>
    </row>
    <row r="682" spans="1:3" ht="13.5" thickBot="1">
      <c r="A682" s="53" t="s">
        <v>221</v>
      </c>
    </row>
    <row r="683" spans="1:3" ht="13.5" thickTop="1">
      <c r="A683" s="119"/>
      <c r="B683" s="120"/>
      <c r="C683" s="7" t="s">
        <v>3</v>
      </c>
    </row>
    <row r="684" spans="1:3">
      <c r="A684" s="121"/>
      <c r="B684" s="122"/>
      <c r="C684" s="14" t="s">
        <v>4</v>
      </c>
    </row>
    <row r="685" spans="1:3" ht="13.5" thickBot="1">
      <c r="A685" s="123"/>
      <c r="B685" s="124"/>
      <c r="C685" s="8" t="s">
        <v>12</v>
      </c>
    </row>
    <row r="686" spans="1:3" ht="13.5" thickTop="1">
      <c r="A686" s="125" t="s">
        <v>221</v>
      </c>
      <c r="B686" s="55" t="s">
        <v>214</v>
      </c>
      <c r="C686" s="64">
        <v>0.1801801801801802</v>
      </c>
    </row>
    <row r="687" spans="1:3">
      <c r="A687" s="126"/>
      <c r="B687" s="9" t="s">
        <v>215</v>
      </c>
      <c r="C687" s="65">
        <v>0.16666666666666669</v>
      </c>
    </row>
    <row r="688" spans="1:3">
      <c r="A688" s="126"/>
      <c r="B688" s="9" t="s">
        <v>216</v>
      </c>
      <c r="C688" s="65">
        <v>5.405405405405405E-2</v>
      </c>
    </row>
    <row r="689" spans="1:3">
      <c r="A689" s="126"/>
      <c r="B689" s="9" t="s">
        <v>217</v>
      </c>
      <c r="C689" s="65">
        <v>0.2747747747747748</v>
      </c>
    </row>
    <row r="690" spans="1:3">
      <c r="A690" s="126"/>
      <c r="B690" s="9" t="s">
        <v>218</v>
      </c>
      <c r="C690" s="65">
        <v>0.32432432432432434</v>
      </c>
    </row>
    <row r="691" spans="1:3">
      <c r="A691" s="126" t="s">
        <v>8</v>
      </c>
      <c r="B691" s="9" t="s">
        <v>9</v>
      </c>
      <c r="C691" s="6">
        <v>222</v>
      </c>
    </row>
    <row r="692" spans="1:3" ht="13.5" thickBot="1">
      <c r="A692" s="127"/>
      <c r="B692" s="10" t="s">
        <v>10</v>
      </c>
      <c r="C692" s="13">
        <v>222</v>
      </c>
    </row>
    <row r="693" spans="1:3" ht="13.5" thickTop="1">
      <c r="A693" s="134" t="s">
        <v>11</v>
      </c>
      <c r="B693" s="134"/>
      <c r="C693" s="134"/>
    </row>
    <row r="696" spans="1:3" ht="13.5" thickBot="1">
      <c r="A696" s="53" t="s">
        <v>222</v>
      </c>
    </row>
    <row r="697" spans="1:3" ht="13.5" thickTop="1">
      <c r="A697" s="119"/>
      <c r="B697" s="120"/>
      <c r="C697" s="7" t="s">
        <v>3</v>
      </c>
    </row>
    <row r="698" spans="1:3">
      <c r="A698" s="121"/>
      <c r="B698" s="122"/>
      <c r="C698" s="14" t="s">
        <v>4</v>
      </c>
    </row>
    <row r="699" spans="1:3" ht="13.5" thickBot="1">
      <c r="A699" s="123"/>
      <c r="B699" s="124"/>
      <c r="C699" s="8" t="s">
        <v>12</v>
      </c>
    </row>
    <row r="700" spans="1:3" ht="13.5" thickTop="1">
      <c r="A700" s="125" t="s">
        <v>222</v>
      </c>
      <c r="B700" s="55" t="s">
        <v>214</v>
      </c>
      <c r="C700" s="64">
        <v>0.23584905660377359</v>
      </c>
    </row>
    <row r="701" spans="1:3">
      <c r="A701" s="126"/>
      <c r="B701" s="9" t="s">
        <v>215</v>
      </c>
      <c r="C701" s="65">
        <v>0.17924528301886791</v>
      </c>
    </row>
    <row r="702" spans="1:3">
      <c r="A702" s="126"/>
      <c r="B702" s="9" t="s">
        <v>216</v>
      </c>
      <c r="C702" s="65">
        <v>8.4905660377358499E-2</v>
      </c>
    </row>
    <row r="703" spans="1:3">
      <c r="A703" s="126"/>
      <c r="B703" s="9" t="s">
        <v>217</v>
      </c>
      <c r="C703" s="65">
        <v>0.1981132075471698</v>
      </c>
    </row>
    <row r="704" spans="1:3">
      <c r="A704" s="126"/>
      <c r="B704" s="9" t="s">
        <v>218</v>
      </c>
      <c r="C704" s="65">
        <v>0.30188679245283018</v>
      </c>
    </row>
    <row r="705" spans="1:3">
      <c r="A705" s="126" t="s">
        <v>8</v>
      </c>
      <c r="B705" s="9" t="s">
        <v>9</v>
      </c>
      <c r="C705" s="6">
        <v>106</v>
      </c>
    </row>
    <row r="706" spans="1:3" ht="13.5" thickBot="1">
      <c r="A706" s="127"/>
      <c r="B706" s="10" t="s">
        <v>10</v>
      </c>
      <c r="C706" s="13">
        <v>106</v>
      </c>
    </row>
    <row r="707" spans="1:3" ht="13.5" thickTop="1">
      <c r="A707" s="134" t="s">
        <v>11</v>
      </c>
      <c r="B707" s="134"/>
      <c r="C707" s="134"/>
    </row>
    <row r="710" spans="1:3" ht="13.5" thickBot="1">
      <c r="A710" s="53" t="s">
        <v>223</v>
      </c>
    </row>
    <row r="711" spans="1:3" ht="13.5" thickTop="1">
      <c r="A711" s="119"/>
      <c r="B711" s="120"/>
      <c r="C711" s="7" t="s">
        <v>3</v>
      </c>
    </row>
    <row r="712" spans="1:3">
      <c r="A712" s="121"/>
      <c r="B712" s="122"/>
      <c r="C712" s="14" t="s">
        <v>4</v>
      </c>
    </row>
    <row r="713" spans="1:3" ht="13.5" thickBot="1">
      <c r="A713" s="123"/>
      <c r="B713" s="124"/>
      <c r="C713" s="8" t="s">
        <v>12</v>
      </c>
    </row>
    <row r="714" spans="1:3" ht="13.5" thickTop="1">
      <c r="A714" s="125" t="s">
        <v>223</v>
      </c>
      <c r="B714" s="55" t="s">
        <v>214</v>
      </c>
      <c r="C714" s="64">
        <v>0.26956521739130435</v>
      </c>
    </row>
    <row r="715" spans="1:3">
      <c r="A715" s="126"/>
      <c r="B715" s="9" t="s">
        <v>215</v>
      </c>
      <c r="C715" s="65">
        <v>0.25217391304347825</v>
      </c>
    </row>
    <row r="716" spans="1:3">
      <c r="A716" s="126"/>
      <c r="B716" s="9" t="s">
        <v>216</v>
      </c>
      <c r="C716" s="65">
        <v>4.3478260869565216E-2</v>
      </c>
    </row>
    <row r="717" spans="1:3">
      <c r="A717" s="126"/>
      <c r="B717" s="9" t="s">
        <v>217</v>
      </c>
      <c r="C717" s="65">
        <v>0.16521739130434782</v>
      </c>
    </row>
    <row r="718" spans="1:3">
      <c r="A718" s="126"/>
      <c r="B718" s="9" t="s">
        <v>218</v>
      </c>
      <c r="C718" s="65">
        <v>0.26956521739130435</v>
      </c>
    </row>
    <row r="719" spans="1:3">
      <c r="A719" s="126" t="s">
        <v>8</v>
      </c>
      <c r="B719" s="9" t="s">
        <v>9</v>
      </c>
      <c r="C719" s="6">
        <v>115</v>
      </c>
    </row>
    <row r="720" spans="1:3" ht="13.5" thickBot="1">
      <c r="A720" s="127"/>
      <c r="B720" s="10" t="s">
        <v>10</v>
      </c>
      <c r="C720" s="13">
        <v>115</v>
      </c>
    </row>
    <row r="721" spans="1:3" ht="13.5" thickTop="1">
      <c r="A721" s="134" t="s">
        <v>11</v>
      </c>
      <c r="B721" s="134"/>
      <c r="C721" s="134"/>
    </row>
    <row r="724" spans="1:3" ht="13.5" thickBot="1">
      <c r="A724" s="53" t="s">
        <v>224</v>
      </c>
    </row>
    <row r="725" spans="1:3" ht="13.5" thickTop="1">
      <c r="A725" s="119"/>
      <c r="B725" s="120"/>
      <c r="C725" s="7" t="s">
        <v>3</v>
      </c>
    </row>
    <row r="726" spans="1:3">
      <c r="A726" s="121"/>
      <c r="B726" s="122"/>
      <c r="C726" s="14" t="s">
        <v>4</v>
      </c>
    </row>
    <row r="727" spans="1:3" ht="13.5" thickBot="1">
      <c r="A727" s="123"/>
      <c r="B727" s="124"/>
      <c r="C727" s="8" t="s">
        <v>12</v>
      </c>
    </row>
    <row r="728" spans="1:3" ht="13.5" thickTop="1">
      <c r="A728" s="125" t="s">
        <v>224</v>
      </c>
      <c r="B728" s="56" t="s">
        <v>210</v>
      </c>
      <c r="C728" s="64">
        <v>0.24285714285714285</v>
      </c>
    </row>
    <row r="729" spans="1:3">
      <c r="A729" s="126"/>
      <c r="B729" s="17" t="s">
        <v>225</v>
      </c>
      <c r="C729" s="65">
        <v>5.7142857142857141E-2</v>
      </c>
    </row>
    <row r="730" spans="1:3">
      <c r="A730" s="126"/>
      <c r="B730" s="17" t="s">
        <v>226</v>
      </c>
      <c r="C730" s="65">
        <v>5.7142857142857141E-2</v>
      </c>
    </row>
    <row r="731" spans="1:3">
      <c r="A731" s="126"/>
      <c r="B731" s="17" t="s">
        <v>227</v>
      </c>
      <c r="C731" s="65">
        <v>0.4</v>
      </c>
    </row>
    <row r="732" spans="1:3">
      <c r="A732" s="126"/>
      <c r="B732" s="17" t="s">
        <v>228</v>
      </c>
      <c r="C732" s="65">
        <v>0.24285714285714285</v>
      </c>
    </row>
    <row r="733" spans="1:3">
      <c r="A733" s="126" t="s">
        <v>8</v>
      </c>
      <c r="B733" s="9" t="s">
        <v>9</v>
      </c>
      <c r="C733" s="6">
        <v>70</v>
      </c>
    </row>
    <row r="734" spans="1:3" ht="13.5" thickBot="1">
      <c r="A734" s="127"/>
      <c r="B734" s="10" t="s">
        <v>10</v>
      </c>
      <c r="C734" s="13">
        <v>70</v>
      </c>
    </row>
    <row r="735" spans="1:3" ht="13.5" thickTop="1">
      <c r="A735" s="134" t="s">
        <v>11</v>
      </c>
      <c r="B735" s="134"/>
      <c r="C735" s="134"/>
    </row>
    <row r="738" spans="1:3" ht="13.5" thickBot="1">
      <c r="A738" s="53" t="s">
        <v>229</v>
      </c>
    </row>
    <row r="739" spans="1:3" ht="13.5" thickTop="1">
      <c r="A739" s="119"/>
      <c r="B739" s="120"/>
      <c r="C739" s="7" t="s">
        <v>3</v>
      </c>
    </row>
    <row r="740" spans="1:3">
      <c r="A740" s="121"/>
      <c r="B740" s="122"/>
      <c r="C740" s="14" t="s">
        <v>4</v>
      </c>
    </row>
    <row r="741" spans="1:3" ht="13.5" thickBot="1">
      <c r="A741" s="123"/>
      <c r="B741" s="124"/>
      <c r="C741" s="8" t="s">
        <v>12</v>
      </c>
    </row>
    <row r="742" spans="1:3" ht="13.5" thickTop="1">
      <c r="A742" s="125" t="s">
        <v>229</v>
      </c>
      <c r="B742" s="55" t="s">
        <v>214</v>
      </c>
      <c r="C742" s="64">
        <v>0.19767441860465115</v>
      </c>
    </row>
    <row r="743" spans="1:3">
      <c r="A743" s="126"/>
      <c r="B743" s="9" t="s">
        <v>215</v>
      </c>
      <c r="C743" s="65">
        <v>0.12790697674418605</v>
      </c>
    </row>
    <row r="744" spans="1:3">
      <c r="A744" s="126"/>
      <c r="B744" s="9" t="s">
        <v>216</v>
      </c>
      <c r="C744" s="65">
        <v>9.3023255813953487E-2</v>
      </c>
    </row>
    <row r="745" spans="1:3">
      <c r="A745" s="126"/>
      <c r="B745" s="9" t="s">
        <v>217</v>
      </c>
      <c r="C745" s="65">
        <v>0.44186046511627908</v>
      </c>
    </row>
    <row r="746" spans="1:3">
      <c r="A746" s="126"/>
      <c r="B746" s="9" t="s">
        <v>218</v>
      </c>
      <c r="C746" s="65">
        <v>0.13953488372093023</v>
      </c>
    </row>
    <row r="747" spans="1:3">
      <c r="A747" s="126" t="s">
        <v>8</v>
      </c>
      <c r="B747" s="9" t="s">
        <v>9</v>
      </c>
      <c r="C747" s="6">
        <v>86</v>
      </c>
    </row>
    <row r="748" spans="1:3" ht="13.5" thickBot="1">
      <c r="A748" s="127"/>
      <c r="B748" s="10" t="s">
        <v>10</v>
      </c>
      <c r="C748" s="13">
        <v>86</v>
      </c>
    </row>
    <row r="749" spans="1:3" ht="13.5" thickTop="1">
      <c r="A749" s="134" t="s">
        <v>11</v>
      </c>
      <c r="B749" s="134"/>
      <c r="C749" s="134"/>
    </row>
    <row r="752" spans="1:3" ht="13.5" thickBot="1">
      <c r="A752" s="53" t="s">
        <v>586</v>
      </c>
    </row>
    <row r="753" spans="1:3" ht="13.5" thickTop="1">
      <c r="A753" s="119"/>
      <c r="B753" s="120"/>
      <c r="C753" s="7" t="s">
        <v>3</v>
      </c>
    </row>
    <row r="754" spans="1:3">
      <c r="A754" s="121"/>
      <c r="B754" s="122"/>
      <c r="C754" s="14" t="s">
        <v>4</v>
      </c>
    </row>
    <row r="755" spans="1:3" ht="13.5" thickBot="1">
      <c r="A755" s="123"/>
      <c r="B755" s="124"/>
      <c r="C755" s="8" t="s">
        <v>12</v>
      </c>
    </row>
    <row r="756" spans="1:3" ht="13.5" thickTop="1">
      <c r="A756" s="54" t="s">
        <v>584</v>
      </c>
      <c r="B756" s="55"/>
      <c r="C756" s="64">
        <v>0.81829733163913598</v>
      </c>
    </row>
    <row r="757" spans="1:3">
      <c r="A757" s="1" t="s">
        <v>204</v>
      </c>
      <c r="B757" s="9"/>
      <c r="C757" s="65">
        <v>0.36111111111111116</v>
      </c>
    </row>
    <row r="758" spans="1:3">
      <c r="A758" s="1" t="s">
        <v>205</v>
      </c>
      <c r="B758" s="9"/>
      <c r="C758" s="65">
        <v>8.1481481481481488E-2</v>
      </c>
    </row>
    <row r="759" spans="1:3">
      <c r="A759" s="1" t="s">
        <v>206</v>
      </c>
      <c r="B759" s="9"/>
      <c r="C759" s="65">
        <v>1.4814814814814814E-2</v>
      </c>
    </row>
    <row r="760" spans="1:3">
      <c r="A760" s="1" t="s">
        <v>207</v>
      </c>
      <c r="B760" s="9"/>
      <c r="C760" s="66">
        <v>4.9382716049382715E-3</v>
      </c>
    </row>
    <row r="761" spans="1:3">
      <c r="A761" s="1" t="s">
        <v>208</v>
      </c>
      <c r="B761" s="9"/>
      <c r="C761" s="65">
        <v>1.7283950617283949E-2</v>
      </c>
    </row>
    <row r="762" spans="1:3">
      <c r="A762" s="1" t="s">
        <v>230</v>
      </c>
      <c r="B762" s="9"/>
      <c r="C762" s="66">
        <v>7.4074074074074068E-3</v>
      </c>
    </row>
    <row r="763" spans="1:3">
      <c r="A763" s="1" t="s">
        <v>231</v>
      </c>
      <c r="B763" s="9"/>
      <c r="C763" s="65">
        <v>2.5925925925925925E-2</v>
      </c>
    </row>
    <row r="764" spans="1:3">
      <c r="A764" s="126" t="s">
        <v>8</v>
      </c>
      <c r="B764" s="9" t="s">
        <v>9</v>
      </c>
      <c r="C764" s="6">
        <v>787</v>
      </c>
    </row>
    <row r="765" spans="1:3" ht="13.5" thickBot="1">
      <c r="A765" s="127"/>
      <c r="B765" s="10" t="s">
        <v>10</v>
      </c>
      <c r="C765" s="13">
        <v>787</v>
      </c>
    </row>
    <row r="766" spans="1:3" ht="13.5" thickTop="1">
      <c r="A766" s="134" t="s">
        <v>11</v>
      </c>
      <c r="B766" s="134"/>
      <c r="C766" s="134"/>
    </row>
    <row r="769" spans="1:3" ht="13.5" thickBot="1">
      <c r="A769" s="53" t="s">
        <v>587</v>
      </c>
    </row>
    <row r="770" spans="1:3" ht="13.5" thickTop="1">
      <c r="A770" s="119"/>
      <c r="B770" s="120"/>
      <c r="C770" s="7" t="s">
        <v>3</v>
      </c>
    </row>
    <row r="771" spans="1:3">
      <c r="A771" s="121"/>
      <c r="B771" s="122"/>
      <c r="C771" s="14" t="s">
        <v>4</v>
      </c>
    </row>
    <row r="772" spans="1:3" ht="13.5" thickBot="1">
      <c r="A772" s="123"/>
      <c r="B772" s="124"/>
      <c r="C772" s="8" t="s">
        <v>12</v>
      </c>
    </row>
    <row r="773" spans="1:3" ht="13.5" thickTop="1">
      <c r="A773" s="54" t="s">
        <v>584</v>
      </c>
      <c r="B773" s="55"/>
      <c r="C773" s="64">
        <v>0.68641975308641978</v>
      </c>
    </row>
    <row r="774" spans="1:3">
      <c r="A774" s="1" t="s">
        <v>204</v>
      </c>
      <c r="B774" s="9"/>
      <c r="C774" s="65">
        <v>0.17037037037037039</v>
      </c>
    </row>
    <row r="775" spans="1:3">
      <c r="A775" s="1" t="s">
        <v>205</v>
      </c>
      <c r="B775" s="9"/>
      <c r="C775" s="65">
        <v>8.1481481481481488E-2</v>
      </c>
    </row>
    <row r="776" spans="1:3">
      <c r="A776" s="1" t="s">
        <v>206</v>
      </c>
      <c r="B776" s="9"/>
      <c r="C776" s="65">
        <v>0.43827160493827155</v>
      </c>
    </row>
    <row r="777" spans="1:3">
      <c r="A777" s="1" t="s">
        <v>207</v>
      </c>
      <c r="B777" s="9"/>
      <c r="C777" s="65">
        <v>3.9506172839506172E-2</v>
      </c>
    </row>
    <row r="778" spans="1:3">
      <c r="A778" s="1" t="s">
        <v>208</v>
      </c>
      <c r="B778" s="9"/>
      <c r="C778" s="65">
        <v>8.8888888888888892E-2</v>
      </c>
    </row>
    <row r="779" spans="1:3">
      <c r="A779" s="1" t="s">
        <v>209</v>
      </c>
      <c r="B779" s="9"/>
      <c r="C779" s="66">
        <v>8.6419753086419745E-3</v>
      </c>
    </row>
    <row r="780" spans="1:3">
      <c r="A780" s="126" t="s">
        <v>8</v>
      </c>
      <c r="B780" s="9" t="s">
        <v>9</v>
      </c>
      <c r="C780" s="6">
        <v>810</v>
      </c>
    </row>
    <row r="781" spans="1:3" ht="13.5" thickBot="1">
      <c r="A781" s="127"/>
      <c r="B781" s="10" t="s">
        <v>10</v>
      </c>
      <c r="C781" s="13">
        <v>810</v>
      </c>
    </row>
    <row r="782" spans="1:3" ht="13.5" thickTop="1">
      <c r="A782" s="134" t="s">
        <v>11</v>
      </c>
      <c r="B782" s="134"/>
      <c r="C782" s="134"/>
    </row>
    <row r="785" spans="1:3" ht="13.5" thickBot="1">
      <c r="A785" s="53" t="s">
        <v>588</v>
      </c>
    </row>
    <row r="786" spans="1:3" ht="13.5" thickTop="1">
      <c r="A786" s="119"/>
      <c r="B786" s="120"/>
      <c r="C786" s="7" t="s">
        <v>3</v>
      </c>
    </row>
    <row r="787" spans="1:3">
      <c r="A787" s="121"/>
      <c r="B787" s="122"/>
      <c r="C787" s="14" t="s">
        <v>4</v>
      </c>
    </row>
    <row r="788" spans="1:3" ht="13.5" thickBot="1">
      <c r="A788" s="123"/>
      <c r="B788" s="124"/>
      <c r="C788" s="8" t="s">
        <v>12</v>
      </c>
    </row>
    <row r="789" spans="1:3" ht="13.5" thickTop="1">
      <c r="A789" s="54" t="s">
        <v>584</v>
      </c>
      <c r="B789" s="55"/>
      <c r="C789" s="64">
        <v>0.41975308641975312</v>
      </c>
    </row>
    <row r="790" spans="1:3">
      <c r="A790" s="1" t="s">
        <v>204</v>
      </c>
      <c r="B790" s="9"/>
      <c r="C790" s="65">
        <v>9.6296296296296297E-2</v>
      </c>
    </row>
    <row r="791" spans="1:3">
      <c r="A791" s="1" t="s">
        <v>205</v>
      </c>
      <c r="B791" s="9"/>
      <c r="C791" s="65">
        <v>2.7160493827160494E-2</v>
      </c>
    </row>
    <row r="792" spans="1:3">
      <c r="A792" s="1" t="s">
        <v>206</v>
      </c>
      <c r="B792" s="9"/>
      <c r="C792" s="65">
        <v>0.36296296296296299</v>
      </c>
    </row>
    <row r="793" spans="1:3">
      <c r="A793" s="1" t="s">
        <v>207</v>
      </c>
      <c r="B793" s="9"/>
      <c r="C793" s="65">
        <v>1.9753086419753086E-2</v>
      </c>
    </row>
    <row r="794" spans="1:3">
      <c r="A794" s="1" t="s">
        <v>208</v>
      </c>
      <c r="B794" s="9"/>
      <c r="C794" s="65">
        <v>5.0617283950617285E-2</v>
      </c>
    </row>
    <row r="795" spans="1:3">
      <c r="A795" s="1" t="s">
        <v>209</v>
      </c>
      <c r="B795" s="9"/>
      <c r="C795" s="65">
        <v>1.6049382716049384E-2</v>
      </c>
    </row>
    <row r="796" spans="1:3">
      <c r="A796" s="126" t="s">
        <v>8</v>
      </c>
      <c r="B796" s="9" t="s">
        <v>9</v>
      </c>
      <c r="C796" s="6">
        <v>810</v>
      </c>
    </row>
    <row r="797" spans="1:3" ht="13.5" thickBot="1">
      <c r="A797" s="127"/>
      <c r="B797" s="10" t="s">
        <v>10</v>
      </c>
      <c r="C797" s="13">
        <v>810</v>
      </c>
    </row>
    <row r="798" spans="1:3" ht="13.5" thickTop="1">
      <c r="A798" s="134" t="s">
        <v>11</v>
      </c>
      <c r="B798" s="134"/>
      <c r="C798" s="134"/>
    </row>
    <row r="801" spans="1:3" ht="13.5" thickBot="1">
      <c r="A801" s="53" t="s">
        <v>590</v>
      </c>
    </row>
    <row r="802" spans="1:3" ht="13.5" thickTop="1">
      <c r="A802" s="119"/>
      <c r="B802" s="120"/>
      <c r="C802" s="7" t="s">
        <v>3</v>
      </c>
    </row>
    <row r="803" spans="1:3">
      <c r="A803" s="121"/>
      <c r="B803" s="122"/>
      <c r="C803" s="14" t="s">
        <v>4</v>
      </c>
    </row>
    <row r="804" spans="1:3" ht="13.5" thickBot="1">
      <c r="A804" s="123"/>
      <c r="B804" s="124"/>
      <c r="C804" s="8" t="s">
        <v>12</v>
      </c>
    </row>
    <row r="805" spans="1:3" ht="24.75" thickTop="1">
      <c r="A805" s="54" t="s">
        <v>589</v>
      </c>
      <c r="B805" s="55"/>
      <c r="C805" s="64">
        <v>0.53209876543209877</v>
      </c>
    </row>
    <row r="806" spans="1:3" ht="24">
      <c r="A806" s="1" t="s">
        <v>232</v>
      </c>
      <c r="B806" s="9"/>
      <c r="C806" s="65">
        <v>0.42345679012345677</v>
      </c>
    </row>
    <row r="807" spans="1:3" ht="36">
      <c r="A807" s="1" t="s">
        <v>233</v>
      </c>
      <c r="B807" s="9"/>
      <c r="C807" s="65">
        <v>0.43580246913580245</v>
      </c>
    </row>
    <row r="808" spans="1:3" ht="24">
      <c r="A808" s="1" t="s">
        <v>234</v>
      </c>
      <c r="B808" s="9"/>
      <c r="C808" s="65">
        <v>0.25061728395061728</v>
      </c>
    </row>
    <row r="809" spans="1:3">
      <c r="A809" s="1" t="s">
        <v>37</v>
      </c>
      <c r="B809" s="9"/>
      <c r="C809" s="65">
        <v>0.27037037037037037</v>
      </c>
    </row>
    <row r="810" spans="1:3">
      <c r="A810" s="1" t="s">
        <v>218</v>
      </c>
      <c r="B810" s="9"/>
      <c r="C810" s="66">
        <v>1.2345679012345679E-3</v>
      </c>
    </row>
    <row r="811" spans="1:3">
      <c r="A811" s="126" t="s">
        <v>8</v>
      </c>
      <c r="B811" s="9" t="s">
        <v>9</v>
      </c>
      <c r="C811" s="6">
        <v>810</v>
      </c>
    </row>
    <row r="812" spans="1:3" ht="13.5" thickBot="1">
      <c r="A812" s="127"/>
      <c r="B812" s="10" t="s">
        <v>10</v>
      </c>
      <c r="C812" s="13">
        <v>810</v>
      </c>
    </row>
    <row r="813" spans="1:3" ht="13.5" thickTop="1">
      <c r="A813" s="134" t="s">
        <v>11</v>
      </c>
      <c r="B813" s="134"/>
      <c r="C813" s="134"/>
    </row>
    <row r="816" spans="1:3" ht="13.5" thickBot="1">
      <c r="A816" s="53" t="s">
        <v>591</v>
      </c>
    </row>
    <row r="817" spans="1:3" ht="13.5" thickTop="1">
      <c r="A817" s="119"/>
      <c r="B817" s="120"/>
      <c r="C817" s="7" t="s">
        <v>3</v>
      </c>
    </row>
    <row r="818" spans="1:3">
      <c r="A818" s="121"/>
      <c r="B818" s="122"/>
      <c r="C818" s="14" t="s">
        <v>4</v>
      </c>
    </row>
    <row r="819" spans="1:3" ht="13.5" thickBot="1">
      <c r="A819" s="123"/>
      <c r="B819" s="124"/>
      <c r="C819" s="8" t="s">
        <v>12</v>
      </c>
    </row>
    <row r="820" spans="1:3" ht="24.75" thickTop="1">
      <c r="A820" s="54" t="s">
        <v>589</v>
      </c>
      <c r="B820" s="55"/>
      <c r="C820" s="64">
        <v>0.53209876543209877</v>
      </c>
    </row>
    <row r="821" spans="1:3" ht="24">
      <c r="A821" s="1" t="s">
        <v>232</v>
      </c>
      <c r="B821" s="9"/>
      <c r="C821" s="65">
        <v>0.41851851851851857</v>
      </c>
    </row>
    <row r="822" spans="1:3" ht="36">
      <c r="A822" s="1" t="s">
        <v>233</v>
      </c>
      <c r="B822" s="9"/>
      <c r="C822" s="65">
        <v>0.43580246913580245</v>
      </c>
    </row>
    <row r="823" spans="1:3" ht="24">
      <c r="A823" s="1" t="s">
        <v>234</v>
      </c>
      <c r="B823" s="9"/>
      <c r="C823" s="65">
        <v>0.25061728395061728</v>
      </c>
    </row>
    <row r="824" spans="1:3">
      <c r="A824" s="1" t="s">
        <v>235</v>
      </c>
      <c r="B824" s="9"/>
      <c r="C824" s="65">
        <v>0.20493827160493827</v>
      </c>
    </row>
    <row r="825" spans="1:3">
      <c r="A825" s="1" t="s">
        <v>236</v>
      </c>
      <c r="B825" s="9"/>
      <c r="C825" s="65">
        <v>1.8518518518518517E-2</v>
      </c>
    </row>
    <row r="826" spans="1:3">
      <c r="A826" s="1" t="s">
        <v>237</v>
      </c>
      <c r="B826" s="9"/>
      <c r="C826" s="66">
        <v>1.2345679012345679E-3</v>
      </c>
    </row>
    <row r="827" spans="1:3">
      <c r="A827" s="1" t="s">
        <v>238</v>
      </c>
      <c r="B827" s="9"/>
      <c r="C827" s="65">
        <v>1.4814814814814814E-2</v>
      </c>
    </row>
    <row r="828" spans="1:3">
      <c r="A828" s="1" t="s">
        <v>239</v>
      </c>
      <c r="B828" s="9"/>
      <c r="C828" s="65">
        <v>1.4814814814814814E-2</v>
      </c>
    </row>
    <row r="829" spans="1:3">
      <c r="A829" s="1" t="s">
        <v>240</v>
      </c>
      <c r="B829" s="9"/>
      <c r="C829" s="65">
        <v>1.2345679012345678E-2</v>
      </c>
    </row>
    <row r="830" spans="1:3">
      <c r="A830" s="1" t="s">
        <v>241</v>
      </c>
      <c r="B830" s="9"/>
      <c r="C830" s="66">
        <v>1.2345679012345679E-3</v>
      </c>
    </row>
    <row r="831" spans="1:3">
      <c r="A831" s="1" t="s">
        <v>242</v>
      </c>
      <c r="B831" s="9"/>
      <c r="C831" s="66">
        <v>8.6419753086419745E-3</v>
      </c>
    </row>
    <row r="832" spans="1:3" ht="24">
      <c r="A832" s="1" t="s">
        <v>243</v>
      </c>
      <c r="B832" s="9"/>
      <c r="C832" s="65">
        <v>0</v>
      </c>
    </row>
    <row r="833" spans="1:3">
      <c r="A833" s="1" t="s">
        <v>244</v>
      </c>
      <c r="B833" s="9"/>
      <c r="C833" s="66">
        <v>1.2345679012345679E-3</v>
      </c>
    </row>
    <row r="834" spans="1:3">
      <c r="A834" s="1" t="s">
        <v>245</v>
      </c>
      <c r="B834" s="9"/>
      <c r="C834" s="66">
        <v>1.2345679012345679E-3</v>
      </c>
    </row>
    <row r="835" spans="1:3">
      <c r="A835" s="1" t="s">
        <v>246</v>
      </c>
      <c r="B835" s="9"/>
      <c r="C835" s="65">
        <v>2.4691358024691357E-2</v>
      </c>
    </row>
    <row r="836" spans="1:3">
      <c r="A836" s="1" t="s">
        <v>247</v>
      </c>
      <c r="B836" s="9"/>
      <c r="C836" s="66">
        <v>4.9382716049382715E-3</v>
      </c>
    </row>
    <row r="837" spans="1:3">
      <c r="A837" s="1" t="s">
        <v>248</v>
      </c>
      <c r="B837" s="9"/>
      <c r="C837" s="66">
        <v>4.9382716049382715E-3</v>
      </c>
    </row>
    <row r="838" spans="1:3">
      <c r="A838" s="1" t="s">
        <v>249</v>
      </c>
      <c r="B838" s="9"/>
      <c r="C838" s="65">
        <v>3.3333333333333333E-2</v>
      </c>
    </row>
    <row r="839" spans="1:3">
      <c r="A839" s="1" t="s">
        <v>250</v>
      </c>
      <c r="B839" s="9"/>
      <c r="C839" s="66">
        <v>1.2345679012345679E-3</v>
      </c>
    </row>
    <row r="840" spans="1:3">
      <c r="A840" s="126" t="s">
        <v>8</v>
      </c>
      <c r="B840" s="9" t="s">
        <v>9</v>
      </c>
      <c r="C840" s="6">
        <v>810</v>
      </c>
    </row>
    <row r="841" spans="1:3" ht="13.5" thickBot="1">
      <c r="A841" s="127"/>
      <c r="B841" s="10" t="s">
        <v>10</v>
      </c>
      <c r="C841" s="13">
        <v>810</v>
      </c>
    </row>
    <row r="842" spans="1:3" ht="13.5" thickTop="1">
      <c r="A842" s="134" t="s">
        <v>11</v>
      </c>
      <c r="B842" s="134"/>
      <c r="C842" s="134"/>
    </row>
    <row r="845" spans="1:3" ht="13.5" thickBot="1">
      <c r="A845" s="53" t="s">
        <v>592</v>
      </c>
    </row>
    <row r="846" spans="1:3" ht="13.5" thickTop="1">
      <c r="A846" s="119"/>
      <c r="B846" s="120"/>
      <c r="C846" s="7" t="s">
        <v>3</v>
      </c>
    </row>
    <row r="847" spans="1:3">
      <c r="A847" s="121"/>
      <c r="B847" s="122"/>
      <c r="C847" s="14" t="s">
        <v>4</v>
      </c>
    </row>
    <row r="848" spans="1:3" ht="13.5" thickBot="1">
      <c r="A848" s="123"/>
      <c r="B848" s="124"/>
      <c r="C848" s="8" t="s">
        <v>12</v>
      </c>
    </row>
    <row r="849" spans="1:3" ht="24.75" thickTop="1">
      <c r="A849" s="54" t="s">
        <v>589</v>
      </c>
      <c r="B849" s="55"/>
      <c r="C849" s="64">
        <v>0.47901234567901235</v>
      </c>
    </row>
    <row r="850" spans="1:3" ht="24">
      <c r="A850" s="1" t="s">
        <v>232</v>
      </c>
      <c r="B850" s="9"/>
      <c r="C850" s="65">
        <v>0.3925925925925926</v>
      </c>
    </row>
    <row r="851" spans="1:3" ht="36">
      <c r="A851" s="1" t="s">
        <v>233</v>
      </c>
      <c r="B851" s="9"/>
      <c r="C851" s="65">
        <v>0.24567901234567902</v>
      </c>
    </row>
    <row r="852" spans="1:3" ht="24">
      <c r="A852" s="1" t="s">
        <v>234</v>
      </c>
      <c r="B852" s="9"/>
      <c r="C852" s="65">
        <v>9.5061728395061718E-2</v>
      </c>
    </row>
    <row r="853" spans="1:3">
      <c r="A853" s="1" t="s">
        <v>235</v>
      </c>
      <c r="B853" s="9"/>
      <c r="C853" s="65">
        <v>3.0864197530864196E-2</v>
      </c>
    </row>
    <row r="854" spans="1:3">
      <c r="A854" s="1" t="s">
        <v>236</v>
      </c>
      <c r="B854" s="9"/>
      <c r="C854" s="66">
        <v>2.4691358024691358E-3</v>
      </c>
    </row>
    <row r="855" spans="1:3">
      <c r="A855" s="1" t="s">
        <v>237</v>
      </c>
      <c r="B855" s="9"/>
      <c r="C855" s="66">
        <v>1.2345679012345679E-3</v>
      </c>
    </row>
    <row r="856" spans="1:3">
      <c r="A856" s="1" t="s">
        <v>238</v>
      </c>
      <c r="B856" s="9"/>
      <c r="C856" s="65">
        <v>0</v>
      </c>
    </row>
    <row r="857" spans="1:3">
      <c r="A857" s="1" t="s">
        <v>239</v>
      </c>
      <c r="B857" s="9"/>
      <c r="C857" s="66">
        <v>3.7037037037037034E-3</v>
      </c>
    </row>
    <row r="858" spans="1:3">
      <c r="A858" s="1" t="s">
        <v>240</v>
      </c>
      <c r="B858" s="9"/>
      <c r="C858" s="66">
        <v>3.7037037037037034E-3</v>
      </c>
    </row>
    <row r="859" spans="1:3">
      <c r="A859" s="1" t="s">
        <v>241</v>
      </c>
      <c r="B859" s="9"/>
      <c r="C859" s="66">
        <v>1.2345679012345679E-3</v>
      </c>
    </row>
    <row r="860" spans="1:3">
      <c r="A860" s="1" t="s">
        <v>242</v>
      </c>
      <c r="B860" s="9"/>
      <c r="C860" s="66">
        <v>2.4691358024691358E-3</v>
      </c>
    </row>
    <row r="861" spans="1:3" ht="24">
      <c r="A861" s="1" t="s">
        <v>243</v>
      </c>
      <c r="B861" s="9"/>
      <c r="C861" s="65">
        <v>0</v>
      </c>
    </row>
    <row r="862" spans="1:3">
      <c r="A862" s="1" t="s">
        <v>244</v>
      </c>
      <c r="B862" s="9"/>
      <c r="C862" s="65">
        <v>0</v>
      </c>
    </row>
    <row r="863" spans="1:3">
      <c r="A863" s="1" t="s">
        <v>245</v>
      </c>
      <c r="B863" s="9"/>
      <c r="C863" s="65">
        <v>0</v>
      </c>
    </row>
    <row r="864" spans="1:3">
      <c r="A864" s="1" t="s">
        <v>246</v>
      </c>
      <c r="B864" s="9"/>
      <c r="C864" s="66">
        <v>4.9382716049382715E-3</v>
      </c>
    </row>
    <row r="865" spans="1:3">
      <c r="A865" s="1" t="s">
        <v>247</v>
      </c>
      <c r="B865" s="9"/>
      <c r="C865" s="65">
        <v>0</v>
      </c>
    </row>
    <row r="866" spans="1:3">
      <c r="A866" s="1" t="s">
        <v>248</v>
      </c>
      <c r="B866" s="9"/>
      <c r="C866" s="65">
        <v>0</v>
      </c>
    </row>
    <row r="867" spans="1:3">
      <c r="A867" s="1" t="s">
        <v>249</v>
      </c>
      <c r="B867" s="9"/>
      <c r="C867" s="66">
        <v>3.7037037037037034E-3</v>
      </c>
    </row>
    <row r="868" spans="1:3">
      <c r="A868" s="1" t="s">
        <v>250</v>
      </c>
      <c r="B868" s="9"/>
      <c r="C868" s="65">
        <v>0.17901234567901234</v>
      </c>
    </row>
    <row r="869" spans="1:3">
      <c r="A869" s="126" t="s">
        <v>8</v>
      </c>
      <c r="B869" s="9" t="s">
        <v>9</v>
      </c>
      <c r="C869" s="6">
        <v>810</v>
      </c>
    </row>
    <row r="870" spans="1:3" ht="13.5" thickBot="1">
      <c r="A870" s="127"/>
      <c r="B870" s="10" t="s">
        <v>10</v>
      </c>
      <c r="C870" s="13">
        <v>810</v>
      </c>
    </row>
    <row r="871" spans="1:3" ht="13.5" thickTop="1">
      <c r="A871" s="134" t="s">
        <v>11</v>
      </c>
      <c r="B871" s="134"/>
      <c r="C871" s="134"/>
    </row>
    <row r="874" spans="1:3" ht="13.5" thickBot="1">
      <c r="A874" s="53" t="s">
        <v>593</v>
      </c>
    </row>
    <row r="875" spans="1:3" ht="13.5" thickTop="1">
      <c r="A875" s="119"/>
      <c r="B875" s="120"/>
      <c r="C875" s="7" t="s">
        <v>3</v>
      </c>
    </row>
    <row r="876" spans="1:3">
      <c r="A876" s="121"/>
      <c r="B876" s="122"/>
      <c r="C876" s="14" t="s">
        <v>4</v>
      </c>
    </row>
    <row r="877" spans="1:3" ht="13.5" thickBot="1">
      <c r="A877" s="123"/>
      <c r="B877" s="124"/>
      <c r="C877" s="8" t="s">
        <v>12</v>
      </c>
    </row>
    <row r="878" spans="1:3" ht="24.75" thickTop="1">
      <c r="A878" s="54" t="s">
        <v>589</v>
      </c>
      <c r="B878" s="55"/>
      <c r="C878" s="64">
        <v>0.14814814814814814</v>
      </c>
    </row>
    <row r="879" spans="1:3" ht="24">
      <c r="A879" s="1" t="s">
        <v>232</v>
      </c>
      <c r="B879" s="9"/>
      <c r="C879" s="65">
        <v>0.15555555555555556</v>
      </c>
    </row>
    <row r="880" spans="1:3" ht="36">
      <c r="A880" s="1" t="s">
        <v>233</v>
      </c>
      <c r="B880" s="9"/>
      <c r="C880" s="65">
        <v>0.24197530864197531</v>
      </c>
    </row>
    <row r="881" spans="1:3" ht="24">
      <c r="A881" s="1" t="s">
        <v>234</v>
      </c>
      <c r="B881" s="9"/>
      <c r="C881" s="65">
        <v>0.20987654320987656</v>
      </c>
    </row>
    <row r="882" spans="1:3">
      <c r="A882" s="1" t="s">
        <v>235</v>
      </c>
      <c r="B882" s="9"/>
      <c r="C882" s="65">
        <v>3.4567901234567898E-2</v>
      </c>
    </row>
    <row r="883" spans="1:3">
      <c r="A883" s="1" t="s">
        <v>236</v>
      </c>
      <c r="B883" s="9"/>
      <c r="C883" s="66">
        <v>4.9382716049382715E-3</v>
      </c>
    </row>
    <row r="884" spans="1:3">
      <c r="A884" s="1" t="s">
        <v>237</v>
      </c>
      <c r="B884" s="9"/>
      <c r="C884" s="65">
        <v>0</v>
      </c>
    </row>
    <row r="885" spans="1:3">
      <c r="A885" s="1" t="s">
        <v>238</v>
      </c>
      <c r="B885" s="9"/>
      <c r="C885" s="66">
        <v>2.4691358024691358E-3</v>
      </c>
    </row>
    <row r="886" spans="1:3">
      <c r="A886" s="1" t="s">
        <v>239</v>
      </c>
      <c r="B886" s="9"/>
      <c r="C886" s="66">
        <v>3.7037037037037034E-3</v>
      </c>
    </row>
    <row r="887" spans="1:3">
      <c r="A887" s="1" t="s">
        <v>240</v>
      </c>
      <c r="B887" s="9"/>
      <c r="C887" s="66">
        <v>1.2345679012345679E-3</v>
      </c>
    </row>
    <row r="888" spans="1:3">
      <c r="A888" s="1" t="s">
        <v>241</v>
      </c>
      <c r="B888" s="9"/>
      <c r="C888" s="65">
        <v>0</v>
      </c>
    </row>
    <row r="889" spans="1:3">
      <c r="A889" s="1" t="s">
        <v>242</v>
      </c>
      <c r="B889" s="9"/>
      <c r="C889" s="66">
        <v>1.2345679012345679E-3</v>
      </c>
    </row>
    <row r="890" spans="1:3" ht="24">
      <c r="A890" s="1" t="s">
        <v>243</v>
      </c>
      <c r="B890" s="9"/>
      <c r="C890" s="65">
        <v>0</v>
      </c>
    </row>
    <row r="891" spans="1:3">
      <c r="A891" s="1" t="s">
        <v>244</v>
      </c>
      <c r="B891" s="9"/>
      <c r="C891" s="65">
        <v>0</v>
      </c>
    </row>
    <row r="892" spans="1:3">
      <c r="A892" s="1" t="s">
        <v>245</v>
      </c>
      <c r="B892" s="9"/>
      <c r="C892" s="66">
        <v>1.2345679012345679E-3</v>
      </c>
    </row>
    <row r="893" spans="1:3">
      <c r="A893" s="1" t="s">
        <v>246</v>
      </c>
      <c r="B893" s="9"/>
      <c r="C893" s="66">
        <v>3.7037037037037034E-3</v>
      </c>
    </row>
    <row r="894" spans="1:3">
      <c r="A894" s="1" t="s">
        <v>247</v>
      </c>
      <c r="B894" s="9"/>
      <c r="C894" s="65">
        <v>0</v>
      </c>
    </row>
    <row r="895" spans="1:3">
      <c r="A895" s="1" t="s">
        <v>248</v>
      </c>
      <c r="B895" s="9"/>
      <c r="C895" s="65">
        <v>0</v>
      </c>
    </row>
    <row r="896" spans="1:3">
      <c r="A896" s="1" t="s">
        <v>249</v>
      </c>
      <c r="B896" s="9"/>
      <c r="C896" s="66">
        <v>6.1728395061728392E-3</v>
      </c>
    </row>
    <row r="897" spans="1:8">
      <c r="A897" s="1" t="s">
        <v>250</v>
      </c>
      <c r="B897" s="9"/>
      <c r="C897" s="65">
        <v>0.41358024691358025</v>
      </c>
    </row>
    <row r="898" spans="1:8">
      <c r="A898" s="126" t="s">
        <v>8</v>
      </c>
      <c r="B898" s="9" t="s">
        <v>9</v>
      </c>
      <c r="C898" s="6">
        <v>810</v>
      </c>
    </row>
    <row r="899" spans="1:8" ht="13.5" thickBot="1">
      <c r="A899" s="127"/>
      <c r="B899" s="10" t="s">
        <v>10</v>
      </c>
      <c r="C899" s="13">
        <v>810</v>
      </c>
    </row>
    <row r="900" spans="1:8" ht="13.5" thickTop="1">
      <c r="A900" s="134" t="s">
        <v>11</v>
      </c>
      <c r="B900" s="134"/>
      <c r="C900" s="134"/>
    </row>
    <row r="903" spans="1:8" ht="13.5" thickBot="1">
      <c r="A903" s="53" t="s">
        <v>252</v>
      </c>
    </row>
    <row r="904" spans="1:8" ht="13.5" thickTop="1">
      <c r="A904" s="119"/>
      <c r="B904" s="120"/>
      <c r="C904" s="133" t="s">
        <v>264</v>
      </c>
      <c r="D904" s="128"/>
      <c r="E904" s="128"/>
      <c r="F904" s="128"/>
      <c r="G904" s="128"/>
      <c r="H904" s="129"/>
    </row>
    <row r="905" spans="1:8" ht="24">
      <c r="A905" s="121"/>
      <c r="B905" s="122"/>
      <c r="C905" s="37" t="s">
        <v>100</v>
      </c>
      <c r="D905" s="38" t="s">
        <v>101</v>
      </c>
      <c r="E905" s="38" t="s">
        <v>102</v>
      </c>
      <c r="F905" s="38" t="s">
        <v>103</v>
      </c>
      <c r="G905" s="38" t="s">
        <v>104</v>
      </c>
      <c r="H905" s="39" t="s">
        <v>88</v>
      </c>
    </row>
    <row r="906" spans="1:8" ht="13.5" thickBot="1">
      <c r="A906" s="123"/>
      <c r="B906" s="124"/>
      <c r="C906" s="20" t="s">
        <v>12</v>
      </c>
      <c r="D906" s="21" t="s">
        <v>289</v>
      </c>
      <c r="E906" s="21" t="s">
        <v>290</v>
      </c>
      <c r="F906" s="21" t="s">
        <v>291</v>
      </c>
      <c r="G906" s="21" t="s">
        <v>292</v>
      </c>
      <c r="H906" s="22" t="s">
        <v>293</v>
      </c>
    </row>
    <row r="907" spans="1:8" ht="13.5" thickTop="1">
      <c r="A907" s="125" t="s">
        <v>252</v>
      </c>
      <c r="B907" s="56" t="s">
        <v>197</v>
      </c>
      <c r="C907" s="68" t="s">
        <v>607</v>
      </c>
      <c r="D907" s="72">
        <v>5.1724137931034482E-2</v>
      </c>
      <c r="E907" s="72">
        <v>3.2786885245901641E-2</v>
      </c>
      <c r="F907" s="72">
        <v>0.16666666666666669</v>
      </c>
      <c r="G907" s="72">
        <v>0.2</v>
      </c>
      <c r="H907" s="76">
        <v>4.7619047619047616E-2</v>
      </c>
    </row>
    <row r="908" spans="1:8">
      <c r="A908" s="126"/>
      <c r="B908" s="17" t="s">
        <v>265</v>
      </c>
      <c r="C908" s="69">
        <v>6.8846815834767636E-3</v>
      </c>
      <c r="D908" s="73">
        <v>8.6206896551724137E-3</v>
      </c>
      <c r="E908" s="74">
        <v>0</v>
      </c>
      <c r="F908" s="74">
        <v>0</v>
      </c>
      <c r="G908" s="74">
        <v>0</v>
      </c>
      <c r="H908" s="77">
        <v>0</v>
      </c>
    </row>
    <row r="909" spans="1:8">
      <c r="A909" s="126"/>
      <c r="B909" s="17" t="s">
        <v>266</v>
      </c>
      <c r="C909" s="69">
        <v>3.4423407917383818E-3</v>
      </c>
      <c r="D909" s="74">
        <v>0</v>
      </c>
      <c r="E909" s="74">
        <v>0</v>
      </c>
      <c r="F909" s="74">
        <v>0</v>
      </c>
      <c r="G909" s="74">
        <v>0</v>
      </c>
      <c r="H909" s="77">
        <v>0</v>
      </c>
    </row>
    <row r="910" spans="1:8">
      <c r="A910" s="126"/>
      <c r="B910" s="17" t="s">
        <v>267</v>
      </c>
      <c r="C910" s="69">
        <v>1.7211703958691909E-3</v>
      </c>
      <c r="D910" s="74">
        <v>0</v>
      </c>
      <c r="E910" s="74">
        <v>0</v>
      </c>
      <c r="F910" s="74">
        <v>0</v>
      </c>
      <c r="G910" s="74">
        <v>0</v>
      </c>
      <c r="H910" s="77">
        <v>0</v>
      </c>
    </row>
    <row r="911" spans="1:8">
      <c r="A911" s="126"/>
      <c r="B911" s="17" t="s">
        <v>268</v>
      </c>
      <c r="C911" s="69">
        <v>3.4423407917383818E-3</v>
      </c>
      <c r="D911" s="74">
        <v>1.7241379310344827E-2</v>
      </c>
      <c r="E911" s="74">
        <v>0</v>
      </c>
      <c r="F911" s="74">
        <v>0</v>
      </c>
      <c r="G911" s="74">
        <v>0</v>
      </c>
      <c r="H911" s="77">
        <v>0</v>
      </c>
    </row>
    <row r="912" spans="1:8">
      <c r="A912" s="126"/>
      <c r="B912" s="17" t="s">
        <v>269</v>
      </c>
      <c r="C912" s="70">
        <v>0</v>
      </c>
      <c r="D912" s="73">
        <v>8.6206896551724137E-3</v>
      </c>
      <c r="E912" s="73">
        <v>8.1967213114754103E-3</v>
      </c>
      <c r="F912" s="74">
        <v>0</v>
      </c>
      <c r="G912" s="74">
        <v>0</v>
      </c>
      <c r="H912" s="77">
        <v>0</v>
      </c>
    </row>
    <row r="913" spans="1:8">
      <c r="A913" s="126"/>
      <c r="B913" s="17" t="s">
        <v>270</v>
      </c>
      <c r="C913" s="69">
        <v>1.7211703958691909E-3</v>
      </c>
      <c r="D913" s="74">
        <v>0</v>
      </c>
      <c r="E913" s="74">
        <v>0</v>
      </c>
      <c r="F913" s="74">
        <v>0</v>
      </c>
      <c r="G913" s="74">
        <v>0</v>
      </c>
      <c r="H913" s="78" t="s">
        <v>617</v>
      </c>
    </row>
    <row r="914" spans="1:8">
      <c r="A914" s="126"/>
      <c r="B914" s="17" t="s">
        <v>271</v>
      </c>
      <c r="C914" s="70">
        <v>0</v>
      </c>
      <c r="D914" s="74">
        <v>0</v>
      </c>
      <c r="E914" s="73">
        <v>8.1967213114754103E-3</v>
      </c>
      <c r="F914" s="74">
        <v>0</v>
      </c>
      <c r="G914" s="74">
        <v>0</v>
      </c>
      <c r="H914" s="77">
        <v>0</v>
      </c>
    </row>
    <row r="915" spans="1:8">
      <c r="A915" s="126"/>
      <c r="B915" s="17" t="s">
        <v>272</v>
      </c>
      <c r="C915" s="69">
        <v>6.8846815834767636E-3</v>
      </c>
      <c r="D915" s="73">
        <v>8.6206896551724137E-3</v>
      </c>
      <c r="E915" s="74">
        <v>0</v>
      </c>
      <c r="F915" s="74">
        <v>0</v>
      </c>
      <c r="G915" s="74">
        <v>0</v>
      </c>
      <c r="H915" s="77">
        <v>0</v>
      </c>
    </row>
    <row r="916" spans="1:8">
      <c r="A916" s="126"/>
      <c r="B916" s="17" t="s">
        <v>273</v>
      </c>
      <c r="C916" s="70">
        <v>1.3769363166953527E-2</v>
      </c>
      <c r="D916" s="73">
        <v>8.6206896551724137E-3</v>
      </c>
      <c r="E916" s="74">
        <v>0</v>
      </c>
      <c r="F916" s="74">
        <v>0</v>
      </c>
      <c r="G916" s="74">
        <v>0</v>
      </c>
      <c r="H916" s="77">
        <v>0</v>
      </c>
    </row>
    <row r="917" spans="1:8">
      <c r="A917" s="126"/>
      <c r="B917" s="17" t="s">
        <v>274</v>
      </c>
      <c r="C917" s="70">
        <v>3.4423407917383825E-2</v>
      </c>
      <c r="D917" s="74">
        <v>2.5862068965517241E-2</v>
      </c>
      <c r="E917" s="73">
        <v>8.1967213114754103E-3</v>
      </c>
      <c r="F917" s="74">
        <v>0</v>
      </c>
      <c r="G917" s="74">
        <v>0</v>
      </c>
      <c r="H917" s="77">
        <v>0</v>
      </c>
    </row>
    <row r="918" spans="1:8">
      <c r="A918" s="126"/>
      <c r="B918" s="17" t="s">
        <v>275</v>
      </c>
      <c r="C918" s="70">
        <v>1.3769363166953527E-2</v>
      </c>
      <c r="D918" s="74">
        <v>0</v>
      </c>
      <c r="E918" s="74">
        <v>0</v>
      </c>
      <c r="F918" s="74">
        <v>0</v>
      </c>
      <c r="G918" s="74">
        <v>0</v>
      </c>
      <c r="H918" s="77">
        <v>0</v>
      </c>
    </row>
    <row r="919" spans="1:8">
      <c r="A919" s="126"/>
      <c r="B919" s="17" t="s">
        <v>276</v>
      </c>
      <c r="C919" s="69">
        <v>8.6058519793459562E-3</v>
      </c>
      <c r="D919" s="73">
        <v>8.6206896551724137E-3</v>
      </c>
      <c r="E919" s="73">
        <v>8.1967213114754103E-3</v>
      </c>
      <c r="F919" s="74">
        <v>0</v>
      </c>
      <c r="G919" s="74">
        <v>0</v>
      </c>
      <c r="H919" s="77">
        <v>0</v>
      </c>
    </row>
    <row r="920" spans="1:8">
      <c r="A920" s="126"/>
      <c r="B920" s="17" t="s">
        <v>277</v>
      </c>
      <c r="C920" s="70">
        <v>1.3769363166953527E-2</v>
      </c>
      <c r="D920" s="74">
        <v>1.7241379310344827E-2</v>
      </c>
      <c r="E920" s="74">
        <v>1.6393442622950821E-2</v>
      </c>
      <c r="F920" s="74">
        <v>0</v>
      </c>
      <c r="G920" s="74">
        <v>0</v>
      </c>
      <c r="H920" s="77">
        <v>0</v>
      </c>
    </row>
    <row r="921" spans="1:8">
      <c r="A921" s="126"/>
      <c r="B921" s="17" t="s">
        <v>278</v>
      </c>
      <c r="C921" s="71" t="s">
        <v>608</v>
      </c>
      <c r="D921" s="75" t="s">
        <v>609</v>
      </c>
      <c r="E921" s="73">
        <v>8.1967213114754103E-3</v>
      </c>
      <c r="F921" s="74">
        <v>0</v>
      </c>
      <c r="G921" s="74">
        <v>0</v>
      </c>
      <c r="H921" s="77">
        <v>4.7619047619047616E-2</v>
      </c>
    </row>
    <row r="922" spans="1:8">
      <c r="A922" s="126"/>
      <c r="B922" s="17" t="s">
        <v>279</v>
      </c>
      <c r="C922" s="70">
        <v>3.4423407917383825E-2</v>
      </c>
      <c r="D922" s="74">
        <v>4.3103448275862072E-2</v>
      </c>
      <c r="E922" s="74">
        <v>2.4590163934426229E-2</v>
      </c>
      <c r="F922" s="74">
        <v>0</v>
      </c>
      <c r="G922" s="74">
        <v>0</v>
      </c>
      <c r="H922" s="77">
        <v>0</v>
      </c>
    </row>
    <row r="923" spans="1:8">
      <c r="A923" s="126"/>
      <c r="B923" s="17" t="s">
        <v>280</v>
      </c>
      <c r="C923" s="70">
        <v>3.7865748709122203E-2</v>
      </c>
      <c r="D923" s="74">
        <v>3.4482758620689655E-2</v>
      </c>
      <c r="E923" s="74">
        <v>1.6393442622950821E-2</v>
      </c>
      <c r="F923" s="75" t="s">
        <v>614</v>
      </c>
      <c r="G923" s="74">
        <v>0</v>
      </c>
      <c r="H923" s="77">
        <v>0</v>
      </c>
    </row>
    <row r="924" spans="1:8">
      <c r="A924" s="126"/>
      <c r="B924" s="17" t="s">
        <v>281</v>
      </c>
      <c r="C924" s="70">
        <v>3.2702237521514632E-2</v>
      </c>
      <c r="D924" s="74">
        <v>4.3103448275862072E-2</v>
      </c>
      <c r="E924" s="73">
        <v>8.1967213114754103E-3</v>
      </c>
      <c r="F924" s="74">
        <v>0</v>
      </c>
      <c r="G924" s="74">
        <v>0</v>
      </c>
      <c r="H924" s="77">
        <v>0</v>
      </c>
    </row>
    <row r="925" spans="1:8">
      <c r="A925" s="126"/>
      <c r="B925" s="17" t="s">
        <v>282</v>
      </c>
      <c r="C925" s="70">
        <v>4.1308089500860588E-2</v>
      </c>
      <c r="D925" s="74">
        <v>2.5862068965517241E-2</v>
      </c>
      <c r="E925" s="74">
        <v>2.4590163934426229E-2</v>
      </c>
      <c r="F925" s="74">
        <v>0.16666666666666669</v>
      </c>
      <c r="G925" s="74">
        <v>0</v>
      </c>
      <c r="H925" s="77">
        <v>9.5238095238095233E-2</v>
      </c>
    </row>
    <row r="926" spans="1:8">
      <c r="A926" s="126"/>
      <c r="B926" s="17" t="s">
        <v>283</v>
      </c>
      <c r="C926" s="70">
        <v>6.884681583476765E-2</v>
      </c>
      <c r="D926" s="74">
        <v>6.0344827586206892E-2</v>
      </c>
      <c r="E926" s="74">
        <v>2.4590163934426229E-2</v>
      </c>
      <c r="F926" s="74">
        <v>0</v>
      </c>
      <c r="G926" s="74">
        <v>0</v>
      </c>
      <c r="H926" s="77">
        <v>0</v>
      </c>
    </row>
    <row r="927" spans="1:8">
      <c r="A927" s="126"/>
      <c r="B927" s="17" t="s">
        <v>284</v>
      </c>
      <c r="C927" s="70">
        <v>0.26161790017211706</v>
      </c>
      <c r="D927" s="74">
        <v>0.27586206896551724</v>
      </c>
      <c r="E927" s="74">
        <v>0.18852459016393441</v>
      </c>
      <c r="F927" s="74">
        <v>0</v>
      </c>
      <c r="G927" s="74">
        <v>0</v>
      </c>
      <c r="H927" s="77">
        <v>0.28571428571428575</v>
      </c>
    </row>
    <row r="928" spans="1:8">
      <c r="A928" s="126"/>
      <c r="B928" s="17" t="s">
        <v>285</v>
      </c>
      <c r="C928" s="70">
        <v>0.10499139414802067</v>
      </c>
      <c r="D928" s="74">
        <v>8.6206896551724144E-2</v>
      </c>
      <c r="E928" s="74">
        <v>0.13934426229508198</v>
      </c>
      <c r="F928" s="74">
        <v>0</v>
      </c>
      <c r="G928" s="75" t="s">
        <v>616</v>
      </c>
      <c r="H928" s="77">
        <v>4.7619047619047616E-2</v>
      </c>
    </row>
    <row r="929" spans="1:8">
      <c r="A929" s="126"/>
      <c r="B929" s="17" t="s">
        <v>286</v>
      </c>
      <c r="C929" s="70">
        <v>6.7125645438898443E-2</v>
      </c>
      <c r="D929" s="74">
        <v>0.11206896551724138</v>
      </c>
      <c r="E929" s="75" t="s">
        <v>611</v>
      </c>
      <c r="F929" s="75" t="s">
        <v>615</v>
      </c>
      <c r="G929" s="74">
        <v>0.2</v>
      </c>
      <c r="H929" s="77">
        <v>4.7619047619047616E-2</v>
      </c>
    </row>
    <row r="930" spans="1:8">
      <c r="A930" s="126"/>
      <c r="B930" s="17" t="s">
        <v>287</v>
      </c>
      <c r="C930" s="70">
        <v>3.2702237521514632E-2</v>
      </c>
      <c r="D930" s="74">
        <v>2.5862068965517241E-2</v>
      </c>
      <c r="E930" s="75" t="s">
        <v>612</v>
      </c>
      <c r="F930" s="74">
        <v>0.16666666666666669</v>
      </c>
      <c r="G930" s="75" t="s">
        <v>612</v>
      </c>
      <c r="H930" s="78" t="s">
        <v>618</v>
      </c>
    </row>
    <row r="931" spans="1:8">
      <c r="A931" s="126"/>
      <c r="B931" s="17" t="s">
        <v>288</v>
      </c>
      <c r="C931" s="70">
        <v>2.4096385542168676E-2</v>
      </c>
      <c r="D931" s="75" t="s">
        <v>610</v>
      </c>
      <c r="E931" s="75" t="s">
        <v>613</v>
      </c>
      <c r="F931" s="74">
        <v>0</v>
      </c>
      <c r="G931" s="74">
        <v>0</v>
      </c>
      <c r="H931" s="78" t="s">
        <v>619</v>
      </c>
    </row>
    <row r="932" spans="1:8">
      <c r="A932" s="126" t="s">
        <v>8</v>
      </c>
      <c r="B932" s="9" t="s">
        <v>9</v>
      </c>
      <c r="C932" s="31">
        <v>581</v>
      </c>
      <c r="D932" s="32">
        <v>116</v>
      </c>
      <c r="E932" s="32">
        <v>122</v>
      </c>
      <c r="F932" s="32">
        <v>6</v>
      </c>
      <c r="G932" s="32">
        <v>5</v>
      </c>
      <c r="H932" s="33">
        <v>21</v>
      </c>
    </row>
    <row r="933" spans="1:8" ht="13.5" thickBot="1">
      <c r="A933" s="127"/>
      <c r="B933" s="10" t="s">
        <v>10</v>
      </c>
      <c r="C933" s="34">
        <v>581</v>
      </c>
      <c r="D933" s="35">
        <v>116</v>
      </c>
      <c r="E933" s="35">
        <v>122</v>
      </c>
      <c r="F933" s="35">
        <v>6</v>
      </c>
      <c r="G933" s="35">
        <v>5</v>
      </c>
      <c r="H933" s="36">
        <v>21</v>
      </c>
    </row>
    <row r="934" spans="1:8" ht="13.5" thickTop="1">
      <c r="A934" s="134" t="s">
        <v>11</v>
      </c>
      <c r="B934" s="134"/>
      <c r="C934" s="134"/>
      <c r="D934" s="134"/>
      <c r="E934" s="134"/>
      <c r="F934" s="134"/>
      <c r="G934" s="134"/>
      <c r="H934" s="134"/>
    </row>
    <row r="937" spans="1:8" ht="13.5" thickBot="1">
      <c r="A937" s="53" t="s">
        <v>253</v>
      </c>
    </row>
    <row r="938" spans="1:8" ht="13.5" thickTop="1">
      <c r="A938" s="119"/>
      <c r="B938" s="120"/>
      <c r="C938" s="133" t="s">
        <v>264</v>
      </c>
      <c r="D938" s="128"/>
      <c r="E938" s="128"/>
      <c r="F938" s="128"/>
      <c r="G938" s="128"/>
      <c r="H938" s="129"/>
    </row>
    <row r="939" spans="1:8" ht="24">
      <c r="A939" s="121"/>
      <c r="B939" s="122"/>
      <c r="C939" s="37" t="s">
        <v>100</v>
      </c>
      <c r="D939" s="38" t="s">
        <v>101</v>
      </c>
      <c r="E939" s="38" t="s">
        <v>102</v>
      </c>
      <c r="F939" s="38" t="s">
        <v>103</v>
      </c>
      <c r="G939" s="38" t="s">
        <v>104</v>
      </c>
      <c r="H939" s="39" t="s">
        <v>88</v>
      </c>
    </row>
    <row r="940" spans="1:8" ht="13.5" thickBot="1">
      <c r="A940" s="123"/>
      <c r="B940" s="124"/>
      <c r="C940" s="20" t="s">
        <v>12</v>
      </c>
      <c r="D940" s="21" t="s">
        <v>289</v>
      </c>
      <c r="E940" s="21" t="s">
        <v>290</v>
      </c>
      <c r="F940" s="21" t="s">
        <v>291</v>
      </c>
      <c r="G940" s="21" t="s">
        <v>292</v>
      </c>
      <c r="H940" s="22" t="s">
        <v>293</v>
      </c>
    </row>
    <row r="941" spans="1:8" ht="13.5" thickTop="1">
      <c r="A941" s="125" t="s">
        <v>253</v>
      </c>
      <c r="B941" s="55" t="s">
        <v>294</v>
      </c>
      <c r="C941" s="79">
        <v>2.5931928687196112E-2</v>
      </c>
      <c r="D941" s="80" t="s">
        <v>622</v>
      </c>
      <c r="E941" s="80" t="s">
        <v>613</v>
      </c>
      <c r="F941" s="72">
        <v>0</v>
      </c>
      <c r="G941" s="72">
        <v>0</v>
      </c>
      <c r="H941" s="81" t="s">
        <v>627</v>
      </c>
    </row>
    <row r="942" spans="1:8">
      <c r="A942" s="126"/>
      <c r="B942" s="9" t="s">
        <v>295</v>
      </c>
      <c r="C942" s="70">
        <v>3.7277147487844407E-2</v>
      </c>
      <c r="D942" s="74">
        <v>3.0769230769230771E-2</v>
      </c>
      <c r="E942" s="75" t="s">
        <v>612</v>
      </c>
      <c r="F942" s="74">
        <v>0.16666666666666669</v>
      </c>
      <c r="G942" s="74">
        <v>0.16666666666666669</v>
      </c>
      <c r="H942" s="78" t="s">
        <v>628</v>
      </c>
    </row>
    <row r="943" spans="1:8">
      <c r="A943" s="126"/>
      <c r="B943" s="9" t="s">
        <v>296</v>
      </c>
      <c r="C943" s="70">
        <v>5.9967585089141011E-2</v>
      </c>
      <c r="D943" s="75" t="s">
        <v>623</v>
      </c>
      <c r="E943" s="75" t="s">
        <v>611</v>
      </c>
      <c r="F943" s="75" t="s">
        <v>615</v>
      </c>
      <c r="G943" s="75" t="s">
        <v>615</v>
      </c>
      <c r="H943" s="77">
        <v>4.1666666666666671E-2</v>
      </c>
    </row>
    <row r="944" spans="1:8">
      <c r="A944" s="126"/>
      <c r="B944" s="9" t="s">
        <v>297</v>
      </c>
      <c r="C944" s="70">
        <v>9.2382495948136148E-2</v>
      </c>
      <c r="D944" s="74">
        <v>8.461538461538462E-2</v>
      </c>
      <c r="E944" s="74">
        <v>0.13432835820895522</v>
      </c>
      <c r="F944" s="74">
        <v>0</v>
      </c>
      <c r="G944" s="75" t="s">
        <v>626</v>
      </c>
      <c r="H944" s="77">
        <v>4.1666666666666671E-2</v>
      </c>
    </row>
    <row r="945" spans="1:8">
      <c r="A945" s="126"/>
      <c r="B945" s="9" t="s">
        <v>298</v>
      </c>
      <c r="C945" s="71" t="s">
        <v>620</v>
      </c>
      <c r="D945" s="75" t="s">
        <v>624</v>
      </c>
      <c r="E945" s="74">
        <v>0.37313432835820898</v>
      </c>
      <c r="F945" s="74">
        <v>0.5</v>
      </c>
      <c r="G945" s="74">
        <v>0</v>
      </c>
      <c r="H945" s="77">
        <v>0.5</v>
      </c>
    </row>
    <row r="946" spans="1:8">
      <c r="A946" s="126"/>
      <c r="B946" s="9" t="s">
        <v>218</v>
      </c>
      <c r="C946" s="71" t="s">
        <v>621</v>
      </c>
      <c r="D946" s="75" t="s">
        <v>625</v>
      </c>
      <c r="E946" s="74">
        <v>1.492537313432836E-2</v>
      </c>
      <c r="F946" s="74">
        <v>0</v>
      </c>
      <c r="G946" s="75" t="s">
        <v>614</v>
      </c>
      <c r="H946" s="77">
        <v>4.1666666666666671E-2</v>
      </c>
    </row>
    <row r="947" spans="1:8">
      <c r="A947" s="126" t="s">
        <v>8</v>
      </c>
      <c r="B947" s="9" t="s">
        <v>9</v>
      </c>
      <c r="C947" s="31">
        <v>617</v>
      </c>
      <c r="D947" s="32">
        <v>130</v>
      </c>
      <c r="E947" s="32">
        <v>134</v>
      </c>
      <c r="F947" s="32">
        <v>6</v>
      </c>
      <c r="G947" s="32">
        <v>6</v>
      </c>
      <c r="H947" s="33">
        <v>24</v>
      </c>
    </row>
    <row r="948" spans="1:8" ht="13.5" thickBot="1">
      <c r="A948" s="127"/>
      <c r="B948" s="10" t="s">
        <v>10</v>
      </c>
      <c r="C948" s="34">
        <v>617</v>
      </c>
      <c r="D948" s="35">
        <v>130</v>
      </c>
      <c r="E948" s="35">
        <v>134</v>
      </c>
      <c r="F948" s="35">
        <v>6</v>
      </c>
      <c r="G948" s="35">
        <v>6</v>
      </c>
      <c r="H948" s="36">
        <v>24</v>
      </c>
    </row>
    <row r="949" spans="1:8" ht="13.5" thickTop="1">
      <c r="A949" s="134" t="s">
        <v>11</v>
      </c>
      <c r="B949" s="134"/>
      <c r="C949" s="134"/>
      <c r="D949" s="134"/>
      <c r="E949" s="134"/>
      <c r="F949" s="134"/>
      <c r="G949" s="134"/>
      <c r="H949" s="134"/>
    </row>
    <row r="952" spans="1:8" ht="13.5" thickBot="1">
      <c r="A952" s="53" t="s">
        <v>254</v>
      </c>
    </row>
    <row r="953" spans="1:8" ht="13.5" thickTop="1">
      <c r="A953" s="119"/>
      <c r="B953" s="120"/>
      <c r="C953" s="133" t="s">
        <v>264</v>
      </c>
      <c r="D953" s="128"/>
      <c r="E953" s="128"/>
      <c r="F953" s="128"/>
      <c r="G953" s="128"/>
      <c r="H953" s="129"/>
    </row>
    <row r="954" spans="1:8" ht="24">
      <c r="A954" s="121"/>
      <c r="B954" s="122"/>
      <c r="C954" s="37" t="s">
        <v>100</v>
      </c>
      <c r="D954" s="38" t="s">
        <v>101</v>
      </c>
      <c r="E954" s="38" t="s">
        <v>102</v>
      </c>
      <c r="F954" s="38" t="s">
        <v>103</v>
      </c>
      <c r="G954" s="38" t="s">
        <v>104</v>
      </c>
      <c r="H954" s="39" t="s">
        <v>88</v>
      </c>
    </row>
    <row r="955" spans="1:8" ht="13.5" thickBot="1">
      <c r="A955" s="123"/>
      <c r="B955" s="124"/>
      <c r="C955" s="20" t="s">
        <v>12</v>
      </c>
      <c r="D955" s="21" t="s">
        <v>289</v>
      </c>
      <c r="E955" s="21" t="s">
        <v>290</v>
      </c>
      <c r="F955" s="21" t="s">
        <v>291</v>
      </c>
      <c r="G955" s="21" t="s">
        <v>292</v>
      </c>
      <c r="H955" s="22" t="s">
        <v>293</v>
      </c>
    </row>
    <row r="956" spans="1:8" ht="24.75" thickTop="1">
      <c r="A956" s="125" t="s">
        <v>254</v>
      </c>
      <c r="B956" s="55" t="s">
        <v>299</v>
      </c>
      <c r="C956" s="79">
        <v>0.3257698541329011</v>
      </c>
      <c r="D956" s="72">
        <v>0.26923076923076922</v>
      </c>
      <c r="E956" s="80" t="s">
        <v>632</v>
      </c>
      <c r="F956" s="72">
        <v>0.33333333333333337</v>
      </c>
      <c r="G956" s="80" t="s">
        <v>634</v>
      </c>
      <c r="H956" s="76">
        <v>0.45833333333333337</v>
      </c>
    </row>
    <row r="957" spans="1:8" ht="24">
      <c r="A957" s="126"/>
      <c r="B957" s="9" t="s">
        <v>300</v>
      </c>
      <c r="C957" s="70">
        <v>0.3047001620745543</v>
      </c>
      <c r="D957" s="75" t="s">
        <v>630</v>
      </c>
      <c r="E957" s="74">
        <v>0.32089552238805974</v>
      </c>
      <c r="F957" s="74">
        <v>0.16666666666666669</v>
      </c>
      <c r="G957" s="74">
        <v>0.16666666666666669</v>
      </c>
      <c r="H957" s="77">
        <v>0.29166666666666669</v>
      </c>
    </row>
    <row r="958" spans="1:8">
      <c r="A958" s="126"/>
      <c r="B958" s="9" t="s">
        <v>301</v>
      </c>
      <c r="C958" s="71" t="s">
        <v>629</v>
      </c>
      <c r="D958" s="75" t="s">
        <v>631</v>
      </c>
      <c r="E958" s="74">
        <v>0.16417910447761194</v>
      </c>
      <c r="F958" s="75" t="s">
        <v>633</v>
      </c>
      <c r="G958" s="74">
        <v>0</v>
      </c>
      <c r="H958" s="77">
        <v>0.25</v>
      </c>
    </row>
    <row r="959" spans="1:8">
      <c r="A959" s="126" t="s">
        <v>8</v>
      </c>
      <c r="B959" s="9" t="s">
        <v>9</v>
      </c>
      <c r="C959" s="31">
        <v>617</v>
      </c>
      <c r="D959" s="32">
        <v>130</v>
      </c>
      <c r="E959" s="32">
        <v>134</v>
      </c>
      <c r="F959" s="32">
        <v>6</v>
      </c>
      <c r="G959" s="32">
        <v>6</v>
      </c>
      <c r="H959" s="33">
        <v>24</v>
      </c>
    </row>
    <row r="960" spans="1:8" ht="13.5" thickBot="1">
      <c r="A960" s="127"/>
      <c r="B960" s="10" t="s">
        <v>10</v>
      </c>
      <c r="C960" s="34">
        <v>617</v>
      </c>
      <c r="D960" s="35">
        <v>130</v>
      </c>
      <c r="E960" s="35">
        <v>134</v>
      </c>
      <c r="F960" s="35">
        <v>6</v>
      </c>
      <c r="G960" s="35">
        <v>6</v>
      </c>
      <c r="H960" s="36">
        <v>24</v>
      </c>
    </row>
    <row r="961" spans="1:8" ht="13.5" thickTop="1">
      <c r="A961" s="134" t="s">
        <v>11</v>
      </c>
      <c r="B961" s="134"/>
      <c r="C961" s="134"/>
      <c r="D961" s="134"/>
      <c r="E961" s="134"/>
      <c r="F961" s="134"/>
      <c r="G961" s="134"/>
      <c r="H961" s="134"/>
    </row>
    <row r="964" spans="1:8" ht="13.5" thickBot="1">
      <c r="A964" s="53" t="s">
        <v>595</v>
      </c>
    </row>
    <row r="965" spans="1:8" ht="13.5" thickTop="1">
      <c r="A965" s="119"/>
      <c r="B965" s="120"/>
      <c r="C965" s="133" t="s">
        <v>264</v>
      </c>
      <c r="D965" s="128"/>
      <c r="E965" s="128"/>
      <c r="F965" s="128"/>
      <c r="G965" s="128"/>
      <c r="H965" s="129"/>
    </row>
    <row r="966" spans="1:8" ht="24">
      <c r="A966" s="121"/>
      <c r="B966" s="122"/>
      <c r="C966" s="37" t="s">
        <v>100</v>
      </c>
      <c r="D966" s="38" t="s">
        <v>101</v>
      </c>
      <c r="E966" s="38" t="s">
        <v>102</v>
      </c>
      <c r="F966" s="38" t="s">
        <v>103</v>
      </c>
      <c r="G966" s="38" t="s">
        <v>104</v>
      </c>
      <c r="H966" s="39" t="s">
        <v>88</v>
      </c>
    </row>
    <row r="967" spans="1:8" ht="13.5" thickBot="1">
      <c r="A967" s="123"/>
      <c r="B967" s="124"/>
      <c r="C967" s="20" t="s">
        <v>12</v>
      </c>
      <c r="D967" s="21" t="s">
        <v>289</v>
      </c>
      <c r="E967" s="21" t="s">
        <v>290</v>
      </c>
      <c r="F967" s="21" t="s">
        <v>291</v>
      </c>
      <c r="G967" s="21" t="s">
        <v>292</v>
      </c>
      <c r="H967" s="22" t="s">
        <v>293</v>
      </c>
    </row>
    <row r="968" spans="1:8" ht="13.5" thickTop="1">
      <c r="A968" s="54" t="s">
        <v>594</v>
      </c>
      <c r="B968" s="55"/>
      <c r="C968" s="79">
        <v>0.20822622107969152</v>
      </c>
      <c r="D968" s="80" t="s">
        <v>636</v>
      </c>
      <c r="E968" s="80" t="s">
        <v>630</v>
      </c>
      <c r="F968" s="72">
        <v>0.33333333333333337</v>
      </c>
      <c r="G968" s="72">
        <v>0.16666666666666669</v>
      </c>
      <c r="H968" s="76">
        <v>0.27777777777777779</v>
      </c>
    </row>
    <row r="969" spans="1:8">
      <c r="A969" s="1" t="s">
        <v>198</v>
      </c>
      <c r="B969" s="9"/>
      <c r="C969" s="71" t="s">
        <v>635</v>
      </c>
      <c r="D969" s="74">
        <v>0.13793103448275862</v>
      </c>
      <c r="E969" s="74">
        <v>0.25</v>
      </c>
      <c r="F969" s="74">
        <v>0</v>
      </c>
      <c r="G969" s="74">
        <v>0.33333333333333337</v>
      </c>
      <c r="H969" s="78" t="s">
        <v>638</v>
      </c>
    </row>
    <row r="970" spans="1:8">
      <c r="A970" s="1" t="s">
        <v>199</v>
      </c>
      <c r="B970" s="9"/>
      <c r="C970" s="70">
        <v>0.13881748071979433</v>
      </c>
      <c r="D970" s="74">
        <v>9.1954022988505746E-2</v>
      </c>
      <c r="E970" s="74">
        <v>0.10714285714285714</v>
      </c>
      <c r="F970" s="74">
        <v>0.33333333333333337</v>
      </c>
      <c r="G970" s="74">
        <v>0.33333333333333337</v>
      </c>
      <c r="H970" s="77">
        <v>5.5555555555555552E-2</v>
      </c>
    </row>
    <row r="971" spans="1:8">
      <c r="A971" s="1" t="s">
        <v>200</v>
      </c>
      <c r="B971" s="9"/>
      <c r="C971" s="70">
        <v>2.8277634961439587E-2</v>
      </c>
      <c r="D971" s="74">
        <v>4.5977011494252873E-2</v>
      </c>
      <c r="E971" s="74">
        <v>1.785714285714286E-2</v>
      </c>
      <c r="F971" s="74">
        <v>0</v>
      </c>
      <c r="G971" s="74">
        <v>0</v>
      </c>
      <c r="H971" s="77">
        <v>0</v>
      </c>
    </row>
    <row r="972" spans="1:8">
      <c r="A972" s="1" t="s">
        <v>201</v>
      </c>
      <c r="B972" s="9"/>
      <c r="C972" s="70">
        <v>2.056555269922879E-2</v>
      </c>
      <c r="D972" s="74">
        <v>0</v>
      </c>
      <c r="E972" s="75" t="s">
        <v>622</v>
      </c>
      <c r="F972" s="74">
        <v>0</v>
      </c>
      <c r="G972" s="74">
        <v>0</v>
      </c>
      <c r="H972" s="77">
        <v>0</v>
      </c>
    </row>
    <row r="973" spans="1:8" ht="24">
      <c r="A973" s="1" t="s">
        <v>255</v>
      </c>
      <c r="B973" s="9"/>
      <c r="C973" s="70">
        <v>0.18508997429305915</v>
      </c>
      <c r="D973" s="74">
        <v>0.16091954022988506</v>
      </c>
      <c r="E973" s="74">
        <v>0.23214285714285715</v>
      </c>
      <c r="F973" s="74">
        <v>0</v>
      </c>
      <c r="G973" s="74">
        <v>0.16666666666666669</v>
      </c>
      <c r="H973" s="77">
        <v>0.27777777777777779</v>
      </c>
    </row>
    <row r="974" spans="1:8">
      <c r="A974" s="1" t="s">
        <v>256</v>
      </c>
      <c r="B974" s="9"/>
      <c r="C974" s="70">
        <v>0.19280205655526991</v>
      </c>
      <c r="D974" s="74">
        <v>0.27586206896551724</v>
      </c>
      <c r="E974" s="74">
        <v>0.17857142857142858</v>
      </c>
      <c r="F974" s="75" t="s">
        <v>637</v>
      </c>
      <c r="G974" s="74">
        <v>0.33333333333333337</v>
      </c>
      <c r="H974" s="77">
        <v>0.16666666666666669</v>
      </c>
    </row>
    <row r="975" spans="1:8">
      <c r="A975" s="126" t="s">
        <v>8</v>
      </c>
      <c r="B975" s="9" t="s">
        <v>9</v>
      </c>
      <c r="C975" s="31">
        <v>389</v>
      </c>
      <c r="D975" s="32">
        <v>87</v>
      </c>
      <c r="E975" s="32">
        <v>112</v>
      </c>
      <c r="F975" s="32">
        <v>3</v>
      </c>
      <c r="G975" s="32">
        <v>6</v>
      </c>
      <c r="H975" s="33">
        <v>18</v>
      </c>
    </row>
    <row r="976" spans="1:8" ht="13.5" thickBot="1">
      <c r="A976" s="127"/>
      <c r="B976" s="10" t="s">
        <v>10</v>
      </c>
      <c r="C976" s="34">
        <v>389</v>
      </c>
      <c r="D976" s="35">
        <v>87</v>
      </c>
      <c r="E976" s="35">
        <v>112</v>
      </c>
      <c r="F976" s="35">
        <v>3</v>
      </c>
      <c r="G976" s="35">
        <v>6</v>
      </c>
      <c r="H976" s="36">
        <v>18</v>
      </c>
    </row>
    <row r="977" spans="1:8" ht="13.5" thickTop="1">
      <c r="A977" s="134" t="s">
        <v>11</v>
      </c>
      <c r="B977" s="134"/>
      <c r="C977" s="134"/>
      <c r="D977" s="134"/>
      <c r="E977" s="134"/>
      <c r="F977" s="134"/>
      <c r="G977" s="134"/>
      <c r="H977" s="134"/>
    </row>
    <row r="980" spans="1:8" ht="13.5" thickBot="1">
      <c r="A980" s="53" t="s">
        <v>597</v>
      </c>
    </row>
    <row r="981" spans="1:8" ht="13.5" thickTop="1">
      <c r="A981" s="119"/>
      <c r="B981" s="120"/>
      <c r="C981" s="133" t="s">
        <v>264</v>
      </c>
      <c r="D981" s="128"/>
      <c r="E981" s="128"/>
      <c r="F981" s="128"/>
      <c r="G981" s="128"/>
      <c r="H981" s="129"/>
    </row>
    <row r="982" spans="1:8" ht="24">
      <c r="A982" s="121"/>
      <c r="B982" s="122"/>
      <c r="C982" s="37" t="s">
        <v>100</v>
      </c>
      <c r="D982" s="38" t="s">
        <v>101</v>
      </c>
      <c r="E982" s="38" t="s">
        <v>102</v>
      </c>
      <c r="F982" s="38" t="s">
        <v>103</v>
      </c>
      <c r="G982" s="38" t="s">
        <v>104</v>
      </c>
      <c r="H982" s="39" t="s">
        <v>88</v>
      </c>
    </row>
    <row r="983" spans="1:8" ht="13.5" thickBot="1">
      <c r="A983" s="123"/>
      <c r="B983" s="124"/>
      <c r="C983" s="20" t="s">
        <v>12</v>
      </c>
      <c r="D983" s="21" t="s">
        <v>289</v>
      </c>
      <c r="E983" s="21" t="s">
        <v>290</v>
      </c>
      <c r="F983" s="21" t="s">
        <v>291</v>
      </c>
      <c r="G983" s="21" t="s">
        <v>292</v>
      </c>
      <c r="H983" s="22" t="s">
        <v>293</v>
      </c>
    </row>
    <row r="984" spans="1:8" ht="24.75" thickTop="1">
      <c r="A984" s="54" t="s">
        <v>596</v>
      </c>
      <c r="B984" s="55"/>
      <c r="C984" s="68" t="s">
        <v>639</v>
      </c>
      <c r="D984" s="80" t="s">
        <v>639</v>
      </c>
      <c r="E984" s="72">
        <v>0.26119402985074625</v>
      </c>
      <c r="F984" s="72">
        <v>0</v>
      </c>
      <c r="G984" s="72">
        <v>0</v>
      </c>
      <c r="H984" s="76">
        <v>0.33333333333333337</v>
      </c>
    </row>
    <row r="985" spans="1:8">
      <c r="A985" s="1" t="s">
        <v>257</v>
      </c>
      <c r="B985" s="9"/>
      <c r="C985" s="70">
        <v>0.18152350081037277</v>
      </c>
      <c r="D985" s="74">
        <v>0.24615384615384617</v>
      </c>
      <c r="E985" s="75" t="s">
        <v>641</v>
      </c>
      <c r="F985" s="74">
        <v>0.16666666666666669</v>
      </c>
      <c r="G985" s="74">
        <v>0.33333333333333337</v>
      </c>
      <c r="H985" s="77">
        <v>0.29166666666666669</v>
      </c>
    </row>
    <row r="986" spans="1:8" ht="24">
      <c r="A986" s="1" t="s">
        <v>258</v>
      </c>
      <c r="B986" s="9"/>
      <c r="C986" s="70">
        <v>0.19286871961102109</v>
      </c>
      <c r="D986" s="74">
        <v>0.2076923076923077</v>
      </c>
      <c r="E986" s="75" t="s">
        <v>642</v>
      </c>
      <c r="F986" s="74">
        <v>0.16666666666666669</v>
      </c>
      <c r="G986" s="74">
        <v>0.16666666666666669</v>
      </c>
      <c r="H986" s="77">
        <v>4.1666666666666671E-2</v>
      </c>
    </row>
    <row r="987" spans="1:8" ht="24">
      <c r="A987" s="1" t="s">
        <v>259</v>
      </c>
      <c r="B987" s="9"/>
      <c r="C987" s="70">
        <v>0.12641815235008103</v>
      </c>
      <c r="D987" s="74">
        <v>9.2307692307692299E-2</v>
      </c>
      <c r="E987" s="74">
        <v>0.1492537313432836</v>
      </c>
      <c r="F987" s="74">
        <v>0.16666666666666669</v>
      </c>
      <c r="G987" s="74">
        <v>0.16666666666666669</v>
      </c>
      <c r="H987" s="77">
        <v>4.1666666666666671E-2</v>
      </c>
    </row>
    <row r="988" spans="1:8">
      <c r="A988" s="1" t="s">
        <v>37</v>
      </c>
      <c r="B988" s="9"/>
      <c r="C988" s="70">
        <v>0.17179902755267423</v>
      </c>
      <c r="D988" s="74">
        <v>0.16923076923076924</v>
      </c>
      <c r="E988" s="75" t="s">
        <v>643</v>
      </c>
      <c r="F988" s="74">
        <v>0.16666666666666669</v>
      </c>
      <c r="G988" s="74">
        <v>0.16666666666666669</v>
      </c>
      <c r="H988" s="77">
        <v>0.20833333333333331</v>
      </c>
    </row>
    <row r="989" spans="1:8">
      <c r="A989" s="1" t="s">
        <v>256</v>
      </c>
      <c r="B989" s="9"/>
      <c r="C989" s="71" t="s">
        <v>640</v>
      </c>
      <c r="D989" s="74">
        <v>0.19230769230769229</v>
      </c>
      <c r="E989" s="74">
        <v>0.13432835820895522</v>
      </c>
      <c r="F989" s="74">
        <v>0.33333333333333337</v>
      </c>
      <c r="G989" s="74">
        <v>0.16666666666666669</v>
      </c>
      <c r="H989" s="77">
        <v>0.125</v>
      </c>
    </row>
    <row r="990" spans="1:8">
      <c r="A990" s="126" t="s">
        <v>8</v>
      </c>
      <c r="B990" s="9" t="s">
        <v>9</v>
      </c>
      <c r="C990" s="31">
        <v>617</v>
      </c>
      <c r="D990" s="32">
        <v>130</v>
      </c>
      <c r="E990" s="32">
        <v>134</v>
      </c>
      <c r="F990" s="32">
        <v>6</v>
      </c>
      <c r="G990" s="32">
        <v>6</v>
      </c>
      <c r="H990" s="33">
        <v>24</v>
      </c>
    </row>
    <row r="991" spans="1:8" ht="13.5" thickBot="1">
      <c r="A991" s="127"/>
      <c r="B991" s="10" t="s">
        <v>10</v>
      </c>
      <c r="C991" s="34">
        <v>617</v>
      </c>
      <c r="D991" s="35">
        <v>130</v>
      </c>
      <c r="E991" s="35">
        <v>134</v>
      </c>
      <c r="F991" s="35">
        <v>6</v>
      </c>
      <c r="G991" s="35">
        <v>6</v>
      </c>
      <c r="H991" s="36">
        <v>24</v>
      </c>
    </row>
    <row r="992" spans="1:8" ht="13.5" thickTop="1">
      <c r="A992" s="134" t="s">
        <v>11</v>
      </c>
      <c r="B992" s="134"/>
      <c r="C992" s="134"/>
      <c r="D992" s="134"/>
      <c r="E992" s="134"/>
      <c r="F992" s="134"/>
      <c r="G992" s="134"/>
      <c r="H992" s="134"/>
    </row>
    <row r="995" spans="1:9" ht="13.5" thickBot="1">
      <c r="A995" s="53" t="s">
        <v>303</v>
      </c>
    </row>
    <row r="996" spans="1:9" ht="13.5" thickTop="1">
      <c r="A996" s="119"/>
      <c r="B996" s="120"/>
      <c r="C996" s="19" t="s">
        <v>3</v>
      </c>
      <c r="D996" s="128" t="s">
        <v>264</v>
      </c>
      <c r="E996" s="128"/>
      <c r="F996" s="128"/>
      <c r="G996" s="128"/>
      <c r="H996" s="128"/>
      <c r="I996" s="129"/>
    </row>
    <row r="997" spans="1:9" ht="24">
      <c r="A997" s="121"/>
      <c r="B997" s="122"/>
      <c r="C997" s="37" t="s">
        <v>4</v>
      </c>
      <c r="D997" s="38" t="s">
        <v>100</v>
      </c>
      <c r="E997" s="38" t="s">
        <v>101</v>
      </c>
      <c r="F997" s="38" t="s">
        <v>102</v>
      </c>
      <c r="G997" s="38" t="s">
        <v>103</v>
      </c>
      <c r="H997" s="38" t="s">
        <v>104</v>
      </c>
      <c r="I997" s="39" t="s">
        <v>88</v>
      </c>
    </row>
    <row r="998" spans="1:9" ht="13.5" thickBot="1">
      <c r="A998" s="123"/>
      <c r="B998" s="124"/>
      <c r="C998" s="20" t="s">
        <v>12</v>
      </c>
      <c r="D998" s="21" t="s">
        <v>12</v>
      </c>
      <c r="E998" s="21" t="s">
        <v>289</v>
      </c>
      <c r="F998" s="21" t="s">
        <v>290</v>
      </c>
      <c r="G998" s="21" t="s">
        <v>291</v>
      </c>
      <c r="H998" s="21" t="s">
        <v>292</v>
      </c>
      <c r="I998" s="22" t="s">
        <v>293</v>
      </c>
    </row>
    <row r="999" spans="1:9" ht="13.5" thickTop="1">
      <c r="A999" s="125" t="s">
        <v>303</v>
      </c>
      <c r="B999" s="55" t="s">
        <v>304</v>
      </c>
      <c r="C999" s="79">
        <v>0.14044943820224717</v>
      </c>
      <c r="D999" s="72">
        <v>0.1092436974789916</v>
      </c>
      <c r="E999" s="72">
        <v>0.14814814814814814</v>
      </c>
      <c r="F999" s="80" t="s">
        <v>645</v>
      </c>
      <c r="G999" s="72">
        <v>0</v>
      </c>
      <c r="H999" s="72">
        <v>0</v>
      </c>
      <c r="I999" s="76">
        <v>0</v>
      </c>
    </row>
    <row r="1000" spans="1:9" ht="24">
      <c r="A1000" s="126"/>
      <c r="B1000" s="9" t="s">
        <v>305</v>
      </c>
      <c r="C1000" s="70">
        <v>1.6853932584269662E-2</v>
      </c>
      <c r="D1000" s="74">
        <v>1.680672268907563E-2</v>
      </c>
      <c r="E1000" s="74">
        <v>0</v>
      </c>
      <c r="F1000" s="74">
        <v>3.4482758620689655E-2</v>
      </c>
      <c r="G1000" s="74">
        <v>0</v>
      </c>
      <c r="H1000" s="74">
        <v>0</v>
      </c>
      <c r="I1000" s="77">
        <v>0</v>
      </c>
    </row>
    <row r="1001" spans="1:9">
      <c r="A1001" s="126"/>
      <c r="B1001" s="9" t="s">
        <v>306</v>
      </c>
      <c r="C1001" s="70">
        <v>1.1235955056179777E-2</v>
      </c>
      <c r="D1001" s="73">
        <v>8.4033613445378148E-3</v>
      </c>
      <c r="E1001" s="74">
        <v>0</v>
      </c>
      <c r="F1001" s="74">
        <v>3.4482758620689655E-2</v>
      </c>
      <c r="G1001" s="74">
        <v>0</v>
      </c>
      <c r="H1001" s="74">
        <v>0</v>
      </c>
      <c r="I1001" s="77">
        <v>0</v>
      </c>
    </row>
    <row r="1002" spans="1:9">
      <c r="A1002" s="126"/>
      <c r="B1002" s="9" t="s">
        <v>307</v>
      </c>
      <c r="C1002" s="69">
        <v>5.6179775280898884E-3</v>
      </c>
      <c r="D1002" s="73">
        <v>8.4033613445378148E-3</v>
      </c>
      <c r="E1002" s="74">
        <v>0</v>
      </c>
      <c r="F1002" s="74">
        <v>0</v>
      </c>
      <c r="G1002" s="74">
        <v>0</v>
      </c>
      <c r="H1002" s="74">
        <v>0</v>
      </c>
      <c r="I1002" s="77">
        <v>0</v>
      </c>
    </row>
    <row r="1003" spans="1:9">
      <c r="A1003" s="126"/>
      <c r="B1003" s="9" t="s">
        <v>308</v>
      </c>
      <c r="C1003" s="69">
        <v>5.6179775280898884E-3</v>
      </c>
      <c r="D1003" s="74">
        <v>0</v>
      </c>
      <c r="E1003" s="74">
        <v>0</v>
      </c>
      <c r="F1003" s="74">
        <v>3.4482758620689655E-2</v>
      </c>
      <c r="G1003" s="74">
        <v>0</v>
      </c>
      <c r="H1003" s="74">
        <v>0</v>
      </c>
      <c r="I1003" s="77">
        <v>0</v>
      </c>
    </row>
    <row r="1004" spans="1:9">
      <c r="A1004" s="126"/>
      <c r="B1004" s="9" t="s">
        <v>309</v>
      </c>
      <c r="C1004" s="70">
        <v>1.1235955056179777E-2</v>
      </c>
      <c r="D1004" s="73">
        <v>8.4033613445378148E-3</v>
      </c>
      <c r="E1004" s="74">
        <v>0</v>
      </c>
      <c r="F1004" s="74">
        <v>3.4482758620689655E-2</v>
      </c>
      <c r="G1004" s="74">
        <v>0</v>
      </c>
      <c r="H1004" s="74">
        <v>0</v>
      </c>
      <c r="I1004" s="77">
        <v>0</v>
      </c>
    </row>
    <row r="1005" spans="1:9" ht="24">
      <c r="A1005" s="126"/>
      <c r="B1005" s="9" t="s">
        <v>310</v>
      </c>
      <c r="C1005" s="70">
        <v>1.6853932584269662E-2</v>
      </c>
      <c r="D1005" s="74">
        <v>1.680672268907563E-2</v>
      </c>
      <c r="E1005" s="74">
        <v>3.7037037037037035E-2</v>
      </c>
      <c r="F1005" s="74">
        <v>0</v>
      </c>
      <c r="G1005" s="74">
        <v>0</v>
      </c>
      <c r="H1005" s="74">
        <v>0</v>
      </c>
      <c r="I1005" s="77">
        <v>0</v>
      </c>
    </row>
    <row r="1006" spans="1:9">
      <c r="A1006" s="126"/>
      <c r="B1006" s="9" t="s">
        <v>311</v>
      </c>
      <c r="C1006" s="69">
        <v>5.6179775280898884E-3</v>
      </c>
      <c r="D1006" s="73">
        <v>8.4033613445378148E-3</v>
      </c>
      <c r="E1006" s="74">
        <v>0</v>
      </c>
      <c r="F1006" s="74">
        <v>0</v>
      </c>
      <c r="G1006" s="74">
        <v>0</v>
      </c>
      <c r="H1006" s="74">
        <v>0</v>
      </c>
      <c r="I1006" s="77">
        <v>0</v>
      </c>
    </row>
    <row r="1007" spans="1:9" ht="24">
      <c r="A1007" s="126"/>
      <c r="B1007" s="9" t="s">
        <v>312</v>
      </c>
      <c r="C1007" s="70">
        <v>0.797752808988764</v>
      </c>
      <c r="D1007" s="75" t="s">
        <v>644</v>
      </c>
      <c r="E1007" s="74">
        <v>0.81481481481481477</v>
      </c>
      <c r="F1007" s="74">
        <v>0.62068965517241381</v>
      </c>
      <c r="G1007" s="74">
        <v>1</v>
      </c>
      <c r="H1007" s="74">
        <v>1</v>
      </c>
      <c r="I1007" s="77">
        <v>1</v>
      </c>
    </row>
    <row r="1008" spans="1:9">
      <c r="A1008" s="126" t="s">
        <v>8</v>
      </c>
      <c r="B1008" s="9" t="s">
        <v>89</v>
      </c>
      <c r="C1008" s="31">
        <v>178</v>
      </c>
      <c r="D1008" s="32">
        <v>119</v>
      </c>
      <c r="E1008" s="32">
        <v>27</v>
      </c>
      <c r="F1008" s="32">
        <v>29</v>
      </c>
      <c r="G1008" s="32">
        <v>1</v>
      </c>
      <c r="H1008" s="32">
        <v>1</v>
      </c>
      <c r="I1008" s="33">
        <v>1</v>
      </c>
    </row>
    <row r="1009" spans="1:9" ht="13.5" thickBot="1">
      <c r="A1009" s="127"/>
      <c r="B1009" s="10" t="s">
        <v>90</v>
      </c>
      <c r="C1009" s="34">
        <v>178</v>
      </c>
      <c r="D1009" s="35">
        <v>119</v>
      </c>
      <c r="E1009" s="35">
        <v>27</v>
      </c>
      <c r="F1009" s="35">
        <v>29</v>
      </c>
      <c r="G1009" s="35">
        <v>1</v>
      </c>
      <c r="H1009" s="35">
        <v>1</v>
      </c>
      <c r="I1009" s="36">
        <v>1</v>
      </c>
    </row>
    <row r="1010" spans="1:9" ht="13.5" thickTop="1">
      <c r="A1010" s="134" t="s">
        <v>11</v>
      </c>
      <c r="B1010" s="134"/>
      <c r="C1010" s="134"/>
      <c r="D1010" s="134"/>
      <c r="E1010" s="134"/>
      <c r="F1010" s="134"/>
      <c r="G1010" s="134"/>
      <c r="H1010" s="134"/>
      <c r="I1010" s="134"/>
    </row>
    <row r="1013" spans="1:9" ht="13.5" thickBot="1">
      <c r="A1013" s="53" t="s">
        <v>313</v>
      </c>
    </row>
    <row r="1014" spans="1:9" ht="13.5" thickTop="1">
      <c r="A1014" s="119"/>
      <c r="B1014" s="120"/>
      <c r="C1014" s="19" t="s">
        <v>3</v>
      </c>
      <c r="D1014" s="128" t="s">
        <v>264</v>
      </c>
      <c r="E1014" s="128"/>
      <c r="F1014" s="128"/>
      <c r="G1014" s="128"/>
      <c r="H1014" s="128"/>
      <c r="I1014" s="129"/>
    </row>
    <row r="1015" spans="1:9" ht="24">
      <c r="A1015" s="121"/>
      <c r="B1015" s="122"/>
      <c r="C1015" s="37" t="s">
        <v>4</v>
      </c>
      <c r="D1015" s="38" t="s">
        <v>100</v>
      </c>
      <c r="E1015" s="38" t="s">
        <v>101</v>
      </c>
      <c r="F1015" s="38" t="s">
        <v>102</v>
      </c>
      <c r="G1015" s="38" t="s">
        <v>103</v>
      </c>
      <c r="H1015" s="38" t="s">
        <v>104</v>
      </c>
      <c r="I1015" s="39" t="s">
        <v>88</v>
      </c>
    </row>
    <row r="1016" spans="1:9" ht="13.5" thickBot="1">
      <c r="A1016" s="123"/>
      <c r="B1016" s="124"/>
      <c r="C1016" s="20" t="s">
        <v>12</v>
      </c>
      <c r="D1016" s="21" t="s">
        <v>12</v>
      </c>
      <c r="E1016" s="21" t="s">
        <v>289</v>
      </c>
      <c r="F1016" s="21" t="s">
        <v>290</v>
      </c>
      <c r="G1016" s="21" t="s">
        <v>291</v>
      </c>
      <c r="H1016" s="21" t="s">
        <v>292</v>
      </c>
      <c r="I1016" s="22" t="s">
        <v>293</v>
      </c>
    </row>
    <row r="1017" spans="1:9" ht="13.5" thickTop="1">
      <c r="A1017" s="125" t="s">
        <v>313</v>
      </c>
      <c r="B1017" s="55" t="s">
        <v>304</v>
      </c>
      <c r="C1017" s="79">
        <v>0.12359550561797754</v>
      </c>
      <c r="D1017" s="72">
        <v>0.11290322580645162</v>
      </c>
      <c r="E1017" s="72">
        <v>0.1111111111111111</v>
      </c>
      <c r="F1017" s="72">
        <v>0.1875</v>
      </c>
      <c r="G1017" s="72">
        <v>0</v>
      </c>
      <c r="H1017" s="72">
        <v>0</v>
      </c>
      <c r="I1017" s="76">
        <v>0</v>
      </c>
    </row>
    <row r="1018" spans="1:9">
      <c r="A1018" s="126"/>
      <c r="B1018" s="9" t="s">
        <v>314</v>
      </c>
      <c r="C1018" s="70">
        <v>1.1235955056179777E-2</v>
      </c>
      <c r="D1018" s="74">
        <v>1.6129032258064516E-2</v>
      </c>
      <c r="E1018" s="74">
        <v>0</v>
      </c>
      <c r="F1018" s="74">
        <v>0</v>
      </c>
      <c r="G1018" s="74">
        <v>0</v>
      </c>
      <c r="H1018" s="74">
        <v>0</v>
      </c>
      <c r="I1018" s="77">
        <v>0</v>
      </c>
    </row>
    <row r="1019" spans="1:9">
      <c r="A1019" s="126"/>
      <c r="B1019" s="9" t="s">
        <v>306</v>
      </c>
      <c r="C1019" s="70">
        <v>1.1235955056179777E-2</v>
      </c>
      <c r="D1019" s="74">
        <v>1.6129032258064516E-2</v>
      </c>
      <c r="E1019" s="74">
        <v>0</v>
      </c>
      <c r="F1019" s="74">
        <v>0</v>
      </c>
      <c r="G1019" s="74">
        <v>0</v>
      </c>
      <c r="H1019" s="74">
        <v>0</v>
      </c>
      <c r="I1019" s="77">
        <v>0</v>
      </c>
    </row>
    <row r="1020" spans="1:9">
      <c r="A1020" s="126"/>
      <c r="B1020" s="9" t="s">
        <v>309</v>
      </c>
      <c r="C1020" s="70">
        <v>6.741573033707865E-2</v>
      </c>
      <c r="D1020" s="74">
        <v>4.8387096774193547E-2</v>
      </c>
      <c r="E1020" s="74">
        <v>0.1111111111111111</v>
      </c>
      <c r="F1020" s="74">
        <v>0.125</v>
      </c>
      <c r="G1020" s="74">
        <v>0</v>
      </c>
      <c r="H1020" s="74">
        <v>0</v>
      </c>
      <c r="I1020" s="77">
        <v>0</v>
      </c>
    </row>
    <row r="1021" spans="1:9" ht="24">
      <c r="A1021" s="126"/>
      <c r="B1021" s="9" t="s">
        <v>310</v>
      </c>
      <c r="C1021" s="70">
        <v>3.3707865168539325E-2</v>
      </c>
      <c r="D1021" s="74">
        <v>4.8387096774193547E-2</v>
      </c>
      <c r="E1021" s="74">
        <v>0</v>
      </c>
      <c r="F1021" s="74">
        <v>0</v>
      </c>
      <c r="G1021" s="74">
        <v>0</v>
      </c>
      <c r="H1021" s="74">
        <v>0</v>
      </c>
      <c r="I1021" s="77">
        <v>0</v>
      </c>
    </row>
    <row r="1022" spans="1:9" ht="24">
      <c r="A1022" s="126"/>
      <c r="B1022" s="9" t="s">
        <v>315</v>
      </c>
      <c r="C1022" s="70">
        <v>0.7528089887640449</v>
      </c>
      <c r="D1022" s="74">
        <v>0.75806451612903236</v>
      </c>
      <c r="E1022" s="74">
        <v>0.77777777777777768</v>
      </c>
      <c r="F1022" s="74">
        <v>0.6875</v>
      </c>
      <c r="G1022" s="74">
        <v>1</v>
      </c>
      <c r="H1022" s="74">
        <v>1</v>
      </c>
      <c r="I1022" s="77">
        <v>0</v>
      </c>
    </row>
    <row r="1023" spans="1:9">
      <c r="A1023" s="126" t="s">
        <v>8</v>
      </c>
      <c r="B1023" s="9" t="s">
        <v>89</v>
      </c>
      <c r="C1023" s="31">
        <v>89</v>
      </c>
      <c r="D1023" s="32">
        <v>62</v>
      </c>
      <c r="E1023" s="32">
        <v>9</v>
      </c>
      <c r="F1023" s="32">
        <v>16</v>
      </c>
      <c r="G1023" s="32">
        <v>1</v>
      </c>
      <c r="H1023" s="32">
        <v>1</v>
      </c>
      <c r="I1023" s="33">
        <v>0</v>
      </c>
    </row>
    <row r="1024" spans="1:9" ht="13.5" thickBot="1">
      <c r="A1024" s="127"/>
      <c r="B1024" s="10" t="s">
        <v>90</v>
      </c>
      <c r="C1024" s="34">
        <v>89</v>
      </c>
      <c r="D1024" s="35">
        <v>62</v>
      </c>
      <c r="E1024" s="35">
        <v>9</v>
      </c>
      <c r="F1024" s="35">
        <v>16</v>
      </c>
      <c r="G1024" s="35">
        <v>1</v>
      </c>
      <c r="H1024" s="35">
        <v>1</v>
      </c>
      <c r="I1024" s="36">
        <v>0</v>
      </c>
    </row>
    <row r="1025" spans="1:9" ht="13.5" thickTop="1">
      <c r="A1025" s="134" t="s">
        <v>11</v>
      </c>
      <c r="B1025" s="134"/>
      <c r="C1025" s="134"/>
      <c r="D1025" s="134"/>
      <c r="E1025" s="134"/>
      <c r="F1025" s="134"/>
      <c r="G1025" s="134"/>
      <c r="H1025" s="134"/>
      <c r="I1025" s="134"/>
    </row>
    <row r="1028" spans="1:9" ht="13.5" thickBot="1">
      <c r="A1028" s="53" t="s">
        <v>316</v>
      </c>
    </row>
    <row r="1029" spans="1:9" ht="13.5" thickTop="1">
      <c r="A1029" s="119"/>
      <c r="B1029" s="120"/>
      <c r="C1029" s="19" t="s">
        <v>3</v>
      </c>
      <c r="D1029" s="128" t="s">
        <v>264</v>
      </c>
      <c r="E1029" s="128"/>
      <c r="F1029" s="128"/>
      <c r="G1029" s="128"/>
      <c r="H1029" s="128"/>
      <c r="I1029" s="129"/>
    </row>
    <row r="1030" spans="1:9" ht="24">
      <c r="A1030" s="121"/>
      <c r="B1030" s="122"/>
      <c r="C1030" s="37" t="s">
        <v>4</v>
      </c>
      <c r="D1030" s="38" t="s">
        <v>100</v>
      </c>
      <c r="E1030" s="38" t="s">
        <v>101</v>
      </c>
      <c r="F1030" s="38" t="s">
        <v>102</v>
      </c>
      <c r="G1030" s="38" t="s">
        <v>103</v>
      </c>
      <c r="H1030" s="38" t="s">
        <v>104</v>
      </c>
      <c r="I1030" s="39" t="s">
        <v>88</v>
      </c>
    </row>
    <row r="1031" spans="1:9" ht="13.5" thickBot="1">
      <c r="A1031" s="123"/>
      <c r="B1031" s="124"/>
      <c r="C1031" s="20" t="s">
        <v>12</v>
      </c>
      <c r="D1031" s="21" t="s">
        <v>12</v>
      </c>
      <c r="E1031" s="21" t="s">
        <v>289</v>
      </c>
      <c r="F1031" s="21" t="s">
        <v>290</v>
      </c>
      <c r="G1031" s="21" t="s">
        <v>291</v>
      </c>
      <c r="H1031" s="21" t="s">
        <v>292</v>
      </c>
      <c r="I1031" s="22" t="s">
        <v>293</v>
      </c>
    </row>
    <row r="1032" spans="1:9" ht="13.5" thickTop="1">
      <c r="A1032" s="125" t="s">
        <v>316</v>
      </c>
      <c r="B1032" s="55" t="s">
        <v>317</v>
      </c>
      <c r="C1032" s="79">
        <v>4.9450549450549455E-2</v>
      </c>
      <c r="D1032" s="72">
        <v>6.9565217391304349E-2</v>
      </c>
      <c r="E1032" s="72">
        <v>0</v>
      </c>
      <c r="F1032" s="72">
        <v>0</v>
      </c>
      <c r="G1032" s="72">
        <v>0</v>
      </c>
      <c r="H1032" s="72">
        <v>0</v>
      </c>
      <c r="I1032" s="76">
        <v>0.125</v>
      </c>
    </row>
    <row r="1033" spans="1:9">
      <c r="A1033" s="126"/>
      <c r="B1033" s="9" t="s">
        <v>304</v>
      </c>
      <c r="C1033" s="70">
        <v>0.47802197802197804</v>
      </c>
      <c r="D1033" s="74">
        <v>0.48695652173913045</v>
      </c>
      <c r="E1033" s="74">
        <v>0.30434782608695654</v>
      </c>
      <c r="F1033" s="74">
        <v>0.55882352941176472</v>
      </c>
      <c r="G1033" s="74">
        <v>1</v>
      </c>
      <c r="H1033" s="74">
        <v>0</v>
      </c>
      <c r="I1033" s="77">
        <v>0.5</v>
      </c>
    </row>
    <row r="1034" spans="1:9">
      <c r="A1034" s="126"/>
      <c r="B1034" s="9" t="s">
        <v>314</v>
      </c>
      <c r="C1034" s="70">
        <v>2.7472527472527472E-2</v>
      </c>
      <c r="D1034" s="73">
        <v>8.6956521739130436E-3</v>
      </c>
      <c r="E1034" s="74">
        <v>4.3478260869565216E-2</v>
      </c>
      <c r="F1034" s="74">
        <v>5.8823529411764712E-2</v>
      </c>
      <c r="G1034" s="74">
        <v>0</v>
      </c>
      <c r="H1034" s="74">
        <v>1</v>
      </c>
      <c r="I1034" s="77">
        <v>0</v>
      </c>
    </row>
    <row r="1035" spans="1:9" ht="24">
      <c r="A1035" s="126"/>
      <c r="B1035" s="9" t="s">
        <v>305</v>
      </c>
      <c r="C1035" s="70">
        <v>1.6483516483516484E-2</v>
      </c>
      <c r="D1035" s="74">
        <v>2.6086956521739132E-2</v>
      </c>
      <c r="E1035" s="74">
        <v>0</v>
      </c>
      <c r="F1035" s="74">
        <v>0</v>
      </c>
      <c r="G1035" s="74">
        <v>0</v>
      </c>
      <c r="H1035" s="74">
        <v>0</v>
      </c>
      <c r="I1035" s="77">
        <v>0</v>
      </c>
    </row>
    <row r="1036" spans="1:9">
      <c r="A1036" s="126"/>
      <c r="B1036" s="9" t="s">
        <v>306</v>
      </c>
      <c r="C1036" s="70">
        <v>6.5934065934065936E-2</v>
      </c>
      <c r="D1036" s="74">
        <v>2.6086956521739132E-2</v>
      </c>
      <c r="E1036" s="75" t="s">
        <v>627</v>
      </c>
      <c r="F1036" s="75" t="s">
        <v>613</v>
      </c>
      <c r="G1036" s="74">
        <v>0</v>
      </c>
      <c r="H1036" s="74">
        <v>0</v>
      </c>
      <c r="I1036" s="77">
        <v>0.125</v>
      </c>
    </row>
    <row r="1037" spans="1:9">
      <c r="A1037" s="126"/>
      <c r="B1037" s="9" t="s">
        <v>318</v>
      </c>
      <c r="C1037" s="69">
        <v>5.4945054945054949E-3</v>
      </c>
      <c r="D1037" s="74">
        <v>0</v>
      </c>
      <c r="E1037" s="74">
        <v>0</v>
      </c>
      <c r="F1037" s="74">
        <v>2.9411764705882356E-2</v>
      </c>
      <c r="G1037" s="74">
        <v>0</v>
      </c>
      <c r="H1037" s="74">
        <v>0</v>
      </c>
      <c r="I1037" s="77">
        <v>0</v>
      </c>
    </row>
    <row r="1038" spans="1:9">
      <c r="A1038" s="126"/>
      <c r="B1038" s="9" t="s">
        <v>319</v>
      </c>
      <c r="C1038" s="70">
        <v>2.197802197802198E-2</v>
      </c>
      <c r="D1038" s="74">
        <v>0</v>
      </c>
      <c r="E1038" s="74">
        <v>0.13043478260869565</v>
      </c>
      <c r="F1038" s="74">
        <v>2.9411764705882356E-2</v>
      </c>
      <c r="G1038" s="74">
        <v>0</v>
      </c>
      <c r="H1038" s="74">
        <v>0</v>
      </c>
      <c r="I1038" s="77">
        <v>0</v>
      </c>
    </row>
    <row r="1039" spans="1:9">
      <c r="A1039" s="126"/>
      <c r="B1039" s="9" t="s">
        <v>320</v>
      </c>
      <c r="C1039" s="69">
        <v>5.4945054945054949E-3</v>
      </c>
      <c r="D1039" s="73">
        <v>8.6956521739130436E-3</v>
      </c>
      <c r="E1039" s="74">
        <v>0</v>
      </c>
      <c r="F1039" s="74">
        <v>0</v>
      </c>
      <c r="G1039" s="74">
        <v>0</v>
      </c>
      <c r="H1039" s="74">
        <v>0</v>
      </c>
      <c r="I1039" s="77">
        <v>0</v>
      </c>
    </row>
    <row r="1040" spans="1:9">
      <c r="A1040" s="126"/>
      <c r="B1040" s="9" t="s">
        <v>321</v>
      </c>
      <c r="C1040" s="70">
        <v>1.098901098901099E-2</v>
      </c>
      <c r="D1040" s="73">
        <v>8.6956521739130436E-3</v>
      </c>
      <c r="E1040" s="74">
        <v>0</v>
      </c>
      <c r="F1040" s="74">
        <v>2.9411764705882356E-2</v>
      </c>
      <c r="G1040" s="74">
        <v>0</v>
      </c>
      <c r="H1040" s="74">
        <v>0</v>
      </c>
      <c r="I1040" s="77">
        <v>0</v>
      </c>
    </row>
    <row r="1041" spans="1:9">
      <c r="A1041" s="126"/>
      <c r="B1041" s="9" t="s">
        <v>322</v>
      </c>
      <c r="C1041" s="70">
        <v>3.8461538461538464E-2</v>
      </c>
      <c r="D1041" s="74">
        <v>6.0869565217391307E-2</v>
      </c>
      <c r="E1041" s="74">
        <v>0</v>
      </c>
      <c r="F1041" s="74">
        <v>0</v>
      </c>
      <c r="G1041" s="74">
        <v>0</v>
      </c>
      <c r="H1041" s="74">
        <v>0</v>
      </c>
      <c r="I1041" s="77">
        <v>0</v>
      </c>
    </row>
    <row r="1042" spans="1:9">
      <c r="A1042" s="126"/>
      <c r="B1042" s="9" t="s">
        <v>307</v>
      </c>
      <c r="C1042" s="70">
        <v>6.043956043956044E-2</v>
      </c>
      <c r="D1042" s="74">
        <v>8.6956521739130432E-2</v>
      </c>
      <c r="E1042" s="74">
        <v>0</v>
      </c>
      <c r="F1042" s="74">
        <v>2.9411764705882356E-2</v>
      </c>
      <c r="G1042" s="74">
        <v>0</v>
      </c>
      <c r="H1042" s="74">
        <v>0</v>
      </c>
      <c r="I1042" s="77">
        <v>0</v>
      </c>
    </row>
    <row r="1043" spans="1:9">
      <c r="A1043" s="126"/>
      <c r="B1043" s="9" t="s">
        <v>309</v>
      </c>
      <c r="C1043" s="70">
        <v>6.043956043956044E-2</v>
      </c>
      <c r="D1043" s="74">
        <v>6.9565217391304349E-2</v>
      </c>
      <c r="E1043" s="74">
        <v>4.3478260869565216E-2</v>
      </c>
      <c r="F1043" s="74">
        <v>5.8823529411764712E-2</v>
      </c>
      <c r="G1043" s="74">
        <v>0</v>
      </c>
      <c r="H1043" s="74">
        <v>0</v>
      </c>
      <c r="I1043" s="77">
        <v>0</v>
      </c>
    </row>
    <row r="1044" spans="1:9" ht="24">
      <c r="A1044" s="126"/>
      <c r="B1044" s="9" t="s">
        <v>310</v>
      </c>
      <c r="C1044" s="70">
        <v>0.19780219780219782</v>
      </c>
      <c r="D1044" s="74">
        <v>0.18260869565217391</v>
      </c>
      <c r="E1044" s="74">
        <v>0.17391304347826086</v>
      </c>
      <c r="F1044" s="74">
        <v>0.29411764705882354</v>
      </c>
      <c r="G1044" s="74">
        <v>0</v>
      </c>
      <c r="H1044" s="74">
        <v>0</v>
      </c>
      <c r="I1044" s="77">
        <v>0.125</v>
      </c>
    </row>
    <row r="1045" spans="1:9">
      <c r="A1045" s="126"/>
      <c r="B1045" s="9" t="s">
        <v>311</v>
      </c>
      <c r="C1045" s="70">
        <v>8.7912087912087919E-2</v>
      </c>
      <c r="D1045" s="74">
        <v>0.10434782608695653</v>
      </c>
      <c r="E1045" s="74">
        <v>0.13043478260869565</v>
      </c>
      <c r="F1045" s="74">
        <v>0</v>
      </c>
      <c r="G1045" s="74">
        <v>0</v>
      </c>
      <c r="H1045" s="74">
        <v>0</v>
      </c>
      <c r="I1045" s="77">
        <v>0.125</v>
      </c>
    </row>
    <row r="1046" spans="1:9">
      <c r="A1046" s="126"/>
      <c r="B1046" s="9" t="s">
        <v>88</v>
      </c>
      <c r="C1046" s="70">
        <v>5.4945054945054944E-2</v>
      </c>
      <c r="D1046" s="74">
        <v>5.2173913043478265E-2</v>
      </c>
      <c r="E1046" s="74">
        <v>8.6956521739130432E-2</v>
      </c>
      <c r="F1046" s="74">
        <v>5.8823529411764712E-2</v>
      </c>
      <c r="G1046" s="74">
        <v>0</v>
      </c>
      <c r="H1046" s="74">
        <v>0</v>
      </c>
      <c r="I1046" s="77">
        <v>0</v>
      </c>
    </row>
    <row r="1047" spans="1:9">
      <c r="A1047" s="126" t="s">
        <v>8</v>
      </c>
      <c r="B1047" s="9" t="s">
        <v>89</v>
      </c>
      <c r="C1047" s="31">
        <v>181</v>
      </c>
      <c r="D1047" s="32">
        <v>114</v>
      </c>
      <c r="E1047" s="32">
        <v>23</v>
      </c>
      <c r="F1047" s="32">
        <v>34</v>
      </c>
      <c r="G1047" s="32">
        <v>1</v>
      </c>
      <c r="H1047" s="32">
        <v>1</v>
      </c>
      <c r="I1047" s="33">
        <v>8</v>
      </c>
    </row>
    <row r="1048" spans="1:9" ht="13.5" thickBot="1">
      <c r="A1048" s="127"/>
      <c r="B1048" s="10" t="s">
        <v>90</v>
      </c>
      <c r="C1048" s="34">
        <v>181</v>
      </c>
      <c r="D1048" s="35">
        <v>114</v>
      </c>
      <c r="E1048" s="35">
        <v>23</v>
      </c>
      <c r="F1048" s="35">
        <v>34</v>
      </c>
      <c r="G1048" s="35">
        <v>1</v>
      </c>
      <c r="H1048" s="35">
        <v>1</v>
      </c>
      <c r="I1048" s="36">
        <v>8</v>
      </c>
    </row>
    <row r="1049" spans="1:9" ht="13.5" thickTop="1">
      <c r="A1049" s="134" t="s">
        <v>11</v>
      </c>
      <c r="B1049" s="134"/>
      <c r="C1049" s="134"/>
      <c r="D1049" s="134"/>
      <c r="E1049" s="134"/>
      <c r="F1049" s="134"/>
      <c r="G1049" s="134"/>
      <c r="H1049" s="134"/>
      <c r="I1049" s="134"/>
    </row>
    <row r="1052" spans="1:9" ht="13.5" thickBot="1">
      <c r="A1052" s="53" t="s">
        <v>260</v>
      </c>
    </row>
    <row r="1053" spans="1:9" ht="13.5" thickTop="1">
      <c r="A1053" s="119"/>
      <c r="B1053" s="120"/>
      <c r="C1053" s="133" t="s">
        <v>264</v>
      </c>
      <c r="D1053" s="128"/>
      <c r="E1053" s="128"/>
      <c r="F1053" s="128"/>
      <c r="G1053" s="128"/>
      <c r="H1053" s="129"/>
    </row>
    <row r="1054" spans="1:9" ht="24">
      <c r="A1054" s="121"/>
      <c r="B1054" s="122"/>
      <c r="C1054" s="37" t="s">
        <v>100</v>
      </c>
      <c r="D1054" s="38" t="s">
        <v>101</v>
      </c>
      <c r="E1054" s="38" t="s">
        <v>102</v>
      </c>
      <c r="F1054" s="38" t="s">
        <v>103</v>
      </c>
      <c r="G1054" s="38" t="s">
        <v>104</v>
      </c>
      <c r="H1054" s="39" t="s">
        <v>88</v>
      </c>
    </row>
    <row r="1055" spans="1:9" ht="13.5" thickBot="1">
      <c r="A1055" s="123"/>
      <c r="B1055" s="124"/>
      <c r="C1055" s="20" t="s">
        <v>12</v>
      </c>
      <c r="D1055" s="21" t="s">
        <v>289</v>
      </c>
      <c r="E1055" s="21" t="s">
        <v>290</v>
      </c>
      <c r="F1055" s="21" t="s">
        <v>291</v>
      </c>
      <c r="G1055" s="21" t="s">
        <v>292</v>
      </c>
      <c r="H1055" s="22" t="s">
        <v>293</v>
      </c>
    </row>
    <row r="1056" spans="1:9" ht="13.5" thickTop="1">
      <c r="A1056" s="125" t="s">
        <v>260</v>
      </c>
      <c r="B1056" s="56" t="s">
        <v>210</v>
      </c>
      <c r="C1056" s="79">
        <v>0.28038897893030795</v>
      </c>
      <c r="D1056" s="72">
        <v>0.27692307692307694</v>
      </c>
      <c r="E1056" s="80" t="s">
        <v>646</v>
      </c>
      <c r="F1056" s="72">
        <v>0.16666666666666669</v>
      </c>
      <c r="G1056" s="72">
        <v>0.5</v>
      </c>
      <c r="H1056" s="81" t="s">
        <v>649</v>
      </c>
    </row>
    <row r="1057" spans="1:8">
      <c r="A1057" s="126"/>
      <c r="B1057" s="17" t="s">
        <v>225</v>
      </c>
      <c r="C1057" s="70">
        <v>0.11021069692058347</v>
      </c>
      <c r="D1057" s="74">
        <v>0.14615384615384616</v>
      </c>
      <c r="E1057" s="74">
        <v>0.1417910447761194</v>
      </c>
      <c r="F1057" s="74">
        <v>0</v>
      </c>
      <c r="G1057" s="74">
        <v>0</v>
      </c>
      <c r="H1057" s="77">
        <v>0.16666666666666669</v>
      </c>
    </row>
    <row r="1058" spans="1:8">
      <c r="A1058" s="126"/>
      <c r="B1058" s="17" t="s">
        <v>226</v>
      </c>
      <c r="C1058" s="70">
        <v>9.0761750405186387E-2</v>
      </c>
      <c r="D1058" s="74">
        <v>0.12307692307692308</v>
      </c>
      <c r="E1058" s="74">
        <v>0.11194029850746269</v>
      </c>
      <c r="F1058" s="75" t="s">
        <v>615</v>
      </c>
      <c r="G1058" s="74">
        <v>0</v>
      </c>
      <c r="H1058" s="77">
        <v>4.1666666666666671E-2</v>
      </c>
    </row>
    <row r="1059" spans="1:8">
      <c r="A1059" s="126"/>
      <c r="B1059" s="17" t="s">
        <v>227</v>
      </c>
      <c r="C1059" s="70">
        <v>4.5380875202593193E-2</v>
      </c>
      <c r="D1059" s="74">
        <v>5.3846153846153849E-2</v>
      </c>
      <c r="E1059" s="74">
        <v>2.2388059701492536E-2</v>
      </c>
      <c r="F1059" s="75" t="s">
        <v>614</v>
      </c>
      <c r="G1059" s="75" t="s">
        <v>648</v>
      </c>
      <c r="H1059" s="77">
        <v>4.1666666666666671E-2</v>
      </c>
    </row>
    <row r="1060" spans="1:8">
      <c r="A1060" s="126"/>
      <c r="B1060" s="17" t="s">
        <v>228</v>
      </c>
      <c r="C1060" s="70">
        <v>8.5899513776337116E-2</v>
      </c>
      <c r="D1060" s="74">
        <v>6.9230769230769235E-2</v>
      </c>
      <c r="E1060" s="74">
        <v>6.7164179104477612E-2</v>
      </c>
      <c r="F1060" s="74">
        <v>0</v>
      </c>
      <c r="G1060" s="74">
        <v>0</v>
      </c>
      <c r="H1060" s="77">
        <v>4.1666666666666671E-2</v>
      </c>
    </row>
    <row r="1061" spans="1:8">
      <c r="A1061" s="126"/>
      <c r="B1061" s="17" t="s">
        <v>323</v>
      </c>
      <c r="C1061" s="70">
        <v>1.2965964343598056E-2</v>
      </c>
      <c r="D1061" s="74">
        <v>0</v>
      </c>
      <c r="E1061" s="74">
        <v>1.492537313432836E-2</v>
      </c>
      <c r="F1061" s="74">
        <v>0</v>
      </c>
      <c r="G1061" s="74">
        <v>0</v>
      </c>
      <c r="H1061" s="77">
        <v>0</v>
      </c>
    </row>
    <row r="1062" spans="1:8">
      <c r="A1062" s="126"/>
      <c r="B1062" s="17" t="s">
        <v>324</v>
      </c>
      <c r="C1062" s="70">
        <v>1.6207455429497569E-2</v>
      </c>
      <c r="D1062" s="74">
        <v>1.5384615384615385E-2</v>
      </c>
      <c r="E1062" s="74">
        <v>0</v>
      </c>
      <c r="F1062" s="74">
        <v>0</v>
      </c>
      <c r="G1062" s="74">
        <v>0</v>
      </c>
      <c r="H1062" s="77">
        <v>4.1666666666666671E-2</v>
      </c>
    </row>
    <row r="1063" spans="1:8">
      <c r="A1063" s="126"/>
      <c r="B1063" s="17" t="s">
        <v>325</v>
      </c>
      <c r="C1063" s="70">
        <v>1.1345218800648298E-2</v>
      </c>
      <c r="D1063" s="74">
        <v>0</v>
      </c>
      <c r="E1063" s="74">
        <v>0</v>
      </c>
      <c r="F1063" s="74">
        <v>0</v>
      </c>
      <c r="G1063" s="74">
        <v>0</v>
      </c>
      <c r="H1063" s="77">
        <v>0</v>
      </c>
    </row>
    <row r="1064" spans="1:8">
      <c r="A1064" s="126"/>
      <c r="B1064" s="17" t="s">
        <v>326</v>
      </c>
      <c r="C1064" s="69">
        <v>3.2414910858995141E-3</v>
      </c>
      <c r="D1064" s="74">
        <v>0</v>
      </c>
      <c r="E1064" s="74">
        <v>0</v>
      </c>
      <c r="F1064" s="74">
        <v>0</v>
      </c>
      <c r="G1064" s="74">
        <v>0</v>
      </c>
      <c r="H1064" s="77">
        <v>0</v>
      </c>
    </row>
    <row r="1065" spans="1:8">
      <c r="A1065" s="126"/>
      <c r="B1065" s="17" t="s">
        <v>327</v>
      </c>
      <c r="C1065" s="71" t="s">
        <v>608</v>
      </c>
      <c r="D1065" s="74">
        <v>3.8461538461538464E-2</v>
      </c>
      <c r="E1065" s="73">
        <v>7.4626865671641798E-3</v>
      </c>
      <c r="F1065" s="74">
        <v>0</v>
      </c>
      <c r="G1065" s="74">
        <v>0</v>
      </c>
      <c r="H1065" s="77">
        <v>4.1666666666666671E-2</v>
      </c>
    </row>
    <row r="1066" spans="1:8">
      <c r="A1066" s="126"/>
      <c r="B1066" s="17" t="s">
        <v>328</v>
      </c>
      <c r="C1066" s="69">
        <v>3.2414910858995141E-3</v>
      </c>
      <c r="D1066" s="73">
        <v>7.6923076923076927E-3</v>
      </c>
      <c r="E1066" s="74">
        <v>0</v>
      </c>
      <c r="F1066" s="74">
        <v>0</v>
      </c>
      <c r="G1066" s="74">
        <v>0</v>
      </c>
      <c r="H1066" s="77">
        <v>0</v>
      </c>
    </row>
    <row r="1067" spans="1:8">
      <c r="A1067" s="126"/>
      <c r="B1067" s="17" t="s">
        <v>329</v>
      </c>
      <c r="C1067" s="69">
        <v>8.1037277147487843E-3</v>
      </c>
      <c r="D1067" s="74">
        <v>0</v>
      </c>
      <c r="E1067" s="74">
        <v>0</v>
      </c>
      <c r="F1067" s="74">
        <v>0</v>
      </c>
      <c r="G1067" s="74">
        <v>0</v>
      </c>
      <c r="H1067" s="77">
        <v>0</v>
      </c>
    </row>
    <row r="1068" spans="1:8">
      <c r="A1068" s="126"/>
      <c r="B1068" s="17" t="s">
        <v>330</v>
      </c>
      <c r="C1068" s="70">
        <v>2.4311183144246355E-2</v>
      </c>
      <c r="D1068" s="74">
        <v>1.5384615384615385E-2</v>
      </c>
      <c r="E1068" s="74">
        <v>0</v>
      </c>
      <c r="F1068" s="74">
        <v>0</v>
      </c>
      <c r="G1068" s="74">
        <v>0</v>
      </c>
      <c r="H1068" s="77">
        <v>0</v>
      </c>
    </row>
    <row r="1069" spans="1:8">
      <c r="A1069" s="126"/>
      <c r="B1069" s="17" t="s">
        <v>331</v>
      </c>
      <c r="C1069" s="69">
        <v>1.620745542949757E-3</v>
      </c>
      <c r="D1069" s="74">
        <v>0</v>
      </c>
      <c r="E1069" s="73">
        <v>7.4626865671641798E-3</v>
      </c>
      <c r="F1069" s="74">
        <v>0</v>
      </c>
      <c r="G1069" s="74">
        <v>0</v>
      </c>
      <c r="H1069" s="77">
        <v>0</v>
      </c>
    </row>
    <row r="1070" spans="1:8">
      <c r="A1070" s="126"/>
      <c r="B1070" s="17" t="s">
        <v>332</v>
      </c>
      <c r="C1070" s="70">
        <v>1.7828200972447326E-2</v>
      </c>
      <c r="D1070" s="74">
        <v>1.5384615384615385E-2</v>
      </c>
      <c r="E1070" s="74">
        <v>0</v>
      </c>
      <c r="F1070" s="74">
        <v>0</v>
      </c>
      <c r="G1070" s="74">
        <v>0</v>
      </c>
      <c r="H1070" s="77">
        <v>0</v>
      </c>
    </row>
    <row r="1071" spans="1:8">
      <c r="A1071" s="126"/>
      <c r="B1071" s="17" t="s">
        <v>333</v>
      </c>
      <c r="C1071" s="70">
        <v>0</v>
      </c>
      <c r="D1071" s="73">
        <v>7.6923076923076927E-3</v>
      </c>
      <c r="E1071" s="74">
        <v>0</v>
      </c>
      <c r="F1071" s="75" t="s">
        <v>647</v>
      </c>
      <c r="G1071" s="74">
        <v>0</v>
      </c>
      <c r="H1071" s="77">
        <v>0</v>
      </c>
    </row>
    <row r="1072" spans="1:8">
      <c r="A1072" s="126"/>
      <c r="B1072" s="17" t="s">
        <v>334</v>
      </c>
      <c r="C1072" s="69">
        <v>8.1037277147487843E-3</v>
      </c>
      <c r="D1072" s="73">
        <v>7.6923076923076927E-3</v>
      </c>
      <c r="E1072" s="74">
        <v>0</v>
      </c>
      <c r="F1072" s="74">
        <v>0</v>
      </c>
      <c r="G1072" s="74">
        <v>0</v>
      </c>
      <c r="H1072" s="77">
        <v>4.1666666666666671E-2</v>
      </c>
    </row>
    <row r="1073" spans="1:8">
      <c r="A1073" s="126"/>
      <c r="B1073" s="17" t="s">
        <v>335</v>
      </c>
      <c r="C1073" s="69">
        <v>6.4829821717990281E-3</v>
      </c>
      <c r="D1073" s="74">
        <v>1.5384615384615385E-2</v>
      </c>
      <c r="E1073" s="74">
        <v>0</v>
      </c>
      <c r="F1073" s="74">
        <v>0</v>
      </c>
      <c r="G1073" s="74">
        <v>0</v>
      </c>
      <c r="H1073" s="77">
        <v>0</v>
      </c>
    </row>
    <row r="1074" spans="1:8">
      <c r="A1074" s="126"/>
      <c r="B1074" s="17" t="s">
        <v>336</v>
      </c>
      <c r="C1074" s="69">
        <v>3.2414910858995141E-3</v>
      </c>
      <c r="D1074" s="74">
        <v>0</v>
      </c>
      <c r="E1074" s="74">
        <v>0</v>
      </c>
      <c r="F1074" s="74">
        <v>0</v>
      </c>
      <c r="G1074" s="74">
        <v>0</v>
      </c>
      <c r="H1074" s="77">
        <v>0</v>
      </c>
    </row>
    <row r="1075" spans="1:8">
      <c r="A1075" s="126"/>
      <c r="B1075" s="17" t="s">
        <v>337</v>
      </c>
      <c r="C1075" s="69">
        <v>1.620745542949757E-3</v>
      </c>
      <c r="D1075" s="73">
        <v>7.6923076923076927E-3</v>
      </c>
      <c r="E1075" s="74">
        <v>0</v>
      </c>
      <c r="F1075" s="74">
        <v>0</v>
      </c>
      <c r="G1075" s="74">
        <v>0</v>
      </c>
      <c r="H1075" s="77">
        <v>0</v>
      </c>
    </row>
    <row r="1076" spans="1:8">
      <c r="A1076" s="126"/>
      <c r="B1076" s="17" t="s">
        <v>338</v>
      </c>
      <c r="C1076" s="69">
        <v>8.1037277147487843E-3</v>
      </c>
      <c r="D1076" s="74">
        <v>0</v>
      </c>
      <c r="E1076" s="74">
        <v>0</v>
      </c>
      <c r="F1076" s="74">
        <v>0</v>
      </c>
      <c r="G1076" s="74">
        <v>0</v>
      </c>
      <c r="H1076" s="77">
        <v>0</v>
      </c>
    </row>
    <row r="1077" spans="1:8">
      <c r="A1077" s="126"/>
      <c r="B1077" s="17" t="s">
        <v>339</v>
      </c>
      <c r="C1077" s="70">
        <v>1.9448946515397084E-2</v>
      </c>
      <c r="D1077" s="74">
        <v>3.0769230769230771E-2</v>
      </c>
      <c r="E1077" s="74">
        <v>0</v>
      </c>
      <c r="F1077" s="74">
        <v>0</v>
      </c>
      <c r="G1077" s="74">
        <v>0</v>
      </c>
      <c r="H1077" s="77">
        <v>0</v>
      </c>
    </row>
    <row r="1078" spans="1:8">
      <c r="A1078" s="126"/>
      <c r="B1078" s="17" t="s">
        <v>340</v>
      </c>
      <c r="C1078" s="69">
        <v>1.620745542949757E-3</v>
      </c>
      <c r="D1078" s="74">
        <v>0</v>
      </c>
      <c r="E1078" s="74">
        <v>0</v>
      </c>
      <c r="F1078" s="74">
        <v>0</v>
      </c>
      <c r="G1078" s="74">
        <v>0</v>
      </c>
      <c r="H1078" s="77">
        <v>0</v>
      </c>
    </row>
    <row r="1079" spans="1:8">
      <c r="A1079" s="126"/>
      <c r="B1079" s="17" t="s">
        <v>341</v>
      </c>
      <c r="C1079" s="69">
        <v>3.2414910858995141E-3</v>
      </c>
      <c r="D1079" s="74">
        <v>0</v>
      </c>
      <c r="E1079" s="74">
        <v>0</v>
      </c>
      <c r="F1079" s="74">
        <v>0</v>
      </c>
      <c r="G1079" s="74">
        <v>0</v>
      </c>
      <c r="H1079" s="77">
        <v>0</v>
      </c>
    </row>
    <row r="1080" spans="1:8">
      <c r="A1080" s="126"/>
      <c r="B1080" s="17" t="s">
        <v>342</v>
      </c>
      <c r="C1080" s="70">
        <v>0</v>
      </c>
      <c r="D1080" s="73">
        <v>7.6923076923076927E-3</v>
      </c>
      <c r="E1080" s="74">
        <v>0</v>
      </c>
      <c r="F1080" s="74">
        <v>0</v>
      </c>
      <c r="G1080" s="74">
        <v>0</v>
      </c>
      <c r="H1080" s="77">
        <v>0</v>
      </c>
    </row>
    <row r="1081" spans="1:8">
      <c r="A1081" s="126"/>
      <c r="B1081" s="17" t="s">
        <v>343</v>
      </c>
      <c r="C1081" s="69">
        <v>1.620745542949757E-3</v>
      </c>
      <c r="D1081" s="74">
        <v>0</v>
      </c>
      <c r="E1081" s="74">
        <v>0</v>
      </c>
      <c r="F1081" s="74">
        <v>0</v>
      </c>
      <c r="G1081" s="74">
        <v>0</v>
      </c>
      <c r="H1081" s="77">
        <v>0</v>
      </c>
    </row>
    <row r="1082" spans="1:8">
      <c r="A1082" s="126"/>
      <c r="B1082" s="9" t="s">
        <v>231</v>
      </c>
      <c r="C1082" s="70">
        <v>3.8897893030794169E-2</v>
      </c>
      <c r="D1082" s="74">
        <v>3.8461538461538464E-2</v>
      </c>
      <c r="E1082" s="74">
        <v>4.4776119402985072E-2</v>
      </c>
      <c r="F1082" s="74">
        <v>0.16666666666666669</v>
      </c>
      <c r="G1082" s="74">
        <v>0</v>
      </c>
      <c r="H1082" s="77">
        <v>0</v>
      </c>
    </row>
    <row r="1083" spans="1:8">
      <c r="A1083" s="126"/>
      <c r="B1083" s="17" t="s">
        <v>344</v>
      </c>
      <c r="C1083" s="70">
        <v>1.9448946515397084E-2</v>
      </c>
      <c r="D1083" s="74">
        <v>3.0769230769230771E-2</v>
      </c>
      <c r="E1083" s="74">
        <v>0</v>
      </c>
      <c r="F1083" s="74">
        <v>0</v>
      </c>
      <c r="G1083" s="74">
        <v>0</v>
      </c>
      <c r="H1083" s="77">
        <v>0</v>
      </c>
    </row>
    <row r="1084" spans="1:8">
      <c r="A1084" s="126"/>
      <c r="B1084" s="17" t="s">
        <v>345</v>
      </c>
      <c r="C1084" s="70">
        <v>0</v>
      </c>
      <c r="D1084" s="73">
        <v>7.6923076923076927E-3</v>
      </c>
      <c r="E1084" s="74">
        <v>0</v>
      </c>
      <c r="F1084" s="74">
        <v>0</v>
      </c>
      <c r="G1084" s="74">
        <v>0</v>
      </c>
      <c r="H1084" s="77">
        <v>0</v>
      </c>
    </row>
    <row r="1085" spans="1:8">
      <c r="A1085" s="126"/>
      <c r="B1085" s="17" t="s">
        <v>346</v>
      </c>
      <c r="C1085" s="69">
        <v>1.620745542949757E-3</v>
      </c>
      <c r="D1085" s="74">
        <v>0</v>
      </c>
      <c r="E1085" s="74">
        <v>0</v>
      </c>
      <c r="F1085" s="74">
        <v>0</v>
      </c>
      <c r="G1085" s="74">
        <v>0</v>
      </c>
      <c r="H1085" s="77">
        <v>0</v>
      </c>
    </row>
    <row r="1086" spans="1:8">
      <c r="A1086" s="126"/>
      <c r="B1086" s="17" t="s">
        <v>347</v>
      </c>
      <c r="C1086" s="69">
        <v>1.620745542949757E-3</v>
      </c>
      <c r="D1086" s="74">
        <v>0</v>
      </c>
      <c r="E1086" s="74">
        <v>0</v>
      </c>
      <c r="F1086" s="74">
        <v>0</v>
      </c>
      <c r="G1086" s="74">
        <v>0</v>
      </c>
      <c r="H1086" s="77">
        <v>0</v>
      </c>
    </row>
    <row r="1087" spans="1:8">
      <c r="A1087" s="126"/>
      <c r="B1087" s="17" t="s">
        <v>348</v>
      </c>
      <c r="C1087" s="69">
        <v>1.620745542949757E-3</v>
      </c>
      <c r="D1087" s="74">
        <v>0</v>
      </c>
      <c r="E1087" s="74">
        <v>0</v>
      </c>
      <c r="F1087" s="74">
        <v>0</v>
      </c>
      <c r="G1087" s="74">
        <v>0</v>
      </c>
      <c r="H1087" s="77">
        <v>0</v>
      </c>
    </row>
    <row r="1088" spans="1:8">
      <c r="A1088" s="126"/>
      <c r="B1088" s="17" t="s">
        <v>349</v>
      </c>
      <c r="C1088" s="69">
        <v>1.620745542949757E-3</v>
      </c>
      <c r="D1088" s="74">
        <v>0</v>
      </c>
      <c r="E1088" s="74">
        <v>0</v>
      </c>
      <c r="F1088" s="74">
        <v>0</v>
      </c>
      <c r="G1088" s="74">
        <v>0</v>
      </c>
      <c r="H1088" s="77">
        <v>0</v>
      </c>
    </row>
    <row r="1089" spans="1:8">
      <c r="A1089" s="126"/>
      <c r="B1089" s="17" t="s">
        <v>350</v>
      </c>
      <c r="C1089" s="69">
        <v>4.8622366288492711E-3</v>
      </c>
      <c r="D1089" s="74">
        <v>0</v>
      </c>
      <c r="E1089" s="74">
        <v>0</v>
      </c>
      <c r="F1089" s="74">
        <v>0</v>
      </c>
      <c r="G1089" s="74">
        <v>0</v>
      </c>
      <c r="H1089" s="77">
        <v>0</v>
      </c>
    </row>
    <row r="1090" spans="1:8">
      <c r="A1090" s="126"/>
      <c r="B1090" s="17" t="s">
        <v>351</v>
      </c>
      <c r="C1090" s="70">
        <v>0.10210696920583467</v>
      </c>
      <c r="D1090" s="74">
        <v>8.461538461538462E-2</v>
      </c>
      <c r="E1090" s="74">
        <v>0.11194029850746269</v>
      </c>
      <c r="F1090" s="74">
        <v>0</v>
      </c>
      <c r="G1090" s="74">
        <v>0.16666666666666669</v>
      </c>
      <c r="H1090" s="77">
        <v>4.1666666666666671E-2</v>
      </c>
    </row>
    <row r="1091" spans="1:8">
      <c r="A1091" s="126"/>
      <c r="B1091" s="17" t="s">
        <v>352</v>
      </c>
      <c r="C1091" s="69">
        <v>1.620745542949757E-3</v>
      </c>
      <c r="D1091" s="74">
        <v>0</v>
      </c>
      <c r="E1091" s="74">
        <v>0</v>
      </c>
      <c r="F1091" s="74">
        <v>0</v>
      </c>
      <c r="G1091" s="74">
        <v>0</v>
      </c>
      <c r="H1091" s="77">
        <v>0</v>
      </c>
    </row>
    <row r="1092" spans="1:8">
      <c r="A1092" s="126" t="s">
        <v>8</v>
      </c>
      <c r="B1092" s="9" t="s">
        <v>9</v>
      </c>
      <c r="C1092" s="31">
        <v>617</v>
      </c>
      <c r="D1092" s="32">
        <v>130</v>
      </c>
      <c r="E1092" s="32">
        <v>134</v>
      </c>
      <c r="F1092" s="32">
        <v>6</v>
      </c>
      <c r="G1092" s="32">
        <v>6</v>
      </c>
      <c r="H1092" s="33">
        <v>24</v>
      </c>
    </row>
    <row r="1093" spans="1:8" ht="13.5" thickBot="1">
      <c r="A1093" s="127"/>
      <c r="B1093" s="10" t="s">
        <v>10</v>
      </c>
      <c r="C1093" s="34">
        <v>617</v>
      </c>
      <c r="D1093" s="35">
        <v>130</v>
      </c>
      <c r="E1093" s="35">
        <v>134</v>
      </c>
      <c r="F1093" s="35">
        <v>6</v>
      </c>
      <c r="G1093" s="35">
        <v>6</v>
      </c>
      <c r="H1093" s="36">
        <v>24</v>
      </c>
    </row>
    <row r="1094" spans="1:8" ht="13.5" thickTop="1">
      <c r="A1094" s="134" t="s">
        <v>11</v>
      </c>
      <c r="B1094" s="134"/>
      <c r="C1094" s="134"/>
      <c r="D1094" s="134"/>
      <c r="E1094" s="134"/>
      <c r="F1094" s="134"/>
      <c r="G1094" s="134"/>
      <c r="H1094" s="134"/>
    </row>
    <row r="1097" spans="1:8" ht="13.5" thickBot="1">
      <c r="A1097" s="53" t="s">
        <v>261</v>
      </c>
    </row>
    <row r="1098" spans="1:8" ht="13.5" thickTop="1">
      <c r="A1098" s="119"/>
      <c r="B1098" s="120"/>
      <c r="C1098" s="133" t="s">
        <v>264</v>
      </c>
      <c r="D1098" s="128"/>
      <c r="E1098" s="128"/>
      <c r="F1098" s="128"/>
      <c r="G1098" s="128"/>
      <c r="H1098" s="129"/>
    </row>
    <row r="1099" spans="1:8" ht="24">
      <c r="A1099" s="121"/>
      <c r="B1099" s="122"/>
      <c r="C1099" s="37" t="s">
        <v>100</v>
      </c>
      <c r="D1099" s="38" t="s">
        <v>101</v>
      </c>
      <c r="E1099" s="38" t="s">
        <v>102</v>
      </c>
      <c r="F1099" s="38" t="s">
        <v>103</v>
      </c>
      <c r="G1099" s="38" t="s">
        <v>104</v>
      </c>
      <c r="H1099" s="39" t="s">
        <v>88</v>
      </c>
    </row>
    <row r="1100" spans="1:8" ht="13.5" thickBot="1">
      <c r="A1100" s="123"/>
      <c r="B1100" s="124"/>
      <c r="C1100" s="20" t="s">
        <v>12</v>
      </c>
      <c r="D1100" s="21" t="s">
        <v>289</v>
      </c>
      <c r="E1100" s="21" t="s">
        <v>290</v>
      </c>
      <c r="F1100" s="21" t="s">
        <v>291</v>
      </c>
      <c r="G1100" s="21" t="s">
        <v>292</v>
      </c>
      <c r="H1100" s="22" t="s">
        <v>293</v>
      </c>
    </row>
    <row r="1101" spans="1:8" ht="24.75" thickTop="1">
      <c r="A1101" s="125" t="s">
        <v>261</v>
      </c>
      <c r="B1101" s="55" t="s">
        <v>353</v>
      </c>
      <c r="C1101" s="68" t="s">
        <v>650</v>
      </c>
      <c r="D1101" s="80" t="s">
        <v>652</v>
      </c>
      <c r="E1101" s="72">
        <v>0.18656716417910449</v>
      </c>
      <c r="F1101" s="80" t="s">
        <v>654</v>
      </c>
      <c r="G1101" s="72">
        <v>0</v>
      </c>
      <c r="H1101" s="81" t="s">
        <v>639</v>
      </c>
    </row>
    <row r="1102" spans="1:8">
      <c r="A1102" s="126"/>
      <c r="B1102" s="9" t="s">
        <v>354</v>
      </c>
      <c r="C1102" s="70">
        <v>0.13614262560777957</v>
      </c>
      <c r="D1102" s="74">
        <v>0.1846153846153846</v>
      </c>
      <c r="E1102" s="75" t="s">
        <v>653</v>
      </c>
      <c r="F1102" s="74">
        <v>0.16666666666666669</v>
      </c>
      <c r="G1102" s="75" t="s">
        <v>655</v>
      </c>
      <c r="H1102" s="78" t="s">
        <v>656</v>
      </c>
    </row>
    <row r="1103" spans="1:8">
      <c r="A1103" s="126"/>
      <c r="B1103" s="9" t="s">
        <v>355</v>
      </c>
      <c r="C1103" s="71" t="s">
        <v>651</v>
      </c>
      <c r="D1103" s="75" t="s">
        <v>631</v>
      </c>
      <c r="E1103" s="74">
        <v>0.16417910447761194</v>
      </c>
      <c r="F1103" s="74">
        <v>0.16666666666666669</v>
      </c>
      <c r="G1103" s="74">
        <v>0.33333333333333337</v>
      </c>
      <c r="H1103" s="77">
        <v>0.25</v>
      </c>
    </row>
    <row r="1104" spans="1:8">
      <c r="A1104" s="126"/>
      <c r="B1104" s="17" t="s">
        <v>351</v>
      </c>
      <c r="C1104" s="70">
        <v>4.3760129659643432E-2</v>
      </c>
      <c r="D1104" s="74">
        <v>6.9230769230769235E-2</v>
      </c>
      <c r="E1104" s="74">
        <v>2.2388059701492536E-2</v>
      </c>
      <c r="F1104" s="74">
        <v>0</v>
      </c>
      <c r="G1104" s="74">
        <v>0</v>
      </c>
      <c r="H1104" s="77">
        <v>0</v>
      </c>
    </row>
    <row r="1105" spans="1:8">
      <c r="A1105" s="126" t="s">
        <v>8</v>
      </c>
      <c r="B1105" s="9" t="s">
        <v>9</v>
      </c>
      <c r="C1105" s="31">
        <v>617</v>
      </c>
      <c r="D1105" s="32">
        <v>130</v>
      </c>
      <c r="E1105" s="32">
        <v>134</v>
      </c>
      <c r="F1105" s="32">
        <v>6</v>
      </c>
      <c r="G1105" s="32">
        <v>6</v>
      </c>
      <c r="H1105" s="33">
        <v>24</v>
      </c>
    </row>
    <row r="1106" spans="1:8" ht="13.5" thickBot="1">
      <c r="A1106" s="127"/>
      <c r="B1106" s="10" t="s">
        <v>10</v>
      </c>
      <c r="C1106" s="34">
        <v>617</v>
      </c>
      <c r="D1106" s="35">
        <v>130</v>
      </c>
      <c r="E1106" s="35">
        <v>134</v>
      </c>
      <c r="F1106" s="35">
        <v>6</v>
      </c>
      <c r="G1106" s="35">
        <v>6</v>
      </c>
      <c r="H1106" s="36">
        <v>24</v>
      </c>
    </row>
    <row r="1107" spans="1:8" ht="13.5" thickTop="1">
      <c r="A1107" s="134" t="s">
        <v>11</v>
      </c>
      <c r="B1107" s="134"/>
      <c r="C1107" s="134"/>
      <c r="D1107" s="134"/>
      <c r="E1107" s="134"/>
      <c r="F1107" s="134"/>
      <c r="G1107" s="134"/>
      <c r="H1107" s="134"/>
    </row>
    <row r="1110" spans="1:8" ht="13.5" thickBot="1">
      <c r="A1110" s="53" t="s">
        <v>262</v>
      </c>
    </row>
    <row r="1111" spans="1:8" ht="13.5" thickTop="1">
      <c r="A1111" s="119"/>
      <c r="B1111" s="120"/>
      <c r="C1111" s="133" t="s">
        <v>264</v>
      </c>
      <c r="D1111" s="128"/>
      <c r="E1111" s="128"/>
      <c r="F1111" s="128"/>
      <c r="G1111" s="128"/>
      <c r="H1111" s="129"/>
    </row>
    <row r="1112" spans="1:8" ht="24">
      <c r="A1112" s="121"/>
      <c r="B1112" s="122"/>
      <c r="C1112" s="37" t="s">
        <v>100</v>
      </c>
      <c r="D1112" s="38" t="s">
        <v>101</v>
      </c>
      <c r="E1112" s="38" t="s">
        <v>102</v>
      </c>
      <c r="F1112" s="38" t="s">
        <v>103</v>
      </c>
      <c r="G1112" s="38" t="s">
        <v>104</v>
      </c>
      <c r="H1112" s="39" t="s">
        <v>88</v>
      </c>
    </row>
    <row r="1113" spans="1:8" ht="13.5" thickBot="1">
      <c r="A1113" s="123"/>
      <c r="B1113" s="124"/>
      <c r="C1113" s="20" t="s">
        <v>12</v>
      </c>
      <c r="D1113" s="21" t="s">
        <v>289</v>
      </c>
      <c r="E1113" s="21" t="s">
        <v>290</v>
      </c>
      <c r="F1113" s="21" t="s">
        <v>291</v>
      </c>
      <c r="G1113" s="21" t="s">
        <v>292</v>
      </c>
      <c r="H1113" s="22" t="s">
        <v>293</v>
      </c>
    </row>
    <row r="1114" spans="1:8" ht="13.5" thickTop="1">
      <c r="A1114" s="125" t="s">
        <v>262</v>
      </c>
      <c r="B1114" s="55" t="s">
        <v>356</v>
      </c>
      <c r="C1114" s="79">
        <v>0.10210696920583467</v>
      </c>
      <c r="D1114" s="72">
        <v>0.13846153846153847</v>
      </c>
      <c r="E1114" s="80" t="s">
        <v>619</v>
      </c>
      <c r="F1114" s="72">
        <v>0</v>
      </c>
      <c r="G1114" s="72">
        <v>0.33333333333333337</v>
      </c>
      <c r="H1114" s="76">
        <v>8.3333333333333343E-2</v>
      </c>
    </row>
    <row r="1115" spans="1:8">
      <c r="A1115" s="126"/>
      <c r="B1115" s="9" t="s">
        <v>357</v>
      </c>
      <c r="C1115" s="70">
        <v>0.57212317666126422</v>
      </c>
      <c r="D1115" s="74">
        <v>0.59230769230769231</v>
      </c>
      <c r="E1115" s="75" t="s">
        <v>659</v>
      </c>
      <c r="F1115" s="74">
        <v>0.33333333333333337</v>
      </c>
      <c r="G1115" s="74">
        <v>0.66666666666666674</v>
      </c>
      <c r="H1115" s="78" t="s">
        <v>662</v>
      </c>
    </row>
    <row r="1116" spans="1:8">
      <c r="A1116" s="126"/>
      <c r="B1116" s="9" t="s">
        <v>358</v>
      </c>
      <c r="C1116" s="70">
        <v>1.6207455429497569E-2</v>
      </c>
      <c r="D1116" s="73">
        <v>7.6923076923076927E-3</v>
      </c>
      <c r="E1116" s="75" t="s">
        <v>660</v>
      </c>
      <c r="F1116" s="74">
        <v>0</v>
      </c>
      <c r="G1116" s="74">
        <v>0</v>
      </c>
      <c r="H1116" s="77">
        <v>0</v>
      </c>
    </row>
    <row r="1117" spans="1:8">
      <c r="A1117" s="126"/>
      <c r="B1117" s="9" t="s">
        <v>359</v>
      </c>
      <c r="C1117" s="71" t="s">
        <v>651</v>
      </c>
      <c r="D1117" s="75" t="s">
        <v>657</v>
      </c>
      <c r="E1117" s="74">
        <v>3.7313432835820899E-2</v>
      </c>
      <c r="F1117" s="75" t="s">
        <v>661</v>
      </c>
      <c r="G1117" s="74">
        <v>0</v>
      </c>
      <c r="H1117" s="77">
        <v>0.125</v>
      </c>
    </row>
    <row r="1118" spans="1:8">
      <c r="A1118" s="126"/>
      <c r="B1118" s="9" t="s">
        <v>360</v>
      </c>
      <c r="C1118" s="70">
        <v>2.5931928687196112E-2</v>
      </c>
      <c r="D1118" s="75" t="s">
        <v>658</v>
      </c>
      <c r="E1118" s="74">
        <v>2.2388059701492536E-2</v>
      </c>
      <c r="F1118" s="74">
        <v>0</v>
      </c>
      <c r="G1118" s="74">
        <v>0</v>
      </c>
      <c r="H1118" s="77">
        <v>0</v>
      </c>
    </row>
    <row r="1119" spans="1:8">
      <c r="A1119" s="126" t="s">
        <v>8</v>
      </c>
      <c r="B1119" s="9" t="s">
        <v>9</v>
      </c>
      <c r="C1119" s="31">
        <v>617</v>
      </c>
      <c r="D1119" s="32">
        <v>130</v>
      </c>
      <c r="E1119" s="32">
        <v>134</v>
      </c>
      <c r="F1119" s="32">
        <v>6</v>
      </c>
      <c r="G1119" s="32">
        <v>6</v>
      </c>
      <c r="H1119" s="33">
        <v>24</v>
      </c>
    </row>
    <row r="1120" spans="1:8" ht="13.5" thickBot="1">
      <c r="A1120" s="127"/>
      <c r="B1120" s="10" t="s">
        <v>10</v>
      </c>
      <c r="C1120" s="34">
        <v>617</v>
      </c>
      <c r="D1120" s="35">
        <v>130</v>
      </c>
      <c r="E1120" s="35">
        <v>134</v>
      </c>
      <c r="F1120" s="35">
        <v>6</v>
      </c>
      <c r="G1120" s="35">
        <v>6</v>
      </c>
      <c r="H1120" s="36">
        <v>24</v>
      </c>
    </row>
    <row r="1121" spans="1:8" ht="13.5" thickTop="1">
      <c r="A1121" s="134" t="s">
        <v>11</v>
      </c>
      <c r="B1121" s="134"/>
      <c r="C1121" s="134"/>
      <c r="D1121" s="134"/>
      <c r="E1121" s="134"/>
      <c r="F1121" s="134"/>
      <c r="G1121" s="134"/>
      <c r="H1121" s="134"/>
    </row>
    <row r="1124" spans="1:8" ht="13.5" thickBot="1">
      <c r="A1124" s="53" t="s">
        <v>263</v>
      </c>
    </row>
    <row r="1125" spans="1:8" ht="13.5" thickTop="1">
      <c r="A1125" s="119"/>
      <c r="B1125" s="120"/>
      <c r="C1125" s="133" t="s">
        <v>264</v>
      </c>
      <c r="D1125" s="128"/>
      <c r="E1125" s="128"/>
      <c r="F1125" s="128"/>
      <c r="G1125" s="128"/>
      <c r="H1125" s="129"/>
    </row>
    <row r="1126" spans="1:8" ht="24">
      <c r="A1126" s="121"/>
      <c r="B1126" s="122"/>
      <c r="C1126" s="37" t="s">
        <v>100</v>
      </c>
      <c r="D1126" s="38" t="s">
        <v>101</v>
      </c>
      <c r="E1126" s="38" t="s">
        <v>102</v>
      </c>
      <c r="F1126" s="38" t="s">
        <v>103</v>
      </c>
      <c r="G1126" s="38" t="s">
        <v>104</v>
      </c>
      <c r="H1126" s="39" t="s">
        <v>88</v>
      </c>
    </row>
    <row r="1127" spans="1:8" ht="13.5" thickBot="1">
      <c r="A1127" s="123"/>
      <c r="B1127" s="124"/>
      <c r="C1127" s="20" t="s">
        <v>12</v>
      </c>
      <c r="D1127" s="21" t="s">
        <v>289</v>
      </c>
      <c r="E1127" s="21" t="s">
        <v>290</v>
      </c>
      <c r="F1127" s="21" t="s">
        <v>291</v>
      </c>
      <c r="G1127" s="21" t="s">
        <v>292</v>
      </c>
      <c r="H1127" s="22" t="s">
        <v>293</v>
      </c>
    </row>
    <row r="1128" spans="1:8" ht="24.75" thickTop="1">
      <c r="A1128" s="125" t="s">
        <v>263</v>
      </c>
      <c r="B1128" s="55" t="s">
        <v>361</v>
      </c>
      <c r="C1128" s="68" t="s">
        <v>663</v>
      </c>
      <c r="D1128" s="80" t="s">
        <v>664</v>
      </c>
      <c r="E1128" s="80" t="s">
        <v>666</v>
      </c>
      <c r="F1128" s="80" t="s">
        <v>668</v>
      </c>
      <c r="G1128" s="72">
        <v>0.16666666666666669</v>
      </c>
      <c r="H1128" s="81" t="s">
        <v>671</v>
      </c>
    </row>
    <row r="1129" spans="1:8" ht="24">
      <c r="A1129" s="126"/>
      <c r="B1129" s="9" t="s">
        <v>362</v>
      </c>
      <c r="C1129" s="70">
        <v>0.15072933549432738</v>
      </c>
      <c r="D1129" s="74">
        <v>0.2</v>
      </c>
      <c r="E1129" s="74">
        <v>0.17910447761194029</v>
      </c>
      <c r="F1129" s="74">
        <v>0</v>
      </c>
      <c r="G1129" s="74">
        <v>0.33333333333333337</v>
      </c>
      <c r="H1129" s="77">
        <v>0.20833333333333331</v>
      </c>
    </row>
    <row r="1130" spans="1:8" ht="24">
      <c r="A1130" s="126"/>
      <c r="B1130" s="9" t="s">
        <v>363</v>
      </c>
      <c r="C1130" s="70">
        <v>9.5623987034035671E-2</v>
      </c>
      <c r="D1130" s="75" t="s">
        <v>665</v>
      </c>
      <c r="E1130" s="75" t="s">
        <v>667</v>
      </c>
      <c r="F1130" s="74">
        <v>0</v>
      </c>
      <c r="G1130" s="75" t="s">
        <v>670</v>
      </c>
      <c r="H1130" s="77">
        <v>0.125</v>
      </c>
    </row>
    <row r="1131" spans="1:8">
      <c r="A1131" s="126"/>
      <c r="B1131" s="9" t="s">
        <v>364</v>
      </c>
      <c r="C1131" s="70">
        <v>1.4586709886547812E-2</v>
      </c>
      <c r="D1131" s="74">
        <v>2.3076923076923075E-2</v>
      </c>
      <c r="E1131" s="73">
        <v>7.4626865671641798E-3</v>
      </c>
      <c r="F1131" s="75" t="s">
        <v>669</v>
      </c>
      <c r="G1131" s="74">
        <v>0</v>
      </c>
      <c r="H1131" s="77">
        <v>4.1666666666666671E-2</v>
      </c>
    </row>
    <row r="1132" spans="1:8">
      <c r="A1132" s="126"/>
      <c r="B1132" s="9" t="s">
        <v>87</v>
      </c>
      <c r="C1132" s="70">
        <v>1.2965964343598056E-2</v>
      </c>
      <c r="D1132" s="74">
        <v>1.5384615384615385E-2</v>
      </c>
      <c r="E1132" s="74">
        <v>0</v>
      </c>
      <c r="F1132" s="74">
        <v>0</v>
      </c>
      <c r="G1132" s="74">
        <v>0</v>
      </c>
      <c r="H1132" s="77">
        <v>0</v>
      </c>
    </row>
    <row r="1133" spans="1:8">
      <c r="A1133" s="126" t="s">
        <v>8</v>
      </c>
      <c r="B1133" s="9" t="s">
        <v>9</v>
      </c>
      <c r="C1133" s="31">
        <v>617</v>
      </c>
      <c r="D1133" s="32">
        <v>130</v>
      </c>
      <c r="E1133" s="32">
        <v>134</v>
      </c>
      <c r="F1133" s="32">
        <v>6</v>
      </c>
      <c r="G1133" s="32">
        <v>6</v>
      </c>
      <c r="H1133" s="33">
        <v>24</v>
      </c>
    </row>
    <row r="1134" spans="1:8" ht="13.5" thickBot="1">
      <c r="A1134" s="127"/>
      <c r="B1134" s="10" t="s">
        <v>10</v>
      </c>
      <c r="C1134" s="34">
        <v>617</v>
      </c>
      <c r="D1134" s="35">
        <v>130</v>
      </c>
      <c r="E1134" s="35">
        <v>134</v>
      </c>
      <c r="F1134" s="35">
        <v>6</v>
      </c>
      <c r="G1134" s="35">
        <v>6</v>
      </c>
      <c r="H1134" s="36">
        <v>24</v>
      </c>
    </row>
    <row r="1135" spans="1:8" ht="13.5" thickTop="1">
      <c r="A1135" s="134" t="s">
        <v>11</v>
      </c>
      <c r="B1135" s="134"/>
      <c r="C1135" s="134"/>
      <c r="D1135" s="134"/>
      <c r="E1135" s="134"/>
      <c r="F1135" s="134"/>
      <c r="G1135" s="134"/>
      <c r="H1135" s="134"/>
    </row>
    <row r="1138" spans="1:3" ht="13.5" thickBot="1">
      <c r="A1138" s="53" t="s">
        <v>598</v>
      </c>
    </row>
    <row r="1139" spans="1:3" ht="13.5" thickTop="1">
      <c r="A1139" s="119"/>
      <c r="B1139" s="120"/>
      <c r="C1139" s="7" t="s">
        <v>3</v>
      </c>
    </row>
    <row r="1140" spans="1:3">
      <c r="A1140" s="121"/>
      <c r="B1140" s="122"/>
      <c r="C1140" s="14" t="s">
        <v>4</v>
      </c>
    </row>
    <row r="1141" spans="1:3" ht="13.5" thickBot="1">
      <c r="A1141" s="123"/>
      <c r="B1141" s="124"/>
      <c r="C1141" s="8" t="s">
        <v>12</v>
      </c>
    </row>
    <row r="1142" spans="1:3" ht="13.5" thickTop="1">
      <c r="A1142" s="54" t="s">
        <v>100</v>
      </c>
      <c r="B1142" s="55"/>
      <c r="C1142" s="64">
        <v>0.75555555555555554</v>
      </c>
    </row>
    <row r="1143" spans="1:3">
      <c r="A1143" s="1" t="s">
        <v>198</v>
      </c>
      <c r="B1143" s="9"/>
      <c r="C1143" s="65">
        <v>0.15555555555555556</v>
      </c>
    </row>
    <row r="1144" spans="1:3">
      <c r="A1144" s="1" t="s">
        <v>365</v>
      </c>
      <c r="B1144" s="9"/>
      <c r="C1144" s="65">
        <v>0.16296296296296298</v>
      </c>
    </row>
    <row r="1145" spans="1:3">
      <c r="A1145" s="1" t="s">
        <v>88</v>
      </c>
      <c r="B1145" s="9"/>
      <c r="C1145" s="66">
        <v>2.4691358024691358E-3</v>
      </c>
    </row>
    <row r="1146" spans="1:3">
      <c r="A1146" s="126" t="s">
        <v>8</v>
      </c>
      <c r="B1146" s="9" t="s">
        <v>9</v>
      </c>
      <c r="C1146" s="6">
        <v>810</v>
      </c>
    </row>
    <row r="1147" spans="1:3" ht="13.5" thickBot="1">
      <c r="A1147" s="127"/>
      <c r="B1147" s="10" t="s">
        <v>10</v>
      </c>
      <c r="C1147" s="13">
        <v>810</v>
      </c>
    </row>
    <row r="1148" spans="1:3" ht="13.5" thickTop="1">
      <c r="A1148" s="134" t="s">
        <v>11</v>
      </c>
      <c r="B1148" s="134"/>
      <c r="C1148" s="134"/>
    </row>
    <row r="1151" spans="1:3" ht="13.5" thickBot="1">
      <c r="A1151" s="53" t="s">
        <v>366</v>
      </c>
    </row>
    <row r="1152" spans="1:3" ht="13.5" thickTop="1">
      <c r="A1152" s="119"/>
      <c r="B1152" s="120"/>
      <c r="C1152" s="7" t="s">
        <v>3</v>
      </c>
    </row>
    <row r="1153" spans="1:3">
      <c r="A1153" s="121"/>
      <c r="B1153" s="122"/>
      <c r="C1153" s="14" t="s">
        <v>4</v>
      </c>
    </row>
    <row r="1154" spans="1:3" ht="13.5" thickBot="1">
      <c r="A1154" s="123"/>
      <c r="B1154" s="124"/>
      <c r="C1154" s="8" t="s">
        <v>12</v>
      </c>
    </row>
    <row r="1155" spans="1:3" ht="13.5" thickTop="1">
      <c r="A1155" s="54" t="s">
        <v>366</v>
      </c>
      <c r="B1155" s="55"/>
      <c r="C1155" s="64">
        <v>0.41013824884792627</v>
      </c>
    </row>
    <row r="1156" spans="1:3">
      <c r="A1156" s="1" t="s">
        <v>367</v>
      </c>
      <c r="B1156" s="9"/>
      <c r="C1156" s="65">
        <v>2.7649769585253458E-2</v>
      </c>
    </row>
    <row r="1157" spans="1:3" ht="24">
      <c r="A1157" s="1" t="s">
        <v>368</v>
      </c>
      <c r="B1157" s="9"/>
      <c r="C1157" s="65">
        <v>2.3041474654377878E-2</v>
      </c>
    </row>
    <row r="1158" spans="1:3">
      <c r="A1158" s="1" t="s">
        <v>369</v>
      </c>
      <c r="B1158" s="9"/>
      <c r="C1158" s="65">
        <v>1.6897081413210446E-2</v>
      </c>
    </row>
    <row r="1159" spans="1:3">
      <c r="A1159" s="1" t="s">
        <v>370</v>
      </c>
      <c r="B1159" s="9"/>
      <c r="C1159" s="65">
        <v>1.5360983102918587E-2</v>
      </c>
    </row>
    <row r="1160" spans="1:3" ht="24">
      <c r="A1160" s="1" t="s">
        <v>371</v>
      </c>
      <c r="B1160" s="9"/>
      <c r="C1160" s="66">
        <v>1.5360983102918587E-3</v>
      </c>
    </row>
    <row r="1161" spans="1:3">
      <c r="A1161" s="1" t="s">
        <v>372</v>
      </c>
      <c r="B1161" s="9"/>
      <c r="C1161" s="66">
        <v>6.1443932411674347E-3</v>
      </c>
    </row>
    <row r="1162" spans="1:3">
      <c r="A1162" s="1" t="s">
        <v>373</v>
      </c>
      <c r="B1162" s="9"/>
      <c r="C1162" s="65">
        <v>4.4546850998463901E-2</v>
      </c>
    </row>
    <row r="1163" spans="1:3">
      <c r="A1163" s="1" t="s">
        <v>374</v>
      </c>
      <c r="B1163" s="9"/>
      <c r="C1163" s="65">
        <v>1.3824884792626729E-2</v>
      </c>
    </row>
    <row r="1164" spans="1:3">
      <c r="A1164" s="1" t="s">
        <v>375</v>
      </c>
      <c r="B1164" s="9"/>
      <c r="C1164" s="65">
        <v>1.3824884792626729E-2</v>
      </c>
    </row>
    <row r="1165" spans="1:3">
      <c r="A1165" s="1" t="s">
        <v>376</v>
      </c>
      <c r="B1165" s="9"/>
      <c r="C1165" s="65">
        <v>1.075268817204301E-2</v>
      </c>
    </row>
    <row r="1166" spans="1:3">
      <c r="A1166" s="1" t="s">
        <v>377</v>
      </c>
      <c r="B1166" s="9"/>
      <c r="C1166" s="65">
        <v>1.075268817204301E-2</v>
      </c>
    </row>
    <row r="1167" spans="1:3" ht="24">
      <c r="A1167" s="1" t="s">
        <v>378</v>
      </c>
      <c r="B1167" s="9"/>
      <c r="C1167" s="66">
        <v>1.5360983102918587E-3</v>
      </c>
    </row>
    <row r="1168" spans="1:3" ht="24">
      <c r="A1168" s="1" t="s">
        <v>379</v>
      </c>
      <c r="B1168" s="9"/>
      <c r="C1168" s="66">
        <v>4.608294930875576E-3</v>
      </c>
    </row>
    <row r="1169" spans="1:3">
      <c r="A1169" s="1" t="s">
        <v>380</v>
      </c>
      <c r="B1169" s="9"/>
      <c r="C1169" s="66">
        <v>1.5360983102918587E-3</v>
      </c>
    </row>
    <row r="1170" spans="1:3">
      <c r="A1170" s="1" t="s">
        <v>381</v>
      </c>
      <c r="B1170" s="9"/>
      <c r="C1170" s="65">
        <v>0</v>
      </c>
    </row>
    <row r="1171" spans="1:3">
      <c r="A1171" s="1" t="s">
        <v>382</v>
      </c>
      <c r="B1171" s="9"/>
      <c r="C1171" s="66">
        <v>1.5360983102918587E-3</v>
      </c>
    </row>
    <row r="1172" spans="1:3">
      <c r="A1172" s="1" t="s">
        <v>383</v>
      </c>
      <c r="B1172" s="9"/>
      <c r="C1172" s="65">
        <v>0</v>
      </c>
    </row>
    <row r="1173" spans="1:3">
      <c r="A1173" s="1" t="s">
        <v>384</v>
      </c>
      <c r="B1173" s="9"/>
      <c r="C1173" s="65">
        <v>0.4178187403993856</v>
      </c>
    </row>
    <row r="1174" spans="1:3">
      <c r="A1174" s="126" t="s">
        <v>8</v>
      </c>
      <c r="B1174" s="9" t="s">
        <v>9</v>
      </c>
      <c r="C1174" s="6">
        <v>651</v>
      </c>
    </row>
    <row r="1175" spans="1:3" ht="13.5" thickBot="1">
      <c r="A1175" s="127"/>
      <c r="B1175" s="10" t="s">
        <v>10</v>
      </c>
      <c r="C1175" s="13">
        <v>651</v>
      </c>
    </row>
    <row r="1176" spans="1:3" ht="13.5" thickTop="1">
      <c r="A1176" s="134" t="s">
        <v>11</v>
      </c>
      <c r="B1176" s="134"/>
      <c r="C1176" s="134"/>
    </row>
    <row r="1179" spans="1:3" ht="13.5" thickBot="1">
      <c r="A1179" s="53" t="s">
        <v>385</v>
      </c>
    </row>
    <row r="1180" spans="1:3" ht="13.5" thickTop="1">
      <c r="A1180" s="119"/>
      <c r="B1180" s="120"/>
      <c r="C1180" s="7" t="s">
        <v>3</v>
      </c>
    </row>
    <row r="1181" spans="1:3">
      <c r="A1181" s="121"/>
      <c r="B1181" s="122"/>
      <c r="C1181" s="14" t="s">
        <v>4</v>
      </c>
    </row>
    <row r="1182" spans="1:3" ht="13.5" thickBot="1">
      <c r="A1182" s="123"/>
      <c r="B1182" s="124"/>
      <c r="C1182" s="8" t="s">
        <v>12</v>
      </c>
    </row>
    <row r="1183" spans="1:3" ht="13.5" thickTop="1">
      <c r="A1183" s="54" t="s">
        <v>385</v>
      </c>
      <c r="B1183" s="55"/>
      <c r="C1183" s="64">
        <v>0.26190476190476192</v>
      </c>
    </row>
    <row r="1184" spans="1:3">
      <c r="A1184" s="1" t="s">
        <v>386</v>
      </c>
      <c r="B1184" s="9"/>
      <c r="C1184" s="65">
        <v>7.1428571428571438E-2</v>
      </c>
    </row>
    <row r="1185" spans="1:3">
      <c r="A1185" s="1" t="s">
        <v>387</v>
      </c>
      <c r="B1185" s="9"/>
      <c r="C1185" s="65">
        <v>5.5555555555555552E-2</v>
      </c>
    </row>
    <row r="1186" spans="1:3">
      <c r="A1186" s="1" t="s">
        <v>388</v>
      </c>
      <c r="B1186" s="9"/>
      <c r="C1186" s="65">
        <v>3.1746031746031744E-2</v>
      </c>
    </row>
    <row r="1187" spans="1:3">
      <c r="A1187" s="1" t="s">
        <v>389</v>
      </c>
      <c r="B1187" s="9"/>
      <c r="C1187" s="65">
        <v>8.7301587301587297E-2</v>
      </c>
    </row>
    <row r="1188" spans="1:3">
      <c r="A1188" s="1" t="s">
        <v>390</v>
      </c>
      <c r="B1188" s="9"/>
      <c r="C1188" s="65">
        <v>3.1746031746031744E-2</v>
      </c>
    </row>
    <row r="1189" spans="1:3">
      <c r="A1189" s="1" t="s">
        <v>391</v>
      </c>
      <c r="B1189" s="9"/>
      <c r="C1189" s="65">
        <v>1.5873015873015872E-2</v>
      </c>
    </row>
    <row r="1190" spans="1:3">
      <c r="A1190" s="1" t="s">
        <v>392</v>
      </c>
      <c r="B1190" s="9"/>
      <c r="C1190" s="65">
        <v>0</v>
      </c>
    </row>
    <row r="1191" spans="1:3">
      <c r="A1191" s="1" t="s">
        <v>393</v>
      </c>
      <c r="B1191" s="9"/>
      <c r="C1191" s="65">
        <v>1.5873015873015872E-2</v>
      </c>
    </row>
    <row r="1192" spans="1:3">
      <c r="A1192" s="1" t="s">
        <v>394</v>
      </c>
      <c r="B1192" s="9"/>
      <c r="C1192" s="65">
        <v>0</v>
      </c>
    </row>
    <row r="1193" spans="1:3" ht="24">
      <c r="A1193" s="1" t="s">
        <v>395</v>
      </c>
      <c r="B1193" s="9"/>
      <c r="C1193" s="65">
        <v>0</v>
      </c>
    </row>
    <row r="1194" spans="1:3">
      <c r="A1194" s="1" t="s">
        <v>396</v>
      </c>
      <c r="B1194" s="9"/>
      <c r="C1194" s="65">
        <v>3.1746031746031744E-2</v>
      </c>
    </row>
    <row r="1195" spans="1:3">
      <c r="A1195" s="1" t="s">
        <v>384</v>
      </c>
      <c r="B1195" s="9"/>
      <c r="C1195" s="65">
        <v>0.40476190476190477</v>
      </c>
    </row>
    <row r="1196" spans="1:3">
      <c r="A1196" s="126" t="s">
        <v>8</v>
      </c>
      <c r="B1196" s="9" t="s">
        <v>9</v>
      </c>
      <c r="C1196" s="6">
        <v>126</v>
      </c>
    </row>
    <row r="1197" spans="1:3" ht="13.5" thickBot="1">
      <c r="A1197" s="127"/>
      <c r="B1197" s="10" t="s">
        <v>10</v>
      </c>
      <c r="C1197" s="13">
        <v>126</v>
      </c>
    </row>
    <row r="1198" spans="1:3" ht="13.5" thickTop="1">
      <c r="A1198" s="134" t="s">
        <v>11</v>
      </c>
      <c r="B1198" s="134"/>
      <c r="C1198" s="134"/>
    </row>
    <row r="1201" spans="1:3" ht="13.5" thickBot="1">
      <c r="A1201" s="53" t="s">
        <v>397</v>
      </c>
    </row>
    <row r="1202" spans="1:3" ht="13.5" thickTop="1">
      <c r="A1202" s="119"/>
      <c r="B1202" s="120"/>
      <c r="C1202" s="7" t="s">
        <v>3</v>
      </c>
    </row>
    <row r="1203" spans="1:3">
      <c r="A1203" s="121"/>
      <c r="B1203" s="122"/>
      <c r="C1203" s="14" t="s">
        <v>4</v>
      </c>
    </row>
    <row r="1204" spans="1:3" ht="13.5" thickBot="1">
      <c r="A1204" s="123"/>
      <c r="B1204" s="124"/>
      <c r="C1204" s="8" t="s">
        <v>12</v>
      </c>
    </row>
    <row r="1205" spans="1:3" ht="13.5" thickTop="1">
      <c r="A1205" s="54" t="s">
        <v>397</v>
      </c>
      <c r="B1205" s="55"/>
      <c r="C1205" s="64">
        <v>0.51515151515151514</v>
      </c>
    </row>
    <row r="1206" spans="1:3">
      <c r="A1206" s="1" t="s">
        <v>398</v>
      </c>
      <c r="B1206" s="9"/>
      <c r="C1206" s="65">
        <v>7.575757575757576E-2</v>
      </c>
    </row>
    <row r="1207" spans="1:3" ht="24">
      <c r="A1207" s="1" t="s">
        <v>399</v>
      </c>
      <c r="B1207" s="9"/>
      <c r="C1207" s="65">
        <v>7.575757575757576E-2</v>
      </c>
    </row>
    <row r="1208" spans="1:3">
      <c r="A1208" s="1" t="s">
        <v>400</v>
      </c>
      <c r="B1208" s="9"/>
      <c r="C1208" s="65">
        <v>6.8181818181818177E-2</v>
      </c>
    </row>
    <row r="1209" spans="1:3">
      <c r="A1209" s="1" t="s">
        <v>401</v>
      </c>
      <c r="B1209" s="9"/>
      <c r="C1209" s="65">
        <v>1.5151515151515152E-2</v>
      </c>
    </row>
    <row r="1210" spans="1:3" ht="24">
      <c r="A1210" s="1" t="s">
        <v>402</v>
      </c>
      <c r="B1210" s="9"/>
      <c r="C1210" s="66">
        <v>7.575757575757576E-3</v>
      </c>
    </row>
    <row r="1211" spans="1:3" ht="24">
      <c r="A1211" s="1" t="s">
        <v>403</v>
      </c>
      <c r="B1211" s="9"/>
      <c r="C1211" s="65">
        <v>2.2727272727272728E-2</v>
      </c>
    </row>
    <row r="1212" spans="1:3">
      <c r="A1212" s="1" t="s">
        <v>404</v>
      </c>
      <c r="B1212" s="9"/>
      <c r="C1212" s="65">
        <v>0</v>
      </c>
    </row>
    <row r="1213" spans="1:3">
      <c r="A1213" s="1" t="s">
        <v>405</v>
      </c>
      <c r="B1213" s="9"/>
      <c r="C1213" s="65">
        <v>0</v>
      </c>
    </row>
    <row r="1214" spans="1:3">
      <c r="A1214" s="1" t="s">
        <v>384</v>
      </c>
      <c r="B1214" s="9"/>
      <c r="C1214" s="65">
        <v>0.2196969696969697</v>
      </c>
    </row>
    <row r="1215" spans="1:3">
      <c r="A1215" s="126" t="s">
        <v>8</v>
      </c>
      <c r="B1215" s="9" t="s">
        <v>9</v>
      </c>
      <c r="C1215" s="6">
        <v>132</v>
      </c>
    </row>
    <row r="1216" spans="1:3" ht="13.5" thickBot="1">
      <c r="A1216" s="127"/>
      <c r="B1216" s="10" t="s">
        <v>10</v>
      </c>
      <c r="C1216" s="13">
        <v>132</v>
      </c>
    </row>
    <row r="1217" spans="1:3" ht="13.5" thickTop="1">
      <c r="A1217" s="134" t="s">
        <v>11</v>
      </c>
      <c r="B1217" s="134"/>
      <c r="C1217" s="134"/>
    </row>
    <row r="1220" spans="1:3" ht="13.5" thickBot="1">
      <c r="A1220" s="53" t="s">
        <v>600</v>
      </c>
    </row>
    <row r="1221" spans="1:3" ht="13.5" thickTop="1">
      <c r="A1221" s="119"/>
      <c r="B1221" s="120"/>
      <c r="C1221" s="7" t="s">
        <v>3</v>
      </c>
    </row>
    <row r="1222" spans="1:3">
      <c r="A1222" s="121"/>
      <c r="B1222" s="122"/>
      <c r="C1222" s="14" t="s">
        <v>4</v>
      </c>
    </row>
    <row r="1223" spans="1:3" ht="13.5" thickBot="1">
      <c r="A1223" s="123"/>
      <c r="B1223" s="124"/>
      <c r="C1223" s="8" t="s">
        <v>12</v>
      </c>
    </row>
    <row r="1224" spans="1:3" ht="36.75" thickTop="1">
      <c r="A1224" s="54" t="s">
        <v>599</v>
      </c>
      <c r="B1224" s="55"/>
      <c r="C1224" s="64">
        <v>0.74691358024691357</v>
      </c>
    </row>
    <row r="1225" spans="1:3" ht="24">
      <c r="A1225" s="1" t="s">
        <v>406</v>
      </c>
      <c r="B1225" s="9"/>
      <c r="C1225" s="65">
        <v>0.63827160493827162</v>
      </c>
    </row>
    <row r="1226" spans="1:3">
      <c r="A1226" s="1" t="s">
        <v>37</v>
      </c>
      <c r="B1226" s="9"/>
      <c r="C1226" s="66">
        <v>4.9382716049382715E-3</v>
      </c>
    </row>
    <row r="1227" spans="1:3">
      <c r="A1227" s="1" t="s">
        <v>407</v>
      </c>
      <c r="B1227" s="9"/>
      <c r="C1227" s="65">
        <v>5.802469135802469E-2</v>
      </c>
    </row>
    <row r="1228" spans="1:3">
      <c r="A1228" s="126" t="s">
        <v>8</v>
      </c>
      <c r="B1228" s="9" t="s">
        <v>9</v>
      </c>
      <c r="C1228" s="6">
        <v>810</v>
      </c>
    </row>
    <row r="1229" spans="1:3" ht="13.5" thickBot="1">
      <c r="A1229" s="127"/>
      <c r="B1229" s="10" t="s">
        <v>10</v>
      </c>
      <c r="C1229" s="13">
        <v>810</v>
      </c>
    </row>
    <row r="1230" spans="1:3" ht="13.5" thickTop="1">
      <c r="A1230" s="134" t="s">
        <v>11</v>
      </c>
      <c r="B1230" s="134"/>
      <c r="C1230" s="134"/>
    </row>
    <row r="1233" spans="1:3" ht="13.5" thickBot="1">
      <c r="A1233" s="53" t="s">
        <v>600</v>
      </c>
    </row>
    <row r="1234" spans="1:3" ht="13.5" thickTop="1">
      <c r="A1234" s="119"/>
      <c r="B1234" s="130"/>
      <c r="C1234" s="57" t="s">
        <v>3</v>
      </c>
    </row>
    <row r="1235" spans="1:3">
      <c r="A1235" s="121"/>
      <c r="B1235" s="131"/>
      <c r="C1235" s="58" t="s">
        <v>4</v>
      </c>
    </row>
    <row r="1236" spans="1:3" ht="13.5" thickBot="1">
      <c r="A1236" s="123"/>
      <c r="B1236" s="132"/>
      <c r="C1236" s="59" t="s">
        <v>12</v>
      </c>
    </row>
    <row r="1237" spans="1:3" ht="36.75" thickTop="1">
      <c r="A1237" s="54" t="s">
        <v>599</v>
      </c>
      <c r="B1237" s="60" t="s">
        <v>0</v>
      </c>
      <c r="C1237" s="82">
        <v>17285.514563106797</v>
      </c>
    </row>
    <row r="1238" spans="1:3" ht="24">
      <c r="A1238" s="1" t="s">
        <v>406</v>
      </c>
      <c r="B1238" s="2" t="s">
        <v>0</v>
      </c>
      <c r="C1238" s="83">
        <v>8080.4717607973434</v>
      </c>
    </row>
    <row r="1239" spans="1:3" ht="13.5" thickBot="1">
      <c r="A1239" s="3" t="s">
        <v>37</v>
      </c>
      <c r="B1239" s="4" t="s">
        <v>0</v>
      </c>
      <c r="C1239" s="84">
        <v>7999.6</v>
      </c>
    </row>
    <row r="1240" spans="1:3" ht="13.5" thickTop="1">
      <c r="A1240" s="134" t="s">
        <v>11</v>
      </c>
      <c r="B1240" s="134"/>
      <c r="C1240" s="134"/>
    </row>
    <row r="1243" spans="1:3" ht="13.5" thickBot="1">
      <c r="A1243" s="53" t="s">
        <v>408</v>
      </c>
    </row>
    <row r="1244" spans="1:3" ht="13.5" thickTop="1">
      <c r="A1244" s="119"/>
      <c r="B1244" s="120"/>
      <c r="C1244" s="7" t="s">
        <v>3</v>
      </c>
    </row>
    <row r="1245" spans="1:3">
      <c r="A1245" s="121"/>
      <c r="B1245" s="122"/>
      <c r="C1245" s="14" t="s">
        <v>4</v>
      </c>
    </row>
    <row r="1246" spans="1:3" ht="13.5" thickBot="1">
      <c r="A1246" s="123"/>
      <c r="B1246" s="124"/>
      <c r="C1246" s="8" t="s">
        <v>12</v>
      </c>
    </row>
    <row r="1247" spans="1:3" ht="13.5" thickTop="1">
      <c r="A1247" s="125" t="s">
        <v>408</v>
      </c>
      <c r="B1247" s="55" t="s">
        <v>409</v>
      </c>
      <c r="C1247" s="64">
        <v>0.22345679012345682</v>
      </c>
    </row>
    <row r="1248" spans="1:3">
      <c r="A1248" s="126"/>
      <c r="B1248" s="9" t="s">
        <v>410</v>
      </c>
      <c r="C1248" s="65">
        <v>0.68271604938271613</v>
      </c>
    </row>
    <row r="1249" spans="1:3">
      <c r="A1249" s="126"/>
      <c r="B1249" s="9" t="s">
        <v>384</v>
      </c>
      <c r="C1249" s="65">
        <v>9.3827160493827166E-2</v>
      </c>
    </row>
    <row r="1250" spans="1:3">
      <c r="A1250" s="126" t="s">
        <v>8</v>
      </c>
      <c r="B1250" s="9" t="s">
        <v>9</v>
      </c>
      <c r="C1250" s="6">
        <v>810</v>
      </c>
    </row>
    <row r="1251" spans="1:3" ht="13.5" thickBot="1">
      <c r="A1251" s="127"/>
      <c r="B1251" s="10" t="s">
        <v>10</v>
      </c>
      <c r="C1251" s="13">
        <v>810</v>
      </c>
    </row>
    <row r="1252" spans="1:3" ht="13.5" thickTop="1">
      <c r="A1252" s="134" t="s">
        <v>11</v>
      </c>
      <c r="B1252" s="134"/>
      <c r="C1252" s="134"/>
    </row>
    <row r="1255" spans="1:3" ht="13.5" thickBot="1">
      <c r="A1255" s="53" t="s">
        <v>602</v>
      </c>
    </row>
    <row r="1256" spans="1:3" ht="13.5" thickTop="1">
      <c r="A1256" s="119"/>
      <c r="B1256" s="120"/>
      <c r="C1256" s="7" t="s">
        <v>3</v>
      </c>
    </row>
    <row r="1257" spans="1:3">
      <c r="A1257" s="121"/>
      <c r="B1257" s="122"/>
      <c r="C1257" s="14" t="s">
        <v>4</v>
      </c>
    </row>
    <row r="1258" spans="1:3" ht="13.5" thickBot="1">
      <c r="A1258" s="123"/>
      <c r="B1258" s="124"/>
      <c r="C1258" s="8" t="s">
        <v>12</v>
      </c>
    </row>
    <row r="1259" spans="1:3" ht="13.5" thickTop="1">
      <c r="A1259" s="54" t="s">
        <v>601</v>
      </c>
      <c r="B1259" s="55"/>
      <c r="C1259" s="64">
        <v>0.59116022099447507</v>
      </c>
    </row>
    <row r="1260" spans="1:3">
      <c r="A1260" s="1" t="s">
        <v>411</v>
      </c>
      <c r="B1260" s="9"/>
      <c r="C1260" s="65">
        <v>0.24309392265193369</v>
      </c>
    </row>
    <row r="1261" spans="1:3">
      <c r="A1261" s="1" t="s">
        <v>412</v>
      </c>
      <c r="B1261" s="9"/>
      <c r="C1261" s="65">
        <v>7.7348066298342538E-2</v>
      </c>
    </row>
    <row r="1262" spans="1:3">
      <c r="A1262" s="1" t="s">
        <v>413</v>
      </c>
      <c r="B1262" s="9"/>
      <c r="C1262" s="65">
        <v>5.5248618784530384E-2</v>
      </c>
    </row>
    <row r="1263" spans="1:3" ht="24">
      <c r="A1263" s="1" t="s">
        <v>414</v>
      </c>
      <c r="B1263" s="9"/>
      <c r="C1263" s="65">
        <v>3.3149171270718231E-2</v>
      </c>
    </row>
    <row r="1264" spans="1:3">
      <c r="A1264" s="1" t="s">
        <v>415</v>
      </c>
      <c r="B1264" s="9"/>
      <c r="C1264" s="65">
        <v>0.12154696132596685</v>
      </c>
    </row>
    <row r="1265" spans="1:3">
      <c r="A1265" s="126" t="s">
        <v>8</v>
      </c>
      <c r="B1265" s="9" t="s">
        <v>9</v>
      </c>
      <c r="C1265" s="6">
        <v>181</v>
      </c>
    </row>
    <row r="1266" spans="1:3" ht="13.5" thickBot="1">
      <c r="A1266" s="127"/>
      <c r="B1266" s="10" t="s">
        <v>10</v>
      </c>
      <c r="C1266" s="13">
        <v>181</v>
      </c>
    </row>
    <row r="1267" spans="1:3" ht="13.5" thickTop="1">
      <c r="A1267" s="134" t="s">
        <v>11</v>
      </c>
      <c r="B1267" s="134"/>
      <c r="C1267" s="134"/>
    </row>
    <row r="1270" spans="1:3" ht="13.5" thickBot="1">
      <c r="A1270" s="53" t="s">
        <v>416</v>
      </c>
    </row>
    <row r="1271" spans="1:3" ht="13.5" thickTop="1">
      <c r="A1271" s="119"/>
      <c r="B1271" s="120"/>
      <c r="C1271" s="7" t="s">
        <v>3</v>
      </c>
    </row>
    <row r="1272" spans="1:3">
      <c r="A1272" s="121"/>
      <c r="B1272" s="122"/>
      <c r="C1272" s="14" t="s">
        <v>4</v>
      </c>
    </row>
    <row r="1273" spans="1:3" ht="13.5" thickBot="1">
      <c r="A1273" s="123"/>
      <c r="B1273" s="124"/>
      <c r="C1273" s="8" t="s">
        <v>12</v>
      </c>
    </row>
    <row r="1274" spans="1:3" ht="13.5" thickTop="1">
      <c r="A1274" s="125" t="s">
        <v>416</v>
      </c>
      <c r="B1274" s="55" t="s">
        <v>417</v>
      </c>
      <c r="C1274" s="64">
        <v>2.2727272727272728E-2</v>
      </c>
    </row>
    <row r="1275" spans="1:3">
      <c r="A1275" s="126"/>
      <c r="B1275" s="9" t="s">
        <v>418</v>
      </c>
      <c r="C1275" s="65">
        <v>0</v>
      </c>
    </row>
    <row r="1276" spans="1:3">
      <c r="A1276" s="126"/>
      <c r="B1276" s="9" t="s">
        <v>419</v>
      </c>
      <c r="C1276" s="65">
        <v>0</v>
      </c>
    </row>
    <row r="1277" spans="1:3">
      <c r="A1277" s="126"/>
      <c r="B1277" s="9" t="s">
        <v>420</v>
      </c>
      <c r="C1277" s="65">
        <v>0.13636363636363635</v>
      </c>
    </row>
    <row r="1278" spans="1:3">
      <c r="A1278" s="126"/>
      <c r="B1278" s="9" t="s">
        <v>421</v>
      </c>
      <c r="C1278" s="65">
        <v>6.8181818181818177E-2</v>
      </c>
    </row>
    <row r="1279" spans="1:3">
      <c r="A1279" s="126"/>
      <c r="B1279" s="9" t="s">
        <v>422</v>
      </c>
      <c r="C1279" s="65">
        <v>2.2727272727272728E-2</v>
      </c>
    </row>
    <row r="1280" spans="1:3">
      <c r="A1280" s="126"/>
      <c r="B1280" s="9" t="s">
        <v>423</v>
      </c>
      <c r="C1280" s="65">
        <v>2.2727272727272728E-2</v>
      </c>
    </row>
    <row r="1281" spans="1:3">
      <c r="A1281" s="126"/>
      <c r="B1281" s="9" t="s">
        <v>424</v>
      </c>
      <c r="C1281" s="65">
        <v>0.36363636363636365</v>
      </c>
    </row>
    <row r="1282" spans="1:3">
      <c r="A1282" s="126"/>
      <c r="B1282" s="9" t="s">
        <v>129</v>
      </c>
      <c r="C1282" s="65">
        <v>4.5454545454545456E-2</v>
      </c>
    </row>
    <row r="1283" spans="1:3">
      <c r="A1283" s="126"/>
      <c r="B1283" s="9" t="s">
        <v>87</v>
      </c>
      <c r="C1283" s="65">
        <v>0.27272727272727271</v>
      </c>
    </row>
    <row r="1284" spans="1:3">
      <c r="A1284" s="126"/>
      <c r="B1284" s="9" t="s">
        <v>88</v>
      </c>
      <c r="C1284" s="65">
        <v>4.5454545454545456E-2</v>
      </c>
    </row>
    <row r="1285" spans="1:3">
      <c r="A1285" s="126" t="s">
        <v>8</v>
      </c>
      <c r="B1285" s="9" t="s">
        <v>9</v>
      </c>
      <c r="C1285" s="6">
        <v>44</v>
      </c>
    </row>
    <row r="1286" spans="1:3" ht="13.5" thickBot="1">
      <c r="A1286" s="127"/>
      <c r="B1286" s="10" t="s">
        <v>10</v>
      </c>
      <c r="C1286" s="13">
        <v>44</v>
      </c>
    </row>
    <row r="1287" spans="1:3" ht="13.5" thickTop="1">
      <c r="A1287" s="134" t="s">
        <v>11</v>
      </c>
      <c r="B1287" s="134"/>
      <c r="C1287" s="134"/>
    </row>
    <row r="1290" spans="1:3" ht="13.5" thickBot="1">
      <c r="A1290" s="53" t="s">
        <v>425</v>
      </c>
    </row>
    <row r="1291" spans="1:3" ht="13.5" thickTop="1">
      <c r="A1291" s="119"/>
      <c r="B1291" s="120"/>
      <c r="C1291" s="7" t="s">
        <v>3</v>
      </c>
    </row>
    <row r="1292" spans="1:3">
      <c r="A1292" s="121"/>
      <c r="B1292" s="122"/>
      <c r="C1292" s="14" t="s">
        <v>4</v>
      </c>
    </row>
    <row r="1293" spans="1:3" ht="13.5" thickBot="1">
      <c r="A1293" s="123"/>
      <c r="B1293" s="124"/>
      <c r="C1293" s="8" t="s">
        <v>12</v>
      </c>
    </row>
    <row r="1294" spans="1:3" ht="13.5" thickTop="1">
      <c r="A1294" s="125" t="s">
        <v>425</v>
      </c>
      <c r="B1294" s="55" t="s">
        <v>426</v>
      </c>
      <c r="C1294" s="64">
        <v>7.1428571428571438E-2</v>
      </c>
    </row>
    <row r="1295" spans="1:3">
      <c r="A1295" s="126"/>
      <c r="B1295" s="9" t="s">
        <v>427</v>
      </c>
      <c r="C1295" s="65">
        <v>7.1428571428571438E-2</v>
      </c>
    </row>
    <row r="1296" spans="1:3">
      <c r="A1296" s="126"/>
      <c r="B1296" s="9" t="s">
        <v>428</v>
      </c>
      <c r="C1296" s="65">
        <v>7.1428571428571438E-2</v>
      </c>
    </row>
    <row r="1297" spans="1:3">
      <c r="A1297" s="126"/>
      <c r="B1297" s="9" t="s">
        <v>429</v>
      </c>
      <c r="C1297" s="65">
        <v>0.28571428571428575</v>
      </c>
    </row>
    <row r="1298" spans="1:3">
      <c r="A1298" s="126"/>
      <c r="B1298" s="9" t="s">
        <v>129</v>
      </c>
      <c r="C1298" s="65">
        <v>7.1428571428571438E-2</v>
      </c>
    </row>
    <row r="1299" spans="1:3">
      <c r="A1299" s="126"/>
      <c r="B1299" s="9" t="s">
        <v>87</v>
      </c>
      <c r="C1299" s="65">
        <v>0.42857142857142855</v>
      </c>
    </row>
    <row r="1300" spans="1:3">
      <c r="A1300" s="126"/>
      <c r="B1300" s="9" t="s">
        <v>88</v>
      </c>
      <c r="C1300" s="65">
        <v>0</v>
      </c>
    </row>
    <row r="1301" spans="1:3">
      <c r="A1301" s="126" t="s">
        <v>8</v>
      </c>
      <c r="B1301" s="9" t="s">
        <v>9</v>
      </c>
      <c r="C1301" s="6">
        <v>14</v>
      </c>
    </row>
    <row r="1302" spans="1:3" ht="13.5" thickBot="1">
      <c r="A1302" s="127"/>
      <c r="B1302" s="10" t="s">
        <v>10</v>
      </c>
      <c r="C1302" s="13">
        <v>14</v>
      </c>
    </row>
    <row r="1303" spans="1:3" ht="13.5" thickTop="1">
      <c r="A1303" s="134" t="s">
        <v>11</v>
      </c>
      <c r="B1303" s="134"/>
      <c r="C1303" s="134"/>
    </row>
    <row r="1306" spans="1:3" ht="13.5" thickBot="1">
      <c r="A1306" s="53" t="s">
        <v>430</v>
      </c>
    </row>
    <row r="1307" spans="1:3" ht="13.5" thickTop="1">
      <c r="A1307" s="119"/>
      <c r="B1307" s="120"/>
      <c r="C1307" s="7" t="s">
        <v>3</v>
      </c>
    </row>
    <row r="1308" spans="1:3">
      <c r="A1308" s="121"/>
      <c r="B1308" s="122"/>
      <c r="C1308" s="14" t="s">
        <v>4</v>
      </c>
    </row>
    <row r="1309" spans="1:3" ht="13.5" thickBot="1">
      <c r="A1309" s="123"/>
      <c r="B1309" s="124"/>
      <c r="C1309" s="8" t="s">
        <v>12</v>
      </c>
    </row>
    <row r="1310" spans="1:3" ht="13.5" thickTop="1">
      <c r="A1310" s="125" t="s">
        <v>430</v>
      </c>
      <c r="B1310" s="55" t="s">
        <v>431</v>
      </c>
      <c r="C1310" s="64">
        <v>0.48214285714285715</v>
      </c>
    </row>
    <row r="1311" spans="1:3">
      <c r="A1311" s="126"/>
      <c r="B1311" s="9" t="s">
        <v>432</v>
      </c>
      <c r="C1311" s="65">
        <v>3.5714285714285719E-2</v>
      </c>
    </row>
    <row r="1312" spans="1:3">
      <c r="A1312" s="126"/>
      <c r="B1312" s="9" t="s">
        <v>231</v>
      </c>
      <c r="C1312" s="65">
        <v>0.48214285714285715</v>
      </c>
    </row>
    <row r="1313" spans="1:3">
      <c r="A1313" s="126" t="s">
        <v>8</v>
      </c>
      <c r="B1313" s="9" t="s">
        <v>9</v>
      </c>
      <c r="C1313" s="6">
        <v>112</v>
      </c>
    </row>
    <row r="1314" spans="1:3" ht="13.5" thickBot="1">
      <c r="A1314" s="127"/>
      <c r="B1314" s="10" t="s">
        <v>10</v>
      </c>
      <c r="C1314" s="13">
        <v>112</v>
      </c>
    </row>
    <row r="1315" spans="1:3" ht="13.5" thickTop="1">
      <c r="A1315" s="134" t="s">
        <v>11</v>
      </c>
      <c r="B1315" s="134"/>
      <c r="C1315" s="134"/>
    </row>
    <row r="1318" spans="1:3" ht="13.5" thickBot="1">
      <c r="A1318" s="53" t="s">
        <v>433</v>
      </c>
    </row>
    <row r="1319" spans="1:3" ht="13.5" thickTop="1">
      <c r="A1319" s="119"/>
      <c r="B1319" s="120"/>
      <c r="C1319" s="7" t="s">
        <v>3</v>
      </c>
    </row>
    <row r="1320" spans="1:3">
      <c r="A1320" s="121"/>
      <c r="B1320" s="122"/>
      <c r="C1320" s="14" t="s">
        <v>4</v>
      </c>
    </row>
    <row r="1321" spans="1:3" ht="13.5" thickBot="1">
      <c r="A1321" s="123"/>
      <c r="B1321" s="124"/>
      <c r="C1321" s="8" t="s">
        <v>12</v>
      </c>
    </row>
    <row r="1322" spans="1:3" ht="13.5" thickTop="1">
      <c r="A1322" s="125" t="s">
        <v>433</v>
      </c>
      <c r="B1322" s="55" t="s">
        <v>431</v>
      </c>
      <c r="C1322" s="64">
        <v>5.2631578947368425E-2</v>
      </c>
    </row>
    <row r="1323" spans="1:3">
      <c r="A1323" s="126"/>
      <c r="B1323" s="9" t="s">
        <v>432</v>
      </c>
      <c r="C1323" s="65">
        <v>0.4210526315789474</v>
      </c>
    </row>
    <row r="1324" spans="1:3">
      <c r="A1324" s="126"/>
      <c r="B1324" s="9" t="s">
        <v>231</v>
      </c>
      <c r="C1324" s="65">
        <v>0.52631578947368418</v>
      </c>
    </row>
    <row r="1325" spans="1:3">
      <c r="A1325" s="126" t="s">
        <v>8</v>
      </c>
      <c r="B1325" s="9" t="s">
        <v>9</v>
      </c>
      <c r="C1325" s="6">
        <v>38</v>
      </c>
    </row>
    <row r="1326" spans="1:3" ht="13.5" thickBot="1">
      <c r="A1326" s="127"/>
      <c r="B1326" s="10" t="s">
        <v>10</v>
      </c>
      <c r="C1326" s="13">
        <v>38</v>
      </c>
    </row>
    <row r="1327" spans="1:3" ht="13.5" thickTop="1">
      <c r="A1327" s="134" t="s">
        <v>11</v>
      </c>
      <c r="B1327" s="134"/>
      <c r="C1327" s="134"/>
    </row>
    <row r="1330" spans="1:3" ht="13.5" thickBot="1">
      <c r="A1330" s="53" t="s">
        <v>434</v>
      </c>
    </row>
    <row r="1331" spans="1:3" ht="13.5" thickTop="1">
      <c r="A1331" s="119"/>
      <c r="B1331" s="120"/>
      <c r="C1331" s="7" t="s">
        <v>3</v>
      </c>
    </row>
    <row r="1332" spans="1:3">
      <c r="A1332" s="121"/>
      <c r="B1332" s="122"/>
      <c r="C1332" s="14" t="s">
        <v>4</v>
      </c>
    </row>
    <row r="1333" spans="1:3" ht="13.5" thickBot="1">
      <c r="A1333" s="123"/>
      <c r="B1333" s="124"/>
      <c r="C1333" s="8" t="s">
        <v>12</v>
      </c>
    </row>
    <row r="1334" spans="1:3" ht="13.5" thickTop="1">
      <c r="A1334" s="125" t="s">
        <v>434</v>
      </c>
      <c r="B1334" s="55" t="s">
        <v>431</v>
      </c>
      <c r="C1334" s="64">
        <v>0.15384615384615385</v>
      </c>
    </row>
    <row r="1335" spans="1:3">
      <c r="A1335" s="126"/>
      <c r="B1335" s="9" t="s">
        <v>432</v>
      </c>
      <c r="C1335" s="65">
        <v>0.15384615384615385</v>
      </c>
    </row>
    <row r="1336" spans="1:3">
      <c r="A1336" s="126"/>
      <c r="B1336" s="9" t="s">
        <v>231</v>
      </c>
      <c r="C1336" s="65">
        <v>0.69230769230769229</v>
      </c>
    </row>
    <row r="1337" spans="1:3">
      <c r="A1337" s="126" t="s">
        <v>8</v>
      </c>
      <c r="B1337" s="9" t="s">
        <v>9</v>
      </c>
      <c r="C1337" s="6">
        <v>13</v>
      </c>
    </row>
    <row r="1338" spans="1:3" ht="13.5" thickBot="1">
      <c r="A1338" s="127"/>
      <c r="B1338" s="10" t="s">
        <v>10</v>
      </c>
      <c r="C1338" s="13">
        <v>13</v>
      </c>
    </row>
    <row r="1339" spans="1:3" ht="13.5" thickTop="1">
      <c r="A1339" s="134" t="s">
        <v>11</v>
      </c>
      <c r="B1339" s="134"/>
      <c r="C1339" s="134"/>
    </row>
    <row r="1342" spans="1:3" ht="13.5" thickBot="1">
      <c r="A1342" s="53" t="s">
        <v>435</v>
      </c>
    </row>
    <row r="1343" spans="1:3" ht="13.5" thickTop="1">
      <c r="A1343" s="119"/>
      <c r="B1343" s="120"/>
      <c r="C1343" s="7" t="s">
        <v>3</v>
      </c>
    </row>
    <row r="1344" spans="1:3">
      <c r="A1344" s="121"/>
      <c r="B1344" s="122"/>
      <c r="C1344" s="14" t="s">
        <v>4</v>
      </c>
    </row>
    <row r="1345" spans="1:3" ht="13.5" thickBot="1">
      <c r="A1345" s="123"/>
      <c r="B1345" s="124"/>
      <c r="C1345" s="8" t="s">
        <v>12</v>
      </c>
    </row>
    <row r="1346" spans="1:3" ht="13.5" thickTop="1">
      <c r="A1346" s="125" t="s">
        <v>435</v>
      </c>
      <c r="B1346" s="55" t="s">
        <v>431</v>
      </c>
      <c r="C1346" s="64">
        <v>0.27272727272727271</v>
      </c>
    </row>
    <row r="1347" spans="1:3">
      <c r="A1347" s="126"/>
      <c r="B1347" s="9" t="s">
        <v>432</v>
      </c>
      <c r="C1347" s="65">
        <v>0.45454545454545453</v>
      </c>
    </row>
    <row r="1348" spans="1:3">
      <c r="A1348" s="126"/>
      <c r="B1348" s="9" t="s">
        <v>231</v>
      </c>
      <c r="C1348" s="65">
        <v>0.27272727272727271</v>
      </c>
    </row>
    <row r="1349" spans="1:3">
      <c r="A1349" s="126" t="s">
        <v>8</v>
      </c>
      <c r="B1349" s="9" t="s">
        <v>9</v>
      </c>
      <c r="C1349" s="6">
        <v>11</v>
      </c>
    </row>
    <row r="1350" spans="1:3" ht="13.5" thickBot="1">
      <c r="A1350" s="127"/>
      <c r="B1350" s="10" t="s">
        <v>10</v>
      </c>
      <c r="C1350" s="13">
        <v>11</v>
      </c>
    </row>
    <row r="1351" spans="1:3" ht="13.5" thickTop="1">
      <c r="A1351" s="134" t="s">
        <v>11</v>
      </c>
      <c r="B1351" s="134"/>
      <c r="C1351" s="134"/>
    </row>
    <row r="1354" spans="1:3" ht="13.5" thickBot="1">
      <c r="A1354" s="53" t="s">
        <v>436</v>
      </c>
    </row>
    <row r="1355" spans="1:3" ht="13.5" thickTop="1">
      <c r="A1355" s="119"/>
      <c r="B1355" s="120"/>
      <c r="C1355" s="7" t="s">
        <v>3</v>
      </c>
    </row>
    <row r="1356" spans="1:3">
      <c r="A1356" s="121"/>
      <c r="B1356" s="122"/>
      <c r="C1356" s="14" t="s">
        <v>4</v>
      </c>
    </row>
    <row r="1357" spans="1:3" ht="13.5" thickBot="1">
      <c r="A1357" s="123"/>
      <c r="B1357" s="124"/>
      <c r="C1357" s="8" t="s">
        <v>12</v>
      </c>
    </row>
    <row r="1358" spans="1:3" ht="13.5" thickTop="1">
      <c r="A1358" s="125" t="s">
        <v>436</v>
      </c>
      <c r="B1358" s="55" t="s">
        <v>431</v>
      </c>
      <c r="C1358" s="64">
        <v>0</v>
      </c>
    </row>
    <row r="1359" spans="1:3">
      <c r="A1359" s="126"/>
      <c r="B1359" s="9" t="s">
        <v>432</v>
      </c>
      <c r="C1359" s="65">
        <v>0</v>
      </c>
    </row>
    <row r="1360" spans="1:3">
      <c r="A1360" s="126"/>
      <c r="B1360" s="9" t="s">
        <v>231</v>
      </c>
      <c r="C1360" s="65">
        <v>1</v>
      </c>
    </row>
    <row r="1361" spans="1:3">
      <c r="A1361" s="126" t="s">
        <v>8</v>
      </c>
      <c r="B1361" s="9" t="s">
        <v>9</v>
      </c>
      <c r="C1361" s="6">
        <v>5</v>
      </c>
    </row>
    <row r="1362" spans="1:3" ht="13.5" thickBot="1">
      <c r="A1362" s="127"/>
      <c r="B1362" s="10" t="s">
        <v>10</v>
      </c>
      <c r="C1362" s="13">
        <v>5</v>
      </c>
    </row>
    <row r="1363" spans="1:3" ht="13.5" thickTop="1">
      <c r="A1363" s="134" t="s">
        <v>11</v>
      </c>
      <c r="B1363" s="134"/>
      <c r="C1363" s="134"/>
    </row>
    <row r="1366" spans="1:3" ht="13.5" thickBot="1">
      <c r="A1366" s="53" t="s">
        <v>603</v>
      </c>
    </row>
    <row r="1367" spans="1:3" ht="13.5" thickTop="1">
      <c r="A1367" s="119"/>
      <c r="B1367" s="120"/>
      <c r="C1367" s="7" t="s">
        <v>3</v>
      </c>
    </row>
    <row r="1368" spans="1:3">
      <c r="A1368" s="121"/>
      <c r="B1368" s="122"/>
      <c r="C1368" s="14" t="s">
        <v>4</v>
      </c>
    </row>
    <row r="1369" spans="1:3" ht="13.5" thickBot="1">
      <c r="A1369" s="123"/>
      <c r="B1369" s="124"/>
      <c r="C1369" s="8" t="s">
        <v>12</v>
      </c>
    </row>
    <row r="1370" spans="1:3" ht="13.5" thickTop="1">
      <c r="A1370" s="125" t="s">
        <v>601</v>
      </c>
      <c r="B1370" s="55" t="s">
        <v>431</v>
      </c>
      <c r="C1370" s="64">
        <v>0.48214285714285715</v>
      </c>
    </row>
    <row r="1371" spans="1:3">
      <c r="A1371" s="126"/>
      <c r="B1371" s="9" t="s">
        <v>432</v>
      </c>
      <c r="C1371" s="65">
        <v>3.5714285714285719E-2</v>
      </c>
    </row>
    <row r="1372" spans="1:3">
      <c r="A1372" s="126"/>
      <c r="B1372" s="9" t="s">
        <v>231</v>
      </c>
      <c r="C1372" s="65">
        <v>0.48214285714285715</v>
      </c>
    </row>
    <row r="1373" spans="1:3" ht="24">
      <c r="A1373" s="1" t="s">
        <v>437</v>
      </c>
      <c r="B1373" s="9" t="s">
        <v>89</v>
      </c>
      <c r="C1373" s="83">
        <v>112</v>
      </c>
    </row>
    <row r="1374" spans="1:3">
      <c r="A1374" s="126" t="s">
        <v>411</v>
      </c>
      <c r="B1374" s="9" t="s">
        <v>431</v>
      </c>
      <c r="C1374" s="65">
        <v>5.2631578947368425E-2</v>
      </c>
    </row>
    <row r="1375" spans="1:3">
      <c r="A1375" s="126"/>
      <c r="B1375" s="9" t="s">
        <v>432</v>
      </c>
      <c r="C1375" s="65">
        <v>0.4210526315789474</v>
      </c>
    </row>
    <row r="1376" spans="1:3">
      <c r="A1376" s="126"/>
      <c r="B1376" s="9" t="s">
        <v>231</v>
      </c>
      <c r="C1376" s="65">
        <v>0.52631578947368418</v>
      </c>
    </row>
    <row r="1377" spans="1:3">
      <c r="A1377" s="1" t="s">
        <v>411</v>
      </c>
      <c r="B1377" s="9" t="s">
        <v>89</v>
      </c>
      <c r="C1377" s="83">
        <v>38</v>
      </c>
    </row>
    <row r="1378" spans="1:3">
      <c r="A1378" s="126" t="s">
        <v>412</v>
      </c>
      <c r="B1378" s="9" t="s">
        <v>431</v>
      </c>
      <c r="C1378" s="65">
        <v>0.15384615384615385</v>
      </c>
    </row>
    <row r="1379" spans="1:3">
      <c r="A1379" s="126"/>
      <c r="B1379" s="9" t="s">
        <v>432</v>
      </c>
      <c r="C1379" s="65">
        <v>0.15384615384615385</v>
      </c>
    </row>
    <row r="1380" spans="1:3">
      <c r="A1380" s="126"/>
      <c r="B1380" s="9" t="s">
        <v>231</v>
      </c>
      <c r="C1380" s="65">
        <v>0.69230769230769229</v>
      </c>
    </row>
    <row r="1381" spans="1:3">
      <c r="A1381" s="1" t="s">
        <v>412</v>
      </c>
      <c r="B1381" s="9" t="s">
        <v>89</v>
      </c>
      <c r="C1381" s="83">
        <v>13</v>
      </c>
    </row>
    <row r="1382" spans="1:3">
      <c r="A1382" s="126" t="s">
        <v>413</v>
      </c>
      <c r="B1382" s="9" t="s">
        <v>431</v>
      </c>
      <c r="C1382" s="65">
        <v>0.27272727272727271</v>
      </c>
    </row>
    <row r="1383" spans="1:3">
      <c r="A1383" s="126"/>
      <c r="B1383" s="9" t="s">
        <v>432</v>
      </c>
      <c r="C1383" s="65">
        <v>0.45454545454545453</v>
      </c>
    </row>
    <row r="1384" spans="1:3">
      <c r="A1384" s="126"/>
      <c r="B1384" s="9" t="s">
        <v>231</v>
      </c>
      <c r="C1384" s="65">
        <v>0.27272727272727271</v>
      </c>
    </row>
    <row r="1385" spans="1:3">
      <c r="A1385" s="1" t="s">
        <v>413</v>
      </c>
      <c r="B1385" s="9" t="s">
        <v>89</v>
      </c>
      <c r="C1385" s="6">
        <v>11</v>
      </c>
    </row>
    <row r="1386" spans="1:3">
      <c r="A1386" s="126" t="s">
        <v>414</v>
      </c>
      <c r="B1386" s="9" t="s">
        <v>431</v>
      </c>
      <c r="C1386" s="12">
        <v>0</v>
      </c>
    </row>
    <row r="1387" spans="1:3">
      <c r="A1387" s="126"/>
      <c r="B1387" s="9" t="s">
        <v>432</v>
      </c>
      <c r="C1387" s="12">
        <v>0</v>
      </c>
    </row>
    <row r="1388" spans="1:3">
      <c r="A1388" s="126"/>
      <c r="B1388" s="9" t="s">
        <v>231</v>
      </c>
      <c r="C1388" s="12">
        <v>1</v>
      </c>
    </row>
    <row r="1389" spans="1:3" ht="24.75" thickBot="1">
      <c r="A1389" s="3" t="s">
        <v>414</v>
      </c>
      <c r="B1389" s="10" t="s">
        <v>89</v>
      </c>
      <c r="C1389" s="13">
        <v>5</v>
      </c>
    </row>
    <row r="1390" spans="1:3" ht="13.5" thickTop="1">
      <c r="A1390" s="134" t="s">
        <v>11</v>
      </c>
      <c r="B1390" s="134"/>
      <c r="C1390" s="134"/>
    </row>
    <row r="1393" spans="1:9" ht="13.5" thickBot="1">
      <c r="A1393" s="53" t="s">
        <v>438</v>
      </c>
    </row>
    <row r="1394" spans="1:9" ht="13.5" thickTop="1">
      <c r="A1394" s="119"/>
      <c r="B1394" s="120"/>
      <c r="C1394" s="7" t="s">
        <v>3</v>
      </c>
    </row>
    <row r="1395" spans="1:9">
      <c r="A1395" s="121"/>
      <c r="B1395" s="122"/>
      <c r="C1395" s="14" t="s">
        <v>4</v>
      </c>
    </row>
    <row r="1396" spans="1:9" ht="13.5" thickBot="1">
      <c r="A1396" s="123"/>
      <c r="B1396" s="124"/>
      <c r="C1396" s="8" t="s">
        <v>12</v>
      </c>
    </row>
    <row r="1397" spans="1:9" ht="13.5" thickTop="1">
      <c r="A1397" s="125" t="s">
        <v>438</v>
      </c>
      <c r="B1397" s="55" t="s">
        <v>439</v>
      </c>
      <c r="C1397" s="64">
        <v>4.6913580246913583E-2</v>
      </c>
    </row>
    <row r="1398" spans="1:9">
      <c r="A1398" s="126"/>
      <c r="B1398" s="9" t="s">
        <v>440</v>
      </c>
      <c r="C1398" s="65">
        <v>0.9530864197530865</v>
      </c>
    </row>
    <row r="1399" spans="1:9">
      <c r="A1399" s="126" t="s">
        <v>8</v>
      </c>
      <c r="B1399" s="9" t="s">
        <v>9</v>
      </c>
      <c r="C1399" s="6">
        <v>810</v>
      </c>
    </row>
    <row r="1400" spans="1:9" ht="13.5" thickBot="1">
      <c r="A1400" s="127"/>
      <c r="B1400" s="10" t="s">
        <v>10</v>
      </c>
      <c r="C1400" s="13">
        <v>810</v>
      </c>
    </row>
    <row r="1401" spans="1:9" ht="13.5" thickTop="1">
      <c r="A1401" s="134" t="s">
        <v>11</v>
      </c>
      <c r="B1401" s="134"/>
      <c r="C1401" s="134"/>
    </row>
    <row r="1404" spans="1:9" ht="13.5" thickBot="1">
      <c r="A1404" s="53" t="s">
        <v>604</v>
      </c>
    </row>
    <row r="1405" spans="1:9" ht="13.5" thickTop="1">
      <c r="A1405" s="119"/>
      <c r="B1405" s="120"/>
      <c r="C1405" s="133" t="s">
        <v>264</v>
      </c>
      <c r="D1405" s="128"/>
      <c r="E1405" s="128"/>
      <c r="F1405" s="128"/>
      <c r="G1405" s="128"/>
      <c r="H1405" s="128"/>
      <c r="I1405" s="129"/>
    </row>
    <row r="1406" spans="1:9" ht="24">
      <c r="A1406" s="121"/>
      <c r="B1406" s="122"/>
      <c r="C1406" s="37" t="s">
        <v>441</v>
      </c>
      <c r="D1406" s="38" t="s">
        <v>442</v>
      </c>
      <c r="E1406" s="38" t="s">
        <v>443</v>
      </c>
      <c r="F1406" s="38" t="s">
        <v>444</v>
      </c>
      <c r="G1406" s="38" t="s">
        <v>445</v>
      </c>
      <c r="H1406" s="38" t="s">
        <v>446</v>
      </c>
      <c r="I1406" s="39" t="s">
        <v>447</v>
      </c>
    </row>
    <row r="1407" spans="1:9" ht="13.5" thickBot="1">
      <c r="A1407" s="123"/>
      <c r="B1407" s="124"/>
      <c r="C1407" s="20" t="s">
        <v>12</v>
      </c>
      <c r="D1407" s="21" t="s">
        <v>289</v>
      </c>
      <c r="E1407" s="21" t="s">
        <v>290</v>
      </c>
      <c r="F1407" s="21" t="s">
        <v>291</v>
      </c>
      <c r="G1407" s="21" t="s">
        <v>292</v>
      </c>
      <c r="H1407" s="21" t="s">
        <v>293</v>
      </c>
      <c r="I1407" s="22" t="s">
        <v>471</v>
      </c>
    </row>
    <row r="1408" spans="1:9" ht="13.5" thickTop="1">
      <c r="A1408" s="54" t="s">
        <v>500</v>
      </c>
      <c r="B1408" s="55"/>
      <c r="C1408" s="68" t="s">
        <v>672</v>
      </c>
      <c r="D1408" s="80" t="s">
        <v>684</v>
      </c>
      <c r="E1408" s="80" t="s">
        <v>694</v>
      </c>
      <c r="F1408" s="80" t="s">
        <v>701</v>
      </c>
      <c r="G1408" s="80" t="s">
        <v>702</v>
      </c>
      <c r="H1408" s="80" t="s">
        <v>705</v>
      </c>
      <c r="I1408" s="85">
        <v>9.876543209876543E-3</v>
      </c>
    </row>
    <row r="1409" spans="1:9">
      <c r="A1409" s="1" t="s">
        <v>449</v>
      </c>
      <c r="B1409" s="9"/>
      <c r="C1409" s="71" t="s">
        <v>673</v>
      </c>
      <c r="D1409" s="75" t="s">
        <v>685</v>
      </c>
      <c r="E1409" s="75" t="s">
        <v>685</v>
      </c>
      <c r="F1409" s="74">
        <v>2.5925925925925925E-2</v>
      </c>
      <c r="G1409" s="74">
        <v>2.8395061728395062E-2</v>
      </c>
      <c r="H1409" s="75" t="s">
        <v>705</v>
      </c>
      <c r="I1409" s="77">
        <v>1.8518518518518517E-2</v>
      </c>
    </row>
    <row r="1410" spans="1:9">
      <c r="A1410" s="1" t="s">
        <v>450</v>
      </c>
      <c r="B1410" s="9"/>
      <c r="C1410" s="71" t="s">
        <v>674</v>
      </c>
      <c r="D1410" s="75" t="s">
        <v>684</v>
      </c>
      <c r="E1410" s="75" t="s">
        <v>694</v>
      </c>
      <c r="F1410" s="75" t="s">
        <v>701</v>
      </c>
      <c r="G1410" s="75" t="s">
        <v>702</v>
      </c>
      <c r="H1410" s="75" t="s">
        <v>705</v>
      </c>
      <c r="I1410" s="86">
        <v>8.6419753086419745E-3</v>
      </c>
    </row>
    <row r="1411" spans="1:9">
      <c r="A1411" s="1" t="s">
        <v>451</v>
      </c>
      <c r="B1411" s="9"/>
      <c r="C1411" s="71" t="s">
        <v>675</v>
      </c>
      <c r="D1411" s="75" t="s">
        <v>686</v>
      </c>
      <c r="E1411" s="75" t="s">
        <v>685</v>
      </c>
      <c r="F1411" s="75" t="s">
        <v>702</v>
      </c>
      <c r="G1411" s="75" t="s">
        <v>701</v>
      </c>
      <c r="H1411" s="75" t="s">
        <v>705</v>
      </c>
      <c r="I1411" s="86">
        <v>8.6419753086419745E-3</v>
      </c>
    </row>
    <row r="1412" spans="1:9">
      <c r="A1412" s="1" t="s">
        <v>452</v>
      </c>
      <c r="B1412" s="9"/>
      <c r="C1412" s="71" t="s">
        <v>676</v>
      </c>
      <c r="D1412" s="75" t="s">
        <v>687</v>
      </c>
      <c r="E1412" s="75" t="s">
        <v>684</v>
      </c>
      <c r="F1412" s="74">
        <v>2.4691358024691357E-2</v>
      </c>
      <c r="G1412" s="74">
        <v>1.7283950617283949E-2</v>
      </c>
      <c r="H1412" s="75" t="s">
        <v>706</v>
      </c>
      <c r="I1412" s="77">
        <v>1.8518518518518517E-2</v>
      </c>
    </row>
    <row r="1413" spans="1:9">
      <c r="A1413" s="1" t="s">
        <v>453</v>
      </c>
      <c r="B1413" s="9"/>
      <c r="C1413" s="71" t="s">
        <v>672</v>
      </c>
      <c r="D1413" s="75" t="s">
        <v>684</v>
      </c>
      <c r="E1413" s="75" t="s">
        <v>691</v>
      </c>
      <c r="F1413" s="75" t="s">
        <v>702</v>
      </c>
      <c r="G1413" s="75" t="s">
        <v>701</v>
      </c>
      <c r="H1413" s="75" t="s">
        <v>707</v>
      </c>
      <c r="I1413" s="86">
        <v>7.4074074074074068E-3</v>
      </c>
    </row>
    <row r="1414" spans="1:9">
      <c r="A1414" s="1" t="s">
        <v>454</v>
      </c>
      <c r="B1414" s="9"/>
      <c r="C1414" s="71" t="s">
        <v>674</v>
      </c>
      <c r="D1414" s="75" t="s">
        <v>686</v>
      </c>
      <c r="E1414" s="75" t="s">
        <v>684</v>
      </c>
      <c r="F1414" s="75" t="s">
        <v>702</v>
      </c>
      <c r="G1414" s="75" t="s">
        <v>704</v>
      </c>
      <c r="H1414" s="75" t="s">
        <v>706</v>
      </c>
      <c r="I1414" s="86">
        <v>7.4074074074074068E-3</v>
      </c>
    </row>
    <row r="1415" spans="1:9" ht="24">
      <c r="A1415" s="1" t="s">
        <v>455</v>
      </c>
      <c r="B1415" s="9"/>
      <c r="C1415" s="71" t="s">
        <v>677</v>
      </c>
      <c r="D1415" s="75" t="s">
        <v>688</v>
      </c>
      <c r="E1415" s="75" t="s">
        <v>689</v>
      </c>
      <c r="F1415" s="74">
        <v>1.7283950617283949E-2</v>
      </c>
      <c r="G1415" s="74">
        <v>1.7283950617283949E-2</v>
      </c>
      <c r="H1415" s="75" t="s">
        <v>708</v>
      </c>
      <c r="I1415" s="78" t="s">
        <v>713</v>
      </c>
    </row>
    <row r="1416" spans="1:9">
      <c r="A1416" s="1" t="s">
        <v>456</v>
      </c>
      <c r="B1416" s="9"/>
      <c r="C1416" s="71" t="s">
        <v>678</v>
      </c>
      <c r="D1416" s="75" t="s">
        <v>684</v>
      </c>
      <c r="E1416" s="75" t="s">
        <v>684</v>
      </c>
      <c r="F1416" s="75" t="s">
        <v>702</v>
      </c>
      <c r="G1416" s="75" t="s">
        <v>702</v>
      </c>
      <c r="H1416" s="75" t="s">
        <v>705</v>
      </c>
      <c r="I1416" s="86">
        <v>9.876543209876543E-3</v>
      </c>
    </row>
    <row r="1417" spans="1:9">
      <c r="A1417" s="1" t="s">
        <v>457</v>
      </c>
      <c r="B1417" s="9"/>
      <c r="C1417" s="71" t="s">
        <v>679</v>
      </c>
      <c r="D1417" s="75" t="s">
        <v>687</v>
      </c>
      <c r="E1417" s="75" t="s">
        <v>684</v>
      </c>
      <c r="F1417" s="75" t="s">
        <v>702</v>
      </c>
      <c r="G1417" s="75" t="s">
        <v>701</v>
      </c>
      <c r="H1417" s="75" t="s">
        <v>709</v>
      </c>
      <c r="I1417" s="86">
        <v>3.7037037037037034E-3</v>
      </c>
    </row>
    <row r="1418" spans="1:9" ht="24">
      <c r="A1418" s="1" t="s">
        <v>458</v>
      </c>
      <c r="B1418" s="9"/>
      <c r="C1418" s="71" t="s">
        <v>674</v>
      </c>
      <c r="D1418" s="75" t="s">
        <v>686</v>
      </c>
      <c r="E1418" s="75" t="s">
        <v>687</v>
      </c>
      <c r="F1418" s="75" t="s">
        <v>702</v>
      </c>
      <c r="G1418" s="75" t="s">
        <v>701</v>
      </c>
      <c r="H1418" s="75" t="s">
        <v>710</v>
      </c>
      <c r="I1418" s="86">
        <v>8.6419753086419745E-3</v>
      </c>
    </row>
    <row r="1419" spans="1:9" ht="24">
      <c r="A1419" s="1" t="s">
        <v>459</v>
      </c>
      <c r="B1419" s="9"/>
      <c r="C1419" s="71" t="s">
        <v>677</v>
      </c>
      <c r="D1419" s="75" t="s">
        <v>689</v>
      </c>
      <c r="E1419" s="75" t="s">
        <v>688</v>
      </c>
      <c r="F1419" s="74">
        <v>2.4691358024691357E-2</v>
      </c>
      <c r="G1419" s="74">
        <v>1.8518518518518517E-2</v>
      </c>
      <c r="H1419" s="75" t="s">
        <v>708</v>
      </c>
      <c r="I1419" s="77">
        <v>1.8518518518518517E-2</v>
      </c>
    </row>
    <row r="1420" spans="1:9" ht="24">
      <c r="A1420" s="1" t="s">
        <v>460</v>
      </c>
      <c r="B1420" s="9"/>
      <c r="C1420" s="71" t="s">
        <v>680</v>
      </c>
      <c r="D1420" s="75" t="s">
        <v>685</v>
      </c>
      <c r="E1420" s="75" t="s">
        <v>695</v>
      </c>
      <c r="F1420" s="75" t="s">
        <v>702</v>
      </c>
      <c r="G1420" s="74">
        <v>2.0987654320987655E-2</v>
      </c>
      <c r="H1420" s="75" t="s">
        <v>706</v>
      </c>
      <c r="I1420" s="77">
        <v>1.1111111111111112E-2</v>
      </c>
    </row>
    <row r="1421" spans="1:9" ht="36">
      <c r="A1421" s="1" t="s">
        <v>461</v>
      </c>
      <c r="B1421" s="9"/>
      <c r="C1421" s="71" t="s">
        <v>681</v>
      </c>
      <c r="D1421" s="75" t="s">
        <v>686</v>
      </c>
      <c r="E1421" s="75" t="s">
        <v>695</v>
      </c>
      <c r="F1421" s="74">
        <v>1.9753086419753086E-2</v>
      </c>
      <c r="G1421" s="74">
        <v>2.2222222222222223E-2</v>
      </c>
      <c r="H1421" s="75" t="s">
        <v>710</v>
      </c>
      <c r="I1421" s="77">
        <v>1.6049382716049384E-2</v>
      </c>
    </row>
    <row r="1422" spans="1:9" ht="24">
      <c r="A1422" s="1" t="s">
        <v>462</v>
      </c>
      <c r="B1422" s="9"/>
      <c r="C1422" s="71" t="s">
        <v>682</v>
      </c>
      <c r="D1422" s="75" t="s">
        <v>690</v>
      </c>
      <c r="E1422" s="75" t="s">
        <v>696</v>
      </c>
      <c r="F1422" s="75" t="s">
        <v>703</v>
      </c>
      <c r="G1422" s="73">
        <v>8.6419753086419745E-3</v>
      </c>
      <c r="H1422" s="75" t="s">
        <v>711</v>
      </c>
      <c r="I1422" s="78" t="s">
        <v>714</v>
      </c>
    </row>
    <row r="1423" spans="1:9">
      <c r="A1423" s="1" t="s">
        <v>463</v>
      </c>
      <c r="B1423" s="9"/>
      <c r="C1423" s="71" t="s">
        <v>673</v>
      </c>
      <c r="D1423" s="75" t="s">
        <v>684</v>
      </c>
      <c r="E1423" s="75" t="s">
        <v>685</v>
      </c>
      <c r="F1423" s="75" t="s">
        <v>702</v>
      </c>
      <c r="G1423" s="75" t="s">
        <v>701</v>
      </c>
      <c r="H1423" s="75" t="s">
        <v>710</v>
      </c>
      <c r="I1423" s="86">
        <v>4.9382716049382715E-3</v>
      </c>
    </row>
    <row r="1424" spans="1:9">
      <c r="A1424" s="1" t="s">
        <v>464</v>
      </c>
      <c r="B1424" s="9"/>
      <c r="C1424" s="71" t="s">
        <v>683</v>
      </c>
      <c r="D1424" s="75" t="s">
        <v>688</v>
      </c>
      <c r="E1424" s="75" t="s">
        <v>697</v>
      </c>
      <c r="F1424" s="75" t="s">
        <v>703</v>
      </c>
      <c r="G1424" s="73">
        <v>9.876543209876543E-3</v>
      </c>
      <c r="H1424" s="75" t="s">
        <v>712</v>
      </c>
      <c r="I1424" s="78" t="s">
        <v>715</v>
      </c>
    </row>
    <row r="1425" spans="1:9" ht="24">
      <c r="A1425" s="1" t="s">
        <v>465</v>
      </c>
      <c r="B1425" s="9"/>
      <c r="C1425" s="71" t="s">
        <v>676</v>
      </c>
      <c r="D1425" s="75" t="s">
        <v>684</v>
      </c>
      <c r="E1425" s="75" t="s">
        <v>691</v>
      </c>
      <c r="F1425" s="75" t="s">
        <v>701</v>
      </c>
      <c r="G1425" s="75" t="s">
        <v>701</v>
      </c>
      <c r="H1425" s="75" t="s">
        <v>706</v>
      </c>
      <c r="I1425" s="86">
        <v>9.876543209876543E-3</v>
      </c>
    </row>
    <row r="1426" spans="1:9" ht="24">
      <c r="A1426" s="1" t="s">
        <v>466</v>
      </c>
      <c r="B1426" s="9"/>
      <c r="C1426" s="71" t="s">
        <v>676</v>
      </c>
      <c r="D1426" s="75" t="s">
        <v>684</v>
      </c>
      <c r="E1426" s="75" t="s">
        <v>685</v>
      </c>
      <c r="F1426" s="75" t="s">
        <v>702</v>
      </c>
      <c r="G1426" s="74">
        <v>2.3456790123456792E-2</v>
      </c>
      <c r="H1426" s="75" t="s">
        <v>706</v>
      </c>
      <c r="I1426" s="77">
        <v>1.2345679012345678E-2</v>
      </c>
    </row>
    <row r="1427" spans="1:9" ht="24">
      <c r="A1427" s="1" t="s">
        <v>467</v>
      </c>
      <c r="B1427" s="9"/>
      <c r="C1427" s="71" t="s">
        <v>678</v>
      </c>
      <c r="D1427" s="75" t="s">
        <v>691</v>
      </c>
      <c r="E1427" s="75" t="s">
        <v>691</v>
      </c>
      <c r="F1427" s="75" t="s">
        <v>701</v>
      </c>
      <c r="G1427" s="75" t="s">
        <v>701</v>
      </c>
      <c r="H1427" s="75" t="s">
        <v>710</v>
      </c>
      <c r="I1427" s="86">
        <v>3.7037037037037034E-3</v>
      </c>
    </row>
    <row r="1428" spans="1:9">
      <c r="A1428" s="1" t="s">
        <v>468</v>
      </c>
      <c r="B1428" s="9"/>
      <c r="C1428" s="71" t="s">
        <v>680</v>
      </c>
      <c r="D1428" s="75" t="s">
        <v>687</v>
      </c>
      <c r="E1428" s="75" t="s">
        <v>698</v>
      </c>
      <c r="F1428" s="74">
        <v>2.7160493827160494E-2</v>
      </c>
      <c r="G1428" s="74">
        <v>2.3456790123456792E-2</v>
      </c>
      <c r="H1428" s="75" t="s">
        <v>709</v>
      </c>
      <c r="I1428" s="77">
        <v>1.3580246913580247E-2</v>
      </c>
    </row>
    <row r="1429" spans="1:9">
      <c r="A1429" s="1" t="s">
        <v>469</v>
      </c>
      <c r="B1429" s="9"/>
      <c r="C1429" s="71" t="s">
        <v>674</v>
      </c>
      <c r="D1429" s="75" t="s">
        <v>692</v>
      </c>
      <c r="E1429" s="75" t="s">
        <v>699</v>
      </c>
      <c r="F1429" s="74">
        <v>2.7160493827160494E-2</v>
      </c>
      <c r="G1429" s="74">
        <v>1.6049382716049384E-2</v>
      </c>
      <c r="H1429" s="75" t="s">
        <v>705</v>
      </c>
      <c r="I1429" s="77">
        <v>2.5925925925925925E-2</v>
      </c>
    </row>
    <row r="1430" spans="1:9">
      <c r="A1430" s="1" t="s">
        <v>470</v>
      </c>
      <c r="B1430" s="9"/>
      <c r="C1430" s="71" t="s">
        <v>675</v>
      </c>
      <c r="D1430" s="75" t="s">
        <v>693</v>
      </c>
      <c r="E1430" s="75" t="s">
        <v>700</v>
      </c>
      <c r="F1430" s="74">
        <v>2.7160493827160494E-2</v>
      </c>
      <c r="G1430" s="74">
        <v>2.0987654320987655E-2</v>
      </c>
      <c r="H1430" s="75" t="s">
        <v>706</v>
      </c>
      <c r="I1430" s="77">
        <v>1.3580246913580247E-2</v>
      </c>
    </row>
    <row r="1431" spans="1:9">
      <c r="A1431" s="126" t="s">
        <v>448</v>
      </c>
      <c r="B1431" s="9" t="s">
        <v>89</v>
      </c>
      <c r="C1431" s="31">
        <v>810</v>
      </c>
      <c r="D1431" s="32">
        <v>810</v>
      </c>
      <c r="E1431" s="32">
        <v>810</v>
      </c>
      <c r="F1431" s="32">
        <v>810</v>
      </c>
      <c r="G1431" s="32">
        <v>810</v>
      </c>
      <c r="H1431" s="32">
        <v>810</v>
      </c>
      <c r="I1431" s="33">
        <v>810</v>
      </c>
    </row>
    <row r="1432" spans="1:9" ht="13.5" thickBot="1">
      <c r="A1432" s="127"/>
      <c r="B1432" s="10" t="s">
        <v>90</v>
      </c>
      <c r="C1432" s="34">
        <v>810</v>
      </c>
      <c r="D1432" s="35">
        <v>810</v>
      </c>
      <c r="E1432" s="35">
        <v>810</v>
      </c>
      <c r="F1432" s="35">
        <v>810</v>
      </c>
      <c r="G1432" s="35">
        <v>810</v>
      </c>
      <c r="H1432" s="35">
        <v>810</v>
      </c>
      <c r="I1432" s="36">
        <v>810</v>
      </c>
    </row>
    <row r="1433" spans="1:9" ht="13.5" thickTop="1">
      <c r="A1433" s="134" t="s">
        <v>11</v>
      </c>
      <c r="B1433" s="134"/>
      <c r="C1433" s="134"/>
      <c r="D1433" s="134"/>
      <c r="E1433" s="134"/>
      <c r="F1433" s="134"/>
      <c r="G1433" s="134"/>
      <c r="H1433" s="134"/>
      <c r="I1433" s="134"/>
    </row>
    <row r="1436" spans="1:9" ht="13.5" thickBot="1">
      <c r="A1436" s="53" t="s">
        <v>472</v>
      </c>
    </row>
    <row r="1437" spans="1:9" ht="13.5" thickTop="1">
      <c r="A1437" s="119"/>
      <c r="B1437" s="120"/>
      <c r="C1437" s="19" t="s">
        <v>3</v>
      </c>
      <c r="D1437" s="128" t="s">
        <v>251</v>
      </c>
      <c r="E1437" s="128"/>
      <c r="F1437" s="128"/>
      <c r="G1437" s="128"/>
      <c r="H1437" s="128"/>
      <c r="I1437" s="129"/>
    </row>
    <row r="1438" spans="1:9" ht="24">
      <c r="A1438" s="121"/>
      <c r="B1438" s="122"/>
      <c r="C1438" s="37" t="s">
        <v>4</v>
      </c>
      <c r="D1438" s="38" t="s">
        <v>100</v>
      </c>
      <c r="E1438" s="38" t="s">
        <v>101</v>
      </c>
      <c r="F1438" s="38" t="s">
        <v>102</v>
      </c>
      <c r="G1438" s="38" t="s">
        <v>103</v>
      </c>
      <c r="H1438" s="38" t="s">
        <v>104</v>
      </c>
      <c r="I1438" s="39" t="s">
        <v>88</v>
      </c>
    </row>
    <row r="1439" spans="1:9" ht="13.5" thickBot="1">
      <c r="A1439" s="123"/>
      <c r="B1439" s="124"/>
      <c r="C1439" s="20" t="s">
        <v>12</v>
      </c>
      <c r="D1439" s="21" t="s">
        <v>12</v>
      </c>
      <c r="E1439" s="21" t="s">
        <v>289</v>
      </c>
      <c r="F1439" s="21" t="s">
        <v>290</v>
      </c>
      <c r="G1439" s="21" t="s">
        <v>291</v>
      </c>
      <c r="H1439" s="21" t="s">
        <v>292</v>
      </c>
      <c r="I1439" s="22" t="s">
        <v>293</v>
      </c>
    </row>
    <row r="1440" spans="1:9" ht="13.5" thickTop="1">
      <c r="A1440" s="125" t="s">
        <v>472</v>
      </c>
      <c r="B1440" s="55" t="s">
        <v>473</v>
      </c>
      <c r="C1440" s="87">
        <v>1.2345679012345679E-3</v>
      </c>
      <c r="D1440" s="88">
        <v>1.697792869269949E-3</v>
      </c>
      <c r="E1440" s="72">
        <v>0</v>
      </c>
      <c r="F1440" s="72">
        <v>0</v>
      </c>
      <c r="G1440" s="72">
        <v>0</v>
      </c>
      <c r="H1440" s="72">
        <v>0</v>
      </c>
      <c r="I1440" s="76">
        <v>0</v>
      </c>
    </row>
    <row r="1441" spans="1:9">
      <c r="A1441" s="126"/>
      <c r="B1441" s="9" t="s">
        <v>225</v>
      </c>
      <c r="C1441" s="70">
        <v>0</v>
      </c>
      <c r="D1441" s="74">
        <v>0</v>
      </c>
      <c r="E1441" s="74">
        <v>0</v>
      </c>
      <c r="F1441" s="74">
        <v>0</v>
      </c>
      <c r="G1441" s="74">
        <v>0</v>
      </c>
      <c r="H1441" s="74">
        <v>0</v>
      </c>
      <c r="I1441" s="77">
        <v>0</v>
      </c>
    </row>
    <row r="1442" spans="1:9">
      <c r="A1442" s="126"/>
      <c r="B1442" s="9" t="s">
        <v>226</v>
      </c>
      <c r="C1442" s="69">
        <v>2.4691358024691358E-3</v>
      </c>
      <c r="D1442" s="73">
        <v>1.697792869269949E-3</v>
      </c>
      <c r="E1442" s="74">
        <v>0</v>
      </c>
      <c r="F1442" s="74">
        <v>0</v>
      </c>
      <c r="G1442" s="74">
        <v>0</v>
      </c>
      <c r="H1442" s="75" t="s">
        <v>667</v>
      </c>
      <c r="I1442" s="77">
        <v>0</v>
      </c>
    </row>
    <row r="1443" spans="1:9">
      <c r="A1443" s="126"/>
      <c r="B1443" s="9" t="s">
        <v>227</v>
      </c>
      <c r="C1443" s="69">
        <v>6.1728395061728392E-3</v>
      </c>
      <c r="D1443" s="73">
        <v>6.7911714770797962E-3</v>
      </c>
      <c r="E1443" s="74">
        <v>0</v>
      </c>
      <c r="F1443" s="74">
        <v>0.01</v>
      </c>
      <c r="G1443" s="74">
        <v>0</v>
      </c>
      <c r="H1443" s="74">
        <v>0</v>
      </c>
      <c r="I1443" s="77">
        <v>0</v>
      </c>
    </row>
    <row r="1444" spans="1:9">
      <c r="A1444" s="126"/>
      <c r="B1444" s="9" t="s">
        <v>228</v>
      </c>
      <c r="C1444" s="70">
        <v>2.7160493827160494E-2</v>
      </c>
      <c r="D1444" s="74">
        <v>2.8862478777589136E-2</v>
      </c>
      <c r="E1444" s="74">
        <v>2.1052631578947368E-2</v>
      </c>
      <c r="F1444" s="74">
        <v>0.02</v>
      </c>
      <c r="G1444" s="74">
        <v>0</v>
      </c>
      <c r="H1444" s="74">
        <v>0</v>
      </c>
      <c r="I1444" s="77">
        <v>6.6666666666666666E-2</v>
      </c>
    </row>
    <row r="1445" spans="1:9">
      <c r="A1445" s="126"/>
      <c r="B1445" s="9" t="s">
        <v>323</v>
      </c>
      <c r="C1445" s="70">
        <v>1.3580246913580247E-2</v>
      </c>
      <c r="D1445" s="74">
        <v>1.6977928692699491E-2</v>
      </c>
      <c r="E1445" s="74">
        <v>0</v>
      </c>
      <c r="F1445" s="74">
        <v>0</v>
      </c>
      <c r="G1445" s="74">
        <v>0</v>
      </c>
      <c r="H1445" s="74">
        <v>0</v>
      </c>
      <c r="I1445" s="77">
        <v>6.6666666666666666E-2</v>
      </c>
    </row>
    <row r="1446" spans="1:9">
      <c r="A1446" s="126"/>
      <c r="B1446" s="9" t="s">
        <v>324</v>
      </c>
      <c r="C1446" s="70">
        <v>6.7901234567901231E-2</v>
      </c>
      <c r="D1446" s="74">
        <v>5.7724957555178272E-2</v>
      </c>
      <c r="E1446" s="75" t="s">
        <v>718</v>
      </c>
      <c r="F1446" s="74">
        <v>7.0000000000000007E-2</v>
      </c>
      <c r="G1446" s="74">
        <v>0</v>
      </c>
      <c r="H1446" s="74">
        <v>0.2</v>
      </c>
      <c r="I1446" s="77">
        <v>6.6666666666666666E-2</v>
      </c>
    </row>
    <row r="1447" spans="1:9">
      <c r="A1447" s="126"/>
      <c r="B1447" s="9" t="s">
        <v>325</v>
      </c>
      <c r="C1447" s="70">
        <v>0.23333333333333331</v>
      </c>
      <c r="D1447" s="74">
        <v>0.22071307300509338</v>
      </c>
      <c r="E1447" s="74">
        <v>0.28421052631578947</v>
      </c>
      <c r="F1447" s="74">
        <v>0.21</v>
      </c>
      <c r="G1447" s="74">
        <v>0.5</v>
      </c>
      <c r="H1447" s="75" t="s">
        <v>721</v>
      </c>
      <c r="I1447" s="77">
        <v>0.33333333333333337</v>
      </c>
    </row>
    <row r="1448" spans="1:9">
      <c r="A1448" s="126"/>
      <c r="B1448" s="9" t="s">
        <v>326</v>
      </c>
      <c r="C1448" s="70">
        <v>0.18148148148148149</v>
      </c>
      <c r="D1448" s="74">
        <v>0.17826825127334467</v>
      </c>
      <c r="E1448" s="74">
        <v>0.2105263157894737</v>
      </c>
      <c r="F1448" s="74">
        <v>0.19</v>
      </c>
      <c r="G1448" s="74">
        <v>0</v>
      </c>
      <c r="H1448" s="74">
        <v>0</v>
      </c>
      <c r="I1448" s="77">
        <v>0.2</v>
      </c>
    </row>
    <row r="1449" spans="1:9">
      <c r="A1449" s="126"/>
      <c r="B1449" s="9" t="s">
        <v>474</v>
      </c>
      <c r="C1449" s="70">
        <v>0.44938271604938274</v>
      </c>
      <c r="D1449" s="75" t="s">
        <v>716</v>
      </c>
      <c r="E1449" s="74">
        <v>0.31578947368421051</v>
      </c>
      <c r="F1449" s="75" t="s">
        <v>719</v>
      </c>
      <c r="G1449" s="74">
        <v>0.5</v>
      </c>
      <c r="H1449" s="74">
        <v>0</v>
      </c>
      <c r="I1449" s="77">
        <v>0.26666666666666666</v>
      </c>
    </row>
    <row r="1450" spans="1:9">
      <c r="A1450" s="126"/>
      <c r="B1450" s="9" t="s">
        <v>384</v>
      </c>
      <c r="C1450" s="70">
        <v>1.7283950617283949E-2</v>
      </c>
      <c r="D1450" s="74">
        <v>1.5280135823429542E-2</v>
      </c>
      <c r="E1450" s="74">
        <v>4.2105263157894736E-2</v>
      </c>
      <c r="F1450" s="74">
        <v>0.01</v>
      </c>
      <c r="G1450" s="74">
        <v>0</v>
      </c>
      <c r="H1450" s="74">
        <v>0</v>
      </c>
      <c r="I1450" s="77">
        <v>0</v>
      </c>
    </row>
    <row r="1451" spans="1:9">
      <c r="A1451" s="126"/>
      <c r="B1451" s="9" t="s">
        <v>475</v>
      </c>
      <c r="C1451" s="70">
        <v>0.6308641975308642</v>
      </c>
      <c r="D1451" s="75" t="s">
        <v>717</v>
      </c>
      <c r="E1451" s="74">
        <v>0.52631578947368418</v>
      </c>
      <c r="F1451" s="75" t="s">
        <v>720</v>
      </c>
      <c r="G1451" s="74">
        <v>0.5</v>
      </c>
      <c r="H1451" s="74">
        <v>0</v>
      </c>
      <c r="I1451" s="77">
        <v>0.46666666666666662</v>
      </c>
    </row>
    <row r="1452" spans="1:9">
      <c r="A1452" s="126"/>
      <c r="B1452" s="9" t="s">
        <v>476</v>
      </c>
      <c r="C1452" s="69">
        <v>1.2345679012345679E-3</v>
      </c>
      <c r="D1452" s="73">
        <v>1.697792869269949E-3</v>
      </c>
      <c r="E1452" s="74">
        <v>0</v>
      </c>
      <c r="F1452" s="74">
        <v>0</v>
      </c>
      <c r="G1452" s="74">
        <v>0</v>
      </c>
      <c r="H1452" s="74">
        <v>0</v>
      </c>
      <c r="I1452" s="77">
        <v>0</v>
      </c>
    </row>
    <row r="1453" spans="1:9">
      <c r="A1453" s="126"/>
      <c r="B1453" s="9" t="s">
        <v>477</v>
      </c>
      <c r="C1453" s="70">
        <v>0.86419753086419748</v>
      </c>
      <c r="D1453" s="74">
        <v>0.87096774193548387</v>
      </c>
      <c r="E1453" s="74">
        <v>0.81052631578947365</v>
      </c>
      <c r="F1453" s="74">
        <v>0.89</v>
      </c>
      <c r="G1453" s="74">
        <v>1</v>
      </c>
      <c r="H1453" s="74">
        <v>0.6</v>
      </c>
      <c r="I1453" s="77">
        <v>0.8</v>
      </c>
    </row>
    <row r="1454" spans="1:9">
      <c r="A1454" s="126"/>
      <c r="B1454" s="9" t="s">
        <v>478</v>
      </c>
      <c r="C1454" s="69">
        <v>3.7037037037037034E-3</v>
      </c>
      <c r="D1454" s="73">
        <v>3.3955857385398981E-3</v>
      </c>
      <c r="E1454" s="74">
        <v>0</v>
      </c>
      <c r="F1454" s="74">
        <v>0</v>
      </c>
      <c r="G1454" s="74">
        <v>0</v>
      </c>
      <c r="H1454" s="75" t="s">
        <v>667</v>
      </c>
      <c r="I1454" s="77">
        <v>0</v>
      </c>
    </row>
    <row r="1455" spans="1:9">
      <c r="A1455" s="126"/>
      <c r="B1455" s="9" t="s">
        <v>479</v>
      </c>
      <c r="C1455" s="70">
        <v>0.93209876543209869</v>
      </c>
      <c r="D1455" s="74">
        <v>0.92869269949066213</v>
      </c>
      <c r="E1455" s="74">
        <v>0.93684210526315792</v>
      </c>
      <c r="F1455" s="74">
        <v>0.96</v>
      </c>
      <c r="G1455" s="74">
        <v>1</v>
      </c>
      <c r="H1455" s="74">
        <v>0.8</v>
      </c>
      <c r="I1455" s="77">
        <v>0.8666666666666667</v>
      </c>
    </row>
    <row r="1456" spans="1:9">
      <c r="A1456" s="126"/>
      <c r="B1456" s="9" t="s">
        <v>480</v>
      </c>
      <c r="C1456" s="69">
        <v>9.876543209876543E-3</v>
      </c>
      <c r="D1456" s="74">
        <v>1.0186757215619695E-2</v>
      </c>
      <c r="E1456" s="74">
        <v>0</v>
      </c>
      <c r="F1456" s="74">
        <v>0.01</v>
      </c>
      <c r="G1456" s="74">
        <v>0</v>
      </c>
      <c r="H1456" s="75" t="s">
        <v>722</v>
      </c>
      <c r="I1456" s="77">
        <v>0</v>
      </c>
    </row>
    <row r="1457" spans="1:9">
      <c r="A1457" s="126"/>
      <c r="B1457" s="9" t="s">
        <v>481</v>
      </c>
      <c r="C1457" s="70">
        <v>0.94567901234567897</v>
      </c>
      <c r="D1457" s="74">
        <v>0.94567062818336167</v>
      </c>
      <c r="E1457" s="74">
        <v>0.93684210526315792</v>
      </c>
      <c r="F1457" s="74">
        <v>0.96</v>
      </c>
      <c r="G1457" s="74">
        <v>1</v>
      </c>
      <c r="H1457" s="74">
        <v>0.8</v>
      </c>
      <c r="I1457" s="77">
        <v>0.93333333333333324</v>
      </c>
    </row>
    <row r="1458" spans="1:9">
      <c r="A1458" s="126"/>
      <c r="B1458" s="9" t="s">
        <v>482</v>
      </c>
      <c r="C1458" s="70">
        <v>3.7037037037037035E-2</v>
      </c>
      <c r="D1458" s="74">
        <v>3.9049235993208829E-2</v>
      </c>
      <c r="E1458" s="74">
        <v>2.1052631578947368E-2</v>
      </c>
      <c r="F1458" s="74">
        <v>0.03</v>
      </c>
      <c r="G1458" s="74">
        <v>0</v>
      </c>
      <c r="H1458" s="75" t="s">
        <v>723</v>
      </c>
      <c r="I1458" s="77">
        <v>6.6666666666666666E-2</v>
      </c>
    </row>
    <row r="1459" spans="1:9">
      <c r="A1459" s="1" t="s">
        <v>8</v>
      </c>
      <c r="B1459" s="9" t="s">
        <v>483</v>
      </c>
      <c r="C1459" s="89">
        <v>8.8731155778894397</v>
      </c>
      <c r="D1459" s="90" t="s">
        <v>724</v>
      </c>
      <c r="E1459" s="90" t="s">
        <v>725</v>
      </c>
      <c r="F1459" s="90" t="s">
        <v>726</v>
      </c>
      <c r="G1459" s="90" t="s">
        <v>726</v>
      </c>
      <c r="H1459" s="91">
        <v>6.8</v>
      </c>
      <c r="I1459" s="92" t="s">
        <v>727</v>
      </c>
    </row>
    <row r="1460" spans="1:9">
      <c r="A1460" s="126" t="s">
        <v>8</v>
      </c>
      <c r="B1460" s="9" t="s">
        <v>9</v>
      </c>
      <c r="C1460" s="31">
        <v>810</v>
      </c>
      <c r="D1460" s="32">
        <v>589</v>
      </c>
      <c r="E1460" s="32">
        <v>95</v>
      </c>
      <c r="F1460" s="32">
        <v>100</v>
      </c>
      <c r="G1460" s="32">
        <v>6</v>
      </c>
      <c r="H1460" s="32">
        <v>5</v>
      </c>
      <c r="I1460" s="33">
        <v>15</v>
      </c>
    </row>
    <row r="1461" spans="1:9" ht="13.5" thickBot="1">
      <c r="A1461" s="127"/>
      <c r="B1461" s="10" t="s">
        <v>10</v>
      </c>
      <c r="C1461" s="34">
        <v>810</v>
      </c>
      <c r="D1461" s="35">
        <v>589</v>
      </c>
      <c r="E1461" s="35">
        <v>95</v>
      </c>
      <c r="F1461" s="35">
        <v>100</v>
      </c>
      <c r="G1461" s="35">
        <v>6</v>
      </c>
      <c r="H1461" s="35">
        <v>5</v>
      </c>
      <c r="I1461" s="36">
        <v>15</v>
      </c>
    </row>
    <row r="1462" spans="1:9" ht="13.5" thickTop="1">
      <c r="A1462" s="134" t="s">
        <v>11</v>
      </c>
      <c r="B1462" s="134"/>
      <c r="C1462" s="134"/>
      <c r="D1462" s="134"/>
      <c r="E1462" s="134"/>
      <c r="F1462" s="134"/>
      <c r="G1462" s="134"/>
      <c r="H1462" s="134"/>
      <c r="I1462" s="134"/>
    </row>
    <row r="1465" spans="1:9" ht="13.5" thickBot="1">
      <c r="A1465" s="53" t="s">
        <v>484</v>
      </c>
    </row>
    <row r="1466" spans="1:9" ht="13.5" thickTop="1">
      <c r="A1466" s="119"/>
      <c r="B1466" s="120"/>
      <c r="C1466" s="19" t="s">
        <v>3</v>
      </c>
      <c r="D1466" s="128" t="s">
        <v>251</v>
      </c>
      <c r="E1466" s="128"/>
      <c r="F1466" s="128"/>
      <c r="G1466" s="128"/>
      <c r="H1466" s="128"/>
      <c r="I1466" s="129"/>
    </row>
    <row r="1467" spans="1:9" ht="24">
      <c r="A1467" s="121"/>
      <c r="B1467" s="122"/>
      <c r="C1467" s="37" t="s">
        <v>4</v>
      </c>
      <c r="D1467" s="38" t="s">
        <v>100</v>
      </c>
      <c r="E1467" s="38" t="s">
        <v>101</v>
      </c>
      <c r="F1467" s="38" t="s">
        <v>102</v>
      </c>
      <c r="G1467" s="38" t="s">
        <v>103</v>
      </c>
      <c r="H1467" s="38" t="s">
        <v>104</v>
      </c>
      <c r="I1467" s="39" t="s">
        <v>88</v>
      </c>
    </row>
    <row r="1468" spans="1:9" ht="13.5" thickBot="1">
      <c r="A1468" s="123"/>
      <c r="B1468" s="124"/>
      <c r="C1468" s="20" t="s">
        <v>12</v>
      </c>
      <c r="D1468" s="21" t="s">
        <v>12</v>
      </c>
      <c r="E1468" s="21" t="s">
        <v>289</v>
      </c>
      <c r="F1468" s="21" t="s">
        <v>290</v>
      </c>
      <c r="G1468" s="21" t="s">
        <v>291</v>
      </c>
      <c r="H1468" s="21" t="s">
        <v>292</v>
      </c>
      <c r="I1468" s="22" t="s">
        <v>293</v>
      </c>
    </row>
    <row r="1469" spans="1:9" ht="13.5" thickTop="1">
      <c r="A1469" s="125" t="s">
        <v>484</v>
      </c>
      <c r="B1469" s="55" t="s">
        <v>473</v>
      </c>
      <c r="C1469" s="79">
        <v>0</v>
      </c>
      <c r="D1469" s="72">
        <v>0</v>
      </c>
      <c r="E1469" s="72">
        <v>0</v>
      </c>
      <c r="F1469" s="72">
        <v>0</v>
      </c>
      <c r="G1469" s="72">
        <v>0</v>
      </c>
      <c r="H1469" s="72">
        <v>0</v>
      </c>
      <c r="I1469" s="76">
        <v>0</v>
      </c>
    </row>
    <row r="1470" spans="1:9">
      <c r="A1470" s="126"/>
      <c r="B1470" s="9" t="s">
        <v>225</v>
      </c>
      <c r="C1470" s="70">
        <v>0</v>
      </c>
      <c r="D1470" s="74">
        <v>0</v>
      </c>
      <c r="E1470" s="74">
        <v>0</v>
      </c>
      <c r="F1470" s="74">
        <v>0</v>
      </c>
      <c r="G1470" s="74">
        <v>0</v>
      </c>
      <c r="H1470" s="74">
        <v>0</v>
      </c>
      <c r="I1470" s="77">
        <v>0</v>
      </c>
    </row>
    <row r="1471" spans="1:9">
      <c r="A1471" s="126"/>
      <c r="B1471" s="9" t="s">
        <v>226</v>
      </c>
      <c r="C1471" s="69">
        <v>1.2345679012345679E-3</v>
      </c>
      <c r="D1471" s="74">
        <v>0</v>
      </c>
      <c r="E1471" s="74">
        <v>0</v>
      </c>
      <c r="F1471" s="74">
        <v>0</v>
      </c>
      <c r="G1471" s="74">
        <v>0</v>
      </c>
      <c r="H1471" s="74">
        <v>0.2</v>
      </c>
      <c r="I1471" s="77">
        <v>0</v>
      </c>
    </row>
    <row r="1472" spans="1:9">
      <c r="A1472" s="126"/>
      <c r="B1472" s="9" t="s">
        <v>227</v>
      </c>
      <c r="C1472" s="69">
        <v>3.7037037037037034E-3</v>
      </c>
      <c r="D1472" s="73">
        <v>5.0933786078098476E-3</v>
      </c>
      <c r="E1472" s="74">
        <v>0</v>
      </c>
      <c r="F1472" s="74">
        <v>0</v>
      </c>
      <c r="G1472" s="74">
        <v>0</v>
      </c>
      <c r="H1472" s="74">
        <v>0</v>
      </c>
      <c r="I1472" s="77">
        <v>0</v>
      </c>
    </row>
    <row r="1473" spans="1:9">
      <c r="A1473" s="126"/>
      <c r="B1473" s="9" t="s">
        <v>228</v>
      </c>
      <c r="C1473" s="70">
        <v>2.2222222222222223E-2</v>
      </c>
      <c r="D1473" s="74">
        <v>2.2071307300509338E-2</v>
      </c>
      <c r="E1473" s="74">
        <v>2.1052631578947368E-2</v>
      </c>
      <c r="F1473" s="74">
        <v>0.02</v>
      </c>
      <c r="G1473" s="74">
        <v>0</v>
      </c>
      <c r="H1473" s="74">
        <v>0</v>
      </c>
      <c r="I1473" s="77">
        <v>6.6666666666666666E-2</v>
      </c>
    </row>
    <row r="1474" spans="1:9">
      <c r="A1474" s="126"/>
      <c r="B1474" s="9" t="s">
        <v>323</v>
      </c>
      <c r="C1474" s="69">
        <v>8.6419753086419745E-3</v>
      </c>
      <c r="D1474" s="74">
        <v>1.0186757215619695E-2</v>
      </c>
      <c r="E1474" s="74">
        <v>0</v>
      </c>
      <c r="F1474" s="74">
        <v>0</v>
      </c>
      <c r="G1474" s="74">
        <v>0</v>
      </c>
      <c r="H1474" s="74">
        <v>0</v>
      </c>
      <c r="I1474" s="78" t="s">
        <v>622</v>
      </c>
    </row>
    <row r="1475" spans="1:9">
      <c r="A1475" s="126"/>
      <c r="B1475" s="9" t="s">
        <v>324</v>
      </c>
      <c r="C1475" s="70">
        <v>3.9506172839506172E-2</v>
      </c>
      <c r="D1475" s="74">
        <v>3.5653650254668927E-2</v>
      </c>
      <c r="E1475" s="75" t="s">
        <v>730</v>
      </c>
      <c r="F1475" s="74">
        <v>0.03</v>
      </c>
      <c r="G1475" s="74">
        <v>0</v>
      </c>
      <c r="H1475" s="74">
        <v>0</v>
      </c>
      <c r="I1475" s="77">
        <v>0</v>
      </c>
    </row>
    <row r="1476" spans="1:9">
      <c r="A1476" s="126"/>
      <c r="B1476" s="9" t="s">
        <v>325</v>
      </c>
      <c r="C1476" s="70">
        <v>0.15432098765432098</v>
      </c>
      <c r="D1476" s="74">
        <v>0.13412563667232597</v>
      </c>
      <c r="E1476" s="75" t="s">
        <v>731</v>
      </c>
      <c r="F1476" s="74">
        <v>0.14000000000000001</v>
      </c>
      <c r="G1476" s="75" t="s">
        <v>735</v>
      </c>
      <c r="H1476" s="74">
        <v>0.4</v>
      </c>
      <c r="I1476" s="77">
        <v>0.26666666666666666</v>
      </c>
    </row>
    <row r="1477" spans="1:9">
      <c r="A1477" s="126"/>
      <c r="B1477" s="9" t="s">
        <v>326</v>
      </c>
      <c r="C1477" s="70">
        <v>0.17777777777777778</v>
      </c>
      <c r="D1477" s="74">
        <v>0.19185059422750425</v>
      </c>
      <c r="E1477" s="74">
        <v>0.1368421052631579</v>
      </c>
      <c r="F1477" s="74">
        <v>0.15</v>
      </c>
      <c r="G1477" s="74">
        <v>0</v>
      </c>
      <c r="H1477" s="74">
        <v>0.2</v>
      </c>
      <c r="I1477" s="77">
        <v>0.13333333333333333</v>
      </c>
    </row>
    <row r="1478" spans="1:9">
      <c r="A1478" s="126"/>
      <c r="B1478" s="9" t="s">
        <v>474</v>
      </c>
      <c r="C1478" s="70">
        <v>0.57037037037037042</v>
      </c>
      <c r="D1478" s="75" t="s">
        <v>728</v>
      </c>
      <c r="E1478" s="74">
        <v>0.4631578947368421</v>
      </c>
      <c r="F1478" s="75" t="s">
        <v>732</v>
      </c>
      <c r="G1478" s="74">
        <v>0.5</v>
      </c>
      <c r="H1478" s="74">
        <v>0.2</v>
      </c>
      <c r="I1478" s="77">
        <v>0.46666666666666662</v>
      </c>
    </row>
    <row r="1479" spans="1:9">
      <c r="A1479" s="126"/>
      <c r="B1479" s="9" t="s">
        <v>384</v>
      </c>
      <c r="C1479" s="70">
        <v>2.2222222222222223E-2</v>
      </c>
      <c r="D1479" s="74">
        <v>2.037351443123939E-2</v>
      </c>
      <c r="E1479" s="74">
        <v>5.2631578947368425E-2</v>
      </c>
      <c r="F1479" s="74">
        <v>0.01</v>
      </c>
      <c r="G1479" s="74">
        <v>0</v>
      </c>
      <c r="H1479" s="74">
        <v>0</v>
      </c>
      <c r="I1479" s="77">
        <v>0</v>
      </c>
    </row>
    <row r="1480" spans="1:9">
      <c r="A1480" s="126"/>
      <c r="B1480" s="9" t="s">
        <v>475</v>
      </c>
      <c r="C1480" s="70">
        <v>0.74814814814814812</v>
      </c>
      <c r="D1480" s="75" t="s">
        <v>729</v>
      </c>
      <c r="E1480" s="74">
        <v>0.6</v>
      </c>
      <c r="F1480" s="75" t="s">
        <v>733</v>
      </c>
      <c r="G1480" s="74">
        <v>0.5</v>
      </c>
      <c r="H1480" s="74">
        <v>0.4</v>
      </c>
      <c r="I1480" s="77">
        <v>0.6</v>
      </c>
    </row>
    <row r="1481" spans="1:9">
      <c r="A1481" s="126"/>
      <c r="B1481" s="9" t="s">
        <v>476</v>
      </c>
      <c r="C1481" s="70">
        <v>0</v>
      </c>
      <c r="D1481" s="74">
        <v>0</v>
      </c>
      <c r="E1481" s="74">
        <v>0</v>
      </c>
      <c r="F1481" s="74">
        <v>0</v>
      </c>
      <c r="G1481" s="74">
        <v>0</v>
      </c>
      <c r="H1481" s="74">
        <v>0</v>
      </c>
      <c r="I1481" s="77">
        <v>0</v>
      </c>
    </row>
    <row r="1482" spans="1:9">
      <c r="A1482" s="126"/>
      <c r="B1482" s="9" t="s">
        <v>477</v>
      </c>
      <c r="C1482" s="70">
        <v>0.90246913580246912</v>
      </c>
      <c r="D1482" s="74">
        <v>0.9066213921901527</v>
      </c>
      <c r="E1482" s="74">
        <v>0.8421052631578948</v>
      </c>
      <c r="F1482" s="75" t="s">
        <v>734</v>
      </c>
      <c r="G1482" s="74">
        <v>1</v>
      </c>
      <c r="H1482" s="74">
        <v>0.8</v>
      </c>
      <c r="I1482" s="77">
        <v>0.8666666666666667</v>
      </c>
    </row>
    <row r="1483" spans="1:9">
      <c r="A1483" s="126"/>
      <c r="B1483" s="9" t="s">
        <v>478</v>
      </c>
      <c r="C1483" s="69">
        <v>1.2345679012345679E-3</v>
      </c>
      <c r="D1483" s="74">
        <v>0</v>
      </c>
      <c r="E1483" s="74">
        <v>0</v>
      </c>
      <c r="F1483" s="74">
        <v>0</v>
      </c>
      <c r="G1483" s="74">
        <v>0</v>
      </c>
      <c r="H1483" s="74">
        <v>0.2</v>
      </c>
      <c r="I1483" s="77">
        <v>0</v>
      </c>
    </row>
    <row r="1484" spans="1:9">
      <c r="A1484" s="126"/>
      <c r="B1484" s="9" t="s">
        <v>479</v>
      </c>
      <c r="C1484" s="70">
        <v>0.94197530864197532</v>
      </c>
      <c r="D1484" s="74">
        <v>0.94227504244482174</v>
      </c>
      <c r="E1484" s="74">
        <v>0.9263157894736842</v>
      </c>
      <c r="F1484" s="74">
        <v>0.97</v>
      </c>
      <c r="G1484" s="74">
        <v>1</v>
      </c>
      <c r="H1484" s="74">
        <v>0.8</v>
      </c>
      <c r="I1484" s="77">
        <v>0.8666666666666667</v>
      </c>
    </row>
    <row r="1485" spans="1:9">
      <c r="A1485" s="126"/>
      <c r="B1485" s="9" t="s">
        <v>480</v>
      </c>
      <c r="C1485" s="69">
        <v>4.9382716049382715E-3</v>
      </c>
      <c r="D1485" s="73">
        <v>5.0933786078098476E-3</v>
      </c>
      <c r="E1485" s="74">
        <v>0</v>
      </c>
      <c r="F1485" s="74">
        <v>0</v>
      </c>
      <c r="G1485" s="74">
        <v>0</v>
      </c>
      <c r="H1485" s="75" t="s">
        <v>667</v>
      </c>
      <c r="I1485" s="77">
        <v>0</v>
      </c>
    </row>
    <row r="1486" spans="1:9">
      <c r="A1486" s="126"/>
      <c r="B1486" s="9" t="s">
        <v>481</v>
      </c>
      <c r="C1486" s="70">
        <v>0.9506172839506174</v>
      </c>
      <c r="D1486" s="74">
        <v>0.95246179966044142</v>
      </c>
      <c r="E1486" s="74">
        <v>0.9263157894736842</v>
      </c>
      <c r="F1486" s="74">
        <v>0.97</v>
      </c>
      <c r="G1486" s="74">
        <v>1</v>
      </c>
      <c r="H1486" s="74">
        <v>0.8</v>
      </c>
      <c r="I1486" s="77">
        <v>0.93333333333333324</v>
      </c>
    </row>
    <row r="1487" spans="1:9">
      <c r="A1487" s="126"/>
      <c r="B1487" s="9" t="s">
        <v>482</v>
      </c>
      <c r="C1487" s="70">
        <v>2.7160493827160494E-2</v>
      </c>
      <c r="D1487" s="74">
        <v>2.7164685908319185E-2</v>
      </c>
      <c r="E1487" s="74">
        <v>2.1052631578947368E-2</v>
      </c>
      <c r="F1487" s="74">
        <v>0.02</v>
      </c>
      <c r="G1487" s="74">
        <v>0</v>
      </c>
      <c r="H1487" s="75" t="s">
        <v>736</v>
      </c>
      <c r="I1487" s="77">
        <v>6.6666666666666666E-2</v>
      </c>
    </row>
    <row r="1488" spans="1:9">
      <c r="A1488" s="1" t="s">
        <v>8</v>
      </c>
      <c r="B1488" s="9" t="s">
        <v>483</v>
      </c>
      <c r="C1488" s="89">
        <v>9.2007575757575886</v>
      </c>
      <c r="D1488" s="90" t="s">
        <v>737</v>
      </c>
      <c r="E1488" s="90" t="s">
        <v>726</v>
      </c>
      <c r="F1488" s="90" t="s">
        <v>738</v>
      </c>
      <c r="G1488" s="91">
        <v>9</v>
      </c>
      <c r="H1488" s="91">
        <v>7.6</v>
      </c>
      <c r="I1488" s="93">
        <v>8.7333333333333307</v>
      </c>
    </row>
    <row r="1489" spans="1:9">
      <c r="A1489" s="126" t="s">
        <v>8</v>
      </c>
      <c r="B1489" s="9" t="s">
        <v>9</v>
      </c>
      <c r="C1489" s="31">
        <v>810</v>
      </c>
      <c r="D1489" s="32">
        <v>589</v>
      </c>
      <c r="E1489" s="32">
        <v>95</v>
      </c>
      <c r="F1489" s="32">
        <v>100</v>
      </c>
      <c r="G1489" s="32">
        <v>6</v>
      </c>
      <c r="H1489" s="32">
        <v>5</v>
      </c>
      <c r="I1489" s="33">
        <v>15</v>
      </c>
    </row>
    <row r="1490" spans="1:9" ht="13.5" thickBot="1">
      <c r="A1490" s="127"/>
      <c r="B1490" s="10" t="s">
        <v>10</v>
      </c>
      <c r="C1490" s="34">
        <v>810</v>
      </c>
      <c r="D1490" s="35">
        <v>589</v>
      </c>
      <c r="E1490" s="35">
        <v>95</v>
      </c>
      <c r="F1490" s="35">
        <v>100</v>
      </c>
      <c r="G1490" s="35">
        <v>6</v>
      </c>
      <c r="H1490" s="35">
        <v>5</v>
      </c>
      <c r="I1490" s="36">
        <v>15</v>
      </c>
    </row>
    <row r="1491" spans="1:9" ht="13.5" thickTop="1">
      <c r="A1491" s="134" t="s">
        <v>11</v>
      </c>
      <c r="B1491" s="134"/>
      <c r="C1491" s="134"/>
      <c r="D1491" s="134"/>
      <c r="E1491" s="134"/>
      <c r="F1491" s="134"/>
      <c r="G1491" s="134"/>
      <c r="H1491" s="134"/>
      <c r="I1491" s="134"/>
    </row>
    <row r="1494" spans="1:9" ht="13.5" thickBot="1">
      <c r="A1494" s="53" t="s">
        <v>485</v>
      </c>
    </row>
    <row r="1495" spans="1:9" ht="13.5" thickTop="1">
      <c r="A1495" s="119"/>
      <c r="B1495" s="120"/>
      <c r="C1495" s="19" t="s">
        <v>3</v>
      </c>
      <c r="D1495" s="128" t="s">
        <v>251</v>
      </c>
      <c r="E1495" s="128"/>
      <c r="F1495" s="128"/>
      <c r="G1495" s="128"/>
      <c r="H1495" s="128"/>
      <c r="I1495" s="129"/>
    </row>
    <row r="1496" spans="1:9" ht="24">
      <c r="A1496" s="121"/>
      <c r="B1496" s="122"/>
      <c r="C1496" s="37" t="s">
        <v>4</v>
      </c>
      <c r="D1496" s="38" t="s">
        <v>100</v>
      </c>
      <c r="E1496" s="38" t="s">
        <v>101</v>
      </c>
      <c r="F1496" s="38" t="s">
        <v>102</v>
      </c>
      <c r="G1496" s="38" t="s">
        <v>103</v>
      </c>
      <c r="H1496" s="38" t="s">
        <v>104</v>
      </c>
      <c r="I1496" s="39" t="s">
        <v>88</v>
      </c>
    </row>
    <row r="1497" spans="1:9" ht="13.5" thickBot="1">
      <c r="A1497" s="123"/>
      <c r="B1497" s="124"/>
      <c r="C1497" s="20" t="s">
        <v>12</v>
      </c>
      <c r="D1497" s="21" t="s">
        <v>12</v>
      </c>
      <c r="E1497" s="21" t="s">
        <v>289</v>
      </c>
      <c r="F1497" s="21" t="s">
        <v>290</v>
      </c>
      <c r="G1497" s="21" t="s">
        <v>291</v>
      </c>
      <c r="H1497" s="21" t="s">
        <v>292</v>
      </c>
      <c r="I1497" s="22" t="s">
        <v>293</v>
      </c>
    </row>
    <row r="1498" spans="1:9" ht="13.5" thickTop="1">
      <c r="A1498" s="125" t="s">
        <v>485</v>
      </c>
      <c r="B1498" s="55" t="s">
        <v>473</v>
      </c>
      <c r="C1498" s="79">
        <v>0</v>
      </c>
      <c r="D1498" s="72">
        <v>0</v>
      </c>
      <c r="E1498" s="72">
        <v>0</v>
      </c>
      <c r="F1498" s="72">
        <v>0</v>
      </c>
      <c r="G1498" s="72">
        <v>0</v>
      </c>
      <c r="H1498" s="72">
        <v>0</v>
      </c>
      <c r="I1498" s="76">
        <v>0</v>
      </c>
    </row>
    <row r="1499" spans="1:9">
      <c r="A1499" s="126"/>
      <c r="B1499" s="9" t="s">
        <v>225</v>
      </c>
      <c r="C1499" s="70">
        <v>0</v>
      </c>
      <c r="D1499" s="74">
        <v>0</v>
      </c>
      <c r="E1499" s="74">
        <v>0</v>
      </c>
      <c r="F1499" s="74">
        <v>0</v>
      </c>
      <c r="G1499" s="74">
        <v>0</v>
      </c>
      <c r="H1499" s="74">
        <v>0</v>
      </c>
      <c r="I1499" s="77">
        <v>0</v>
      </c>
    </row>
    <row r="1500" spans="1:9">
      <c r="A1500" s="126"/>
      <c r="B1500" s="9" t="s">
        <v>226</v>
      </c>
      <c r="C1500" s="70">
        <v>0</v>
      </c>
      <c r="D1500" s="74">
        <v>0</v>
      </c>
      <c r="E1500" s="74">
        <v>0</v>
      </c>
      <c r="F1500" s="74">
        <v>0</v>
      </c>
      <c r="G1500" s="74">
        <v>0</v>
      </c>
      <c r="H1500" s="74">
        <v>0</v>
      </c>
      <c r="I1500" s="77">
        <v>0</v>
      </c>
    </row>
    <row r="1501" spans="1:9">
      <c r="A1501" s="126"/>
      <c r="B1501" s="9" t="s">
        <v>227</v>
      </c>
      <c r="C1501" s="69">
        <v>4.9382716049382715E-3</v>
      </c>
      <c r="D1501" s="73">
        <v>5.0933786078098476E-3</v>
      </c>
      <c r="E1501" s="74">
        <v>0</v>
      </c>
      <c r="F1501" s="74">
        <v>0.01</v>
      </c>
      <c r="G1501" s="74">
        <v>0</v>
      </c>
      <c r="H1501" s="74">
        <v>0</v>
      </c>
      <c r="I1501" s="77">
        <v>0</v>
      </c>
    </row>
    <row r="1502" spans="1:9">
      <c r="A1502" s="126"/>
      <c r="B1502" s="9" t="s">
        <v>228</v>
      </c>
      <c r="C1502" s="70">
        <v>2.4691358024691357E-2</v>
      </c>
      <c r="D1502" s="74">
        <v>2.3769100169779286E-2</v>
      </c>
      <c r="E1502" s="74">
        <v>3.1578947368421054E-2</v>
      </c>
      <c r="F1502" s="74">
        <v>0.02</v>
      </c>
      <c r="G1502" s="74">
        <v>0</v>
      </c>
      <c r="H1502" s="74">
        <v>0</v>
      </c>
      <c r="I1502" s="77">
        <v>6.6666666666666666E-2</v>
      </c>
    </row>
    <row r="1503" spans="1:9">
      <c r="A1503" s="126"/>
      <c r="B1503" s="9" t="s">
        <v>323</v>
      </c>
      <c r="C1503" s="70">
        <v>1.2345679012345678E-2</v>
      </c>
      <c r="D1503" s="74">
        <v>1.5280135823429542E-2</v>
      </c>
      <c r="E1503" s="74">
        <v>0</v>
      </c>
      <c r="F1503" s="74">
        <v>0</v>
      </c>
      <c r="G1503" s="74">
        <v>0</v>
      </c>
      <c r="H1503" s="74">
        <v>0</v>
      </c>
      <c r="I1503" s="77">
        <v>6.6666666666666666E-2</v>
      </c>
    </row>
    <row r="1504" spans="1:9">
      <c r="A1504" s="126"/>
      <c r="B1504" s="9" t="s">
        <v>324</v>
      </c>
      <c r="C1504" s="70">
        <v>4.3209876543209874E-2</v>
      </c>
      <c r="D1504" s="74">
        <v>3.3955857385398983E-2</v>
      </c>
      <c r="E1504" s="75" t="s">
        <v>610</v>
      </c>
      <c r="F1504" s="74">
        <v>0.05</v>
      </c>
      <c r="G1504" s="74">
        <v>0</v>
      </c>
      <c r="H1504" s="75" t="s">
        <v>667</v>
      </c>
      <c r="I1504" s="77">
        <v>0</v>
      </c>
    </row>
    <row r="1505" spans="1:9">
      <c r="A1505" s="126"/>
      <c r="B1505" s="9" t="s">
        <v>325</v>
      </c>
      <c r="C1505" s="70">
        <v>0.16913580246913579</v>
      </c>
      <c r="D1505" s="74">
        <v>0.16468590831918506</v>
      </c>
      <c r="E1505" s="74">
        <v>0.2</v>
      </c>
      <c r="F1505" s="74">
        <v>0.15</v>
      </c>
      <c r="G1505" s="74">
        <v>0.33333333333333337</v>
      </c>
      <c r="H1505" s="74">
        <v>0</v>
      </c>
      <c r="I1505" s="77">
        <v>0.26666666666666666</v>
      </c>
    </row>
    <row r="1506" spans="1:9">
      <c r="A1506" s="126"/>
      <c r="B1506" s="9" t="s">
        <v>326</v>
      </c>
      <c r="C1506" s="70">
        <v>0.16790123456790124</v>
      </c>
      <c r="D1506" s="75" t="s">
        <v>739</v>
      </c>
      <c r="E1506" s="74">
        <v>0.12631578947368421</v>
      </c>
      <c r="F1506" s="74">
        <v>0.1</v>
      </c>
      <c r="G1506" s="74">
        <v>0.16666666666666669</v>
      </c>
      <c r="H1506" s="75" t="s">
        <v>743</v>
      </c>
      <c r="I1506" s="77">
        <v>0.13333333333333333</v>
      </c>
    </row>
    <row r="1507" spans="1:9">
      <c r="A1507" s="126"/>
      <c r="B1507" s="9" t="s">
        <v>474</v>
      </c>
      <c r="C1507" s="70">
        <v>0.55925925925925923</v>
      </c>
      <c r="D1507" s="74">
        <v>0.55517826825127337</v>
      </c>
      <c r="E1507" s="74">
        <v>0.50526315789473686</v>
      </c>
      <c r="F1507" s="75" t="s">
        <v>742</v>
      </c>
      <c r="G1507" s="74">
        <v>0.5</v>
      </c>
      <c r="H1507" s="74">
        <v>0.4</v>
      </c>
      <c r="I1507" s="77">
        <v>0.46666666666666662</v>
      </c>
    </row>
    <row r="1508" spans="1:9">
      <c r="A1508" s="126"/>
      <c r="B1508" s="9" t="s">
        <v>384</v>
      </c>
      <c r="C1508" s="70">
        <v>1.8518518518518517E-2</v>
      </c>
      <c r="D1508" s="74">
        <v>1.6977928692699491E-2</v>
      </c>
      <c r="E1508" s="74">
        <v>4.2105263157894736E-2</v>
      </c>
      <c r="F1508" s="74">
        <v>0.01</v>
      </c>
      <c r="G1508" s="74">
        <v>0</v>
      </c>
      <c r="H1508" s="74">
        <v>0</v>
      </c>
      <c r="I1508" s="77">
        <v>0</v>
      </c>
    </row>
    <row r="1509" spans="1:9">
      <c r="A1509" s="126"/>
      <c r="B1509" s="9" t="s">
        <v>475</v>
      </c>
      <c r="C1509" s="70">
        <v>0.72716049382716053</v>
      </c>
      <c r="D1509" s="75" t="s">
        <v>740</v>
      </c>
      <c r="E1509" s="74">
        <v>0.63157894736842102</v>
      </c>
      <c r="F1509" s="74">
        <v>0.76</v>
      </c>
      <c r="G1509" s="74">
        <v>0.66666666666666674</v>
      </c>
      <c r="H1509" s="74">
        <v>0.8</v>
      </c>
      <c r="I1509" s="77">
        <v>0.6</v>
      </c>
    </row>
    <row r="1510" spans="1:9">
      <c r="A1510" s="126"/>
      <c r="B1510" s="9" t="s">
        <v>476</v>
      </c>
      <c r="C1510" s="70">
        <v>0</v>
      </c>
      <c r="D1510" s="74">
        <v>0</v>
      </c>
      <c r="E1510" s="74">
        <v>0</v>
      </c>
      <c r="F1510" s="74">
        <v>0</v>
      </c>
      <c r="G1510" s="74">
        <v>0</v>
      </c>
      <c r="H1510" s="74">
        <v>0</v>
      </c>
      <c r="I1510" s="77">
        <v>0</v>
      </c>
    </row>
    <row r="1511" spans="1:9">
      <c r="A1511" s="126"/>
      <c r="B1511" s="9" t="s">
        <v>477</v>
      </c>
      <c r="C1511" s="70">
        <v>0.89629629629629637</v>
      </c>
      <c r="D1511" s="75" t="s">
        <v>741</v>
      </c>
      <c r="E1511" s="74">
        <v>0.83157894736842108</v>
      </c>
      <c r="F1511" s="74">
        <v>0.91</v>
      </c>
      <c r="G1511" s="74">
        <v>1</v>
      </c>
      <c r="H1511" s="74">
        <v>0.8</v>
      </c>
      <c r="I1511" s="77">
        <v>0.8666666666666667</v>
      </c>
    </row>
    <row r="1512" spans="1:9">
      <c r="A1512" s="126"/>
      <c r="B1512" s="9" t="s">
        <v>478</v>
      </c>
      <c r="C1512" s="70">
        <v>0</v>
      </c>
      <c r="D1512" s="74">
        <v>0</v>
      </c>
      <c r="E1512" s="74">
        <v>0</v>
      </c>
      <c r="F1512" s="74">
        <v>0</v>
      </c>
      <c r="G1512" s="74">
        <v>0</v>
      </c>
      <c r="H1512" s="74">
        <v>0</v>
      </c>
      <c r="I1512" s="77">
        <v>0</v>
      </c>
    </row>
    <row r="1513" spans="1:9">
      <c r="A1513" s="126"/>
      <c r="B1513" s="9" t="s">
        <v>479</v>
      </c>
      <c r="C1513" s="70">
        <v>0.93950617283950622</v>
      </c>
      <c r="D1513" s="74">
        <v>0.93887945670628181</v>
      </c>
      <c r="E1513" s="74">
        <v>0.9263157894736842</v>
      </c>
      <c r="F1513" s="74">
        <v>0.96</v>
      </c>
      <c r="G1513" s="74">
        <v>1</v>
      </c>
      <c r="H1513" s="74">
        <v>1</v>
      </c>
      <c r="I1513" s="77">
        <v>0.8666666666666667</v>
      </c>
    </row>
    <row r="1514" spans="1:9">
      <c r="A1514" s="126"/>
      <c r="B1514" s="9" t="s">
        <v>480</v>
      </c>
      <c r="C1514" s="69">
        <v>4.9382716049382715E-3</v>
      </c>
      <c r="D1514" s="73">
        <v>5.0933786078098476E-3</v>
      </c>
      <c r="E1514" s="74">
        <v>0</v>
      </c>
      <c r="F1514" s="74">
        <v>0.01</v>
      </c>
      <c r="G1514" s="74">
        <v>0</v>
      </c>
      <c r="H1514" s="74">
        <v>0</v>
      </c>
      <c r="I1514" s="77">
        <v>0</v>
      </c>
    </row>
    <row r="1515" spans="1:9">
      <c r="A1515" s="126"/>
      <c r="B1515" s="9" t="s">
        <v>481</v>
      </c>
      <c r="C1515" s="70">
        <v>0.95185185185185195</v>
      </c>
      <c r="D1515" s="74">
        <v>0.95415959252971139</v>
      </c>
      <c r="E1515" s="74">
        <v>0.9263157894736842</v>
      </c>
      <c r="F1515" s="74">
        <v>0.96</v>
      </c>
      <c r="G1515" s="74">
        <v>1</v>
      </c>
      <c r="H1515" s="74">
        <v>1</v>
      </c>
      <c r="I1515" s="77">
        <v>0.93333333333333324</v>
      </c>
    </row>
    <row r="1516" spans="1:9">
      <c r="A1516" s="126"/>
      <c r="B1516" s="9" t="s">
        <v>482</v>
      </c>
      <c r="C1516" s="70">
        <v>2.9629629629629627E-2</v>
      </c>
      <c r="D1516" s="74">
        <v>2.8862478777589136E-2</v>
      </c>
      <c r="E1516" s="74">
        <v>3.1578947368421054E-2</v>
      </c>
      <c r="F1516" s="74">
        <v>0.03</v>
      </c>
      <c r="G1516" s="74">
        <v>0</v>
      </c>
      <c r="H1516" s="74">
        <v>0</v>
      </c>
      <c r="I1516" s="77">
        <v>6.6666666666666666E-2</v>
      </c>
    </row>
    <row r="1517" spans="1:9">
      <c r="A1517" s="1" t="s">
        <v>8</v>
      </c>
      <c r="B1517" s="9" t="s">
        <v>483</v>
      </c>
      <c r="C1517" s="89">
        <v>9.1459119496855301</v>
      </c>
      <c r="D1517" s="91">
        <v>9.1588946459412757</v>
      </c>
      <c r="E1517" s="91">
        <v>8.9890109890109926</v>
      </c>
      <c r="F1517" s="91">
        <v>9.2828282828282838</v>
      </c>
      <c r="G1517" s="91">
        <v>9.1666666666666661</v>
      </c>
      <c r="H1517" s="91">
        <v>9</v>
      </c>
      <c r="I1517" s="93">
        <v>8.7333333333333325</v>
      </c>
    </row>
    <row r="1518" spans="1:9">
      <c r="A1518" s="126" t="s">
        <v>8</v>
      </c>
      <c r="B1518" s="9" t="s">
        <v>9</v>
      </c>
      <c r="C1518" s="31">
        <v>810</v>
      </c>
      <c r="D1518" s="32">
        <v>589</v>
      </c>
      <c r="E1518" s="32">
        <v>95</v>
      </c>
      <c r="F1518" s="32">
        <v>100</v>
      </c>
      <c r="G1518" s="32">
        <v>6</v>
      </c>
      <c r="H1518" s="32">
        <v>5</v>
      </c>
      <c r="I1518" s="33">
        <v>15</v>
      </c>
    </row>
    <row r="1519" spans="1:9" ht="13.5" thickBot="1">
      <c r="A1519" s="127"/>
      <c r="B1519" s="10" t="s">
        <v>10</v>
      </c>
      <c r="C1519" s="34">
        <v>810</v>
      </c>
      <c r="D1519" s="35">
        <v>589</v>
      </c>
      <c r="E1519" s="35">
        <v>95</v>
      </c>
      <c r="F1519" s="35">
        <v>100</v>
      </c>
      <c r="G1519" s="35">
        <v>6</v>
      </c>
      <c r="H1519" s="35">
        <v>5</v>
      </c>
      <c r="I1519" s="36">
        <v>15</v>
      </c>
    </row>
    <row r="1520" spans="1:9" ht="13.5" thickTop="1">
      <c r="A1520" s="134" t="s">
        <v>11</v>
      </c>
      <c r="B1520" s="134"/>
      <c r="C1520" s="134"/>
      <c r="D1520" s="134"/>
      <c r="E1520" s="134"/>
      <c r="F1520" s="134"/>
      <c r="G1520" s="134"/>
      <c r="H1520" s="134"/>
      <c r="I1520" s="134"/>
    </row>
    <row r="1523" spans="1:9" ht="13.5" thickBot="1">
      <c r="A1523" s="53" t="s">
        <v>486</v>
      </c>
    </row>
    <row r="1524" spans="1:9" ht="13.5" thickTop="1">
      <c r="A1524" s="119"/>
      <c r="B1524" s="120"/>
      <c r="C1524" s="19" t="s">
        <v>3</v>
      </c>
      <c r="D1524" s="128" t="s">
        <v>251</v>
      </c>
      <c r="E1524" s="128"/>
      <c r="F1524" s="128"/>
      <c r="G1524" s="128"/>
      <c r="H1524" s="128"/>
      <c r="I1524" s="129"/>
    </row>
    <row r="1525" spans="1:9" ht="24">
      <c r="A1525" s="121"/>
      <c r="B1525" s="122"/>
      <c r="C1525" s="37" t="s">
        <v>4</v>
      </c>
      <c r="D1525" s="38" t="s">
        <v>100</v>
      </c>
      <c r="E1525" s="38" t="s">
        <v>101</v>
      </c>
      <c r="F1525" s="38" t="s">
        <v>102</v>
      </c>
      <c r="G1525" s="38" t="s">
        <v>103</v>
      </c>
      <c r="H1525" s="38" t="s">
        <v>104</v>
      </c>
      <c r="I1525" s="39" t="s">
        <v>88</v>
      </c>
    </row>
    <row r="1526" spans="1:9" ht="13.5" thickBot="1">
      <c r="A1526" s="123"/>
      <c r="B1526" s="124"/>
      <c r="C1526" s="20" t="s">
        <v>12</v>
      </c>
      <c r="D1526" s="21" t="s">
        <v>12</v>
      </c>
      <c r="E1526" s="21" t="s">
        <v>289</v>
      </c>
      <c r="F1526" s="21" t="s">
        <v>290</v>
      </c>
      <c r="G1526" s="21" t="s">
        <v>291</v>
      </c>
      <c r="H1526" s="21" t="s">
        <v>292</v>
      </c>
      <c r="I1526" s="22" t="s">
        <v>293</v>
      </c>
    </row>
    <row r="1527" spans="1:9" ht="13.5" thickTop="1">
      <c r="A1527" s="125" t="s">
        <v>486</v>
      </c>
      <c r="B1527" s="55" t="s">
        <v>473</v>
      </c>
      <c r="C1527" s="79">
        <v>0</v>
      </c>
      <c r="D1527" s="72">
        <v>0</v>
      </c>
      <c r="E1527" s="72">
        <v>0</v>
      </c>
      <c r="F1527" s="72">
        <v>0</v>
      </c>
      <c r="G1527" s="72">
        <v>0</v>
      </c>
      <c r="H1527" s="72">
        <v>0</v>
      </c>
      <c r="I1527" s="76">
        <v>0</v>
      </c>
    </row>
    <row r="1528" spans="1:9">
      <c r="A1528" s="126"/>
      <c r="B1528" s="9" t="s">
        <v>225</v>
      </c>
      <c r="C1528" s="70">
        <v>0</v>
      </c>
      <c r="D1528" s="74">
        <v>0</v>
      </c>
      <c r="E1528" s="74">
        <v>0</v>
      </c>
      <c r="F1528" s="74">
        <v>0</v>
      </c>
      <c r="G1528" s="74">
        <v>0</v>
      </c>
      <c r="H1528" s="74">
        <v>0</v>
      </c>
      <c r="I1528" s="77">
        <v>0</v>
      </c>
    </row>
    <row r="1529" spans="1:9">
      <c r="A1529" s="126"/>
      <c r="B1529" s="9" t="s">
        <v>226</v>
      </c>
      <c r="C1529" s="70">
        <v>0</v>
      </c>
      <c r="D1529" s="74">
        <v>0</v>
      </c>
      <c r="E1529" s="74">
        <v>0</v>
      </c>
      <c r="F1529" s="74">
        <v>0</v>
      </c>
      <c r="G1529" s="74">
        <v>0</v>
      </c>
      <c r="H1529" s="74">
        <v>0</v>
      </c>
      <c r="I1529" s="77">
        <v>0</v>
      </c>
    </row>
    <row r="1530" spans="1:9">
      <c r="A1530" s="126"/>
      <c r="B1530" s="9" t="s">
        <v>227</v>
      </c>
      <c r="C1530" s="69">
        <v>3.7037037037037034E-3</v>
      </c>
      <c r="D1530" s="73">
        <v>5.0933786078098476E-3</v>
      </c>
      <c r="E1530" s="74">
        <v>0</v>
      </c>
      <c r="F1530" s="74">
        <v>0</v>
      </c>
      <c r="G1530" s="74">
        <v>0</v>
      </c>
      <c r="H1530" s="74">
        <v>0</v>
      </c>
      <c r="I1530" s="77">
        <v>0</v>
      </c>
    </row>
    <row r="1531" spans="1:9">
      <c r="A1531" s="126"/>
      <c r="B1531" s="9" t="s">
        <v>228</v>
      </c>
      <c r="C1531" s="70">
        <v>2.5925925925925925E-2</v>
      </c>
      <c r="D1531" s="74">
        <v>2.7164685908319185E-2</v>
      </c>
      <c r="E1531" s="74">
        <v>2.1052631578947368E-2</v>
      </c>
      <c r="F1531" s="74">
        <v>0.03</v>
      </c>
      <c r="G1531" s="74">
        <v>0</v>
      </c>
      <c r="H1531" s="74">
        <v>0</v>
      </c>
      <c r="I1531" s="77">
        <v>0</v>
      </c>
    </row>
    <row r="1532" spans="1:9">
      <c r="A1532" s="126"/>
      <c r="B1532" s="9" t="s">
        <v>323</v>
      </c>
      <c r="C1532" s="69">
        <v>8.6419753086419745E-3</v>
      </c>
      <c r="D1532" s="73">
        <v>8.4889643463497456E-3</v>
      </c>
      <c r="E1532" s="74">
        <v>2.1052631578947368E-2</v>
      </c>
      <c r="F1532" s="74">
        <v>0</v>
      </c>
      <c r="G1532" s="74">
        <v>0</v>
      </c>
      <c r="H1532" s="74">
        <v>0</v>
      </c>
      <c r="I1532" s="77">
        <v>0</v>
      </c>
    </row>
    <row r="1533" spans="1:9">
      <c r="A1533" s="126"/>
      <c r="B1533" s="9" t="s">
        <v>324</v>
      </c>
      <c r="C1533" s="70">
        <v>3.0864197530864196E-2</v>
      </c>
      <c r="D1533" s="74">
        <v>2.3769100169779286E-2</v>
      </c>
      <c r="E1533" s="75" t="s">
        <v>730</v>
      </c>
      <c r="F1533" s="74">
        <v>0.03</v>
      </c>
      <c r="G1533" s="74">
        <v>0</v>
      </c>
      <c r="H1533" s="74">
        <v>0</v>
      </c>
      <c r="I1533" s="77">
        <v>0</v>
      </c>
    </row>
    <row r="1534" spans="1:9">
      <c r="A1534" s="126"/>
      <c r="B1534" s="9" t="s">
        <v>325</v>
      </c>
      <c r="C1534" s="70">
        <v>0.13950617283950617</v>
      </c>
      <c r="D1534" s="74">
        <v>0.13073005093378609</v>
      </c>
      <c r="E1534" s="75" t="s">
        <v>747</v>
      </c>
      <c r="F1534" s="74">
        <v>0.11</v>
      </c>
      <c r="G1534" s="74">
        <v>0.33333333333333337</v>
      </c>
      <c r="H1534" s="74">
        <v>0</v>
      </c>
      <c r="I1534" s="77">
        <v>0.2</v>
      </c>
    </row>
    <row r="1535" spans="1:9">
      <c r="A1535" s="126"/>
      <c r="B1535" s="9" t="s">
        <v>326</v>
      </c>
      <c r="C1535" s="70">
        <v>0.15308641975308643</v>
      </c>
      <c r="D1535" s="74">
        <v>0.15619694397283532</v>
      </c>
      <c r="E1535" s="74">
        <v>0.1368421052631579</v>
      </c>
      <c r="F1535" s="74">
        <v>0.15</v>
      </c>
      <c r="G1535" s="74">
        <v>0</v>
      </c>
      <c r="H1535" s="74">
        <v>0.4</v>
      </c>
      <c r="I1535" s="77">
        <v>0.13333333333333333</v>
      </c>
    </row>
    <row r="1536" spans="1:9">
      <c r="A1536" s="126"/>
      <c r="B1536" s="9" t="s">
        <v>474</v>
      </c>
      <c r="C1536" s="70">
        <v>0.61975308641975313</v>
      </c>
      <c r="D1536" s="75" t="s">
        <v>744</v>
      </c>
      <c r="E1536" s="74">
        <v>0.49473684210526314</v>
      </c>
      <c r="F1536" s="75" t="s">
        <v>748</v>
      </c>
      <c r="G1536" s="74">
        <v>0.66666666666666674</v>
      </c>
      <c r="H1536" s="74">
        <v>0.6</v>
      </c>
      <c r="I1536" s="77">
        <v>0.66666666666666674</v>
      </c>
    </row>
    <row r="1537" spans="1:9">
      <c r="A1537" s="126"/>
      <c r="B1537" s="9" t="s">
        <v>384</v>
      </c>
      <c r="C1537" s="70">
        <v>1.8518518518518517E-2</v>
      </c>
      <c r="D1537" s="74">
        <v>1.8675721561969439E-2</v>
      </c>
      <c r="E1537" s="74">
        <v>3.1578947368421054E-2</v>
      </c>
      <c r="F1537" s="74">
        <v>0.01</v>
      </c>
      <c r="G1537" s="74">
        <v>0</v>
      </c>
      <c r="H1537" s="74">
        <v>0</v>
      </c>
      <c r="I1537" s="77">
        <v>0</v>
      </c>
    </row>
    <row r="1538" spans="1:9">
      <c r="A1538" s="126"/>
      <c r="B1538" s="9" t="s">
        <v>475</v>
      </c>
      <c r="C1538" s="70">
        <v>0.77283950617283947</v>
      </c>
      <c r="D1538" s="75" t="s">
        <v>745</v>
      </c>
      <c r="E1538" s="74">
        <v>0.63157894736842102</v>
      </c>
      <c r="F1538" s="75" t="s">
        <v>749</v>
      </c>
      <c r="G1538" s="74">
        <v>0.66666666666666674</v>
      </c>
      <c r="H1538" s="74">
        <v>1</v>
      </c>
      <c r="I1538" s="77">
        <v>0.8</v>
      </c>
    </row>
    <row r="1539" spans="1:9">
      <c r="A1539" s="126"/>
      <c r="B1539" s="9" t="s">
        <v>476</v>
      </c>
      <c r="C1539" s="70">
        <v>0</v>
      </c>
      <c r="D1539" s="74">
        <v>0</v>
      </c>
      <c r="E1539" s="74">
        <v>0</v>
      </c>
      <c r="F1539" s="74">
        <v>0</v>
      </c>
      <c r="G1539" s="74">
        <v>0</v>
      </c>
      <c r="H1539" s="74">
        <v>0</v>
      </c>
      <c r="I1539" s="77">
        <v>0</v>
      </c>
    </row>
    <row r="1540" spans="1:9">
      <c r="A1540" s="126"/>
      <c r="B1540" s="9" t="s">
        <v>477</v>
      </c>
      <c r="C1540" s="70">
        <v>0.91234567901234565</v>
      </c>
      <c r="D1540" s="75" t="s">
        <v>746</v>
      </c>
      <c r="E1540" s="74">
        <v>0.8421052631578948</v>
      </c>
      <c r="F1540" s="74">
        <v>0.93</v>
      </c>
      <c r="G1540" s="74">
        <v>1</v>
      </c>
      <c r="H1540" s="74">
        <v>1</v>
      </c>
      <c r="I1540" s="77">
        <v>1</v>
      </c>
    </row>
    <row r="1541" spans="1:9">
      <c r="A1541" s="126"/>
      <c r="B1541" s="9" t="s">
        <v>478</v>
      </c>
      <c r="C1541" s="70">
        <v>0</v>
      </c>
      <c r="D1541" s="74">
        <v>0</v>
      </c>
      <c r="E1541" s="74">
        <v>0</v>
      </c>
      <c r="F1541" s="74">
        <v>0</v>
      </c>
      <c r="G1541" s="74">
        <v>0</v>
      </c>
      <c r="H1541" s="74">
        <v>0</v>
      </c>
      <c r="I1541" s="77">
        <v>0</v>
      </c>
    </row>
    <row r="1542" spans="1:9">
      <c r="A1542" s="126"/>
      <c r="B1542" s="9" t="s">
        <v>479</v>
      </c>
      <c r="C1542" s="70">
        <v>0.94320987654320987</v>
      </c>
      <c r="D1542" s="74">
        <v>0.94057724957555178</v>
      </c>
      <c r="E1542" s="74">
        <v>0.9263157894736842</v>
      </c>
      <c r="F1542" s="74">
        <v>0.96</v>
      </c>
      <c r="G1542" s="74">
        <v>1</v>
      </c>
      <c r="H1542" s="74">
        <v>1</v>
      </c>
      <c r="I1542" s="77">
        <v>1</v>
      </c>
    </row>
    <row r="1543" spans="1:9">
      <c r="A1543" s="126"/>
      <c r="B1543" s="9" t="s">
        <v>480</v>
      </c>
      <c r="C1543" s="69">
        <v>3.7037037037037034E-3</v>
      </c>
      <c r="D1543" s="73">
        <v>5.0933786078098476E-3</v>
      </c>
      <c r="E1543" s="74">
        <v>0</v>
      </c>
      <c r="F1543" s="74">
        <v>0</v>
      </c>
      <c r="G1543" s="74">
        <v>0</v>
      </c>
      <c r="H1543" s="74">
        <v>0</v>
      </c>
      <c r="I1543" s="77">
        <v>0</v>
      </c>
    </row>
    <row r="1544" spans="1:9">
      <c r="A1544" s="126"/>
      <c r="B1544" s="9" t="s">
        <v>481</v>
      </c>
      <c r="C1544" s="70">
        <v>0.95185185185185195</v>
      </c>
      <c r="D1544" s="74">
        <v>0.94906621392190149</v>
      </c>
      <c r="E1544" s="74">
        <v>0.94736842105263164</v>
      </c>
      <c r="F1544" s="74">
        <v>0.96</v>
      </c>
      <c r="G1544" s="74">
        <v>1</v>
      </c>
      <c r="H1544" s="74">
        <v>1</v>
      </c>
      <c r="I1544" s="77">
        <v>1</v>
      </c>
    </row>
    <row r="1545" spans="1:9">
      <c r="A1545" s="126"/>
      <c r="B1545" s="9" t="s">
        <v>482</v>
      </c>
      <c r="C1545" s="70">
        <v>2.9629629629629627E-2</v>
      </c>
      <c r="D1545" s="74">
        <v>3.2258064516129031E-2</v>
      </c>
      <c r="E1545" s="74">
        <v>2.1052631578947368E-2</v>
      </c>
      <c r="F1545" s="74">
        <v>0.03</v>
      </c>
      <c r="G1545" s="74">
        <v>0</v>
      </c>
      <c r="H1545" s="74">
        <v>0</v>
      </c>
      <c r="I1545" s="77">
        <v>0</v>
      </c>
    </row>
    <row r="1546" spans="1:9">
      <c r="A1546" s="1" t="s">
        <v>8</v>
      </c>
      <c r="B1546" s="9" t="s">
        <v>483</v>
      </c>
      <c r="C1546" s="89">
        <v>9.2754716981132042</v>
      </c>
      <c r="D1546" s="90" t="s">
        <v>750</v>
      </c>
      <c r="E1546" s="91">
        <v>8.9673913043478279</v>
      </c>
      <c r="F1546" s="90" t="s">
        <v>751</v>
      </c>
      <c r="G1546" s="91">
        <v>9.3333333333333321</v>
      </c>
      <c r="H1546" s="91">
        <v>9.6</v>
      </c>
      <c r="I1546" s="93">
        <v>9.4666666666666668</v>
      </c>
    </row>
    <row r="1547" spans="1:9">
      <c r="A1547" s="126" t="s">
        <v>8</v>
      </c>
      <c r="B1547" s="9" t="s">
        <v>9</v>
      </c>
      <c r="C1547" s="31">
        <v>810</v>
      </c>
      <c r="D1547" s="32">
        <v>589</v>
      </c>
      <c r="E1547" s="32">
        <v>95</v>
      </c>
      <c r="F1547" s="32">
        <v>100</v>
      </c>
      <c r="G1547" s="32">
        <v>6</v>
      </c>
      <c r="H1547" s="32">
        <v>5</v>
      </c>
      <c r="I1547" s="33">
        <v>15</v>
      </c>
    </row>
    <row r="1548" spans="1:9" ht="13.5" thickBot="1">
      <c r="A1548" s="127"/>
      <c r="B1548" s="10" t="s">
        <v>10</v>
      </c>
      <c r="C1548" s="34">
        <v>810</v>
      </c>
      <c r="D1548" s="35">
        <v>589</v>
      </c>
      <c r="E1548" s="35">
        <v>95</v>
      </c>
      <c r="F1548" s="35">
        <v>100</v>
      </c>
      <c r="G1548" s="35">
        <v>6</v>
      </c>
      <c r="H1548" s="35">
        <v>5</v>
      </c>
      <c r="I1548" s="36">
        <v>15</v>
      </c>
    </row>
    <row r="1549" spans="1:9" ht="13.5" thickTop="1">
      <c r="A1549" s="134" t="s">
        <v>11</v>
      </c>
      <c r="B1549" s="134"/>
      <c r="C1549" s="134"/>
      <c r="D1549" s="134"/>
      <c r="E1549" s="134"/>
      <c r="F1549" s="134"/>
      <c r="G1549" s="134"/>
      <c r="H1549" s="134"/>
      <c r="I1549" s="134"/>
    </row>
    <row r="1552" spans="1:9" ht="13.5" thickBot="1">
      <c r="A1552" s="53" t="s">
        <v>487</v>
      </c>
    </row>
    <row r="1553" spans="1:9" ht="13.5" thickTop="1">
      <c r="A1553" s="119"/>
      <c r="B1553" s="120"/>
      <c r="C1553" s="19" t="s">
        <v>3</v>
      </c>
      <c r="D1553" s="128" t="s">
        <v>251</v>
      </c>
      <c r="E1553" s="128"/>
      <c r="F1553" s="128"/>
      <c r="G1553" s="128"/>
      <c r="H1553" s="128"/>
      <c r="I1553" s="129"/>
    </row>
    <row r="1554" spans="1:9" ht="24">
      <c r="A1554" s="121"/>
      <c r="B1554" s="122"/>
      <c r="C1554" s="37" t="s">
        <v>4</v>
      </c>
      <c r="D1554" s="38" t="s">
        <v>100</v>
      </c>
      <c r="E1554" s="38" t="s">
        <v>101</v>
      </c>
      <c r="F1554" s="38" t="s">
        <v>102</v>
      </c>
      <c r="G1554" s="38" t="s">
        <v>103</v>
      </c>
      <c r="H1554" s="38" t="s">
        <v>104</v>
      </c>
      <c r="I1554" s="39" t="s">
        <v>88</v>
      </c>
    </row>
    <row r="1555" spans="1:9" ht="13.5" thickBot="1">
      <c r="A1555" s="123"/>
      <c r="B1555" s="124"/>
      <c r="C1555" s="20" t="s">
        <v>12</v>
      </c>
      <c r="D1555" s="21" t="s">
        <v>12</v>
      </c>
      <c r="E1555" s="21" t="s">
        <v>289</v>
      </c>
      <c r="F1555" s="21" t="s">
        <v>290</v>
      </c>
      <c r="G1555" s="21" t="s">
        <v>291</v>
      </c>
      <c r="H1555" s="21" t="s">
        <v>292</v>
      </c>
      <c r="I1555" s="22" t="s">
        <v>293</v>
      </c>
    </row>
    <row r="1556" spans="1:9" ht="13.5" thickTop="1">
      <c r="A1556" s="125" t="s">
        <v>487</v>
      </c>
      <c r="B1556" s="55" t="s">
        <v>473</v>
      </c>
      <c r="C1556" s="87">
        <v>1.2345679012345679E-3</v>
      </c>
      <c r="D1556" s="88">
        <v>1.697792869269949E-3</v>
      </c>
      <c r="E1556" s="72">
        <v>0</v>
      </c>
      <c r="F1556" s="72">
        <v>0</v>
      </c>
      <c r="G1556" s="72">
        <v>0</v>
      </c>
      <c r="H1556" s="72">
        <v>0</v>
      </c>
      <c r="I1556" s="76">
        <v>0</v>
      </c>
    </row>
    <row r="1557" spans="1:9">
      <c r="A1557" s="126"/>
      <c r="B1557" s="9" t="s">
        <v>225</v>
      </c>
      <c r="C1557" s="70">
        <v>0</v>
      </c>
      <c r="D1557" s="74">
        <v>0</v>
      </c>
      <c r="E1557" s="74">
        <v>0</v>
      </c>
      <c r="F1557" s="74">
        <v>0</v>
      </c>
      <c r="G1557" s="74">
        <v>0</v>
      </c>
      <c r="H1557" s="74">
        <v>0</v>
      </c>
      <c r="I1557" s="77">
        <v>0</v>
      </c>
    </row>
    <row r="1558" spans="1:9">
      <c r="A1558" s="126"/>
      <c r="B1558" s="9" t="s">
        <v>226</v>
      </c>
      <c r="C1558" s="69">
        <v>2.4691358024691358E-3</v>
      </c>
      <c r="D1558" s="73">
        <v>3.3955857385398981E-3</v>
      </c>
      <c r="E1558" s="74">
        <v>0</v>
      </c>
      <c r="F1558" s="74">
        <v>0</v>
      </c>
      <c r="G1558" s="74">
        <v>0</v>
      </c>
      <c r="H1558" s="74">
        <v>0</v>
      </c>
      <c r="I1558" s="77">
        <v>0</v>
      </c>
    </row>
    <row r="1559" spans="1:9">
      <c r="A1559" s="126"/>
      <c r="B1559" s="9" t="s">
        <v>227</v>
      </c>
      <c r="C1559" s="69">
        <v>3.7037037037037034E-3</v>
      </c>
      <c r="D1559" s="73">
        <v>1.697792869269949E-3</v>
      </c>
      <c r="E1559" s="74">
        <v>0</v>
      </c>
      <c r="F1559" s="74">
        <v>0.01</v>
      </c>
      <c r="G1559" s="74">
        <v>0</v>
      </c>
      <c r="H1559" s="75" t="s">
        <v>722</v>
      </c>
      <c r="I1559" s="77">
        <v>0</v>
      </c>
    </row>
    <row r="1560" spans="1:9">
      <c r="A1560" s="126"/>
      <c r="B1560" s="9" t="s">
        <v>228</v>
      </c>
      <c r="C1560" s="70">
        <v>2.5925925925925925E-2</v>
      </c>
      <c r="D1560" s="74">
        <v>2.2071307300509338E-2</v>
      </c>
      <c r="E1560" s="74">
        <v>2.1052631578947368E-2</v>
      </c>
      <c r="F1560" s="74">
        <v>0.04</v>
      </c>
      <c r="G1560" s="75" t="s">
        <v>757</v>
      </c>
      <c r="H1560" s="74">
        <v>0</v>
      </c>
      <c r="I1560" s="77">
        <v>6.6666666666666666E-2</v>
      </c>
    </row>
    <row r="1561" spans="1:9">
      <c r="A1561" s="126"/>
      <c r="B1561" s="9" t="s">
        <v>323</v>
      </c>
      <c r="C1561" s="70">
        <v>1.4814814814814814E-2</v>
      </c>
      <c r="D1561" s="74">
        <v>1.6977928692699491E-2</v>
      </c>
      <c r="E1561" s="74">
        <v>1.0526315789473684E-2</v>
      </c>
      <c r="F1561" s="74">
        <v>0</v>
      </c>
      <c r="G1561" s="74">
        <v>0</v>
      </c>
      <c r="H1561" s="75" t="s">
        <v>612</v>
      </c>
      <c r="I1561" s="77">
        <v>0</v>
      </c>
    </row>
    <row r="1562" spans="1:9">
      <c r="A1562" s="126"/>
      <c r="B1562" s="9" t="s">
        <v>324</v>
      </c>
      <c r="C1562" s="70">
        <v>4.6913580246913583E-2</v>
      </c>
      <c r="D1562" s="74">
        <v>4.2444821731748725E-2</v>
      </c>
      <c r="E1562" s="74">
        <v>8.4210526315789472E-2</v>
      </c>
      <c r="F1562" s="74">
        <v>0.04</v>
      </c>
      <c r="G1562" s="74">
        <v>0</v>
      </c>
      <c r="H1562" s="74">
        <v>0</v>
      </c>
      <c r="I1562" s="77">
        <v>6.6666666666666666E-2</v>
      </c>
    </row>
    <row r="1563" spans="1:9">
      <c r="A1563" s="126"/>
      <c r="B1563" s="9" t="s">
        <v>325</v>
      </c>
      <c r="C1563" s="70">
        <v>0.1617283950617284</v>
      </c>
      <c r="D1563" s="74">
        <v>0.14770797962648557</v>
      </c>
      <c r="E1563" s="75" t="s">
        <v>731</v>
      </c>
      <c r="F1563" s="74">
        <v>0.16</v>
      </c>
      <c r="G1563" s="74">
        <v>0.16666666666666669</v>
      </c>
      <c r="H1563" s="74">
        <v>0</v>
      </c>
      <c r="I1563" s="77">
        <v>0.26666666666666666</v>
      </c>
    </row>
    <row r="1564" spans="1:9">
      <c r="A1564" s="126"/>
      <c r="B1564" s="9" t="s">
        <v>326</v>
      </c>
      <c r="C1564" s="70">
        <v>0.14938271604938272</v>
      </c>
      <c r="D1564" s="74">
        <v>0.15280135823429541</v>
      </c>
      <c r="E1564" s="74">
        <v>0.14736842105263157</v>
      </c>
      <c r="F1564" s="74">
        <v>0.13</v>
      </c>
      <c r="G1564" s="74">
        <v>0</v>
      </c>
      <c r="H1564" s="74">
        <v>0.2</v>
      </c>
      <c r="I1564" s="77">
        <v>0.2</v>
      </c>
    </row>
    <row r="1565" spans="1:9">
      <c r="A1565" s="126"/>
      <c r="B1565" s="9" t="s">
        <v>474</v>
      </c>
      <c r="C1565" s="70">
        <v>0.57901234567901239</v>
      </c>
      <c r="D1565" s="75" t="s">
        <v>752</v>
      </c>
      <c r="E1565" s="74">
        <v>0.47368421052631582</v>
      </c>
      <c r="F1565" s="74">
        <v>0.61</v>
      </c>
      <c r="G1565" s="74">
        <v>0.66666666666666674</v>
      </c>
      <c r="H1565" s="74">
        <v>0.4</v>
      </c>
      <c r="I1565" s="77">
        <v>0.4</v>
      </c>
    </row>
    <row r="1566" spans="1:9">
      <c r="A1566" s="126"/>
      <c r="B1566" s="9" t="s">
        <v>384</v>
      </c>
      <c r="C1566" s="70">
        <v>1.4814814814814814E-2</v>
      </c>
      <c r="D1566" s="74">
        <v>1.5280135823429542E-2</v>
      </c>
      <c r="E1566" s="74">
        <v>2.1052631578947368E-2</v>
      </c>
      <c r="F1566" s="74">
        <v>0.01</v>
      </c>
      <c r="G1566" s="74">
        <v>0</v>
      </c>
      <c r="H1566" s="74">
        <v>0</v>
      </c>
      <c r="I1566" s="77">
        <v>0</v>
      </c>
    </row>
    <row r="1567" spans="1:9">
      <c r="A1567" s="126"/>
      <c r="B1567" s="9" t="s">
        <v>475</v>
      </c>
      <c r="C1567" s="70">
        <v>0.72839506172839508</v>
      </c>
      <c r="D1567" s="75" t="s">
        <v>753</v>
      </c>
      <c r="E1567" s="74">
        <v>0.62105263157894741</v>
      </c>
      <c r="F1567" s="74">
        <v>0.74</v>
      </c>
      <c r="G1567" s="74">
        <v>0.66666666666666674</v>
      </c>
      <c r="H1567" s="74">
        <v>0.6</v>
      </c>
      <c r="I1567" s="77">
        <v>0.6</v>
      </c>
    </row>
    <row r="1568" spans="1:9">
      <c r="A1568" s="126"/>
      <c r="B1568" s="9" t="s">
        <v>476</v>
      </c>
      <c r="C1568" s="69">
        <v>1.2345679012345679E-3</v>
      </c>
      <c r="D1568" s="73">
        <v>1.697792869269949E-3</v>
      </c>
      <c r="E1568" s="74">
        <v>0</v>
      </c>
      <c r="F1568" s="74">
        <v>0</v>
      </c>
      <c r="G1568" s="74">
        <v>0</v>
      </c>
      <c r="H1568" s="74">
        <v>0</v>
      </c>
      <c r="I1568" s="77">
        <v>0</v>
      </c>
    </row>
    <row r="1569" spans="1:9">
      <c r="A1569" s="126"/>
      <c r="B1569" s="9" t="s">
        <v>477</v>
      </c>
      <c r="C1569" s="70">
        <v>0.89012345679012339</v>
      </c>
      <c r="D1569" s="75" t="s">
        <v>754</v>
      </c>
      <c r="E1569" s="74">
        <v>0.86315789473684201</v>
      </c>
      <c r="F1569" s="75" t="s">
        <v>754</v>
      </c>
      <c r="G1569" s="74">
        <v>0.83333333333333326</v>
      </c>
      <c r="H1569" s="74">
        <v>0.6</v>
      </c>
      <c r="I1569" s="77">
        <v>0.8666666666666667</v>
      </c>
    </row>
    <row r="1570" spans="1:9">
      <c r="A1570" s="126"/>
      <c r="B1570" s="9" t="s">
        <v>478</v>
      </c>
      <c r="C1570" s="69">
        <v>3.7037037037037034E-3</v>
      </c>
      <c r="D1570" s="73">
        <v>5.0933786078098476E-3</v>
      </c>
      <c r="E1570" s="74">
        <v>0</v>
      </c>
      <c r="F1570" s="74">
        <v>0</v>
      </c>
      <c r="G1570" s="74">
        <v>0</v>
      </c>
      <c r="H1570" s="74">
        <v>0</v>
      </c>
      <c r="I1570" s="77">
        <v>0</v>
      </c>
    </row>
    <row r="1571" spans="1:9">
      <c r="A1571" s="126"/>
      <c r="B1571" s="9" t="s">
        <v>479</v>
      </c>
      <c r="C1571" s="70">
        <v>0.93703703703703711</v>
      </c>
      <c r="D1571" s="75" t="s">
        <v>755</v>
      </c>
      <c r="E1571" s="75" t="s">
        <v>756</v>
      </c>
      <c r="F1571" s="75" t="s">
        <v>755</v>
      </c>
      <c r="G1571" s="74">
        <v>0.83333333333333326</v>
      </c>
      <c r="H1571" s="74">
        <v>0.6</v>
      </c>
      <c r="I1571" s="77">
        <v>0.93333333333333324</v>
      </c>
    </row>
    <row r="1572" spans="1:9">
      <c r="A1572" s="126"/>
      <c r="B1572" s="9" t="s">
        <v>480</v>
      </c>
      <c r="C1572" s="69">
        <v>7.4074074074074068E-3</v>
      </c>
      <c r="D1572" s="73">
        <v>6.7911714770797962E-3</v>
      </c>
      <c r="E1572" s="74">
        <v>0</v>
      </c>
      <c r="F1572" s="74">
        <v>0.01</v>
      </c>
      <c r="G1572" s="74">
        <v>0</v>
      </c>
      <c r="H1572" s="75" t="s">
        <v>722</v>
      </c>
      <c r="I1572" s="77">
        <v>0</v>
      </c>
    </row>
    <row r="1573" spans="1:9">
      <c r="A1573" s="126"/>
      <c r="B1573" s="9" t="s">
        <v>481</v>
      </c>
      <c r="C1573" s="70">
        <v>0.95185185185185195</v>
      </c>
      <c r="D1573" s="74">
        <v>0.95585738539898135</v>
      </c>
      <c r="E1573" s="74">
        <v>0.95789473684210524</v>
      </c>
      <c r="F1573" s="74">
        <v>0.94</v>
      </c>
      <c r="G1573" s="74">
        <v>0.83333333333333326</v>
      </c>
      <c r="H1573" s="74">
        <v>0.8</v>
      </c>
      <c r="I1573" s="77">
        <v>0.93333333333333324</v>
      </c>
    </row>
    <row r="1574" spans="1:9">
      <c r="A1574" s="126"/>
      <c r="B1574" s="9" t="s">
        <v>482</v>
      </c>
      <c r="C1574" s="70">
        <v>3.3333333333333333E-2</v>
      </c>
      <c r="D1574" s="74">
        <v>2.8862478777589136E-2</v>
      </c>
      <c r="E1574" s="74">
        <v>2.1052631578947368E-2</v>
      </c>
      <c r="F1574" s="74">
        <v>0.05</v>
      </c>
      <c r="G1574" s="75" t="s">
        <v>757</v>
      </c>
      <c r="H1574" s="75" t="s">
        <v>612</v>
      </c>
      <c r="I1574" s="77">
        <v>6.6666666666666666E-2</v>
      </c>
    </row>
    <row r="1575" spans="1:9">
      <c r="A1575" s="1" t="s">
        <v>8</v>
      </c>
      <c r="B1575" s="9" t="s">
        <v>483</v>
      </c>
      <c r="C1575" s="89">
        <v>9.1340852130325754</v>
      </c>
      <c r="D1575" s="90" t="s">
        <v>758</v>
      </c>
      <c r="E1575" s="91">
        <v>8.9462365591397877</v>
      </c>
      <c r="F1575" s="90" t="s">
        <v>758</v>
      </c>
      <c r="G1575" s="91">
        <v>8.8333333333333321</v>
      </c>
      <c r="H1575" s="91">
        <v>7.8</v>
      </c>
      <c r="I1575" s="93">
        <v>8.7333333333333343</v>
      </c>
    </row>
    <row r="1576" spans="1:9">
      <c r="A1576" s="126" t="s">
        <v>8</v>
      </c>
      <c r="B1576" s="9" t="s">
        <v>9</v>
      </c>
      <c r="C1576" s="31">
        <v>810</v>
      </c>
      <c r="D1576" s="32">
        <v>589</v>
      </c>
      <c r="E1576" s="32">
        <v>95</v>
      </c>
      <c r="F1576" s="32">
        <v>100</v>
      </c>
      <c r="G1576" s="32">
        <v>6</v>
      </c>
      <c r="H1576" s="32">
        <v>5</v>
      </c>
      <c r="I1576" s="33">
        <v>15</v>
      </c>
    </row>
    <row r="1577" spans="1:9" ht="13.5" thickBot="1">
      <c r="A1577" s="127"/>
      <c r="B1577" s="10" t="s">
        <v>10</v>
      </c>
      <c r="C1577" s="34">
        <v>810</v>
      </c>
      <c r="D1577" s="35">
        <v>589</v>
      </c>
      <c r="E1577" s="35">
        <v>95</v>
      </c>
      <c r="F1577" s="35">
        <v>100</v>
      </c>
      <c r="G1577" s="35">
        <v>6</v>
      </c>
      <c r="H1577" s="35">
        <v>5</v>
      </c>
      <c r="I1577" s="36">
        <v>15</v>
      </c>
    </row>
    <row r="1578" spans="1:9" ht="13.5" thickTop="1">
      <c r="A1578" s="134" t="s">
        <v>11</v>
      </c>
      <c r="B1578" s="134"/>
      <c r="C1578" s="134"/>
      <c r="D1578" s="134"/>
      <c r="E1578" s="134"/>
      <c r="F1578" s="134"/>
      <c r="G1578" s="134"/>
      <c r="H1578" s="134"/>
      <c r="I1578" s="134"/>
    </row>
    <row r="1581" spans="1:9" ht="13.5" thickBot="1">
      <c r="A1581" s="53" t="s">
        <v>488</v>
      </c>
    </row>
    <row r="1582" spans="1:9" ht="13.5" thickTop="1">
      <c r="A1582" s="119"/>
      <c r="B1582" s="120"/>
      <c r="C1582" s="19" t="s">
        <v>3</v>
      </c>
      <c r="D1582" s="128" t="s">
        <v>251</v>
      </c>
      <c r="E1582" s="128"/>
      <c r="F1582" s="128"/>
      <c r="G1582" s="128"/>
      <c r="H1582" s="128"/>
      <c r="I1582" s="129"/>
    </row>
    <row r="1583" spans="1:9" ht="24">
      <c r="A1583" s="121"/>
      <c r="B1583" s="122"/>
      <c r="C1583" s="37" t="s">
        <v>4</v>
      </c>
      <c r="D1583" s="38" t="s">
        <v>100</v>
      </c>
      <c r="E1583" s="38" t="s">
        <v>101</v>
      </c>
      <c r="F1583" s="38" t="s">
        <v>102</v>
      </c>
      <c r="G1583" s="38" t="s">
        <v>103</v>
      </c>
      <c r="H1583" s="38" t="s">
        <v>104</v>
      </c>
      <c r="I1583" s="39" t="s">
        <v>88</v>
      </c>
    </row>
    <row r="1584" spans="1:9" ht="13.5" thickBot="1">
      <c r="A1584" s="123"/>
      <c r="B1584" s="124"/>
      <c r="C1584" s="20" t="s">
        <v>12</v>
      </c>
      <c r="D1584" s="21" t="s">
        <v>12</v>
      </c>
      <c r="E1584" s="21" t="s">
        <v>289</v>
      </c>
      <c r="F1584" s="21" t="s">
        <v>290</v>
      </c>
      <c r="G1584" s="21" t="s">
        <v>291</v>
      </c>
      <c r="H1584" s="21" t="s">
        <v>292</v>
      </c>
      <c r="I1584" s="22" t="s">
        <v>293</v>
      </c>
    </row>
    <row r="1585" spans="1:9" ht="13.5" thickTop="1">
      <c r="A1585" s="125" t="s">
        <v>488</v>
      </c>
      <c r="B1585" s="55" t="s">
        <v>473</v>
      </c>
      <c r="C1585" s="87">
        <v>1.2345679012345679E-3</v>
      </c>
      <c r="D1585" s="88">
        <v>1.697792869269949E-3</v>
      </c>
      <c r="E1585" s="72">
        <v>0</v>
      </c>
      <c r="F1585" s="72">
        <v>0</v>
      </c>
      <c r="G1585" s="72">
        <v>0</v>
      </c>
      <c r="H1585" s="72">
        <v>0</v>
      </c>
      <c r="I1585" s="76">
        <v>0</v>
      </c>
    </row>
    <row r="1586" spans="1:9">
      <c r="A1586" s="126"/>
      <c r="B1586" s="9" t="s">
        <v>225</v>
      </c>
      <c r="C1586" s="70">
        <v>0</v>
      </c>
      <c r="D1586" s="74">
        <v>0</v>
      </c>
      <c r="E1586" s="74">
        <v>0</v>
      </c>
      <c r="F1586" s="74">
        <v>0</v>
      </c>
      <c r="G1586" s="74">
        <v>0</v>
      </c>
      <c r="H1586" s="74">
        <v>0</v>
      </c>
      <c r="I1586" s="77">
        <v>0</v>
      </c>
    </row>
    <row r="1587" spans="1:9">
      <c r="A1587" s="126"/>
      <c r="B1587" s="9" t="s">
        <v>226</v>
      </c>
      <c r="C1587" s="69">
        <v>3.7037037037037034E-3</v>
      </c>
      <c r="D1587" s="73">
        <v>5.0933786078098476E-3</v>
      </c>
      <c r="E1587" s="74">
        <v>0</v>
      </c>
      <c r="F1587" s="74">
        <v>0</v>
      </c>
      <c r="G1587" s="74">
        <v>0</v>
      </c>
      <c r="H1587" s="74">
        <v>0</v>
      </c>
      <c r="I1587" s="77">
        <v>0</v>
      </c>
    </row>
    <row r="1588" spans="1:9">
      <c r="A1588" s="126"/>
      <c r="B1588" s="9" t="s">
        <v>227</v>
      </c>
      <c r="C1588" s="69">
        <v>8.6419753086419745E-3</v>
      </c>
      <c r="D1588" s="73">
        <v>6.7911714770797962E-3</v>
      </c>
      <c r="E1588" s="74">
        <v>1.0526315789473684E-2</v>
      </c>
      <c r="F1588" s="74">
        <v>0.01</v>
      </c>
      <c r="G1588" s="74">
        <v>0</v>
      </c>
      <c r="H1588" s="75" t="s">
        <v>736</v>
      </c>
      <c r="I1588" s="77">
        <v>0</v>
      </c>
    </row>
    <row r="1589" spans="1:9">
      <c r="A1589" s="126"/>
      <c r="B1589" s="9" t="s">
        <v>228</v>
      </c>
      <c r="C1589" s="70">
        <v>4.0740740740740744E-2</v>
      </c>
      <c r="D1589" s="74">
        <v>3.3955857385398983E-2</v>
      </c>
      <c r="E1589" s="74">
        <v>6.3157894736842107E-2</v>
      </c>
      <c r="F1589" s="74">
        <v>0.05</v>
      </c>
      <c r="G1589" s="74">
        <v>0.16666666666666669</v>
      </c>
      <c r="H1589" s="74">
        <v>0</v>
      </c>
      <c r="I1589" s="77">
        <v>6.6666666666666666E-2</v>
      </c>
    </row>
    <row r="1590" spans="1:9">
      <c r="A1590" s="126"/>
      <c r="B1590" s="9" t="s">
        <v>323</v>
      </c>
      <c r="C1590" s="70">
        <v>2.0987654320987655E-2</v>
      </c>
      <c r="D1590" s="74">
        <v>1.8675721561969439E-2</v>
      </c>
      <c r="E1590" s="74">
        <v>3.1578947368421054E-2</v>
      </c>
      <c r="F1590" s="74">
        <v>0.01</v>
      </c>
      <c r="G1590" s="74">
        <v>0</v>
      </c>
      <c r="H1590" s="75" t="s">
        <v>722</v>
      </c>
      <c r="I1590" s="77">
        <v>6.6666666666666666E-2</v>
      </c>
    </row>
    <row r="1591" spans="1:9">
      <c r="A1591" s="126"/>
      <c r="B1591" s="9" t="s">
        <v>324</v>
      </c>
      <c r="C1591" s="70">
        <v>5.5555555555555552E-2</v>
      </c>
      <c r="D1591" s="74">
        <v>5.4329371816638369E-2</v>
      </c>
      <c r="E1591" s="74">
        <v>9.4736842105263147E-2</v>
      </c>
      <c r="F1591" s="74">
        <v>0.03</v>
      </c>
      <c r="G1591" s="74">
        <v>0</v>
      </c>
      <c r="H1591" s="74">
        <v>0</v>
      </c>
      <c r="I1591" s="77">
        <v>6.6666666666666666E-2</v>
      </c>
    </row>
    <row r="1592" spans="1:9">
      <c r="A1592" s="126"/>
      <c r="B1592" s="9" t="s">
        <v>325</v>
      </c>
      <c r="C1592" s="70">
        <v>0.19259259259259259</v>
      </c>
      <c r="D1592" s="74">
        <v>0.18166383701188454</v>
      </c>
      <c r="E1592" s="74">
        <v>0.2105263157894737</v>
      </c>
      <c r="F1592" s="74">
        <v>0.22</v>
      </c>
      <c r="G1592" s="74">
        <v>0.16666666666666669</v>
      </c>
      <c r="H1592" s="74">
        <v>0.4</v>
      </c>
      <c r="I1592" s="77">
        <v>0.26666666666666666</v>
      </c>
    </row>
    <row r="1593" spans="1:9">
      <c r="A1593" s="126"/>
      <c r="B1593" s="9" t="s">
        <v>326</v>
      </c>
      <c r="C1593" s="70">
        <v>0.14814814814814814</v>
      </c>
      <c r="D1593" s="74">
        <v>0.15280135823429541</v>
      </c>
      <c r="E1593" s="74">
        <v>0.14736842105263157</v>
      </c>
      <c r="F1593" s="74">
        <v>0.14000000000000001</v>
      </c>
      <c r="G1593" s="74">
        <v>0</v>
      </c>
      <c r="H1593" s="74">
        <v>0</v>
      </c>
      <c r="I1593" s="77">
        <v>0.13333333333333333</v>
      </c>
    </row>
    <row r="1594" spans="1:9">
      <c r="A1594" s="126"/>
      <c r="B1594" s="9" t="s">
        <v>474</v>
      </c>
      <c r="C1594" s="70">
        <v>0.50370370370370376</v>
      </c>
      <c r="D1594" s="74">
        <v>0.5161290322580645</v>
      </c>
      <c r="E1594" s="74">
        <v>0.4210526315789474</v>
      </c>
      <c r="F1594" s="74">
        <v>0.53</v>
      </c>
      <c r="G1594" s="74">
        <v>0.66666666666666674</v>
      </c>
      <c r="H1594" s="74">
        <v>0.2</v>
      </c>
      <c r="I1594" s="77">
        <v>0.4</v>
      </c>
    </row>
    <row r="1595" spans="1:9">
      <c r="A1595" s="126"/>
      <c r="B1595" s="9" t="s">
        <v>384</v>
      </c>
      <c r="C1595" s="70">
        <v>2.4691358024691357E-2</v>
      </c>
      <c r="D1595" s="74">
        <v>2.8862478777589136E-2</v>
      </c>
      <c r="E1595" s="74">
        <v>2.1052631578947368E-2</v>
      </c>
      <c r="F1595" s="74">
        <v>0.01</v>
      </c>
      <c r="G1595" s="74">
        <v>0</v>
      </c>
      <c r="H1595" s="74">
        <v>0</v>
      </c>
      <c r="I1595" s="77">
        <v>0</v>
      </c>
    </row>
    <row r="1596" spans="1:9">
      <c r="A1596" s="126"/>
      <c r="B1596" s="9" t="s">
        <v>475</v>
      </c>
      <c r="C1596" s="70">
        <v>0.6518518518518519</v>
      </c>
      <c r="D1596" s="75" t="s">
        <v>759</v>
      </c>
      <c r="E1596" s="74">
        <v>0.56842105263157894</v>
      </c>
      <c r="F1596" s="75" t="s">
        <v>759</v>
      </c>
      <c r="G1596" s="74">
        <v>0.66666666666666674</v>
      </c>
      <c r="H1596" s="74">
        <v>0.2</v>
      </c>
      <c r="I1596" s="77">
        <v>0.53333333333333333</v>
      </c>
    </row>
    <row r="1597" spans="1:9">
      <c r="A1597" s="126"/>
      <c r="B1597" s="9" t="s">
        <v>476</v>
      </c>
      <c r="C1597" s="69">
        <v>1.2345679012345679E-3</v>
      </c>
      <c r="D1597" s="73">
        <v>1.697792869269949E-3</v>
      </c>
      <c r="E1597" s="74">
        <v>0</v>
      </c>
      <c r="F1597" s="74">
        <v>0</v>
      </c>
      <c r="G1597" s="74">
        <v>0</v>
      </c>
      <c r="H1597" s="74">
        <v>0</v>
      </c>
      <c r="I1597" s="77">
        <v>0</v>
      </c>
    </row>
    <row r="1598" spans="1:9">
      <c r="A1598" s="126"/>
      <c r="B1598" s="9" t="s">
        <v>477</v>
      </c>
      <c r="C1598" s="70">
        <v>0.84444444444444444</v>
      </c>
      <c r="D1598" s="74">
        <v>0.8505942275042444</v>
      </c>
      <c r="E1598" s="74">
        <v>0.77894736842105261</v>
      </c>
      <c r="F1598" s="75" t="s">
        <v>760</v>
      </c>
      <c r="G1598" s="74">
        <v>0.83333333333333326</v>
      </c>
      <c r="H1598" s="74">
        <v>0.6</v>
      </c>
      <c r="I1598" s="77">
        <v>0.8</v>
      </c>
    </row>
    <row r="1599" spans="1:9">
      <c r="A1599" s="126"/>
      <c r="B1599" s="9" t="s">
        <v>478</v>
      </c>
      <c r="C1599" s="69">
        <v>4.9382716049382715E-3</v>
      </c>
      <c r="D1599" s="73">
        <v>6.7911714770797962E-3</v>
      </c>
      <c r="E1599" s="74">
        <v>0</v>
      </c>
      <c r="F1599" s="74">
        <v>0</v>
      </c>
      <c r="G1599" s="74">
        <v>0</v>
      </c>
      <c r="H1599" s="74">
        <v>0</v>
      </c>
      <c r="I1599" s="77">
        <v>0</v>
      </c>
    </row>
    <row r="1600" spans="1:9">
      <c r="A1600" s="126"/>
      <c r="B1600" s="9" t="s">
        <v>479</v>
      </c>
      <c r="C1600" s="70">
        <v>0.9</v>
      </c>
      <c r="D1600" s="75" t="s">
        <v>754</v>
      </c>
      <c r="E1600" s="74">
        <v>0.87368421052631573</v>
      </c>
      <c r="F1600" s="75" t="s">
        <v>761</v>
      </c>
      <c r="G1600" s="74">
        <v>0.83333333333333326</v>
      </c>
      <c r="H1600" s="74">
        <v>0.6</v>
      </c>
      <c r="I1600" s="77">
        <v>0.8666666666666667</v>
      </c>
    </row>
    <row r="1601" spans="1:9">
      <c r="A1601" s="126"/>
      <c r="B1601" s="9" t="s">
        <v>480</v>
      </c>
      <c r="C1601" s="70">
        <v>1.3580246913580247E-2</v>
      </c>
      <c r="D1601" s="74">
        <v>1.3582342954159592E-2</v>
      </c>
      <c r="E1601" s="74">
        <v>1.0526315789473684E-2</v>
      </c>
      <c r="F1601" s="74">
        <v>0.01</v>
      </c>
      <c r="G1601" s="74">
        <v>0</v>
      </c>
      <c r="H1601" s="75" t="s">
        <v>736</v>
      </c>
      <c r="I1601" s="77">
        <v>0</v>
      </c>
    </row>
    <row r="1602" spans="1:9">
      <c r="A1602" s="126"/>
      <c r="B1602" s="9" t="s">
        <v>481</v>
      </c>
      <c r="C1602" s="70">
        <v>0.92098765432098761</v>
      </c>
      <c r="D1602" s="74">
        <v>0.92359932088285235</v>
      </c>
      <c r="E1602" s="74">
        <v>0.90526315789473688</v>
      </c>
      <c r="F1602" s="74">
        <v>0.93</v>
      </c>
      <c r="G1602" s="74">
        <v>0.83333333333333326</v>
      </c>
      <c r="H1602" s="74">
        <v>0.8</v>
      </c>
      <c r="I1602" s="77">
        <v>0.93333333333333324</v>
      </c>
    </row>
    <row r="1603" spans="1:9">
      <c r="A1603" s="126"/>
      <c r="B1603" s="9" t="s">
        <v>482</v>
      </c>
      <c r="C1603" s="70">
        <v>5.4320987654320987E-2</v>
      </c>
      <c r="D1603" s="74">
        <v>4.7538200339558571E-2</v>
      </c>
      <c r="E1603" s="74">
        <v>7.3684210526315783E-2</v>
      </c>
      <c r="F1603" s="74">
        <v>0.06</v>
      </c>
      <c r="G1603" s="74">
        <v>0.16666666666666669</v>
      </c>
      <c r="H1603" s="74">
        <v>0.2</v>
      </c>
      <c r="I1603" s="77">
        <v>6.6666666666666666E-2</v>
      </c>
    </row>
    <row r="1604" spans="1:9">
      <c r="A1604" s="1" t="s">
        <v>8</v>
      </c>
      <c r="B1604" s="9" t="s">
        <v>483</v>
      </c>
      <c r="C1604" s="89">
        <v>8.8962025316455549</v>
      </c>
      <c r="D1604" s="90" t="s">
        <v>762</v>
      </c>
      <c r="E1604" s="90" t="s">
        <v>763</v>
      </c>
      <c r="F1604" s="90" t="s">
        <v>726</v>
      </c>
      <c r="G1604" s="91">
        <v>8.8333333333333321</v>
      </c>
      <c r="H1604" s="91">
        <v>7.2</v>
      </c>
      <c r="I1604" s="93">
        <v>8.5333333333333314</v>
      </c>
    </row>
    <row r="1605" spans="1:9">
      <c r="A1605" s="126" t="s">
        <v>8</v>
      </c>
      <c r="B1605" s="9" t="s">
        <v>9</v>
      </c>
      <c r="C1605" s="31">
        <v>810</v>
      </c>
      <c r="D1605" s="32">
        <v>589</v>
      </c>
      <c r="E1605" s="32">
        <v>95</v>
      </c>
      <c r="F1605" s="32">
        <v>100</v>
      </c>
      <c r="G1605" s="32">
        <v>6</v>
      </c>
      <c r="H1605" s="32">
        <v>5</v>
      </c>
      <c r="I1605" s="33">
        <v>15</v>
      </c>
    </row>
    <row r="1606" spans="1:9" ht="13.5" thickBot="1">
      <c r="A1606" s="127"/>
      <c r="B1606" s="10" t="s">
        <v>10</v>
      </c>
      <c r="C1606" s="34">
        <v>810</v>
      </c>
      <c r="D1606" s="35">
        <v>589</v>
      </c>
      <c r="E1606" s="35">
        <v>95</v>
      </c>
      <c r="F1606" s="35">
        <v>100</v>
      </c>
      <c r="G1606" s="35">
        <v>6</v>
      </c>
      <c r="H1606" s="35">
        <v>5</v>
      </c>
      <c r="I1606" s="36">
        <v>15</v>
      </c>
    </row>
    <row r="1607" spans="1:9" ht="13.5" thickTop="1">
      <c r="A1607" s="134" t="s">
        <v>11</v>
      </c>
      <c r="B1607" s="134"/>
      <c r="C1607" s="134"/>
      <c r="D1607" s="134"/>
      <c r="E1607" s="134"/>
      <c r="F1607" s="134"/>
      <c r="G1607" s="134"/>
      <c r="H1607" s="134"/>
      <c r="I1607" s="134"/>
    </row>
    <row r="1610" spans="1:9" ht="13.5" thickBot="1">
      <c r="A1610" s="53" t="s">
        <v>489</v>
      </c>
    </row>
    <row r="1611" spans="1:9" ht="13.5" thickTop="1">
      <c r="A1611" s="119"/>
      <c r="B1611" s="120"/>
      <c r="C1611" s="19" t="s">
        <v>3</v>
      </c>
      <c r="D1611" s="128" t="s">
        <v>251</v>
      </c>
      <c r="E1611" s="128"/>
      <c r="F1611" s="128"/>
      <c r="G1611" s="128"/>
      <c r="H1611" s="128"/>
      <c r="I1611" s="129"/>
    </row>
    <row r="1612" spans="1:9" ht="24">
      <c r="A1612" s="121"/>
      <c r="B1612" s="122"/>
      <c r="C1612" s="37" t="s">
        <v>4</v>
      </c>
      <c r="D1612" s="38" t="s">
        <v>100</v>
      </c>
      <c r="E1612" s="38" t="s">
        <v>101</v>
      </c>
      <c r="F1612" s="38" t="s">
        <v>102</v>
      </c>
      <c r="G1612" s="38" t="s">
        <v>103</v>
      </c>
      <c r="H1612" s="38" t="s">
        <v>104</v>
      </c>
      <c r="I1612" s="39" t="s">
        <v>88</v>
      </c>
    </row>
    <row r="1613" spans="1:9" ht="13.5" thickBot="1">
      <c r="A1613" s="123"/>
      <c r="B1613" s="124"/>
      <c r="C1613" s="20" t="s">
        <v>12</v>
      </c>
      <c r="D1613" s="21" t="s">
        <v>12</v>
      </c>
      <c r="E1613" s="21" t="s">
        <v>289</v>
      </c>
      <c r="F1613" s="21" t="s">
        <v>290</v>
      </c>
      <c r="G1613" s="21" t="s">
        <v>291</v>
      </c>
      <c r="H1613" s="21" t="s">
        <v>292</v>
      </c>
      <c r="I1613" s="22" t="s">
        <v>293</v>
      </c>
    </row>
    <row r="1614" spans="1:9" ht="13.5" thickTop="1">
      <c r="A1614" s="125" t="s">
        <v>489</v>
      </c>
      <c r="B1614" s="55" t="s">
        <v>473</v>
      </c>
      <c r="C1614" s="79">
        <v>0</v>
      </c>
      <c r="D1614" s="72">
        <v>0</v>
      </c>
      <c r="E1614" s="72">
        <v>0</v>
      </c>
      <c r="F1614" s="72">
        <v>0</v>
      </c>
      <c r="G1614" s="72">
        <v>0</v>
      </c>
      <c r="H1614" s="72">
        <v>0</v>
      </c>
      <c r="I1614" s="76">
        <v>0</v>
      </c>
    </row>
    <row r="1615" spans="1:9">
      <c r="A1615" s="126"/>
      <c r="B1615" s="9" t="s">
        <v>225</v>
      </c>
      <c r="C1615" s="70">
        <v>0</v>
      </c>
      <c r="D1615" s="74">
        <v>0</v>
      </c>
      <c r="E1615" s="74">
        <v>0</v>
      </c>
      <c r="F1615" s="74">
        <v>0</v>
      </c>
      <c r="G1615" s="74">
        <v>0</v>
      </c>
      <c r="H1615" s="74">
        <v>0</v>
      </c>
      <c r="I1615" s="77">
        <v>0</v>
      </c>
    </row>
    <row r="1616" spans="1:9">
      <c r="A1616" s="126"/>
      <c r="B1616" s="9" t="s">
        <v>226</v>
      </c>
      <c r="C1616" s="69">
        <v>1.2345679012345679E-3</v>
      </c>
      <c r="D1616" s="73">
        <v>1.697792869269949E-3</v>
      </c>
      <c r="E1616" s="74">
        <v>0</v>
      </c>
      <c r="F1616" s="74">
        <v>0</v>
      </c>
      <c r="G1616" s="74">
        <v>0</v>
      </c>
      <c r="H1616" s="74">
        <v>0</v>
      </c>
      <c r="I1616" s="77">
        <v>0</v>
      </c>
    </row>
    <row r="1617" spans="1:9">
      <c r="A1617" s="126"/>
      <c r="B1617" s="9" t="s">
        <v>227</v>
      </c>
      <c r="C1617" s="69">
        <v>2.4691358024691358E-3</v>
      </c>
      <c r="D1617" s="73">
        <v>1.697792869269949E-3</v>
      </c>
      <c r="E1617" s="74">
        <v>0</v>
      </c>
      <c r="F1617" s="74">
        <v>0</v>
      </c>
      <c r="G1617" s="74">
        <v>0</v>
      </c>
      <c r="H1617" s="75" t="s">
        <v>667</v>
      </c>
      <c r="I1617" s="77">
        <v>0</v>
      </c>
    </row>
    <row r="1618" spans="1:9">
      <c r="A1618" s="126"/>
      <c r="B1618" s="9" t="s">
        <v>228</v>
      </c>
      <c r="C1618" s="70">
        <v>2.0987654320987655E-2</v>
      </c>
      <c r="D1618" s="74">
        <v>2.037351443123939E-2</v>
      </c>
      <c r="E1618" s="74">
        <v>3.1578947368421054E-2</v>
      </c>
      <c r="F1618" s="74">
        <v>0.02</v>
      </c>
      <c r="G1618" s="74">
        <v>0</v>
      </c>
      <c r="H1618" s="74">
        <v>0</v>
      </c>
      <c r="I1618" s="77">
        <v>0</v>
      </c>
    </row>
    <row r="1619" spans="1:9">
      <c r="A1619" s="126"/>
      <c r="B1619" s="9" t="s">
        <v>323</v>
      </c>
      <c r="C1619" s="69">
        <v>7.4074074074074068E-3</v>
      </c>
      <c r="D1619" s="73">
        <v>8.4889643463497456E-3</v>
      </c>
      <c r="E1619" s="74">
        <v>1.0526315789473684E-2</v>
      </c>
      <c r="F1619" s="74">
        <v>0</v>
      </c>
      <c r="G1619" s="74">
        <v>0</v>
      </c>
      <c r="H1619" s="74">
        <v>0</v>
      </c>
      <c r="I1619" s="77">
        <v>0</v>
      </c>
    </row>
    <row r="1620" spans="1:9">
      <c r="A1620" s="126"/>
      <c r="B1620" s="9" t="s">
        <v>324</v>
      </c>
      <c r="C1620" s="70">
        <v>3.2098765432098768E-2</v>
      </c>
      <c r="D1620" s="74">
        <v>2.8862478777589136E-2</v>
      </c>
      <c r="E1620" s="74">
        <v>5.2631578947368425E-2</v>
      </c>
      <c r="F1620" s="74">
        <v>0.03</v>
      </c>
      <c r="G1620" s="74">
        <v>0</v>
      </c>
      <c r="H1620" s="75" t="s">
        <v>667</v>
      </c>
      <c r="I1620" s="77">
        <v>0</v>
      </c>
    </row>
    <row r="1621" spans="1:9">
      <c r="A1621" s="126"/>
      <c r="B1621" s="9" t="s">
        <v>325</v>
      </c>
      <c r="C1621" s="70">
        <v>0.13950617283950617</v>
      </c>
      <c r="D1621" s="74">
        <v>0.12393887945670627</v>
      </c>
      <c r="E1621" s="75" t="s">
        <v>747</v>
      </c>
      <c r="F1621" s="74">
        <v>0.14000000000000001</v>
      </c>
      <c r="G1621" s="74">
        <v>0.33333333333333337</v>
      </c>
      <c r="H1621" s="74">
        <v>0.2</v>
      </c>
      <c r="I1621" s="77">
        <v>0.2</v>
      </c>
    </row>
    <row r="1622" spans="1:9">
      <c r="A1622" s="126"/>
      <c r="B1622" s="9" t="s">
        <v>326</v>
      </c>
      <c r="C1622" s="70">
        <v>0.15679012345679014</v>
      </c>
      <c r="D1622" s="74">
        <v>0.15959252971137522</v>
      </c>
      <c r="E1622" s="74">
        <v>0.16842105263157894</v>
      </c>
      <c r="F1622" s="74">
        <v>0.13</v>
      </c>
      <c r="G1622" s="74">
        <v>0</v>
      </c>
      <c r="H1622" s="74">
        <v>0</v>
      </c>
      <c r="I1622" s="77">
        <v>0.26666666666666666</v>
      </c>
    </row>
    <row r="1623" spans="1:9">
      <c r="A1623" s="126"/>
      <c r="B1623" s="9" t="s">
        <v>474</v>
      </c>
      <c r="C1623" s="70">
        <v>0.6074074074074074</v>
      </c>
      <c r="D1623" s="75" t="s">
        <v>764</v>
      </c>
      <c r="E1623" s="74">
        <v>0.49473684210526314</v>
      </c>
      <c r="F1623" s="74">
        <v>0.63</v>
      </c>
      <c r="G1623" s="74">
        <v>0.66666666666666674</v>
      </c>
      <c r="H1623" s="74">
        <v>0.4</v>
      </c>
      <c r="I1623" s="77">
        <v>0.53333333333333333</v>
      </c>
    </row>
    <row r="1624" spans="1:9">
      <c r="A1624" s="126"/>
      <c r="B1624" s="9" t="s">
        <v>384</v>
      </c>
      <c r="C1624" s="70">
        <v>3.2098765432098768E-2</v>
      </c>
      <c r="D1624" s="74">
        <v>3.0560271646859084E-2</v>
      </c>
      <c r="E1624" s="74">
        <v>3.1578947368421054E-2</v>
      </c>
      <c r="F1624" s="74">
        <v>0.05</v>
      </c>
      <c r="G1624" s="74">
        <v>0</v>
      </c>
      <c r="H1624" s="74">
        <v>0</v>
      </c>
      <c r="I1624" s="77">
        <v>0</v>
      </c>
    </row>
    <row r="1625" spans="1:9">
      <c r="A1625" s="126"/>
      <c r="B1625" s="9" t="s">
        <v>475</v>
      </c>
      <c r="C1625" s="70">
        <v>0.76419753086419751</v>
      </c>
      <c r="D1625" s="75" t="s">
        <v>765</v>
      </c>
      <c r="E1625" s="74">
        <v>0.66315789473684206</v>
      </c>
      <c r="F1625" s="74">
        <v>0.76</v>
      </c>
      <c r="G1625" s="74">
        <v>0.66666666666666674</v>
      </c>
      <c r="H1625" s="74">
        <v>0.4</v>
      </c>
      <c r="I1625" s="77">
        <v>0.8</v>
      </c>
    </row>
    <row r="1626" spans="1:9">
      <c r="A1626" s="126"/>
      <c r="B1626" s="9" t="s">
        <v>476</v>
      </c>
      <c r="C1626" s="70">
        <v>0</v>
      </c>
      <c r="D1626" s="74">
        <v>0</v>
      </c>
      <c r="E1626" s="74">
        <v>0</v>
      </c>
      <c r="F1626" s="74">
        <v>0</v>
      </c>
      <c r="G1626" s="74">
        <v>0</v>
      </c>
      <c r="H1626" s="74">
        <v>0</v>
      </c>
      <c r="I1626" s="77">
        <v>0</v>
      </c>
    </row>
    <row r="1627" spans="1:9">
      <c r="A1627" s="126"/>
      <c r="B1627" s="9" t="s">
        <v>477</v>
      </c>
      <c r="C1627" s="70">
        <v>0.90370370370370368</v>
      </c>
      <c r="D1627" s="75" t="s">
        <v>766</v>
      </c>
      <c r="E1627" s="74">
        <v>0.87368421052631573</v>
      </c>
      <c r="F1627" s="75" t="s">
        <v>754</v>
      </c>
      <c r="G1627" s="74">
        <v>1</v>
      </c>
      <c r="H1627" s="74">
        <v>0.6</v>
      </c>
      <c r="I1627" s="77">
        <v>1</v>
      </c>
    </row>
    <row r="1628" spans="1:9">
      <c r="A1628" s="126"/>
      <c r="B1628" s="9" t="s">
        <v>478</v>
      </c>
      <c r="C1628" s="69">
        <v>1.2345679012345679E-3</v>
      </c>
      <c r="D1628" s="73">
        <v>1.697792869269949E-3</v>
      </c>
      <c r="E1628" s="74">
        <v>0</v>
      </c>
      <c r="F1628" s="74">
        <v>0</v>
      </c>
      <c r="G1628" s="74">
        <v>0</v>
      </c>
      <c r="H1628" s="74">
        <v>0</v>
      </c>
      <c r="I1628" s="77">
        <v>0</v>
      </c>
    </row>
    <row r="1629" spans="1:9">
      <c r="A1629" s="126"/>
      <c r="B1629" s="9" t="s">
        <v>479</v>
      </c>
      <c r="C1629" s="70">
        <v>0.93580246913580256</v>
      </c>
      <c r="D1629" s="74">
        <v>0.93718166383701185</v>
      </c>
      <c r="E1629" s="74">
        <v>0.9263157894736842</v>
      </c>
      <c r="F1629" s="74">
        <v>0.93</v>
      </c>
      <c r="G1629" s="74">
        <v>1</v>
      </c>
      <c r="H1629" s="74">
        <v>0.8</v>
      </c>
      <c r="I1629" s="77">
        <v>1</v>
      </c>
    </row>
    <row r="1630" spans="1:9">
      <c r="A1630" s="126"/>
      <c r="B1630" s="9" t="s">
        <v>480</v>
      </c>
      <c r="C1630" s="69">
        <v>3.7037037037037034E-3</v>
      </c>
      <c r="D1630" s="73">
        <v>3.3955857385398981E-3</v>
      </c>
      <c r="E1630" s="74">
        <v>0</v>
      </c>
      <c r="F1630" s="74">
        <v>0</v>
      </c>
      <c r="G1630" s="74">
        <v>0</v>
      </c>
      <c r="H1630" s="75" t="s">
        <v>667</v>
      </c>
      <c r="I1630" s="77">
        <v>0</v>
      </c>
    </row>
    <row r="1631" spans="1:9">
      <c r="A1631" s="126"/>
      <c r="B1631" s="9" t="s">
        <v>481</v>
      </c>
      <c r="C1631" s="70">
        <v>0.94320987654320987</v>
      </c>
      <c r="D1631" s="74">
        <v>0.94567062818336167</v>
      </c>
      <c r="E1631" s="74">
        <v>0.93684210526315792</v>
      </c>
      <c r="F1631" s="74">
        <v>0.93</v>
      </c>
      <c r="G1631" s="74">
        <v>1</v>
      </c>
      <c r="H1631" s="74">
        <v>0.8</v>
      </c>
      <c r="I1631" s="77">
        <v>1</v>
      </c>
    </row>
    <row r="1632" spans="1:9">
      <c r="A1632" s="126"/>
      <c r="B1632" s="9" t="s">
        <v>482</v>
      </c>
      <c r="C1632" s="70">
        <v>2.4691358024691357E-2</v>
      </c>
      <c r="D1632" s="74">
        <v>2.3769100169779286E-2</v>
      </c>
      <c r="E1632" s="74">
        <v>3.1578947368421054E-2</v>
      </c>
      <c r="F1632" s="74">
        <v>0.02</v>
      </c>
      <c r="G1632" s="74">
        <v>0</v>
      </c>
      <c r="H1632" s="75" t="s">
        <v>722</v>
      </c>
      <c r="I1632" s="77">
        <v>0</v>
      </c>
    </row>
    <row r="1633" spans="1:9">
      <c r="A1633" s="1" t="s">
        <v>8</v>
      </c>
      <c r="B1633" s="9" t="s">
        <v>483</v>
      </c>
      <c r="C1633" s="89">
        <v>9.2869897959183714</v>
      </c>
      <c r="D1633" s="90" t="s">
        <v>767</v>
      </c>
      <c r="E1633" s="90" t="s">
        <v>726</v>
      </c>
      <c r="F1633" s="90" t="s">
        <v>738</v>
      </c>
      <c r="G1633" s="90" t="s">
        <v>768</v>
      </c>
      <c r="H1633" s="91">
        <v>7.8</v>
      </c>
      <c r="I1633" s="92" t="s">
        <v>768</v>
      </c>
    </row>
    <row r="1634" spans="1:9">
      <c r="A1634" s="126" t="s">
        <v>8</v>
      </c>
      <c r="B1634" s="9" t="s">
        <v>9</v>
      </c>
      <c r="C1634" s="31">
        <v>810</v>
      </c>
      <c r="D1634" s="32">
        <v>589</v>
      </c>
      <c r="E1634" s="32">
        <v>95</v>
      </c>
      <c r="F1634" s="32">
        <v>100</v>
      </c>
      <c r="G1634" s="32">
        <v>6</v>
      </c>
      <c r="H1634" s="32">
        <v>5</v>
      </c>
      <c r="I1634" s="33">
        <v>15</v>
      </c>
    </row>
    <row r="1635" spans="1:9" ht="13.5" thickBot="1">
      <c r="A1635" s="127"/>
      <c r="B1635" s="10" t="s">
        <v>10</v>
      </c>
      <c r="C1635" s="34">
        <v>810</v>
      </c>
      <c r="D1635" s="35">
        <v>589</v>
      </c>
      <c r="E1635" s="35">
        <v>95</v>
      </c>
      <c r="F1635" s="35">
        <v>100</v>
      </c>
      <c r="G1635" s="35">
        <v>6</v>
      </c>
      <c r="H1635" s="35">
        <v>5</v>
      </c>
      <c r="I1635" s="36">
        <v>15</v>
      </c>
    </row>
    <row r="1636" spans="1:9" ht="13.5" thickTop="1">
      <c r="A1636" s="134" t="s">
        <v>11</v>
      </c>
      <c r="B1636" s="134"/>
      <c r="C1636" s="134"/>
      <c r="D1636" s="134"/>
      <c r="E1636" s="134"/>
      <c r="F1636" s="134"/>
      <c r="G1636" s="134"/>
      <c r="H1636" s="134"/>
      <c r="I1636" s="134"/>
    </row>
    <row r="1639" spans="1:9" ht="13.5" thickBot="1">
      <c r="A1639" s="53" t="s">
        <v>490</v>
      </c>
    </row>
    <row r="1640" spans="1:9" ht="13.5" thickTop="1">
      <c r="A1640" s="119"/>
      <c r="B1640" s="120"/>
      <c r="C1640" s="19" t="s">
        <v>3</v>
      </c>
      <c r="D1640" s="128" t="s">
        <v>251</v>
      </c>
      <c r="E1640" s="128"/>
      <c r="F1640" s="128"/>
      <c r="G1640" s="128"/>
      <c r="H1640" s="128"/>
      <c r="I1640" s="129"/>
    </row>
    <row r="1641" spans="1:9" ht="24">
      <c r="A1641" s="121"/>
      <c r="B1641" s="122"/>
      <c r="C1641" s="37" t="s">
        <v>4</v>
      </c>
      <c r="D1641" s="38" t="s">
        <v>100</v>
      </c>
      <c r="E1641" s="38" t="s">
        <v>101</v>
      </c>
      <c r="F1641" s="38" t="s">
        <v>102</v>
      </c>
      <c r="G1641" s="38" t="s">
        <v>103</v>
      </c>
      <c r="H1641" s="38" t="s">
        <v>104</v>
      </c>
      <c r="I1641" s="39" t="s">
        <v>88</v>
      </c>
    </row>
    <row r="1642" spans="1:9" ht="13.5" thickBot="1">
      <c r="A1642" s="123"/>
      <c r="B1642" s="124"/>
      <c r="C1642" s="20" t="s">
        <v>12</v>
      </c>
      <c r="D1642" s="21" t="s">
        <v>12</v>
      </c>
      <c r="E1642" s="21" t="s">
        <v>289</v>
      </c>
      <c r="F1642" s="21" t="s">
        <v>290</v>
      </c>
      <c r="G1642" s="21" t="s">
        <v>291</v>
      </c>
      <c r="H1642" s="21" t="s">
        <v>292</v>
      </c>
      <c r="I1642" s="22" t="s">
        <v>293</v>
      </c>
    </row>
    <row r="1643" spans="1:9" ht="13.5" thickTop="1">
      <c r="A1643" s="125" t="s">
        <v>490</v>
      </c>
      <c r="B1643" s="55" t="s">
        <v>473</v>
      </c>
      <c r="C1643" s="87">
        <v>1.2345679012345679E-3</v>
      </c>
      <c r="D1643" s="88">
        <v>1.697792869269949E-3</v>
      </c>
      <c r="E1643" s="72">
        <v>0</v>
      </c>
      <c r="F1643" s="72">
        <v>0</v>
      </c>
      <c r="G1643" s="72">
        <v>0</v>
      </c>
      <c r="H1643" s="72">
        <v>0</v>
      </c>
      <c r="I1643" s="76">
        <v>0</v>
      </c>
    </row>
    <row r="1644" spans="1:9">
      <c r="A1644" s="126"/>
      <c r="B1644" s="9" t="s">
        <v>225</v>
      </c>
      <c r="C1644" s="70">
        <v>0</v>
      </c>
      <c r="D1644" s="74">
        <v>0</v>
      </c>
      <c r="E1644" s="74">
        <v>0</v>
      </c>
      <c r="F1644" s="74">
        <v>0</v>
      </c>
      <c r="G1644" s="74">
        <v>0</v>
      </c>
      <c r="H1644" s="74">
        <v>0</v>
      </c>
      <c r="I1644" s="77">
        <v>0</v>
      </c>
    </row>
    <row r="1645" spans="1:9">
      <c r="A1645" s="126"/>
      <c r="B1645" s="9" t="s">
        <v>226</v>
      </c>
      <c r="C1645" s="69">
        <v>1.2345679012345679E-3</v>
      </c>
      <c r="D1645" s="73">
        <v>1.697792869269949E-3</v>
      </c>
      <c r="E1645" s="74">
        <v>0</v>
      </c>
      <c r="F1645" s="74">
        <v>0</v>
      </c>
      <c r="G1645" s="74">
        <v>0</v>
      </c>
      <c r="H1645" s="74">
        <v>0</v>
      </c>
      <c r="I1645" s="77">
        <v>0</v>
      </c>
    </row>
    <row r="1646" spans="1:9">
      <c r="A1646" s="126"/>
      <c r="B1646" s="9" t="s">
        <v>227</v>
      </c>
      <c r="C1646" s="69">
        <v>3.7037037037037034E-3</v>
      </c>
      <c r="D1646" s="73">
        <v>3.3955857385398981E-3</v>
      </c>
      <c r="E1646" s="74">
        <v>0</v>
      </c>
      <c r="F1646" s="74">
        <v>0</v>
      </c>
      <c r="G1646" s="74">
        <v>0</v>
      </c>
      <c r="H1646" s="75" t="s">
        <v>667</v>
      </c>
      <c r="I1646" s="77">
        <v>0</v>
      </c>
    </row>
    <row r="1647" spans="1:9">
      <c r="A1647" s="126"/>
      <c r="B1647" s="9" t="s">
        <v>228</v>
      </c>
      <c r="C1647" s="70">
        <v>2.2222222222222223E-2</v>
      </c>
      <c r="D1647" s="74">
        <v>2.037351443123939E-2</v>
      </c>
      <c r="E1647" s="74">
        <v>2.1052631578947368E-2</v>
      </c>
      <c r="F1647" s="74">
        <v>0.03</v>
      </c>
      <c r="G1647" s="74">
        <v>0</v>
      </c>
      <c r="H1647" s="74">
        <v>0</v>
      </c>
      <c r="I1647" s="77">
        <v>6.6666666666666666E-2</v>
      </c>
    </row>
    <row r="1648" spans="1:9">
      <c r="A1648" s="126"/>
      <c r="B1648" s="9" t="s">
        <v>323</v>
      </c>
      <c r="C1648" s="69">
        <v>7.4074074074074068E-3</v>
      </c>
      <c r="D1648" s="73">
        <v>8.4889643463497456E-3</v>
      </c>
      <c r="E1648" s="74">
        <v>0</v>
      </c>
      <c r="F1648" s="74">
        <v>0.01</v>
      </c>
      <c r="G1648" s="74">
        <v>0</v>
      </c>
      <c r="H1648" s="74">
        <v>0</v>
      </c>
      <c r="I1648" s="77">
        <v>0</v>
      </c>
    </row>
    <row r="1649" spans="1:9">
      <c r="A1649" s="126"/>
      <c r="B1649" s="9" t="s">
        <v>324</v>
      </c>
      <c r="C1649" s="70">
        <v>3.0864197530864196E-2</v>
      </c>
      <c r="D1649" s="74">
        <v>2.8862478777589136E-2</v>
      </c>
      <c r="E1649" s="74">
        <v>5.2631578947368425E-2</v>
      </c>
      <c r="F1649" s="74">
        <v>0.03</v>
      </c>
      <c r="G1649" s="74">
        <v>0</v>
      </c>
      <c r="H1649" s="74">
        <v>0</v>
      </c>
      <c r="I1649" s="77">
        <v>0</v>
      </c>
    </row>
    <row r="1650" spans="1:9">
      <c r="A1650" s="126"/>
      <c r="B1650" s="9" t="s">
        <v>325</v>
      </c>
      <c r="C1650" s="70">
        <v>0.12592592592592594</v>
      </c>
      <c r="D1650" s="74">
        <v>0.12224108658743633</v>
      </c>
      <c r="E1650" s="74">
        <v>0.16842105263157894</v>
      </c>
      <c r="F1650" s="74">
        <v>0.09</v>
      </c>
      <c r="G1650" s="74">
        <v>0.16666666666666669</v>
      </c>
      <c r="H1650" s="74">
        <v>0.2</v>
      </c>
      <c r="I1650" s="77">
        <v>0.2</v>
      </c>
    </row>
    <row r="1651" spans="1:9">
      <c r="A1651" s="126"/>
      <c r="B1651" s="9" t="s">
        <v>326</v>
      </c>
      <c r="C1651" s="70">
        <v>0.13703703703703704</v>
      </c>
      <c r="D1651" s="74">
        <v>0.13582342954159593</v>
      </c>
      <c r="E1651" s="74">
        <v>0.15789473684210525</v>
      </c>
      <c r="F1651" s="74">
        <v>0.12</v>
      </c>
      <c r="G1651" s="74">
        <v>0</v>
      </c>
      <c r="H1651" s="74">
        <v>0.4</v>
      </c>
      <c r="I1651" s="77">
        <v>0.13333333333333333</v>
      </c>
    </row>
    <row r="1652" spans="1:9">
      <c r="A1652" s="126"/>
      <c r="B1652" s="9" t="s">
        <v>474</v>
      </c>
      <c r="C1652" s="70">
        <v>0.63456790123456797</v>
      </c>
      <c r="D1652" s="75" t="s">
        <v>769</v>
      </c>
      <c r="E1652" s="74">
        <v>0.55789473684210522</v>
      </c>
      <c r="F1652" s="75" t="s">
        <v>770</v>
      </c>
      <c r="G1652" s="75" t="s">
        <v>668</v>
      </c>
      <c r="H1652" s="74">
        <v>0.2</v>
      </c>
      <c r="I1652" s="77">
        <v>0.6</v>
      </c>
    </row>
    <row r="1653" spans="1:9">
      <c r="A1653" s="126"/>
      <c r="B1653" s="9" t="s">
        <v>384</v>
      </c>
      <c r="C1653" s="70">
        <v>3.580246913580247E-2</v>
      </c>
      <c r="D1653" s="74">
        <v>3.7351443123938878E-2</v>
      </c>
      <c r="E1653" s="74">
        <v>4.2105263157894736E-2</v>
      </c>
      <c r="F1653" s="74">
        <v>0.03</v>
      </c>
      <c r="G1653" s="74">
        <v>0</v>
      </c>
      <c r="H1653" s="74">
        <v>0</v>
      </c>
      <c r="I1653" s="77">
        <v>0</v>
      </c>
    </row>
    <row r="1654" spans="1:9">
      <c r="A1654" s="126"/>
      <c r="B1654" s="9" t="s">
        <v>475</v>
      </c>
      <c r="C1654" s="70">
        <v>0.77160493827160492</v>
      </c>
      <c r="D1654" s="74">
        <v>0.77589134125636672</v>
      </c>
      <c r="E1654" s="74">
        <v>0.71578947368421053</v>
      </c>
      <c r="F1654" s="74">
        <v>0.81</v>
      </c>
      <c r="G1654" s="74">
        <v>0.83333333333333326</v>
      </c>
      <c r="H1654" s="74">
        <v>0.6</v>
      </c>
      <c r="I1654" s="77">
        <v>0.73333333333333328</v>
      </c>
    </row>
    <row r="1655" spans="1:9">
      <c r="A1655" s="126"/>
      <c r="B1655" s="9" t="s">
        <v>476</v>
      </c>
      <c r="C1655" s="69">
        <v>1.2345679012345679E-3</v>
      </c>
      <c r="D1655" s="73">
        <v>1.697792869269949E-3</v>
      </c>
      <c r="E1655" s="74">
        <v>0</v>
      </c>
      <c r="F1655" s="74">
        <v>0</v>
      </c>
      <c r="G1655" s="74">
        <v>0</v>
      </c>
      <c r="H1655" s="74">
        <v>0</v>
      </c>
      <c r="I1655" s="77">
        <v>0</v>
      </c>
    </row>
    <row r="1656" spans="1:9">
      <c r="A1656" s="126"/>
      <c r="B1656" s="9" t="s">
        <v>477</v>
      </c>
      <c r="C1656" s="70">
        <v>0.89753086419753092</v>
      </c>
      <c r="D1656" s="74">
        <v>0.89813242784380309</v>
      </c>
      <c r="E1656" s="74">
        <v>0.88421052631578945</v>
      </c>
      <c r="F1656" s="74">
        <v>0.9</v>
      </c>
      <c r="G1656" s="74">
        <v>1</v>
      </c>
      <c r="H1656" s="74">
        <v>0.8</v>
      </c>
      <c r="I1656" s="77">
        <v>0.93333333333333324</v>
      </c>
    </row>
    <row r="1657" spans="1:9">
      <c r="A1657" s="126"/>
      <c r="B1657" s="9" t="s">
        <v>478</v>
      </c>
      <c r="C1657" s="69">
        <v>2.4691358024691358E-3</v>
      </c>
      <c r="D1657" s="73">
        <v>3.3955857385398981E-3</v>
      </c>
      <c r="E1657" s="74">
        <v>0</v>
      </c>
      <c r="F1657" s="74">
        <v>0</v>
      </c>
      <c r="G1657" s="74">
        <v>0</v>
      </c>
      <c r="H1657" s="74">
        <v>0</v>
      </c>
      <c r="I1657" s="77">
        <v>0</v>
      </c>
    </row>
    <row r="1658" spans="1:9">
      <c r="A1658" s="126"/>
      <c r="B1658" s="9" t="s">
        <v>479</v>
      </c>
      <c r="C1658" s="70">
        <v>0.92839506172839503</v>
      </c>
      <c r="D1658" s="74">
        <v>0.92699490662139228</v>
      </c>
      <c r="E1658" s="74">
        <v>0.93684210526315792</v>
      </c>
      <c r="F1658" s="74">
        <v>0.93</v>
      </c>
      <c r="G1658" s="74">
        <v>1</v>
      </c>
      <c r="H1658" s="74">
        <v>0.8</v>
      </c>
      <c r="I1658" s="77">
        <v>0.93333333333333324</v>
      </c>
    </row>
    <row r="1659" spans="1:9">
      <c r="A1659" s="126"/>
      <c r="B1659" s="9" t="s">
        <v>480</v>
      </c>
      <c r="C1659" s="69">
        <v>6.1728395061728392E-3</v>
      </c>
      <c r="D1659" s="73">
        <v>6.7911714770797962E-3</v>
      </c>
      <c r="E1659" s="74">
        <v>0</v>
      </c>
      <c r="F1659" s="74">
        <v>0</v>
      </c>
      <c r="G1659" s="74">
        <v>0</v>
      </c>
      <c r="H1659" s="75" t="s">
        <v>667</v>
      </c>
      <c r="I1659" s="77">
        <v>0</v>
      </c>
    </row>
    <row r="1660" spans="1:9">
      <c r="A1660" s="126"/>
      <c r="B1660" s="9" t="s">
        <v>481</v>
      </c>
      <c r="C1660" s="70">
        <v>0.93580246913580256</v>
      </c>
      <c r="D1660" s="74">
        <v>0.93548387096774188</v>
      </c>
      <c r="E1660" s="74">
        <v>0.93684210526315792</v>
      </c>
      <c r="F1660" s="74">
        <v>0.94</v>
      </c>
      <c r="G1660" s="74">
        <v>1</v>
      </c>
      <c r="H1660" s="74">
        <v>0.8</v>
      </c>
      <c r="I1660" s="77">
        <v>0.93333333333333324</v>
      </c>
    </row>
    <row r="1661" spans="1:9">
      <c r="A1661" s="126"/>
      <c r="B1661" s="9" t="s">
        <v>482</v>
      </c>
      <c r="C1661" s="70">
        <v>2.8395061728395062E-2</v>
      </c>
      <c r="D1661" s="74">
        <v>2.7164685908319185E-2</v>
      </c>
      <c r="E1661" s="74">
        <v>2.1052631578947368E-2</v>
      </c>
      <c r="F1661" s="74">
        <v>0.03</v>
      </c>
      <c r="G1661" s="74">
        <v>0</v>
      </c>
      <c r="H1661" s="75" t="s">
        <v>612</v>
      </c>
      <c r="I1661" s="77">
        <v>6.6666666666666666E-2</v>
      </c>
    </row>
    <row r="1662" spans="1:9">
      <c r="A1662" s="1" t="s">
        <v>8</v>
      </c>
      <c r="B1662" s="9" t="s">
        <v>483</v>
      </c>
      <c r="C1662" s="89">
        <v>9.3111395646606869</v>
      </c>
      <c r="D1662" s="90" t="s">
        <v>768</v>
      </c>
      <c r="E1662" s="90" t="s">
        <v>758</v>
      </c>
      <c r="F1662" s="90" t="s">
        <v>771</v>
      </c>
      <c r="G1662" s="90" t="s">
        <v>772</v>
      </c>
      <c r="H1662" s="91">
        <v>8</v>
      </c>
      <c r="I1662" s="93">
        <v>9.1333333333333329</v>
      </c>
    </row>
    <row r="1663" spans="1:9">
      <c r="A1663" s="126" t="s">
        <v>8</v>
      </c>
      <c r="B1663" s="9" t="s">
        <v>9</v>
      </c>
      <c r="C1663" s="31">
        <v>810</v>
      </c>
      <c r="D1663" s="32">
        <v>589</v>
      </c>
      <c r="E1663" s="32">
        <v>95</v>
      </c>
      <c r="F1663" s="32">
        <v>100</v>
      </c>
      <c r="G1663" s="32">
        <v>6</v>
      </c>
      <c r="H1663" s="32">
        <v>5</v>
      </c>
      <c r="I1663" s="33">
        <v>15</v>
      </c>
    </row>
    <row r="1664" spans="1:9" ht="13.5" thickBot="1">
      <c r="A1664" s="127"/>
      <c r="B1664" s="10" t="s">
        <v>10</v>
      </c>
      <c r="C1664" s="34">
        <v>810</v>
      </c>
      <c r="D1664" s="35">
        <v>589</v>
      </c>
      <c r="E1664" s="35">
        <v>95</v>
      </c>
      <c r="F1664" s="35">
        <v>100</v>
      </c>
      <c r="G1664" s="35">
        <v>6</v>
      </c>
      <c r="H1664" s="35">
        <v>5</v>
      </c>
      <c r="I1664" s="36">
        <v>15</v>
      </c>
    </row>
    <row r="1665" spans="1:9" ht="13.5" thickTop="1">
      <c r="A1665" s="134" t="s">
        <v>11</v>
      </c>
      <c r="B1665" s="134"/>
      <c r="C1665" s="134"/>
      <c r="D1665" s="134"/>
      <c r="E1665" s="134"/>
      <c r="F1665" s="134"/>
      <c r="G1665" s="134"/>
      <c r="H1665" s="134"/>
      <c r="I1665" s="134"/>
    </row>
    <row r="1668" spans="1:9" ht="13.5" thickBot="1">
      <c r="A1668" s="53" t="s">
        <v>491</v>
      </c>
    </row>
    <row r="1669" spans="1:9" ht="13.5" thickTop="1">
      <c r="A1669" s="119"/>
      <c r="B1669" s="120"/>
      <c r="C1669" s="19" t="s">
        <v>3</v>
      </c>
      <c r="D1669" s="128" t="s">
        <v>251</v>
      </c>
      <c r="E1669" s="128"/>
      <c r="F1669" s="128"/>
      <c r="G1669" s="128"/>
      <c r="H1669" s="128"/>
      <c r="I1669" s="129"/>
    </row>
    <row r="1670" spans="1:9" ht="24">
      <c r="A1670" s="121"/>
      <c r="B1670" s="122"/>
      <c r="C1670" s="37" t="s">
        <v>4</v>
      </c>
      <c r="D1670" s="38" t="s">
        <v>100</v>
      </c>
      <c r="E1670" s="38" t="s">
        <v>101</v>
      </c>
      <c r="F1670" s="38" t="s">
        <v>102</v>
      </c>
      <c r="G1670" s="38" t="s">
        <v>103</v>
      </c>
      <c r="H1670" s="38" t="s">
        <v>104</v>
      </c>
      <c r="I1670" s="39" t="s">
        <v>88</v>
      </c>
    </row>
    <row r="1671" spans="1:9" ht="13.5" thickBot="1">
      <c r="A1671" s="123"/>
      <c r="B1671" s="124"/>
      <c r="C1671" s="20" t="s">
        <v>12</v>
      </c>
      <c r="D1671" s="21" t="s">
        <v>12</v>
      </c>
      <c r="E1671" s="21" t="s">
        <v>289</v>
      </c>
      <c r="F1671" s="21" t="s">
        <v>290</v>
      </c>
      <c r="G1671" s="21" t="s">
        <v>291</v>
      </c>
      <c r="H1671" s="21" t="s">
        <v>292</v>
      </c>
      <c r="I1671" s="22" t="s">
        <v>293</v>
      </c>
    </row>
    <row r="1672" spans="1:9" ht="13.5" thickTop="1">
      <c r="A1672" s="125" t="s">
        <v>491</v>
      </c>
      <c r="B1672" s="55" t="s">
        <v>473</v>
      </c>
      <c r="C1672" s="87">
        <v>7.4074074074074068E-3</v>
      </c>
      <c r="D1672" s="88">
        <v>6.7911714770797962E-3</v>
      </c>
      <c r="E1672" s="72">
        <v>1.0526315789473684E-2</v>
      </c>
      <c r="F1672" s="72">
        <v>0.01</v>
      </c>
      <c r="G1672" s="72">
        <v>0</v>
      </c>
      <c r="H1672" s="72">
        <v>0</v>
      </c>
      <c r="I1672" s="76">
        <v>0</v>
      </c>
    </row>
    <row r="1673" spans="1:9">
      <c r="A1673" s="126"/>
      <c r="B1673" s="9" t="s">
        <v>225</v>
      </c>
      <c r="C1673" s="69">
        <v>1.2345679012345679E-3</v>
      </c>
      <c r="D1673" s="74">
        <v>0</v>
      </c>
      <c r="E1673" s="74">
        <v>0</v>
      </c>
      <c r="F1673" s="74">
        <v>0</v>
      </c>
      <c r="G1673" s="74">
        <v>0</v>
      </c>
      <c r="H1673" s="74">
        <v>0.2</v>
      </c>
      <c r="I1673" s="77">
        <v>0</v>
      </c>
    </row>
    <row r="1674" spans="1:9">
      <c r="A1674" s="126"/>
      <c r="B1674" s="9" t="s">
        <v>226</v>
      </c>
      <c r="C1674" s="69">
        <v>4.9382716049382715E-3</v>
      </c>
      <c r="D1674" s="73">
        <v>6.7911714770797962E-3</v>
      </c>
      <c r="E1674" s="74">
        <v>0</v>
      </c>
      <c r="F1674" s="74">
        <v>0</v>
      </c>
      <c r="G1674" s="74">
        <v>0</v>
      </c>
      <c r="H1674" s="74">
        <v>0</v>
      </c>
      <c r="I1674" s="77">
        <v>0</v>
      </c>
    </row>
    <row r="1675" spans="1:9">
      <c r="A1675" s="126"/>
      <c r="B1675" s="9" t="s">
        <v>227</v>
      </c>
      <c r="C1675" s="69">
        <v>1.2345679012345679E-3</v>
      </c>
      <c r="D1675" s="73">
        <v>1.697792869269949E-3</v>
      </c>
      <c r="E1675" s="74">
        <v>0</v>
      </c>
      <c r="F1675" s="74">
        <v>0</v>
      </c>
      <c r="G1675" s="74">
        <v>0</v>
      </c>
      <c r="H1675" s="74">
        <v>0</v>
      </c>
      <c r="I1675" s="77">
        <v>0</v>
      </c>
    </row>
    <row r="1676" spans="1:9">
      <c r="A1676" s="126"/>
      <c r="B1676" s="9" t="s">
        <v>228</v>
      </c>
      <c r="C1676" s="70">
        <v>4.0740740740740744E-2</v>
      </c>
      <c r="D1676" s="74">
        <v>4.2444821731748725E-2</v>
      </c>
      <c r="E1676" s="74">
        <v>3.1578947368421054E-2</v>
      </c>
      <c r="F1676" s="74">
        <v>0.02</v>
      </c>
      <c r="G1676" s="74">
        <v>0</v>
      </c>
      <c r="H1676" s="75" t="s">
        <v>657</v>
      </c>
      <c r="I1676" s="78" t="s">
        <v>775</v>
      </c>
    </row>
    <row r="1677" spans="1:9">
      <c r="A1677" s="126"/>
      <c r="B1677" s="9" t="s">
        <v>323</v>
      </c>
      <c r="C1677" s="70">
        <v>1.1111111111111112E-2</v>
      </c>
      <c r="D1677" s="74">
        <v>1.1884550084889643E-2</v>
      </c>
      <c r="E1677" s="74">
        <v>0</v>
      </c>
      <c r="F1677" s="74">
        <v>0.01</v>
      </c>
      <c r="G1677" s="74">
        <v>0</v>
      </c>
      <c r="H1677" s="74">
        <v>0</v>
      </c>
      <c r="I1677" s="77">
        <v>6.6666666666666666E-2</v>
      </c>
    </row>
    <row r="1678" spans="1:9">
      <c r="A1678" s="126"/>
      <c r="B1678" s="9" t="s">
        <v>324</v>
      </c>
      <c r="C1678" s="70">
        <v>4.1975308641975309E-2</v>
      </c>
      <c r="D1678" s="74">
        <v>4.074702886247878E-2</v>
      </c>
      <c r="E1678" s="74">
        <v>6.3157894736842107E-2</v>
      </c>
      <c r="F1678" s="74">
        <v>0.04</v>
      </c>
      <c r="G1678" s="74">
        <v>0</v>
      </c>
      <c r="H1678" s="74">
        <v>0</v>
      </c>
      <c r="I1678" s="77">
        <v>0</v>
      </c>
    </row>
    <row r="1679" spans="1:9">
      <c r="A1679" s="126"/>
      <c r="B1679" s="9" t="s">
        <v>325</v>
      </c>
      <c r="C1679" s="70">
        <v>0.13703703703703704</v>
      </c>
      <c r="D1679" s="74">
        <v>0.13242784380305603</v>
      </c>
      <c r="E1679" s="74">
        <v>0.17894736842105263</v>
      </c>
      <c r="F1679" s="74">
        <v>0.09</v>
      </c>
      <c r="G1679" s="74">
        <v>0.16666666666666669</v>
      </c>
      <c r="H1679" s="74">
        <v>0.2</v>
      </c>
      <c r="I1679" s="78" t="s">
        <v>776</v>
      </c>
    </row>
    <row r="1680" spans="1:9">
      <c r="A1680" s="126"/>
      <c r="B1680" s="9" t="s">
        <v>326</v>
      </c>
      <c r="C1680" s="70">
        <v>0.1037037037037037</v>
      </c>
      <c r="D1680" s="74">
        <v>0.10696095076400679</v>
      </c>
      <c r="E1680" s="74">
        <v>0.10526315789473685</v>
      </c>
      <c r="F1680" s="74">
        <v>0.1</v>
      </c>
      <c r="G1680" s="74">
        <v>0</v>
      </c>
      <c r="H1680" s="74">
        <v>0</v>
      </c>
      <c r="I1680" s="77">
        <v>6.6666666666666666E-2</v>
      </c>
    </row>
    <row r="1681" spans="1:9">
      <c r="A1681" s="126"/>
      <c r="B1681" s="9" t="s">
        <v>474</v>
      </c>
      <c r="C1681" s="70">
        <v>0.47037037037037038</v>
      </c>
      <c r="D1681" s="74">
        <v>0.47707979626485569</v>
      </c>
      <c r="E1681" s="74">
        <v>0.4210526315789474</v>
      </c>
      <c r="F1681" s="74">
        <v>0.51</v>
      </c>
      <c r="G1681" s="74">
        <v>0.66666666666666674</v>
      </c>
      <c r="H1681" s="74">
        <v>0.2</v>
      </c>
      <c r="I1681" s="77">
        <v>0.26666666666666666</v>
      </c>
    </row>
    <row r="1682" spans="1:9">
      <c r="A1682" s="126"/>
      <c r="B1682" s="9" t="s">
        <v>384</v>
      </c>
      <c r="C1682" s="70">
        <v>0.18024691358024689</v>
      </c>
      <c r="D1682" s="74">
        <v>0.1731748726655348</v>
      </c>
      <c r="E1682" s="74">
        <v>0.18947368421052629</v>
      </c>
      <c r="F1682" s="74">
        <v>0.22</v>
      </c>
      <c r="G1682" s="74">
        <v>0.16666666666666669</v>
      </c>
      <c r="H1682" s="74">
        <v>0.2</v>
      </c>
      <c r="I1682" s="77">
        <v>0.13333333333333333</v>
      </c>
    </row>
    <row r="1683" spans="1:9">
      <c r="A1683" s="126"/>
      <c r="B1683" s="9" t="s">
        <v>475</v>
      </c>
      <c r="C1683" s="70">
        <v>0.57407407407407407</v>
      </c>
      <c r="D1683" s="74">
        <v>0.58404074702886244</v>
      </c>
      <c r="E1683" s="74">
        <v>0.52631578947368418</v>
      </c>
      <c r="F1683" s="75" t="s">
        <v>773</v>
      </c>
      <c r="G1683" s="74">
        <v>0.66666666666666674</v>
      </c>
      <c r="H1683" s="74">
        <v>0.2</v>
      </c>
      <c r="I1683" s="77">
        <v>0.33333333333333337</v>
      </c>
    </row>
    <row r="1684" spans="1:9">
      <c r="A1684" s="126"/>
      <c r="B1684" s="9" t="s">
        <v>476</v>
      </c>
      <c r="C1684" s="69">
        <v>8.6419753086419745E-3</v>
      </c>
      <c r="D1684" s="73">
        <v>6.7911714770797962E-3</v>
      </c>
      <c r="E1684" s="74">
        <v>1.0526315789473684E-2</v>
      </c>
      <c r="F1684" s="74">
        <v>0.01</v>
      </c>
      <c r="G1684" s="74">
        <v>0</v>
      </c>
      <c r="H1684" s="75" t="s">
        <v>736</v>
      </c>
      <c r="I1684" s="77">
        <v>0</v>
      </c>
    </row>
    <row r="1685" spans="1:9">
      <c r="A1685" s="126"/>
      <c r="B1685" s="9" t="s">
        <v>477</v>
      </c>
      <c r="C1685" s="70">
        <v>0.71111111111111114</v>
      </c>
      <c r="D1685" s="74">
        <v>0.71646859083191861</v>
      </c>
      <c r="E1685" s="74">
        <v>0.70526315789473681</v>
      </c>
      <c r="F1685" s="74">
        <v>0.7</v>
      </c>
      <c r="G1685" s="74">
        <v>0.83333333333333326</v>
      </c>
      <c r="H1685" s="74">
        <v>0.4</v>
      </c>
      <c r="I1685" s="77">
        <v>0.66666666666666674</v>
      </c>
    </row>
    <row r="1686" spans="1:9">
      <c r="A1686" s="126"/>
      <c r="B1686" s="9" t="s">
        <v>478</v>
      </c>
      <c r="C1686" s="70">
        <v>1.3580246913580247E-2</v>
      </c>
      <c r="D1686" s="74">
        <v>1.3582342954159592E-2</v>
      </c>
      <c r="E1686" s="74">
        <v>1.0526315789473684E-2</v>
      </c>
      <c r="F1686" s="74">
        <v>0.01</v>
      </c>
      <c r="G1686" s="74">
        <v>0</v>
      </c>
      <c r="H1686" s="75" t="s">
        <v>736</v>
      </c>
      <c r="I1686" s="77">
        <v>0</v>
      </c>
    </row>
    <row r="1687" spans="1:9">
      <c r="A1687" s="126"/>
      <c r="B1687" s="9" t="s">
        <v>479</v>
      </c>
      <c r="C1687" s="70">
        <v>0.75308641975308643</v>
      </c>
      <c r="D1687" s="74">
        <v>0.75721561969439732</v>
      </c>
      <c r="E1687" s="74">
        <v>0.76842105263157889</v>
      </c>
      <c r="F1687" s="74">
        <v>0.74</v>
      </c>
      <c r="G1687" s="74">
        <v>0.83333333333333326</v>
      </c>
      <c r="H1687" s="74">
        <v>0.4</v>
      </c>
      <c r="I1687" s="77">
        <v>0.66666666666666674</v>
      </c>
    </row>
    <row r="1688" spans="1:9">
      <c r="A1688" s="126"/>
      <c r="B1688" s="9" t="s">
        <v>480</v>
      </c>
      <c r="C1688" s="70">
        <v>1.4814814814814814E-2</v>
      </c>
      <c r="D1688" s="74">
        <v>1.5280135823429542E-2</v>
      </c>
      <c r="E1688" s="74">
        <v>1.0526315789473684E-2</v>
      </c>
      <c r="F1688" s="74">
        <v>0.01</v>
      </c>
      <c r="G1688" s="74">
        <v>0</v>
      </c>
      <c r="H1688" s="75" t="s">
        <v>736</v>
      </c>
      <c r="I1688" s="77">
        <v>0</v>
      </c>
    </row>
    <row r="1689" spans="1:9">
      <c r="A1689" s="126"/>
      <c r="B1689" s="9" t="s">
        <v>481</v>
      </c>
      <c r="C1689" s="70">
        <v>0.76419753086419751</v>
      </c>
      <c r="D1689" s="74">
        <v>0.76910016977928697</v>
      </c>
      <c r="E1689" s="74">
        <v>0.76842105263157889</v>
      </c>
      <c r="F1689" s="74">
        <v>0.75</v>
      </c>
      <c r="G1689" s="74">
        <v>0.83333333333333326</v>
      </c>
      <c r="H1689" s="74">
        <v>0.4</v>
      </c>
      <c r="I1689" s="77">
        <v>0.73333333333333328</v>
      </c>
    </row>
    <row r="1690" spans="1:9">
      <c r="A1690" s="126"/>
      <c r="B1690" s="9" t="s">
        <v>482</v>
      </c>
      <c r="C1690" s="70">
        <v>5.5555555555555552E-2</v>
      </c>
      <c r="D1690" s="74">
        <v>5.7724957555178272E-2</v>
      </c>
      <c r="E1690" s="74">
        <v>4.2105263157894736E-2</v>
      </c>
      <c r="F1690" s="74">
        <v>0.03</v>
      </c>
      <c r="G1690" s="74">
        <v>0</v>
      </c>
      <c r="H1690" s="75" t="s">
        <v>774</v>
      </c>
      <c r="I1690" s="77">
        <v>0.13333333333333333</v>
      </c>
    </row>
    <row r="1691" spans="1:9">
      <c r="A1691" s="1" t="s">
        <v>8</v>
      </c>
      <c r="B1691" s="9" t="s">
        <v>483</v>
      </c>
      <c r="C1691" s="89">
        <v>8.9382530120481931</v>
      </c>
      <c r="D1691" s="90" t="s">
        <v>724</v>
      </c>
      <c r="E1691" s="90" t="s">
        <v>724</v>
      </c>
      <c r="F1691" s="90" t="s">
        <v>777</v>
      </c>
      <c r="G1691" s="90" t="s">
        <v>778</v>
      </c>
      <c r="H1691" s="91">
        <v>6.25</v>
      </c>
      <c r="I1691" s="93">
        <v>8.0769230769230766</v>
      </c>
    </row>
    <row r="1692" spans="1:9">
      <c r="A1692" s="126" t="s">
        <v>8</v>
      </c>
      <c r="B1692" s="9" t="s">
        <v>9</v>
      </c>
      <c r="C1692" s="31">
        <v>810</v>
      </c>
      <c r="D1692" s="32">
        <v>589</v>
      </c>
      <c r="E1692" s="32">
        <v>95</v>
      </c>
      <c r="F1692" s="32">
        <v>100</v>
      </c>
      <c r="G1692" s="32">
        <v>6</v>
      </c>
      <c r="H1692" s="32">
        <v>5</v>
      </c>
      <c r="I1692" s="33">
        <v>15</v>
      </c>
    </row>
    <row r="1693" spans="1:9" ht="13.5" thickBot="1">
      <c r="A1693" s="127"/>
      <c r="B1693" s="10" t="s">
        <v>10</v>
      </c>
      <c r="C1693" s="34">
        <v>810</v>
      </c>
      <c r="D1693" s="35">
        <v>589</v>
      </c>
      <c r="E1693" s="35">
        <v>95</v>
      </c>
      <c r="F1693" s="35">
        <v>100</v>
      </c>
      <c r="G1693" s="35">
        <v>6</v>
      </c>
      <c r="H1693" s="35">
        <v>5</v>
      </c>
      <c r="I1693" s="36">
        <v>15</v>
      </c>
    </row>
    <row r="1694" spans="1:9" ht="13.5" thickTop="1">
      <c r="A1694" s="134" t="s">
        <v>11</v>
      </c>
      <c r="B1694" s="134"/>
      <c r="C1694" s="134"/>
      <c r="D1694" s="134"/>
      <c r="E1694" s="134"/>
      <c r="F1694" s="134"/>
      <c r="G1694" s="134"/>
      <c r="H1694" s="134"/>
      <c r="I1694" s="134"/>
    </row>
    <row r="1697" spans="1:9" ht="13.5" thickBot="1">
      <c r="A1697" s="53" t="s">
        <v>492</v>
      </c>
    </row>
    <row r="1698" spans="1:9" ht="13.5" thickTop="1">
      <c r="A1698" s="119"/>
      <c r="B1698" s="120"/>
      <c r="C1698" s="19" t="s">
        <v>3</v>
      </c>
      <c r="D1698" s="128" t="s">
        <v>251</v>
      </c>
      <c r="E1698" s="128"/>
      <c r="F1698" s="128"/>
      <c r="G1698" s="128"/>
      <c r="H1698" s="128"/>
      <c r="I1698" s="129"/>
    </row>
    <row r="1699" spans="1:9" ht="24">
      <c r="A1699" s="121"/>
      <c r="B1699" s="122"/>
      <c r="C1699" s="37" t="s">
        <v>4</v>
      </c>
      <c r="D1699" s="38" t="s">
        <v>100</v>
      </c>
      <c r="E1699" s="38" t="s">
        <v>101</v>
      </c>
      <c r="F1699" s="38" t="s">
        <v>102</v>
      </c>
      <c r="G1699" s="38" t="s">
        <v>103</v>
      </c>
      <c r="H1699" s="38" t="s">
        <v>104</v>
      </c>
      <c r="I1699" s="39" t="s">
        <v>88</v>
      </c>
    </row>
    <row r="1700" spans="1:9" ht="13.5" thickBot="1">
      <c r="A1700" s="123"/>
      <c r="B1700" s="124"/>
      <c r="C1700" s="20" t="s">
        <v>12</v>
      </c>
      <c r="D1700" s="21" t="s">
        <v>12</v>
      </c>
      <c r="E1700" s="21" t="s">
        <v>289</v>
      </c>
      <c r="F1700" s="21" t="s">
        <v>290</v>
      </c>
      <c r="G1700" s="21" t="s">
        <v>291</v>
      </c>
      <c r="H1700" s="21" t="s">
        <v>292</v>
      </c>
      <c r="I1700" s="22" t="s">
        <v>293</v>
      </c>
    </row>
    <row r="1701" spans="1:9" ht="13.5" thickTop="1">
      <c r="A1701" s="125" t="s">
        <v>492</v>
      </c>
      <c r="B1701" s="55" t="s">
        <v>473</v>
      </c>
      <c r="C1701" s="79">
        <v>0</v>
      </c>
      <c r="D1701" s="72">
        <v>0</v>
      </c>
      <c r="E1701" s="72">
        <v>0</v>
      </c>
      <c r="F1701" s="72">
        <v>0</v>
      </c>
      <c r="G1701" s="72">
        <v>0</v>
      </c>
      <c r="H1701" s="72">
        <v>0</v>
      </c>
      <c r="I1701" s="76">
        <v>0</v>
      </c>
    </row>
    <row r="1702" spans="1:9">
      <c r="A1702" s="126"/>
      <c r="B1702" s="9" t="s">
        <v>225</v>
      </c>
      <c r="C1702" s="70">
        <v>0</v>
      </c>
      <c r="D1702" s="74">
        <v>0</v>
      </c>
      <c r="E1702" s="74">
        <v>0</v>
      </c>
      <c r="F1702" s="74">
        <v>0</v>
      </c>
      <c r="G1702" s="74">
        <v>0</v>
      </c>
      <c r="H1702" s="74">
        <v>0</v>
      </c>
      <c r="I1702" s="77">
        <v>0</v>
      </c>
    </row>
    <row r="1703" spans="1:9">
      <c r="A1703" s="126"/>
      <c r="B1703" s="9" t="s">
        <v>226</v>
      </c>
      <c r="C1703" s="70">
        <v>0</v>
      </c>
      <c r="D1703" s="74">
        <v>0</v>
      </c>
      <c r="E1703" s="74">
        <v>0</v>
      </c>
      <c r="F1703" s="74">
        <v>0</v>
      </c>
      <c r="G1703" s="74">
        <v>0</v>
      </c>
      <c r="H1703" s="74">
        <v>0</v>
      </c>
      <c r="I1703" s="77">
        <v>0</v>
      </c>
    </row>
    <row r="1704" spans="1:9">
      <c r="A1704" s="126"/>
      <c r="B1704" s="9" t="s">
        <v>227</v>
      </c>
      <c r="C1704" s="69">
        <v>1.2345679012345679E-3</v>
      </c>
      <c r="D1704" s="73">
        <v>1.697792869269949E-3</v>
      </c>
      <c r="E1704" s="74">
        <v>0</v>
      </c>
      <c r="F1704" s="74">
        <v>0</v>
      </c>
      <c r="G1704" s="74">
        <v>0</v>
      </c>
      <c r="H1704" s="74">
        <v>0</v>
      </c>
      <c r="I1704" s="77">
        <v>0</v>
      </c>
    </row>
    <row r="1705" spans="1:9">
      <c r="A1705" s="126"/>
      <c r="B1705" s="9" t="s">
        <v>228</v>
      </c>
      <c r="C1705" s="70">
        <v>1.9753086419753086E-2</v>
      </c>
      <c r="D1705" s="74">
        <v>1.8675721561969439E-2</v>
      </c>
      <c r="E1705" s="74">
        <v>3.1578947368421054E-2</v>
      </c>
      <c r="F1705" s="74">
        <v>0.02</v>
      </c>
      <c r="G1705" s="74">
        <v>0</v>
      </c>
      <c r="H1705" s="74">
        <v>0</v>
      </c>
      <c r="I1705" s="77">
        <v>0</v>
      </c>
    </row>
    <row r="1706" spans="1:9">
      <c r="A1706" s="126"/>
      <c r="B1706" s="9" t="s">
        <v>323</v>
      </c>
      <c r="C1706" s="69">
        <v>7.4074074074074068E-3</v>
      </c>
      <c r="D1706" s="74">
        <v>1.0186757215619695E-2</v>
      </c>
      <c r="E1706" s="74">
        <v>0</v>
      </c>
      <c r="F1706" s="74">
        <v>0</v>
      </c>
      <c r="G1706" s="74">
        <v>0</v>
      </c>
      <c r="H1706" s="74">
        <v>0</v>
      </c>
      <c r="I1706" s="77">
        <v>0</v>
      </c>
    </row>
    <row r="1707" spans="1:9">
      <c r="A1707" s="126"/>
      <c r="B1707" s="9" t="s">
        <v>324</v>
      </c>
      <c r="C1707" s="70">
        <v>3.0864197530864196E-2</v>
      </c>
      <c r="D1707" s="74">
        <v>2.5466893039049237E-2</v>
      </c>
      <c r="E1707" s="75" t="s">
        <v>658</v>
      </c>
      <c r="F1707" s="74">
        <v>0.03</v>
      </c>
      <c r="G1707" s="74">
        <v>0</v>
      </c>
      <c r="H1707" s="75" t="s">
        <v>667</v>
      </c>
      <c r="I1707" s="77">
        <v>0</v>
      </c>
    </row>
    <row r="1708" spans="1:9">
      <c r="A1708" s="126"/>
      <c r="B1708" s="9" t="s">
        <v>325</v>
      </c>
      <c r="C1708" s="70">
        <v>0.13333333333333333</v>
      </c>
      <c r="D1708" s="74">
        <v>0.12393887945670627</v>
      </c>
      <c r="E1708" s="74">
        <v>0.15789473684210525</v>
      </c>
      <c r="F1708" s="74">
        <v>0.13</v>
      </c>
      <c r="G1708" s="74">
        <v>0.33333333333333337</v>
      </c>
      <c r="H1708" s="74">
        <v>0.2</v>
      </c>
      <c r="I1708" s="77">
        <v>0.26666666666666666</v>
      </c>
    </row>
    <row r="1709" spans="1:9">
      <c r="A1709" s="126"/>
      <c r="B1709" s="9" t="s">
        <v>326</v>
      </c>
      <c r="C1709" s="70">
        <v>0.12716049382716049</v>
      </c>
      <c r="D1709" s="74">
        <v>0.12393887945670627</v>
      </c>
      <c r="E1709" s="74">
        <v>0.12631578947368421</v>
      </c>
      <c r="F1709" s="74">
        <v>0.13</v>
      </c>
      <c r="G1709" s="74">
        <v>0.16666666666666669</v>
      </c>
      <c r="H1709" s="74">
        <v>0.2</v>
      </c>
      <c r="I1709" s="77">
        <v>0.2</v>
      </c>
    </row>
    <row r="1710" spans="1:9">
      <c r="A1710" s="126"/>
      <c r="B1710" s="9" t="s">
        <v>474</v>
      </c>
      <c r="C1710" s="70">
        <v>0.65802469135802466</v>
      </c>
      <c r="D1710" s="74">
        <v>0.67572156196943978</v>
      </c>
      <c r="E1710" s="74">
        <v>0.58947368421052626</v>
      </c>
      <c r="F1710" s="74">
        <v>0.66</v>
      </c>
      <c r="G1710" s="74">
        <v>0.5</v>
      </c>
      <c r="H1710" s="74">
        <v>0.4</v>
      </c>
      <c r="I1710" s="77">
        <v>0.53333333333333333</v>
      </c>
    </row>
    <row r="1711" spans="1:9">
      <c r="A1711" s="126"/>
      <c r="B1711" s="9" t="s">
        <v>384</v>
      </c>
      <c r="C1711" s="70">
        <v>2.2222222222222223E-2</v>
      </c>
      <c r="D1711" s="74">
        <v>2.037351443123939E-2</v>
      </c>
      <c r="E1711" s="74">
        <v>3.1578947368421054E-2</v>
      </c>
      <c r="F1711" s="74">
        <v>0.03</v>
      </c>
      <c r="G1711" s="74">
        <v>0</v>
      </c>
      <c r="H1711" s="74">
        <v>0</v>
      </c>
      <c r="I1711" s="77">
        <v>0</v>
      </c>
    </row>
    <row r="1712" spans="1:9">
      <c r="A1712" s="126"/>
      <c r="B1712" s="9" t="s">
        <v>475</v>
      </c>
      <c r="C1712" s="70">
        <v>0.78518518518518521</v>
      </c>
      <c r="D1712" s="74">
        <v>0.79966044142614612</v>
      </c>
      <c r="E1712" s="74">
        <v>0.71578947368421053</v>
      </c>
      <c r="F1712" s="74">
        <v>0.79</v>
      </c>
      <c r="G1712" s="74">
        <v>0.66666666666666674</v>
      </c>
      <c r="H1712" s="74">
        <v>0.6</v>
      </c>
      <c r="I1712" s="77">
        <v>0.73333333333333328</v>
      </c>
    </row>
    <row r="1713" spans="1:9">
      <c r="A1713" s="126"/>
      <c r="B1713" s="9" t="s">
        <v>476</v>
      </c>
      <c r="C1713" s="70">
        <v>0</v>
      </c>
      <c r="D1713" s="74">
        <v>0</v>
      </c>
      <c r="E1713" s="74">
        <v>0</v>
      </c>
      <c r="F1713" s="74">
        <v>0</v>
      </c>
      <c r="G1713" s="74">
        <v>0</v>
      </c>
      <c r="H1713" s="74">
        <v>0</v>
      </c>
      <c r="I1713" s="77">
        <v>0</v>
      </c>
    </row>
    <row r="1714" spans="1:9">
      <c r="A1714" s="126"/>
      <c r="B1714" s="9" t="s">
        <v>477</v>
      </c>
      <c r="C1714" s="70">
        <v>0.91851851851851851</v>
      </c>
      <c r="D1714" s="74">
        <v>0.92359932088285235</v>
      </c>
      <c r="E1714" s="74">
        <v>0.87368421052631573</v>
      </c>
      <c r="F1714" s="74">
        <v>0.92</v>
      </c>
      <c r="G1714" s="74">
        <v>1</v>
      </c>
      <c r="H1714" s="74">
        <v>0.8</v>
      </c>
      <c r="I1714" s="77">
        <v>1</v>
      </c>
    </row>
    <row r="1715" spans="1:9">
      <c r="A1715" s="126"/>
      <c r="B1715" s="9" t="s">
        <v>478</v>
      </c>
      <c r="C1715" s="70">
        <v>0</v>
      </c>
      <c r="D1715" s="74">
        <v>0</v>
      </c>
      <c r="E1715" s="74">
        <v>0</v>
      </c>
      <c r="F1715" s="74">
        <v>0</v>
      </c>
      <c r="G1715" s="74">
        <v>0</v>
      </c>
      <c r="H1715" s="74">
        <v>0</v>
      </c>
      <c r="I1715" s="77">
        <v>0</v>
      </c>
    </row>
    <row r="1716" spans="1:9">
      <c r="A1716" s="126"/>
      <c r="B1716" s="9" t="s">
        <v>479</v>
      </c>
      <c r="C1716" s="70">
        <v>0.94938271604938262</v>
      </c>
      <c r="D1716" s="74">
        <v>0.94906621392190149</v>
      </c>
      <c r="E1716" s="74">
        <v>0.93684210526315792</v>
      </c>
      <c r="F1716" s="74">
        <v>0.95</v>
      </c>
      <c r="G1716" s="74">
        <v>1</v>
      </c>
      <c r="H1716" s="74">
        <v>1</v>
      </c>
      <c r="I1716" s="77">
        <v>1</v>
      </c>
    </row>
    <row r="1717" spans="1:9">
      <c r="A1717" s="126"/>
      <c r="B1717" s="9" t="s">
        <v>480</v>
      </c>
      <c r="C1717" s="69">
        <v>1.2345679012345679E-3</v>
      </c>
      <c r="D1717" s="73">
        <v>1.697792869269949E-3</v>
      </c>
      <c r="E1717" s="74">
        <v>0</v>
      </c>
      <c r="F1717" s="74">
        <v>0</v>
      </c>
      <c r="G1717" s="74">
        <v>0</v>
      </c>
      <c r="H1717" s="74">
        <v>0</v>
      </c>
      <c r="I1717" s="77">
        <v>0</v>
      </c>
    </row>
    <row r="1718" spans="1:9">
      <c r="A1718" s="126"/>
      <c r="B1718" s="9" t="s">
        <v>481</v>
      </c>
      <c r="C1718" s="70">
        <v>0.95679012345679015</v>
      </c>
      <c r="D1718" s="74">
        <v>0.95925297113752128</v>
      </c>
      <c r="E1718" s="74">
        <v>0.93684210526315792</v>
      </c>
      <c r="F1718" s="74">
        <v>0.95</v>
      </c>
      <c r="G1718" s="74">
        <v>1</v>
      </c>
      <c r="H1718" s="74">
        <v>1</v>
      </c>
      <c r="I1718" s="77">
        <v>1</v>
      </c>
    </row>
    <row r="1719" spans="1:9">
      <c r="A1719" s="126"/>
      <c r="B1719" s="9" t="s">
        <v>482</v>
      </c>
      <c r="C1719" s="70">
        <v>2.0987654320987655E-2</v>
      </c>
      <c r="D1719" s="74">
        <v>2.037351443123939E-2</v>
      </c>
      <c r="E1719" s="74">
        <v>3.1578947368421054E-2</v>
      </c>
      <c r="F1719" s="74">
        <v>0.02</v>
      </c>
      <c r="G1719" s="74">
        <v>0</v>
      </c>
      <c r="H1719" s="74">
        <v>0</v>
      </c>
      <c r="I1719" s="77">
        <v>0</v>
      </c>
    </row>
    <row r="1720" spans="1:9">
      <c r="A1720" s="1" t="s">
        <v>8</v>
      </c>
      <c r="B1720" s="9" t="s">
        <v>483</v>
      </c>
      <c r="C1720" s="89">
        <v>9.3636363636363722</v>
      </c>
      <c r="D1720" s="91">
        <v>9.3951473136915169</v>
      </c>
      <c r="E1720" s="91">
        <v>9.1847826086956541</v>
      </c>
      <c r="F1720" s="91">
        <v>9.4020618556701088</v>
      </c>
      <c r="G1720" s="91">
        <v>9.1666666666666661</v>
      </c>
      <c r="H1720" s="91">
        <v>8.8000000000000007</v>
      </c>
      <c r="I1720" s="93">
        <v>9.2666666666666675</v>
      </c>
    </row>
    <row r="1721" spans="1:9">
      <c r="A1721" s="126" t="s">
        <v>8</v>
      </c>
      <c r="B1721" s="9" t="s">
        <v>9</v>
      </c>
      <c r="C1721" s="31">
        <v>810</v>
      </c>
      <c r="D1721" s="32">
        <v>589</v>
      </c>
      <c r="E1721" s="32">
        <v>95</v>
      </c>
      <c r="F1721" s="32">
        <v>100</v>
      </c>
      <c r="G1721" s="32">
        <v>6</v>
      </c>
      <c r="H1721" s="32">
        <v>5</v>
      </c>
      <c r="I1721" s="33">
        <v>15</v>
      </c>
    </row>
    <row r="1722" spans="1:9" ht="13.5" thickBot="1">
      <c r="A1722" s="127"/>
      <c r="B1722" s="10" t="s">
        <v>10</v>
      </c>
      <c r="C1722" s="34">
        <v>810</v>
      </c>
      <c r="D1722" s="35">
        <v>589</v>
      </c>
      <c r="E1722" s="35">
        <v>95</v>
      </c>
      <c r="F1722" s="35">
        <v>100</v>
      </c>
      <c r="G1722" s="35">
        <v>6</v>
      </c>
      <c r="H1722" s="35">
        <v>5</v>
      </c>
      <c r="I1722" s="36">
        <v>15</v>
      </c>
    </row>
    <row r="1723" spans="1:9" ht="13.5" thickTop="1">
      <c r="A1723" s="134" t="s">
        <v>11</v>
      </c>
      <c r="B1723" s="134"/>
      <c r="C1723" s="134"/>
      <c r="D1723" s="134"/>
      <c r="E1723" s="134"/>
      <c r="F1723" s="134"/>
      <c r="G1723" s="134"/>
      <c r="H1723" s="134"/>
      <c r="I1723" s="134"/>
    </row>
    <row r="1726" spans="1:9" ht="13.5" thickBot="1">
      <c r="A1726" s="53" t="s">
        <v>493</v>
      </c>
    </row>
    <row r="1727" spans="1:9" ht="13.5" thickTop="1">
      <c r="A1727" s="119"/>
      <c r="B1727" s="120"/>
      <c r="C1727" s="19" t="s">
        <v>3</v>
      </c>
      <c r="D1727" s="128" t="s">
        <v>251</v>
      </c>
      <c r="E1727" s="128"/>
      <c r="F1727" s="128"/>
      <c r="G1727" s="128"/>
      <c r="H1727" s="128"/>
      <c r="I1727" s="129"/>
    </row>
    <row r="1728" spans="1:9" ht="24">
      <c r="A1728" s="121"/>
      <c r="B1728" s="122"/>
      <c r="C1728" s="37" t="s">
        <v>4</v>
      </c>
      <c r="D1728" s="38" t="s">
        <v>100</v>
      </c>
      <c r="E1728" s="38" t="s">
        <v>101</v>
      </c>
      <c r="F1728" s="38" t="s">
        <v>102</v>
      </c>
      <c r="G1728" s="38" t="s">
        <v>103</v>
      </c>
      <c r="H1728" s="38" t="s">
        <v>104</v>
      </c>
      <c r="I1728" s="39" t="s">
        <v>88</v>
      </c>
    </row>
    <row r="1729" spans="1:9" ht="13.5" thickBot="1">
      <c r="A1729" s="123"/>
      <c r="B1729" s="124"/>
      <c r="C1729" s="20" t="s">
        <v>12</v>
      </c>
      <c r="D1729" s="21" t="s">
        <v>12</v>
      </c>
      <c r="E1729" s="21" t="s">
        <v>289</v>
      </c>
      <c r="F1729" s="21" t="s">
        <v>290</v>
      </c>
      <c r="G1729" s="21" t="s">
        <v>291</v>
      </c>
      <c r="H1729" s="21" t="s">
        <v>292</v>
      </c>
      <c r="I1729" s="22" t="s">
        <v>293</v>
      </c>
    </row>
    <row r="1730" spans="1:9" ht="13.5" thickTop="1">
      <c r="A1730" s="125" t="s">
        <v>493</v>
      </c>
      <c r="B1730" s="55" t="s">
        <v>473</v>
      </c>
      <c r="C1730" s="87">
        <v>2.4691358024691358E-3</v>
      </c>
      <c r="D1730" s="88">
        <v>1.697792869269949E-3</v>
      </c>
      <c r="E1730" s="72">
        <v>0</v>
      </c>
      <c r="F1730" s="72">
        <v>0.01</v>
      </c>
      <c r="G1730" s="72">
        <v>0</v>
      </c>
      <c r="H1730" s="72">
        <v>0</v>
      </c>
      <c r="I1730" s="76">
        <v>0</v>
      </c>
    </row>
    <row r="1731" spans="1:9">
      <c r="A1731" s="126"/>
      <c r="B1731" s="9" t="s">
        <v>225</v>
      </c>
      <c r="C1731" s="70">
        <v>0</v>
      </c>
      <c r="D1731" s="74">
        <v>0</v>
      </c>
      <c r="E1731" s="74">
        <v>0</v>
      </c>
      <c r="F1731" s="74">
        <v>0</v>
      </c>
      <c r="G1731" s="74">
        <v>0</v>
      </c>
      <c r="H1731" s="74">
        <v>0</v>
      </c>
      <c r="I1731" s="77">
        <v>0</v>
      </c>
    </row>
    <row r="1732" spans="1:9">
      <c r="A1732" s="126"/>
      <c r="B1732" s="9" t="s">
        <v>226</v>
      </c>
      <c r="C1732" s="70">
        <v>0</v>
      </c>
      <c r="D1732" s="74">
        <v>0</v>
      </c>
      <c r="E1732" s="74">
        <v>0</v>
      </c>
      <c r="F1732" s="74">
        <v>0</v>
      </c>
      <c r="G1732" s="74">
        <v>0</v>
      </c>
      <c r="H1732" s="74">
        <v>0</v>
      </c>
      <c r="I1732" s="77">
        <v>0</v>
      </c>
    </row>
    <row r="1733" spans="1:9">
      <c r="A1733" s="126"/>
      <c r="B1733" s="9" t="s">
        <v>227</v>
      </c>
      <c r="C1733" s="69">
        <v>2.4691358024691358E-3</v>
      </c>
      <c r="D1733" s="73">
        <v>3.3955857385398981E-3</v>
      </c>
      <c r="E1733" s="74">
        <v>0</v>
      </c>
      <c r="F1733" s="74">
        <v>0</v>
      </c>
      <c r="G1733" s="74">
        <v>0</v>
      </c>
      <c r="H1733" s="74">
        <v>0</v>
      </c>
      <c r="I1733" s="77">
        <v>0</v>
      </c>
    </row>
    <row r="1734" spans="1:9">
      <c r="A1734" s="126"/>
      <c r="B1734" s="9" t="s">
        <v>228</v>
      </c>
      <c r="C1734" s="70">
        <v>1.9753086419753086E-2</v>
      </c>
      <c r="D1734" s="74">
        <v>2.037351443123939E-2</v>
      </c>
      <c r="E1734" s="74">
        <v>2.1052631578947368E-2</v>
      </c>
      <c r="F1734" s="74">
        <v>0.02</v>
      </c>
      <c r="G1734" s="74">
        <v>0</v>
      </c>
      <c r="H1734" s="74">
        <v>0</v>
      </c>
      <c r="I1734" s="77">
        <v>0</v>
      </c>
    </row>
    <row r="1735" spans="1:9">
      <c r="A1735" s="126"/>
      <c r="B1735" s="9" t="s">
        <v>323</v>
      </c>
      <c r="C1735" s="69">
        <v>6.1728395061728392E-3</v>
      </c>
      <c r="D1735" s="73">
        <v>6.7911714770797962E-3</v>
      </c>
      <c r="E1735" s="74">
        <v>1.0526315789473684E-2</v>
      </c>
      <c r="F1735" s="74">
        <v>0</v>
      </c>
      <c r="G1735" s="74">
        <v>0</v>
      </c>
      <c r="H1735" s="74">
        <v>0</v>
      </c>
      <c r="I1735" s="77">
        <v>0</v>
      </c>
    </row>
    <row r="1736" spans="1:9">
      <c r="A1736" s="126"/>
      <c r="B1736" s="9" t="s">
        <v>324</v>
      </c>
      <c r="C1736" s="70">
        <v>3.4567901234567898E-2</v>
      </c>
      <c r="D1736" s="74">
        <v>3.3955857385398983E-2</v>
      </c>
      <c r="E1736" s="74">
        <v>6.3157894736842107E-2</v>
      </c>
      <c r="F1736" s="74">
        <v>0.02</v>
      </c>
      <c r="G1736" s="74">
        <v>0</v>
      </c>
      <c r="H1736" s="74">
        <v>0</v>
      </c>
      <c r="I1736" s="77">
        <v>0</v>
      </c>
    </row>
    <row r="1737" spans="1:9">
      <c r="A1737" s="126"/>
      <c r="B1737" s="9" t="s">
        <v>325</v>
      </c>
      <c r="C1737" s="70">
        <v>0.10864197530864197</v>
      </c>
      <c r="D1737" s="74">
        <v>9.8471986417657045E-2</v>
      </c>
      <c r="E1737" s="75" t="s">
        <v>627</v>
      </c>
      <c r="F1737" s="74">
        <v>0.08</v>
      </c>
      <c r="G1737" s="74">
        <v>0.16666666666666669</v>
      </c>
      <c r="H1737" s="74">
        <v>0</v>
      </c>
      <c r="I1737" s="78" t="s">
        <v>776</v>
      </c>
    </row>
    <row r="1738" spans="1:9">
      <c r="A1738" s="126"/>
      <c r="B1738" s="9" t="s">
        <v>326</v>
      </c>
      <c r="C1738" s="70">
        <v>0.10864197530864197</v>
      </c>
      <c r="D1738" s="74">
        <v>0.11375212224108658</v>
      </c>
      <c r="E1738" s="74">
        <v>8.4210526315789472E-2</v>
      </c>
      <c r="F1738" s="74">
        <v>0.1</v>
      </c>
      <c r="G1738" s="74">
        <v>0</v>
      </c>
      <c r="H1738" s="74">
        <v>0.2</v>
      </c>
      <c r="I1738" s="77">
        <v>0.13333333333333333</v>
      </c>
    </row>
    <row r="1739" spans="1:9">
      <c r="A1739" s="126"/>
      <c r="B1739" s="9" t="s">
        <v>474</v>
      </c>
      <c r="C1739" s="70">
        <v>0.64320987654320982</v>
      </c>
      <c r="D1739" s="74">
        <v>0.64346349745331066</v>
      </c>
      <c r="E1739" s="74">
        <v>0.56842105263157894</v>
      </c>
      <c r="F1739" s="75" t="s">
        <v>780</v>
      </c>
      <c r="G1739" s="74">
        <v>0.66666666666666674</v>
      </c>
      <c r="H1739" s="74">
        <v>0.8</v>
      </c>
      <c r="I1739" s="77">
        <v>0.53333333333333333</v>
      </c>
    </row>
    <row r="1740" spans="1:9">
      <c r="A1740" s="126"/>
      <c r="B1740" s="9" t="s">
        <v>384</v>
      </c>
      <c r="C1740" s="70">
        <v>7.407407407407407E-2</v>
      </c>
      <c r="D1740" s="74">
        <v>7.8098471986417659E-2</v>
      </c>
      <c r="E1740" s="74">
        <v>8.4210526315789472E-2</v>
      </c>
      <c r="F1740" s="74">
        <v>0.05</v>
      </c>
      <c r="G1740" s="74">
        <v>0.16666666666666669</v>
      </c>
      <c r="H1740" s="74">
        <v>0</v>
      </c>
      <c r="I1740" s="77">
        <v>0</v>
      </c>
    </row>
    <row r="1741" spans="1:9">
      <c r="A1741" s="126"/>
      <c r="B1741" s="9" t="s">
        <v>475</v>
      </c>
      <c r="C1741" s="70">
        <v>0.75185185185185188</v>
      </c>
      <c r="D1741" s="75" t="s">
        <v>779</v>
      </c>
      <c r="E1741" s="74">
        <v>0.65263157894736834</v>
      </c>
      <c r="F1741" s="75" t="s">
        <v>749</v>
      </c>
      <c r="G1741" s="74">
        <v>0.66666666666666674</v>
      </c>
      <c r="H1741" s="74">
        <v>1</v>
      </c>
      <c r="I1741" s="77">
        <v>0.66666666666666674</v>
      </c>
    </row>
    <row r="1742" spans="1:9">
      <c r="A1742" s="126"/>
      <c r="B1742" s="9" t="s">
        <v>476</v>
      </c>
      <c r="C1742" s="69">
        <v>2.4691358024691358E-3</v>
      </c>
      <c r="D1742" s="73">
        <v>1.697792869269949E-3</v>
      </c>
      <c r="E1742" s="74">
        <v>0</v>
      </c>
      <c r="F1742" s="74">
        <v>0.01</v>
      </c>
      <c r="G1742" s="74">
        <v>0</v>
      </c>
      <c r="H1742" s="74">
        <v>0</v>
      </c>
      <c r="I1742" s="77">
        <v>0</v>
      </c>
    </row>
    <row r="1743" spans="1:9">
      <c r="A1743" s="126"/>
      <c r="B1743" s="9" t="s">
        <v>477</v>
      </c>
      <c r="C1743" s="70">
        <v>0.86049382716049383</v>
      </c>
      <c r="D1743" s="74">
        <v>0.8556876061120543</v>
      </c>
      <c r="E1743" s="74">
        <v>0.82105263157894737</v>
      </c>
      <c r="F1743" s="74">
        <v>0.9</v>
      </c>
      <c r="G1743" s="74">
        <v>0.83333333333333326</v>
      </c>
      <c r="H1743" s="74">
        <v>1</v>
      </c>
      <c r="I1743" s="77">
        <v>1</v>
      </c>
    </row>
    <row r="1744" spans="1:9">
      <c r="A1744" s="126"/>
      <c r="B1744" s="9" t="s">
        <v>478</v>
      </c>
      <c r="C1744" s="69">
        <v>2.4691358024691358E-3</v>
      </c>
      <c r="D1744" s="73">
        <v>1.697792869269949E-3</v>
      </c>
      <c r="E1744" s="74">
        <v>0</v>
      </c>
      <c r="F1744" s="74">
        <v>0.01</v>
      </c>
      <c r="G1744" s="74">
        <v>0</v>
      </c>
      <c r="H1744" s="74">
        <v>0</v>
      </c>
      <c r="I1744" s="77">
        <v>0</v>
      </c>
    </row>
    <row r="1745" spans="1:9">
      <c r="A1745" s="126"/>
      <c r="B1745" s="9" t="s">
        <v>479</v>
      </c>
      <c r="C1745" s="70">
        <v>0.89506172839506182</v>
      </c>
      <c r="D1745" s="74">
        <v>0.88964346349745327</v>
      </c>
      <c r="E1745" s="74">
        <v>0.88421052631578945</v>
      </c>
      <c r="F1745" s="74">
        <v>0.92</v>
      </c>
      <c r="G1745" s="74">
        <v>0.83333333333333326</v>
      </c>
      <c r="H1745" s="74">
        <v>1</v>
      </c>
      <c r="I1745" s="77">
        <v>1</v>
      </c>
    </row>
    <row r="1746" spans="1:9">
      <c r="A1746" s="126"/>
      <c r="B1746" s="9" t="s">
        <v>480</v>
      </c>
      <c r="C1746" s="69">
        <v>4.9382716049382715E-3</v>
      </c>
      <c r="D1746" s="73">
        <v>5.0933786078098476E-3</v>
      </c>
      <c r="E1746" s="74">
        <v>0</v>
      </c>
      <c r="F1746" s="74">
        <v>0.01</v>
      </c>
      <c r="G1746" s="74">
        <v>0</v>
      </c>
      <c r="H1746" s="74">
        <v>0</v>
      </c>
      <c r="I1746" s="77">
        <v>0</v>
      </c>
    </row>
    <row r="1747" spans="1:9">
      <c r="A1747" s="126"/>
      <c r="B1747" s="9" t="s">
        <v>481</v>
      </c>
      <c r="C1747" s="70">
        <v>0.90123456790123457</v>
      </c>
      <c r="D1747" s="74">
        <v>0.89643463497453313</v>
      </c>
      <c r="E1747" s="74">
        <v>0.89473684210526316</v>
      </c>
      <c r="F1747" s="74">
        <v>0.92</v>
      </c>
      <c r="G1747" s="74">
        <v>0.83333333333333326</v>
      </c>
      <c r="H1747" s="74">
        <v>1</v>
      </c>
      <c r="I1747" s="77">
        <v>1</v>
      </c>
    </row>
    <row r="1748" spans="1:9">
      <c r="A1748" s="126"/>
      <c r="B1748" s="9" t="s">
        <v>482</v>
      </c>
      <c r="C1748" s="70">
        <v>2.4691358024691357E-2</v>
      </c>
      <c r="D1748" s="74">
        <v>2.5466893039049237E-2</v>
      </c>
      <c r="E1748" s="74">
        <v>2.1052631578947368E-2</v>
      </c>
      <c r="F1748" s="74">
        <v>0.03</v>
      </c>
      <c r="G1748" s="74">
        <v>0</v>
      </c>
      <c r="H1748" s="74">
        <v>0</v>
      </c>
      <c r="I1748" s="77">
        <v>0</v>
      </c>
    </row>
    <row r="1749" spans="1:9">
      <c r="A1749" s="1" t="s">
        <v>8</v>
      </c>
      <c r="B1749" s="9" t="s">
        <v>483</v>
      </c>
      <c r="C1749" s="89">
        <v>9.3626666666666569</v>
      </c>
      <c r="D1749" s="91">
        <v>9.3738489871086532</v>
      </c>
      <c r="E1749" s="91">
        <v>9.1724137931034502</v>
      </c>
      <c r="F1749" s="91">
        <v>9.4631578947368418</v>
      </c>
      <c r="G1749" s="91">
        <v>9.6</v>
      </c>
      <c r="H1749" s="91">
        <v>9.8000000000000007</v>
      </c>
      <c r="I1749" s="93">
        <v>9.1999999999999993</v>
      </c>
    </row>
    <row r="1750" spans="1:9">
      <c r="A1750" s="126" t="s">
        <v>8</v>
      </c>
      <c r="B1750" s="9" t="s">
        <v>9</v>
      </c>
      <c r="C1750" s="31">
        <v>810</v>
      </c>
      <c r="D1750" s="32">
        <v>589</v>
      </c>
      <c r="E1750" s="32">
        <v>95</v>
      </c>
      <c r="F1750" s="32">
        <v>100</v>
      </c>
      <c r="G1750" s="32">
        <v>6</v>
      </c>
      <c r="H1750" s="32">
        <v>5</v>
      </c>
      <c r="I1750" s="33">
        <v>15</v>
      </c>
    </row>
    <row r="1751" spans="1:9" ht="13.5" thickBot="1">
      <c r="A1751" s="127"/>
      <c r="B1751" s="10" t="s">
        <v>10</v>
      </c>
      <c r="C1751" s="34">
        <v>810</v>
      </c>
      <c r="D1751" s="35">
        <v>589</v>
      </c>
      <c r="E1751" s="35">
        <v>95</v>
      </c>
      <c r="F1751" s="35">
        <v>100</v>
      </c>
      <c r="G1751" s="35">
        <v>6</v>
      </c>
      <c r="H1751" s="35">
        <v>5</v>
      </c>
      <c r="I1751" s="36">
        <v>15</v>
      </c>
    </row>
    <row r="1752" spans="1:9" ht="13.5" thickTop="1">
      <c r="A1752" s="134" t="s">
        <v>11</v>
      </c>
      <c r="B1752" s="134"/>
      <c r="C1752" s="134"/>
      <c r="D1752" s="134"/>
      <c r="E1752" s="134"/>
      <c r="F1752" s="134"/>
      <c r="G1752" s="134"/>
      <c r="H1752" s="134"/>
      <c r="I1752" s="134"/>
    </row>
    <row r="1755" spans="1:9" ht="13.5" thickBot="1">
      <c r="A1755" s="53" t="s">
        <v>494</v>
      </c>
    </row>
    <row r="1756" spans="1:9" ht="13.5" thickTop="1">
      <c r="A1756" s="119"/>
      <c r="B1756" s="120"/>
      <c r="C1756" s="19" t="s">
        <v>3</v>
      </c>
      <c r="D1756" s="128" t="s">
        <v>251</v>
      </c>
      <c r="E1756" s="128"/>
      <c r="F1756" s="128"/>
      <c r="G1756" s="128"/>
      <c r="H1756" s="128"/>
      <c r="I1756" s="129"/>
    </row>
    <row r="1757" spans="1:9" ht="24">
      <c r="A1757" s="121"/>
      <c r="B1757" s="122"/>
      <c r="C1757" s="37" t="s">
        <v>4</v>
      </c>
      <c r="D1757" s="38" t="s">
        <v>100</v>
      </c>
      <c r="E1757" s="38" t="s">
        <v>101</v>
      </c>
      <c r="F1757" s="38" t="s">
        <v>102</v>
      </c>
      <c r="G1757" s="38" t="s">
        <v>103</v>
      </c>
      <c r="H1757" s="38" t="s">
        <v>104</v>
      </c>
      <c r="I1757" s="39" t="s">
        <v>88</v>
      </c>
    </row>
    <row r="1758" spans="1:9" ht="13.5" thickBot="1">
      <c r="A1758" s="123"/>
      <c r="B1758" s="124"/>
      <c r="C1758" s="20" t="s">
        <v>12</v>
      </c>
      <c r="D1758" s="21" t="s">
        <v>12</v>
      </c>
      <c r="E1758" s="21" t="s">
        <v>289</v>
      </c>
      <c r="F1758" s="21" t="s">
        <v>290</v>
      </c>
      <c r="G1758" s="21" t="s">
        <v>291</v>
      </c>
      <c r="H1758" s="21" t="s">
        <v>292</v>
      </c>
      <c r="I1758" s="22" t="s">
        <v>293</v>
      </c>
    </row>
    <row r="1759" spans="1:9" ht="13.5" thickTop="1">
      <c r="A1759" s="125" t="s">
        <v>494</v>
      </c>
      <c r="B1759" s="55" t="s">
        <v>473</v>
      </c>
      <c r="C1759" s="87">
        <v>1.2345679012345679E-3</v>
      </c>
      <c r="D1759" s="88">
        <v>1.697792869269949E-3</v>
      </c>
      <c r="E1759" s="72">
        <v>0</v>
      </c>
      <c r="F1759" s="72">
        <v>0</v>
      </c>
      <c r="G1759" s="72">
        <v>0</v>
      </c>
      <c r="H1759" s="72">
        <v>0</v>
      </c>
      <c r="I1759" s="76">
        <v>0</v>
      </c>
    </row>
    <row r="1760" spans="1:9">
      <c r="A1760" s="126"/>
      <c r="B1760" s="9" t="s">
        <v>225</v>
      </c>
      <c r="C1760" s="70">
        <v>0</v>
      </c>
      <c r="D1760" s="74">
        <v>0</v>
      </c>
      <c r="E1760" s="74">
        <v>0</v>
      </c>
      <c r="F1760" s="74">
        <v>0</v>
      </c>
      <c r="G1760" s="74">
        <v>0</v>
      </c>
      <c r="H1760" s="74">
        <v>0</v>
      </c>
      <c r="I1760" s="77">
        <v>0</v>
      </c>
    </row>
    <row r="1761" spans="1:9">
      <c r="A1761" s="126"/>
      <c r="B1761" s="9" t="s">
        <v>226</v>
      </c>
      <c r="C1761" s="70">
        <v>0</v>
      </c>
      <c r="D1761" s="74">
        <v>0</v>
      </c>
      <c r="E1761" s="74">
        <v>0</v>
      </c>
      <c r="F1761" s="74">
        <v>0</v>
      </c>
      <c r="G1761" s="74">
        <v>0</v>
      </c>
      <c r="H1761" s="74">
        <v>0</v>
      </c>
      <c r="I1761" s="77">
        <v>0</v>
      </c>
    </row>
    <row r="1762" spans="1:9">
      <c r="A1762" s="126"/>
      <c r="B1762" s="9" t="s">
        <v>227</v>
      </c>
      <c r="C1762" s="69">
        <v>1.2345679012345679E-3</v>
      </c>
      <c r="D1762" s="73">
        <v>1.697792869269949E-3</v>
      </c>
      <c r="E1762" s="74">
        <v>0</v>
      </c>
      <c r="F1762" s="74">
        <v>0</v>
      </c>
      <c r="G1762" s="74">
        <v>0</v>
      </c>
      <c r="H1762" s="74">
        <v>0</v>
      </c>
      <c r="I1762" s="77">
        <v>0</v>
      </c>
    </row>
    <row r="1763" spans="1:9">
      <c r="A1763" s="126"/>
      <c r="B1763" s="9" t="s">
        <v>228</v>
      </c>
      <c r="C1763" s="70">
        <v>2.0987654320987655E-2</v>
      </c>
      <c r="D1763" s="74">
        <v>2.2071307300509338E-2</v>
      </c>
      <c r="E1763" s="74">
        <v>2.1052631578947368E-2</v>
      </c>
      <c r="F1763" s="74">
        <v>0.02</v>
      </c>
      <c r="G1763" s="74">
        <v>0</v>
      </c>
      <c r="H1763" s="74">
        <v>0</v>
      </c>
      <c r="I1763" s="77">
        <v>0</v>
      </c>
    </row>
    <row r="1764" spans="1:9">
      <c r="A1764" s="126"/>
      <c r="B1764" s="9" t="s">
        <v>323</v>
      </c>
      <c r="C1764" s="69">
        <v>8.6419753086419745E-3</v>
      </c>
      <c r="D1764" s="74">
        <v>1.0186757215619695E-2</v>
      </c>
      <c r="E1764" s="74">
        <v>1.0526315789473684E-2</v>
      </c>
      <c r="F1764" s="74">
        <v>0</v>
      </c>
      <c r="G1764" s="74">
        <v>0</v>
      </c>
      <c r="H1764" s="74">
        <v>0</v>
      </c>
      <c r="I1764" s="77">
        <v>0</v>
      </c>
    </row>
    <row r="1765" spans="1:9">
      <c r="A1765" s="126"/>
      <c r="B1765" s="9" t="s">
        <v>324</v>
      </c>
      <c r="C1765" s="70">
        <v>2.4691358024691357E-2</v>
      </c>
      <c r="D1765" s="74">
        <v>2.037351443123939E-2</v>
      </c>
      <c r="E1765" s="74">
        <v>5.2631578947368425E-2</v>
      </c>
      <c r="F1765" s="74">
        <v>0.02</v>
      </c>
      <c r="G1765" s="74">
        <v>0</v>
      </c>
      <c r="H1765" s="75" t="s">
        <v>722</v>
      </c>
      <c r="I1765" s="77">
        <v>0</v>
      </c>
    </row>
    <row r="1766" spans="1:9">
      <c r="A1766" s="126"/>
      <c r="B1766" s="9" t="s">
        <v>325</v>
      </c>
      <c r="C1766" s="70">
        <v>0.10740740740740741</v>
      </c>
      <c r="D1766" s="74">
        <v>0.10186757215619695</v>
      </c>
      <c r="E1766" s="74">
        <v>0.16842105263157894</v>
      </c>
      <c r="F1766" s="74">
        <v>0.08</v>
      </c>
      <c r="G1766" s="74">
        <v>0.16666666666666669</v>
      </c>
      <c r="H1766" s="74">
        <v>0</v>
      </c>
      <c r="I1766" s="77">
        <v>0.13333333333333333</v>
      </c>
    </row>
    <row r="1767" spans="1:9">
      <c r="A1767" s="126"/>
      <c r="B1767" s="9" t="s">
        <v>326</v>
      </c>
      <c r="C1767" s="70">
        <v>0.12098765432098765</v>
      </c>
      <c r="D1767" s="74">
        <v>0.12224108658743633</v>
      </c>
      <c r="E1767" s="74">
        <v>9.4736842105263147E-2</v>
      </c>
      <c r="F1767" s="74">
        <v>0.13</v>
      </c>
      <c r="G1767" s="74">
        <v>0</v>
      </c>
      <c r="H1767" s="74">
        <v>0.2</v>
      </c>
      <c r="I1767" s="77">
        <v>0.2</v>
      </c>
    </row>
    <row r="1768" spans="1:9">
      <c r="A1768" s="126"/>
      <c r="B1768" s="9" t="s">
        <v>474</v>
      </c>
      <c r="C1768" s="70">
        <v>0.67407407407407405</v>
      </c>
      <c r="D1768" s="74">
        <v>0.6791171477079796</v>
      </c>
      <c r="E1768" s="74">
        <v>0.62105263157894741</v>
      </c>
      <c r="F1768" s="74">
        <v>0.71</v>
      </c>
      <c r="G1768" s="74">
        <v>0.66666666666666674</v>
      </c>
      <c r="H1768" s="74">
        <v>0.6</v>
      </c>
      <c r="I1768" s="77">
        <v>0.6</v>
      </c>
    </row>
    <row r="1769" spans="1:9">
      <c r="A1769" s="126"/>
      <c r="B1769" s="9" t="s">
        <v>384</v>
      </c>
      <c r="C1769" s="70">
        <v>4.0740740740740744E-2</v>
      </c>
      <c r="D1769" s="74">
        <v>4.074702886247878E-2</v>
      </c>
      <c r="E1769" s="74">
        <v>3.1578947368421054E-2</v>
      </c>
      <c r="F1769" s="74">
        <v>0.04</v>
      </c>
      <c r="G1769" s="74">
        <v>0.16666666666666669</v>
      </c>
      <c r="H1769" s="74">
        <v>0</v>
      </c>
      <c r="I1769" s="77">
        <v>6.6666666666666666E-2</v>
      </c>
    </row>
    <row r="1770" spans="1:9">
      <c r="A1770" s="126"/>
      <c r="B1770" s="9" t="s">
        <v>475</v>
      </c>
      <c r="C1770" s="70">
        <v>0.79506172839506173</v>
      </c>
      <c r="D1770" s="74">
        <v>0.80135823429541597</v>
      </c>
      <c r="E1770" s="74">
        <v>0.71578947368421053</v>
      </c>
      <c r="F1770" s="75" t="s">
        <v>781</v>
      </c>
      <c r="G1770" s="74">
        <v>0.66666666666666674</v>
      </c>
      <c r="H1770" s="74">
        <v>0.8</v>
      </c>
      <c r="I1770" s="77">
        <v>0.8</v>
      </c>
    </row>
    <row r="1771" spans="1:9">
      <c r="A1771" s="126"/>
      <c r="B1771" s="9" t="s">
        <v>476</v>
      </c>
      <c r="C1771" s="69">
        <v>1.2345679012345679E-3</v>
      </c>
      <c r="D1771" s="73">
        <v>1.697792869269949E-3</v>
      </c>
      <c r="E1771" s="74">
        <v>0</v>
      </c>
      <c r="F1771" s="74">
        <v>0</v>
      </c>
      <c r="G1771" s="74">
        <v>0</v>
      </c>
      <c r="H1771" s="74">
        <v>0</v>
      </c>
      <c r="I1771" s="77">
        <v>0</v>
      </c>
    </row>
    <row r="1772" spans="1:9">
      <c r="A1772" s="126"/>
      <c r="B1772" s="9" t="s">
        <v>477</v>
      </c>
      <c r="C1772" s="70">
        <v>0.90246913580246912</v>
      </c>
      <c r="D1772" s="74">
        <v>0.90322580645161299</v>
      </c>
      <c r="E1772" s="74">
        <v>0.88421052631578945</v>
      </c>
      <c r="F1772" s="74">
        <v>0.92</v>
      </c>
      <c r="G1772" s="74">
        <v>0.83333333333333326</v>
      </c>
      <c r="H1772" s="74">
        <v>0.8</v>
      </c>
      <c r="I1772" s="77">
        <v>0.93333333333333324</v>
      </c>
    </row>
    <row r="1773" spans="1:9">
      <c r="A1773" s="126"/>
      <c r="B1773" s="9" t="s">
        <v>478</v>
      </c>
      <c r="C1773" s="69">
        <v>1.2345679012345679E-3</v>
      </c>
      <c r="D1773" s="73">
        <v>1.697792869269949E-3</v>
      </c>
      <c r="E1773" s="74">
        <v>0</v>
      </c>
      <c r="F1773" s="74">
        <v>0</v>
      </c>
      <c r="G1773" s="74">
        <v>0</v>
      </c>
      <c r="H1773" s="74">
        <v>0</v>
      </c>
      <c r="I1773" s="77">
        <v>0</v>
      </c>
    </row>
    <row r="1774" spans="1:9">
      <c r="A1774" s="126"/>
      <c r="B1774" s="9" t="s">
        <v>479</v>
      </c>
      <c r="C1774" s="70">
        <v>0.92716049382716048</v>
      </c>
      <c r="D1774" s="74">
        <v>0.92359932088285235</v>
      </c>
      <c r="E1774" s="74">
        <v>0.93684210526315792</v>
      </c>
      <c r="F1774" s="74">
        <v>0.94</v>
      </c>
      <c r="G1774" s="74">
        <v>0.83333333333333326</v>
      </c>
      <c r="H1774" s="74">
        <v>1</v>
      </c>
      <c r="I1774" s="77">
        <v>0.93333333333333324</v>
      </c>
    </row>
    <row r="1775" spans="1:9">
      <c r="A1775" s="126"/>
      <c r="B1775" s="9" t="s">
        <v>480</v>
      </c>
      <c r="C1775" s="69">
        <v>2.4691358024691358E-3</v>
      </c>
      <c r="D1775" s="73">
        <v>3.3955857385398981E-3</v>
      </c>
      <c r="E1775" s="74">
        <v>0</v>
      </c>
      <c r="F1775" s="74">
        <v>0</v>
      </c>
      <c r="G1775" s="74">
        <v>0</v>
      </c>
      <c r="H1775" s="74">
        <v>0</v>
      </c>
      <c r="I1775" s="77">
        <v>0</v>
      </c>
    </row>
    <row r="1776" spans="1:9">
      <c r="A1776" s="126"/>
      <c r="B1776" s="9" t="s">
        <v>481</v>
      </c>
      <c r="C1776" s="70">
        <v>0.93580246913580256</v>
      </c>
      <c r="D1776" s="74">
        <v>0.93378607809847192</v>
      </c>
      <c r="E1776" s="74">
        <v>0.94736842105263164</v>
      </c>
      <c r="F1776" s="74">
        <v>0.94</v>
      </c>
      <c r="G1776" s="74">
        <v>0.83333333333333326</v>
      </c>
      <c r="H1776" s="74">
        <v>1</v>
      </c>
      <c r="I1776" s="77">
        <v>0.93333333333333324</v>
      </c>
    </row>
    <row r="1777" spans="1:9">
      <c r="A1777" s="126"/>
      <c r="B1777" s="9" t="s">
        <v>482</v>
      </c>
      <c r="C1777" s="70">
        <v>2.3456790123456792E-2</v>
      </c>
      <c r="D1777" s="74">
        <v>2.5466893039049237E-2</v>
      </c>
      <c r="E1777" s="74">
        <v>2.1052631578947368E-2</v>
      </c>
      <c r="F1777" s="74">
        <v>0.02</v>
      </c>
      <c r="G1777" s="74">
        <v>0</v>
      </c>
      <c r="H1777" s="74">
        <v>0</v>
      </c>
      <c r="I1777" s="77">
        <v>0</v>
      </c>
    </row>
    <row r="1778" spans="1:9">
      <c r="A1778" s="1" t="s">
        <v>8</v>
      </c>
      <c r="B1778" s="9" t="s">
        <v>483</v>
      </c>
      <c r="C1778" s="89">
        <v>9.4079794079794077</v>
      </c>
      <c r="D1778" s="91">
        <v>9.4123893805309713</v>
      </c>
      <c r="E1778" s="91">
        <v>9.2391304347826093</v>
      </c>
      <c r="F1778" s="91">
        <v>9.53125</v>
      </c>
      <c r="G1778" s="91">
        <v>9.6</v>
      </c>
      <c r="H1778" s="91">
        <v>9.1999999999999993</v>
      </c>
      <c r="I1778" s="93">
        <v>9.5</v>
      </c>
    </row>
    <row r="1779" spans="1:9">
      <c r="A1779" s="126" t="s">
        <v>8</v>
      </c>
      <c r="B1779" s="9" t="s">
        <v>9</v>
      </c>
      <c r="C1779" s="31">
        <v>810</v>
      </c>
      <c r="D1779" s="32">
        <v>589</v>
      </c>
      <c r="E1779" s="32">
        <v>95</v>
      </c>
      <c r="F1779" s="32">
        <v>100</v>
      </c>
      <c r="G1779" s="32">
        <v>6</v>
      </c>
      <c r="H1779" s="32">
        <v>5</v>
      </c>
      <c r="I1779" s="33">
        <v>15</v>
      </c>
    </row>
    <row r="1780" spans="1:9" ht="13.5" thickBot="1">
      <c r="A1780" s="127"/>
      <c r="B1780" s="10" t="s">
        <v>10</v>
      </c>
      <c r="C1780" s="34">
        <v>810</v>
      </c>
      <c r="D1780" s="35">
        <v>589</v>
      </c>
      <c r="E1780" s="35">
        <v>95</v>
      </c>
      <c r="F1780" s="35">
        <v>100</v>
      </c>
      <c r="G1780" s="35">
        <v>6</v>
      </c>
      <c r="H1780" s="35">
        <v>5</v>
      </c>
      <c r="I1780" s="36">
        <v>15</v>
      </c>
    </row>
    <row r="1781" spans="1:9" ht="13.5" thickTop="1">
      <c r="A1781" s="134" t="s">
        <v>11</v>
      </c>
      <c r="B1781" s="134"/>
      <c r="C1781" s="134"/>
      <c r="D1781" s="134"/>
      <c r="E1781" s="134"/>
      <c r="F1781" s="134"/>
      <c r="G1781" s="134"/>
      <c r="H1781" s="134"/>
      <c r="I1781" s="134"/>
    </row>
    <row r="1784" spans="1:9" ht="13.5" thickBot="1">
      <c r="A1784" s="53" t="s">
        <v>495</v>
      </c>
    </row>
    <row r="1785" spans="1:9" ht="13.5" thickTop="1">
      <c r="A1785" s="119"/>
      <c r="B1785" s="120"/>
      <c r="C1785" s="19" t="s">
        <v>3</v>
      </c>
      <c r="D1785" s="128" t="s">
        <v>251</v>
      </c>
      <c r="E1785" s="128"/>
      <c r="F1785" s="128"/>
      <c r="G1785" s="128"/>
      <c r="H1785" s="128"/>
      <c r="I1785" s="129"/>
    </row>
    <row r="1786" spans="1:9" ht="24">
      <c r="A1786" s="121"/>
      <c r="B1786" s="122"/>
      <c r="C1786" s="37" t="s">
        <v>4</v>
      </c>
      <c r="D1786" s="38" t="s">
        <v>100</v>
      </c>
      <c r="E1786" s="38" t="s">
        <v>101</v>
      </c>
      <c r="F1786" s="38" t="s">
        <v>102</v>
      </c>
      <c r="G1786" s="38" t="s">
        <v>103</v>
      </c>
      <c r="H1786" s="38" t="s">
        <v>104</v>
      </c>
      <c r="I1786" s="39" t="s">
        <v>88</v>
      </c>
    </row>
    <row r="1787" spans="1:9" ht="13.5" thickBot="1">
      <c r="A1787" s="123"/>
      <c r="B1787" s="124"/>
      <c r="C1787" s="20" t="s">
        <v>12</v>
      </c>
      <c r="D1787" s="21" t="s">
        <v>12</v>
      </c>
      <c r="E1787" s="21" t="s">
        <v>289</v>
      </c>
      <c r="F1787" s="21" t="s">
        <v>290</v>
      </c>
      <c r="G1787" s="21" t="s">
        <v>291</v>
      </c>
      <c r="H1787" s="21" t="s">
        <v>292</v>
      </c>
      <c r="I1787" s="22" t="s">
        <v>293</v>
      </c>
    </row>
    <row r="1788" spans="1:9" ht="13.5" thickTop="1">
      <c r="A1788" s="125" t="s">
        <v>495</v>
      </c>
      <c r="B1788" s="55" t="s">
        <v>473</v>
      </c>
      <c r="C1788" s="87">
        <v>2.4691358024691358E-3</v>
      </c>
      <c r="D1788" s="88">
        <v>3.3955857385398981E-3</v>
      </c>
      <c r="E1788" s="72">
        <v>0</v>
      </c>
      <c r="F1788" s="72">
        <v>0</v>
      </c>
      <c r="G1788" s="72">
        <v>0</v>
      </c>
      <c r="H1788" s="72">
        <v>0</v>
      </c>
      <c r="I1788" s="76">
        <v>0</v>
      </c>
    </row>
    <row r="1789" spans="1:9">
      <c r="A1789" s="126"/>
      <c r="B1789" s="9" t="s">
        <v>225</v>
      </c>
      <c r="C1789" s="69">
        <v>2.4691358024691358E-3</v>
      </c>
      <c r="D1789" s="73">
        <v>1.697792869269949E-3</v>
      </c>
      <c r="E1789" s="74">
        <v>0</v>
      </c>
      <c r="F1789" s="74">
        <v>0</v>
      </c>
      <c r="G1789" s="74">
        <v>0</v>
      </c>
      <c r="H1789" s="74">
        <v>0</v>
      </c>
      <c r="I1789" s="78" t="s">
        <v>622</v>
      </c>
    </row>
    <row r="1790" spans="1:9">
      <c r="A1790" s="126"/>
      <c r="B1790" s="9" t="s">
        <v>226</v>
      </c>
      <c r="C1790" s="69">
        <v>3.7037037037037034E-3</v>
      </c>
      <c r="D1790" s="73">
        <v>5.0933786078098476E-3</v>
      </c>
      <c r="E1790" s="74">
        <v>0</v>
      </c>
      <c r="F1790" s="74">
        <v>0</v>
      </c>
      <c r="G1790" s="74">
        <v>0</v>
      </c>
      <c r="H1790" s="74">
        <v>0</v>
      </c>
      <c r="I1790" s="77">
        <v>0</v>
      </c>
    </row>
    <row r="1791" spans="1:9">
      <c r="A1791" s="126"/>
      <c r="B1791" s="9" t="s">
        <v>227</v>
      </c>
      <c r="C1791" s="69">
        <v>6.1728395061728392E-3</v>
      </c>
      <c r="D1791" s="73">
        <v>5.0933786078098476E-3</v>
      </c>
      <c r="E1791" s="74">
        <v>1.0526315789473684E-2</v>
      </c>
      <c r="F1791" s="74">
        <v>0</v>
      </c>
      <c r="G1791" s="74">
        <v>0</v>
      </c>
      <c r="H1791" s="74">
        <v>0</v>
      </c>
      <c r="I1791" s="78" t="s">
        <v>622</v>
      </c>
    </row>
    <row r="1792" spans="1:9">
      <c r="A1792" s="126"/>
      <c r="B1792" s="9" t="s">
        <v>228</v>
      </c>
      <c r="C1792" s="70">
        <v>2.0987654320987655E-2</v>
      </c>
      <c r="D1792" s="74">
        <v>1.6977928692699491E-2</v>
      </c>
      <c r="E1792" s="74">
        <v>3.1578947368421054E-2</v>
      </c>
      <c r="F1792" s="74">
        <v>0.02</v>
      </c>
      <c r="G1792" s="74">
        <v>0</v>
      </c>
      <c r="H1792" s="75" t="s">
        <v>722</v>
      </c>
      <c r="I1792" s="77">
        <v>6.6666666666666666E-2</v>
      </c>
    </row>
    <row r="1793" spans="1:9">
      <c r="A1793" s="126"/>
      <c r="B1793" s="9" t="s">
        <v>323</v>
      </c>
      <c r="C1793" s="70">
        <v>1.2345679012345678E-2</v>
      </c>
      <c r="D1793" s="74">
        <v>1.5280135823429542E-2</v>
      </c>
      <c r="E1793" s="74">
        <v>0</v>
      </c>
      <c r="F1793" s="74">
        <v>0.01</v>
      </c>
      <c r="G1793" s="74">
        <v>0</v>
      </c>
      <c r="H1793" s="74">
        <v>0</v>
      </c>
      <c r="I1793" s="77">
        <v>0</v>
      </c>
    </row>
    <row r="1794" spans="1:9">
      <c r="A1794" s="126"/>
      <c r="B1794" s="9" t="s">
        <v>324</v>
      </c>
      <c r="C1794" s="70">
        <v>2.7160493827160494E-2</v>
      </c>
      <c r="D1794" s="74">
        <v>2.3769100169779286E-2</v>
      </c>
      <c r="E1794" s="74">
        <v>5.2631578947368425E-2</v>
      </c>
      <c r="F1794" s="74">
        <v>0.02</v>
      </c>
      <c r="G1794" s="74">
        <v>0</v>
      </c>
      <c r="H1794" s="74">
        <v>0</v>
      </c>
      <c r="I1794" s="77">
        <v>6.6666666666666666E-2</v>
      </c>
    </row>
    <row r="1795" spans="1:9">
      <c r="A1795" s="126"/>
      <c r="B1795" s="9" t="s">
        <v>325</v>
      </c>
      <c r="C1795" s="70">
        <v>0.12098765432098765</v>
      </c>
      <c r="D1795" s="74">
        <v>0.11035653650254669</v>
      </c>
      <c r="E1795" s="75" t="s">
        <v>619</v>
      </c>
      <c r="F1795" s="74">
        <v>0.12</v>
      </c>
      <c r="G1795" s="74">
        <v>0.16666666666666669</v>
      </c>
      <c r="H1795" s="74">
        <v>0.2</v>
      </c>
      <c r="I1795" s="77">
        <v>6.6666666666666666E-2</v>
      </c>
    </row>
    <row r="1796" spans="1:9">
      <c r="A1796" s="126"/>
      <c r="B1796" s="9" t="s">
        <v>326</v>
      </c>
      <c r="C1796" s="70">
        <v>0.12469135802469136</v>
      </c>
      <c r="D1796" s="74">
        <v>0.13073005093378609</v>
      </c>
      <c r="E1796" s="74">
        <v>0.10526315789473685</v>
      </c>
      <c r="F1796" s="74">
        <v>0.12</v>
      </c>
      <c r="G1796" s="74">
        <v>0.16666666666666669</v>
      </c>
      <c r="H1796" s="74">
        <v>0</v>
      </c>
      <c r="I1796" s="77">
        <v>6.6666666666666666E-2</v>
      </c>
    </row>
    <row r="1797" spans="1:9">
      <c r="A1797" s="126"/>
      <c r="B1797" s="9" t="s">
        <v>474</v>
      </c>
      <c r="C1797" s="70">
        <v>0.5185185185185186</v>
      </c>
      <c r="D1797" s="74">
        <v>0.52631578947368418</v>
      </c>
      <c r="E1797" s="74">
        <v>0.4631578947368421</v>
      </c>
      <c r="F1797" s="74">
        <v>0.53</v>
      </c>
      <c r="G1797" s="74">
        <v>0.5</v>
      </c>
      <c r="H1797" s="74">
        <v>0.4</v>
      </c>
      <c r="I1797" s="77">
        <v>0.53333333333333333</v>
      </c>
    </row>
    <row r="1798" spans="1:9">
      <c r="A1798" s="126"/>
      <c r="B1798" s="9" t="s">
        <v>384</v>
      </c>
      <c r="C1798" s="70">
        <v>0.16049382716049382</v>
      </c>
      <c r="D1798" s="74">
        <v>0.16129032258064516</v>
      </c>
      <c r="E1798" s="74">
        <v>0.14736842105263157</v>
      </c>
      <c r="F1798" s="74">
        <v>0.18</v>
      </c>
      <c r="G1798" s="74">
        <v>0.16666666666666669</v>
      </c>
      <c r="H1798" s="74">
        <v>0.2</v>
      </c>
      <c r="I1798" s="77">
        <v>6.6666666666666666E-2</v>
      </c>
    </row>
    <row r="1799" spans="1:9">
      <c r="A1799" s="126"/>
      <c r="B1799" s="9" t="s">
        <v>475</v>
      </c>
      <c r="C1799" s="70">
        <v>0.64320987654320982</v>
      </c>
      <c r="D1799" s="74">
        <v>0.65704584040747027</v>
      </c>
      <c r="E1799" s="74">
        <v>0.56842105263157894</v>
      </c>
      <c r="F1799" s="74">
        <v>0.65</v>
      </c>
      <c r="G1799" s="74">
        <v>0.66666666666666674</v>
      </c>
      <c r="H1799" s="74">
        <v>0.4</v>
      </c>
      <c r="I1799" s="77">
        <v>0.6</v>
      </c>
    </row>
    <row r="1800" spans="1:9">
      <c r="A1800" s="126"/>
      <c r="B1800" s="9" t="s">
        <v>476</v>
      </c>
      <c r="C1800" s="69">
        <v>4.9382716049382715E-3</v>
      </c>
      <c r="D1800" s="73">
        <v>5.0933786078098476E-3</v>
      </c>
      <c r="E1800" s="74">
        <v>0</v>
      </c>
      <c r="F1800" s="74">
        <v>0</v>
      </c>
      <c r="G1800" s="74">
        <v>0</v>
      </c>
      <c r="H1800" s="74">
        <v>0</v>
      </c>
      <c r="I1800" s="78" t="s">
        <v>622</v>
      </c>
    </row>
    <row r="1801" spans="1:9">
      <c r="A1801" s="126"/>
      <c r="B1801" s="9" t="s">
        <v>477</v>
      </c>
      <c r="C1801" s="70">
        <v>0.76419753086419751</v>
      </c>
      <c r="D1801" s="74">
        <v>0.767402376910017</v>
      </c>
      <c r="E1801" s="74">
        <v>0.75789473684210518</v>
      </c>
      <c r="F1801" s="74">
        <v>0.77</v>
      </c>
      <c r="G1801" s="74">
        <v>0.83333333333333326</v>
      </c>
      <c r="H1801" s="74">
        <v>0.6</v>
      </c>
      <c r="I1801" s="77">
        <v>0.66666666666666674</v>
      </c>
    </row>
    <row r="1802" spans="1:9">
      <c r="A1802" s="126"/>
      <c r="B1802" s="9" t="s">
        <v>478</v>
      </c>
      <c r="C1802" s="69">
        <v>8.6419753086419745E-3</v>
      </c>
      <c r="D1802" s="74">
        <v>1.0186757215619695E-2</v>
      </c>
      <c r="E1802" s="74">
        <v>0</v>
      </c>
      <c r="F1802" s="74">
        <v>0</v>
      </c>
      <c r="G1802" s="74">
        <v>0</v>
      </c>
      <c r="H1802" s="74">
        <v>0</v>
      </c>
      <c r="I1802" s="78" t="s">
        <v>622</v>
      </c>
    </row>
    <row r="1803" spans="1:9">
      <c r="A1803" s="126"/>
      <c r="B1803" s="9" t="s">
        <v>479</v>
      </c>
      <c r="C1803" s="70">
        <v>0.79135802469135796</v>
      </c>
      <c r="D1803" s="74">
        <v>0.79117147707979629</v>
      </c>
      <c r="E1803" s="74">
        <v>0.81052631578947365</v>
      </c>
      <c r="F1803" s="74">
        <v>0.79</v>
      </c>
      <c r="G1803" s="74">
        <v>0.83333333333333326</v>
      </c>
      <c r="H1803" s="74">
        <v>0.6</v>
      </c>
      <c r="I1803" s="77">
        <v>0.73333333333333328</v>
      </c>
    </row>
    <row r="1804" spans="1:9">
      <c r="A1804" s="126"/>
      <c r="B1804" s="9" t="s">
        <v>480</v>
      </c>
      <c r="C1804" s="70">
        <v>1.4814814814814814E-2</v>
      </c>
      <c r="D1804" s="74">
        <v>1.5280135823429542E-2</v>
      </c>
      <c r="E1804" s="74">
        <v>1.0526315789473684E-2</v>
      </c>
      <c r="F1804" s="74">
        <v>0</v>
      </c>
      <c r="G1804" s="74">
        <v>0</v>
      </c>
      <c r="H1804" s="74">
        <v>0</v>
      </c>
      <c r="I1804" s="78" t="s">
        <v>782</v>
      </c>
    </row>
    <row r="1805" spans="1:9">
      <c r="A1805" s="126"/>
      <c r="B1805" s="9" t="s">
        <v>481</v>
      </c>
      <c r="C1805" s="70">
        <v>0.8037037037037037</v>
      </c>
      <c r="D1805" s="74">
        <v>0.80645161290322576</v>
      </c>
      <c r="E1805" s="74">
        <v>0.81052631578947365</v>
      </c>
      <c r="F1805" s="74">
        <v>0.8</v>
      </c>
      <c r="G1805" s="74">
        <v>0.83333333333333326</v>
      </c>
      <c r="H1805" s="74">
        <v>0.6</v>
      </c>
      <c r="I1805" s="77">
        <v>0.73333333333333328</v>
      </c>
    </row>
    <row r="1806" spans="1:9">
      <c r="A1806" s="126"/>
      <c r="B1806" s="9" t="s">
        <v>482</v>
      </c>
      <c r="C1806" s="70">
        <v>3.580246913580247E-2</v>
      </c>
      <c r="D1806" s="74">
        <v>3.2258064516129031E-2</v>
      </c>
      <c r="E1806" s="74">
        <v>4.2105263157894736E-2</v>
      </c>
      <c r="F1806" s="74">
        <v>0.02</v>
      </c>
      <c r="G1806" s="74">
        <v>0</v>
      </c>
      <c r="H1806" s="75" t="s">
        <v>722</v>
      </c>
      <c r="I1806" s="78" t="s">
        <v>736</v>
      </c>
    </row>
    <row r="1807" spans="1:9">
      <c r="A1807" s="1" t="s">
        <v>8</v>
      </c>
      <c r="B1807" s="9" t="s">
        <v>483</v>
      </c>
      <c r="C1807" s="89">
        <v>9.157352941176466</v>
      </c>
      <c r="D1807" s="90" t="s">
        <v>783</v>
      </c>
      <c r="E1807" s="91">
        <v>8.9876543209876552</v>
      </c>
      <c r="F1807" s="90" t="s">
        <v>784</v>
      </c>
      <c r="G1807" s="91">
        <v>9.4</v>
      </c>
      <c r="H1807" s="91">
        <v>8.25</v>
      </c>
      <c r="I1807" s="93">
        <v>8.2142857142857135</v>
      </c>
    </row>
    <row r="1808" spans="1:9">
      <c r="A1808" s="126" t="s">
        <v>8</v>
      </c>
      <c r="B1808" s="9" t="s">
        <v>9</v>
      </c>
      <c r="C1808" s="31">
        <v>810</v>
      </c>
      <c r="D1808" s="32">
        <v>589</v>
      </c>
      <c r="E1808" s="32">
        <v>95</v>
      </c>
      <c r="F1808" s="32">
        <v>100</v>
      </c>
      <c r="G1808" s="32">
        <v>6</v>
      </c>
      <c r="H1808" s="32">
        <v>5</v>
      </c>
      <c r="I1808" s="33">
        <v>15</v>
      </c>
    </row>
    <row r="1809" spans="1:9" ht="13.5" thickBot="1">
      <c r="A1809" s="127"/>
      <c r="B1809" s="10" t="s">
        <v>10</v>
      </c>
      <c r="C1809" s="34">
        <v>810</v>
      </c>
      <c r="D1809" s="35">
        <v>589</v>
      </c>
      <c r="E1809" s="35">
        <v>95</v>
      </c>
      <c r="F1809" s="35">
        <v>100</v>
      </c>
      <c r="G1809" s="35">
        <v>6</v>
      </c>
      <c r="H1809" s="35">
        <v>5</v>
      </c>
      <c r="I1809" s="36">
        <v>15</v>
      </c>
    </row>
    <row r="1810" spans="1:9" ht="13.5" thickTop="1">
      <c r="A1810" s="134" t="s">
        <v>11</v>
      </c>
      <c r="B1810" s="134"/>
      <c r="C1810" s="134"/>
      <c r="D1810" s="134"/>
      <c r="E1810" s="134"/>
      <c r="F1810" s="134"/>
      <c r="G1810" s="134"/>
      <c r="H1810" s="134"/>
      <c r="I1810" s="134"/>
    </row>
    <row r="1813" spans="1:9" ht="13.5" thickBot="1">
      <c r="A1813" s="53" t="s">
        <v>496</v>
      </c>
    </row>
    <row r="1814" spans="1:9" ht="13.5" thickTop="1">
      <c r="A1814" s="119"/>
      <c r="B1814" s="120"/>
      <c r="C1814" s="19" t="s">
        <v>3</v>
      </c>
      <c r="D1814" s="128" t="s">
        <v>251</v>
      </c>
      <c r="E1814" s="128"/>
      <c r="F1814" s="128"/>
      <c r="G1814" s="128"/>
      <c r="H1814" s="128"/>
      <c r="I1814" s="129"/>
    </row>
    <row r="1815" spans="1:9" ht="24">
      <c r="A1815" s="121"/>
      <c r="B1815" s="122"/>
      <c r="C1815" s="37" t="s">
        <v>4</v>
      </c>
      <c r="D1815" s="38" t="s">
        <v>100</v>
      </c>
      <c r="E1815" s="38" t="s">
        <v>101</v>
      </c>
      <c r="F1815" s="38" t="s">
        <v>102</v>
      </c>
      <c r="G1815" s="38" t="s">
        <v>103</v>
      </c>
      <c r="H1815" s="38" t="s">
        <v>104</v>
      </c>
      <c r="I1815" s="39" t="s">
        <v>88</v>
      </c>
    </row>
    <row r="1816" spans="1:9" ht="13.5" thickBot="1">
      <c r="A1816" s="123"/>
      <c r="B1816" s="124"/>
      <c r="C1816" s="20" t="s">
        <v>12</v>
      </c>
      <c r="D1816" s="21" t="s">
        <v>12</v>
      </c>
      <c r="E1816" s="21" t="s">
        <v>289</v>
      </c>
      <c r="F1816" s="21" t="s">
        <v>290</v>
      </c>
      <c r="G1816" s="21" t="s">
        <v>291</v>
      </c>
      <c r="H1816" s="21" t="s">
        <v>292</v>
      </c>
      <c r="I1816" s="22" t="s">
        <v>293</v>
      </c>
    </row>
    <row r="1817" spans="1:9" ht="13.5" thickTop="1">
      <c r="A1817" s="125" t="s">
        <v>496</v>
      </c>
      <c r="B1817" s="55" t="s">
        <v>473</v>
      </c>
      <c r="C1817" s="87">
        <v>6.1728395061728392E-3</v>
      </c>
      <c r="D1817" s="88">
        <v>8.4889643463497456E-3</v>
      </c>
      <c r="E1817" s="72">
        <v>0</v>
      </c>
      <c r="F1817" s="72">
        <v>0</v>
      </c>
      <c r="G1817" s="72">
        <v>0</v>
      </c>
      <c r="H1817" s="72">
        <v>0</v>
      </c>
      <c r="I1817" s="76">
        <v>0</v>
      </c>
    </row>
    <row r="1818" spans="1:9">
      <c r="A1818" s="126"/>
      <c r="B1818" s="9" t="s">
        <v>225</v>
      </c>
      <c r="C1818" s="69">
        <v>2.4691358024691358E-3</v>
      </c>
      <c r="D1818" s="73">
        <v>3.3955857385398981E-3</v>
      </c>
      <c r="E1818" s="74">
        <v>0</v>
      </c>
      <c r="F1818" s="74">
        <v>0</v>
      </c>
      <c r="G1818" s="74">
        <v>0</v>
      </c>
      <c r="H1818" s="74">
        <v>0</v>
      </c>
      <c r="I1818" s="77">
        <v>0</v>
      </c>
    </row>
    <row r="1819" spans="1:9">
      <c r="A1819" s="126"/>
      <c r="B1819" s="9" t="s">
        <v>226</v>
      </c>
      <c r="C1819" s="69">
        <v>3.7037037037037034E-3</v>
      </c>
      <c r="D1819" s="73">
        <v>5.0933786078098476E-3</v>
      </c>
      <c r="E1819" s="74">
        <v>0</v>
      </c>
      <c r="F1819" s="74">
        <v>0</v>
      </c>
      <c r="G1819" s="74">
        <v>0</v>
      </c>
      <c r="H1819" s="74">
        <v>0</v>
      </c>
      <c r="I1819" s="77">
        <v>0</v>
      </c>
    </row>
    <row r="1820" spans="1:9">
      <c r="A1820" s="126"/>
      <c r="B1820" s="9" t="s">
        <v>227</v>
      </c>
      <c r="C1820" s="69">
        <v>4.9382716049382715E-3</v>
      </c>
      <c r="D1820" s="73">
        <v>6.7911714770797962E-3</v>
      </c>
      <c r="E1820" s="74">
        <v>0</v>
      </c>
      <c r="F1820" s="74">
        <v>0</v>
      </c>
      <c r="G1820" s="74">
        <v>0</v>
      </c>
      <c r="H1820" s="74">
        <v>0</v>
      </c>
      <c r="I1820" s="77">
        <v>0</v>
      </c>
    </row>
    <row r="1821" spans="1:9">
      <c r="A1821" s="126"/>
      <c r="B1821" s="9" t="s">
        <v>228</v>
      </c>
      <c r="C1821" s="70">
        <v>3.3333333333333333E-2</v>
      </c>
      <c r="D1821" s="74">
        <v>3.5653650254668927E-2</v>
      </c>
      <c r="E1821" s="74">
        <v>3.1578947368421054E-2</v>
      </c>
      <c r="F1821" s="74">
        <v>0.03</v>
      </c>
      <c r="G1821" s="74">
        <v>0</v>
      </c>
      <c r="H1821" s="74">
        <v>0</v>
      </c>
      <c r="I1821" s="77">
        <v>0</v>
      </c>
    </row>
    <row r="1822" spans="1:9">
      <c r="A1822" s="126"/>
      <c r="B1822" s="9" t="s">
        <v>323</v>
      </c>
      <c r="C1822" s="69">
        <v>9.876543209876543E-3</v>
      </c>
      <c r="D1822" s="74">
        <v>1.0186757215619695E-2</v>
      </c>
      <c r="E1822" s="74">
        <v>1.0526315789473684E-2</v>
      </c>
      <c r="F1822" s="74">
        <v>0</v>
      </c>
      <c r="G1822" s="74">
        <v>0</v>
      </c>
      <c r="H1822" s="74">
        <v>0</v>
      </c>
      <c r="I1822" s="78" t="s">
        <v>622</v>
      </c>
    </row>
    <row r="1823" spans="1:9">
      <c r="A1823" s="126"/>
      <c r="B1823" s="9" t="s">
        <v>324</v>
      </c>
      <c r="C1823" s="70">
        <v>3.580246913580247E-2</v>
      </c>
      <c r="D1823" s="74">
        <v>3.2258064516129031E-2</v>
      </c>
      <c r="E1823" s="74">
        <v>6.3157894736842107E-2</v>
      </c>
      <c r="F1823" s="74">
        <v>0.03</v>
      </c>
      <c r="G1823" s="74">
        <v>0</v>
      </c>
      <c r="H1823" s="74">
        <v>0</v>
      </c>
      <c r="I1823" s="77">
        <v>6.6666666666666666E-2</v>
      </c>
    </row>
    <row r="1824" spans="1:9">
      <c r="A1824" s="126"/>
      <c r="B1824" s="9" t="s">
        <v>325</v>
      </c>
      <c r="C1824" s="70">
        <v>0.11728395061728396</v>
      </c>
      <c r="D1824" s="74">
        <v>0.11714770797962648</v>
      </c>
      <c r="E1824" s="74">
        <v>0.12631578947368421</v>
      </c>
      <c r="F1824" s="74">
        <v>0.09</v>
      </c>
      <c r="G1824" s="74">
        <v>0.16666666666666669</v>
      </c>
      <c r="H1824" s="74">
        <v>0.2</v>
      </c>
      <c r="I1824" s="77">
        <v>0.2</v>
      </c>
    </row>
    <row r="1825" spans="1:9">
      <c r="A1825" s="126"/>
      <c r="B1825" s="9" t="s">
        <v>326</v>
      </c>
      <c r="C1825" s="70">
        <v>0.11481481481481481</v>
      </c>
      <c r="D1825" s="74">
        <v>0.12393887945670627</v>
      </c>
      <c r="E1825" s="74">
        <v>8.4210526315789472E-2</v>
      </c>
      <c r="F1825" s="74">
        <v>0.1</v>
      </c>
      <c r="G1825" s="74">
        <v>0.16666666666666669</v>
      </c>
      <c r="H1825" s="74">
        <v>0</v>
      </c>
      <c r="I1825" s="77">
        <v>6.6666666666666666E-2</v>
      </c>
    </row>
    <row r="1826" spans="1:9">
      <c r="A1826" s="126"/>
      <c r="B1826" s="9" t="s">
        <v>474</v>
      </c>
      <c r="C1826" s="70">
        <v>0.62345679012345678</v>
      </c>
      <c r="D1826" s="74">
        <v>0.61120543293718166</v>
      </c>
      <c r="E1826" s="74">
        <v>0.64210526315789485</v>
      </c>
      <c r="F1826" s="74">
        <v>0.69</v>
      </c>
      <c r="G1826" s="74">
        <v>0.5</v>
      </c>
      <c r="H1826" s="74">
        <v>0.6</v>
      </c>
      <c r="I1826" s="77">
        <v>0.6</v>
      </c>
    </row>
    <row r="1827" spans="1:9">
      <c r="A1827" s="126"/>
      <c r="B1827" s="9" t="s">
        <v>384</v>
      </c>
      <c r="C1827" s="70">
        <v>4.8148148148148148E-2</v>
      </c>
      <c r="D1827" s="74">
        <v>4.5840407470288627E-2</v>
      </c>
      <c r="E1827" s="74">
        <v>4.2105263157894736E-2</v>
      </c>
      <c r="F1827" s="74">
        <v>0.06</v>
      </c>
      <c r="G1827" s="74">
        <v>0.16666666666666669</v>
      </c>
      <c r="H1827" s="74">
        <v>0.2</v>
      </c>
      <c r="I1827" s="77">
        <v>0</v>
      </c>
    </row>
    <row r="1828" spans="1:9">
      <c r="A1828" s="126"/>
      <c r="B1828" s="9" t="s">
        <v>475</v>
      </c>
      <c r="C1828" s="70">
        <v>0.7382716049382716</v>
      </c>
      <c r="D1828" s="74">
        <v>0.735144312393888</v>
      </c>
      <c r="E1828" s="74">
        <v>0.72631578947368425</v>
      </c>
      <c r="F1828" s="74">
        <v>0.79</v>
      </c>
      <c r="G1828" s="74">
        <v>0.66666666666666674</v>
      </c>
      <c r="H1828" s="74">
        <v>0.6</v>
      </c>
      <c r="I1828" s="77">
        <v>0.66666666666666674</v>
      </c>
    </row>
    <row r="1829" spans="1:9">
      <c r="A1829" s="126"/>
      <c r="B1829" s="9" t="s">
        <v>476</v>
      </c>
      <c r="C1829" s="69">
        <v>8.6419753086419745E-3</v>
      </c>
      <c r="D1829" s="74">
        <v>1.1884550084889643E-2</v>
      </c>
      <c r="E1829" s="74">
        <v>0</v>
      </c>
      <c r="F1829" s="74">
        <v>0</v>
      </c>
      <c r="G1829" s="74">
        <v>0</v>
      </c>
      <c r="H1829" s="74">
        <v>0</v>
      </c>
      <c r="I1829" s="77">
        <v>0</v>
      </c>
    </row>
    <row r="1830" spans="1:9">
      <c r="A1830" s="126"/>
      <c r="B1830" s="9" t="s">
        <v>477</v>
      </c>
      <c r="C1830" s="70">
        <v>0.85555555555555562</v>
      </c>
      <c r="D1830" s="74">
        <v>0.85229202037351437</v>
      </c>
      <c r="E1830" s="74">
        <v>0.85263157894736841</v>
      </c>
      <c r="F1830" s="74">
        <v>0.88</v>
      </c>
      <c r="G1830" s="74">
        <v>0.83333333333333326</v>
      </c>
      <c r="H1830" s="74">
        <v>0.8</v>
      </c>
      <c r="I1830" s="77">
        <v>0.8666666666666667</v>
      </c>
    </row>
    <row r="1831" spans="1:9">
      <c r="A1831" s="126"/>
      <c r="B1831" s="9" t="s">
        <v>478</v>
      </c>
      <c r="C1831" s="70">
        <v>1.2345679012345678E-2</v>
      </c>
      <c r="D1831" s="74">
        <v>1.6977928692699491E-2</v>
      </c>
      <c r="E1831" s="74">
        <v>0</v>
      </c>
      <c r="F1831" s="74">
        <v>0</v>
      </c>
      <c r="G1831" s="74">
        <v>0</v>
      </c>
      <c r="H1831" s="74">
        <v>0</v>
      </c>
      <c r="I1831" s="77">
        <v>0</v>
      </c>
    </row>
    <row r="1832" spans="1:9">
      <c r="A1832" s="126"/>
      <c r="B1832" s="9" t="s">
        <v>479</v>
      </c>
      <c r="C1832" s="70">
        <v>0.89135802469135794</v>
      </c>
      <c r="D1832" s="74">
        <v>0.88455008488964348</v>
      </c>
      <c r="E1832" s="74">
        <v>0.9157894736842106</v>
      </c>
      <c r="F1832" s="74">
        <v>0.91</v>
      </c>
      <c r="G1832" s="74">
        <v>0.83333333333333326</v>
      </c>
      <c r="H1832" s="74">
        <v>0.8</v>
      </c>
      <c r="I1832" s="77">
        <v>0.93333333333333324</v>
      </c>
    </row>
    <row r="1833" spans="1:9">
      <c r="A1833" s="126"/>
      <c r="B1833" s="9" t="s">
        <v>480</v>
      </c>
      <c r="C1833" s="70">
        <v>1.7283950617283949E-2</v>
      </c>
      <c r="D1833" s="74">
        <v>2.3769100169779286E-2</v>
      </c>
      <c r="E1833" s="74">
        <v>0</v>
      </c>
      <c r="F1833" s="74">
        <v>0</v>
      </c>
      <c r="G1833" s="74">
        <v>0</v>
      </c>
      <c r="H1833" s="74">
        <v>0</v>
      </c>
      <c r="I1833" s="77">
        <v>0</v>
      </c>
    </row>
    <row r="1834" spans="1:9">
      <c r="A1834" s="126"/>
      <c r="B1834" s="9" t="s">
        <v>481</v>
      </c>
      <c r="C1834" s="70">
        <v>0.90123456790123457</v>
      </c>
      <c r="D1834" s="74">
        <v>0.89473684210526316</v>
      </c>
      <c r="E1834" s="74">
        <v>0.9263157894736842</v>
      </c>
      <c r="F1834" s="74">
        <v>0.91</v>
      </c>
      <c r="G1834" s="74">
        <v>0.83333333333333326</v>
      </c>
      <c r="H1834" s="74">
        <v>0.8</v>
      </c>
      <c r="I1834" s="77">
        <v>1</v>
      </c>
    </row>
    <row r="1835" spans="1:9">
      <c r="A1835" s="126"/>
      <c r="B1835" s="9" t="s">
        <v>482</v>
      </c>
      <c r="C1835" s="70">
        <v>5.0617283950617285E-2</v>
      </c>
      <c r="D1835" s="74">
        <v>5.9422750424448216E-2</v>
      </c>
      <c r="E1835" s="74">
        <v>3.1578947368421054E-2</v>
      </c>
      <c r="F1835" s="74">
        <v>0.03</v>
      </c>
      <c r="G1835" s="74">
        <v>0</v>
      </c>
      <c r="H1835" s="74">
        <v>0</v>
      </c>
      <c r="I1835" s="77">
        <v>0</v>
      </c>
    </row>
    <row r="1836" spans="1:9">
      <c r="A1836" s="1" t="s">
        <v>8</v>
      </c>
      <c r="B1836" s="9" t="s">
        <v>483</v>
      </c>
      <c r="C1836" s="89">
        <v>9.1660181582360494</v>
      </c>
      <c r="D1836" s="91">
        <v>9.1049822064056833</v>
      </c>
      <c r="E1836" s="91">
        <v>9.2417582417582373</v>
      </c>
      <c r="F1836" s="90" t="s">
        <v>785</v>
      </c>
      <c r="G1836" s="91">
        <v>9.4</v>
      </c>
      <c r="H1836" s="91">
        <v>9.5</v>
      </c>
      <c r="I1836" s="93">
        <v>9.0666666666666664</v>
      </c>
    </row>
    <row r="1837" spans="1:9">
      <c r="A1837" s="126" t="s">
        <v>8</v>
      </c>
      <c r="B1837" s="9" t="s">
        <v>9</v>
      </c>
      <c r="C1837" s="31">
        <v>810</v>
      </c>
      <c r="D1837" s="32">
        <v>589</v>
      </c>
      <c r="E1837" s="32">
        <v>95</v>
      </c>
      <c r="F1837" s="32">
        <v>100</v>
      </c>
      <c r="G1837" s="32">
        <v>6</v>
      </c>
      <c r="H1837" s="32">
        <v>5</v>
      </c>
      <c r="I1837" s="33">
        <v>15</v>
      </c>
    </row>
    <row r="1838" spans="1:9" ht="13.5" thickBot="1">
      <c r="A1838" s="127"/>
      <c r="B1838" s="10" t="s">
        <v>10</v>
      </c>
      <c r="C1838" s="34">
        <v>810</v>
      </c>
      <c r="D1838" s="35">
        <v>589</v>
      </c>
      <c r="E1838" s="35">
        <v>95</v>
      </c>
      <c r="F1838" s="35">
        <v>100</v>
      </c>
      <c r="G1838" s="35">
        <v>6</v>
      </c>
      <c r="H1838" s="35">
        <v>5</v>
      </c>
      <c r="I1838" s="36">
        <v>15</v>
      </c>
    </row>
    <row r="1839" spans="1:9" ht="13.5" thickTop="1">
      <c r="A1839" s="134" t="s">
        <v>11</v>
      </c>
      <c r="B1839" s="134"/>
      <c r="C1839" s="134"/>
      <c r="D1839" s="134"/>
      <c r="E1839" s="134"/>
      <c r="F1839" s="134"/>
      <c r="G1839" s="134"/>
      <c r="H1839" s="134"/>
      <c r="I1839" s="134"/>
    </row>
    <row r="1842" spans="1:9" ht="13.5" thickBot="1">
      <c r="A1842" s="53" t="s">
        <v>497</v>
      </c>
    </row>
    <row r="1843" spans="1:9" ht="13.5" thickTop="1">
      <c r="A1843" s="119"/>
      <c r="B1843" s="120"/>
      <c r="C1843" s="19" t="s">
        <v>3</v>
      </c>
      <c r="D1843" s="128" t="s">
        <v>251</v>
      </c>
      <c r="E1843" s="128"/>
      <c r="F1843" s="128"/>
      <c r="G1843" s="128"/>
      <c r="H1843" s="128"/>
      <c r="I1843" s="129"/>
    </row>
    <row r="1844" spans="1:9" ht="24">
      <c r="A1844" s="121"/>
      <c r="B1844" s="122"/>
      <c r="C1844" s="37" t="s">
        <v>4</v>
      </c>
      <c r="D1844" s="38" t="s">
        <v>100</v>
      </c>
      <c r="E1844" s="38" t="s">
        <v>101</v>
      </c>
      <c r="F1844" s="38" t="s">
        <v>102</v>
      </c>
      <c r="G1844" s="38" t="s">
        <v>103</v>
      </c>
      <c r="H1844" s="38" t="s">
        <v>104</v>
      </c>
      <c r="I1844" s="39" t="s">
        <v>88</v>
      </c>
    </row>
    <row r="1845" spans="1:9" ht="13.5" thickBot="1">
      <c r="A1845" s="123"/>
      <c r="B1845" s="124"/>
      <c r="C1845" s="20" t="s">
        <v>12</v>
      </c>
      <c r="D1845" s="21" t="s">
        <v>12</v>
      </c>
      <c r="E1845" s="21" t="s">
        <v>289</v>
      </c>
      <c r="F1845" s="21" t="s">
        <v>290</v>
      </c>
      <c r="G1845" s="21" t="s">
        <v>291</v>
      </c>
      <c r="H1845" s="21" t="s">
        <v>292</v>
      </c>
      <c r="I1845" s="22" t="s">
        <v>293</v>
      </c>
    </row>
    <row r="1846" spans="1:9" ht="13.5" thickTop="1">
      <c r="A1846" s="125" t="s">
        <v>497</v>
      </c>
      <c r="B1846" s="55" t="s">
        <v>473</v>
      </c>
      <c r="C1846" s="79">
        <v>0</v>
      </c>
      <c r="D1846" s="72">
        <v>0</v>
      </c>
      <c r="E1846" s="72">
        <v>0</v>
      </c>
      <c r="F1846" s="72">
        <v>0</v>
      </c>
      <c r="G1846" s="72">
        <v>0</v>
      </c>
      <c r="H1846" s="72">
        <v>0</v>
      </c>
      <c r="I1846" s="76">
        <v>0</v>
      </c>
    </row>
    <row r="1847" spans="1:9">
      <c r="A1847" s="126"/>
      <c r="B1847" s="9" t="s">
        <v>225</v>
      </c>
      <c r="C1847" s="69">
        <v>1.2345679012345679E-3</v>
      </c>
      <c r="D1847" s="73">
        <v>1.697792869269949E-3</v>
      </c>
      <c r="E1847" s="74">
        <v>0</v>
      </c>
      <c r="F1847" s="74">
        <v>0</v>
      </c>
      <c r="G1847" s="74">
        <v>0</v>
      </c>
      <c r="H1847" s="74">
        <v>0</v>
      </c>
      <c r="I1847" s="77">
        <v>0</v>
      </c>
    </row>
    <row r="1848" spans="1:9">
      <c r="A1848" s="126"/>
      <c r="B1848" s="9" t="s">
        <v>226</v>
      </c>
      <c r="C1848" s="69">
        <v>2.4691358024691358E-3</v>
      </c>
      <c r="D1848" s="73">
        <v>3.3955857385398981E-3</v>
      </c>
      <c r="E1848" s="74">
        <v>0</v>
      </c>
      <c r="F1848" s="74">
        <v>0</v>
      </c>
      <c r="G1848" s="74">
        <v>0</v>
      </c>
      <c r="H1848" s="74">
        <v>0</v>
      </c>
      <c r="I1848" s="77">
        <v>0</v>
      </c>
    </row>
    <row r="1849" spans="1:9">
      <c r="A1849" s="126"/>
      <c r="B1849" s="9" t="s">
        <v>227</v>
      </c>
      <c r="C1849" s="69">
        <v>3.7037037037037034E-3</v>
      </c>
      <c r="D1849" s="73">
        <v>5.0933786078098476E-3</v>
      </c>
      <c r="E1849" s="74">
        <v>0</v>
      </c>
      <c r="F1849" s="74">
        <v>0</v>
      </c>
      <c r="G1849" s="74">
        <v>0</v>
      </c>
      <c r="H1849" s="74">
        <v>0</v>
      </c>
      <c r="I1849" s="77">
        <v>0</v>
      </c>
    </row>
    <row r="1850" spans="1:9">
      <c r="A1850" s="126"/>
      <c r="B1850" s="9" t="s">
        <v>228</v>
      </c>
      <c r="C1850" s="70">
        <v>2.0987654320987655E-2</v>
      </c>
      <c r="D1850" s="74">
        <v>2.2071307300509338E-2</v>
      </c>
      <c r="E1850" s="74">
        <v>2.1052631578947368E-2</v>
      </c>
      <c r="F1850" s="74">
        <v>0.02</v>
      </c>
      <c r="G1850" s="74">
        <v>0</v>
      </c>
      <c r="H1850" s="74">
        <v>0</v>
      </c>
      <c r="I1850" s="77">
        <v>0</v>
      </c>
    </row>
    <row r="1851" spans="1:9">
      <c r="A1851" s="126"/>
      <c r="B1851" s="9" t="s">
        <v>323</v>
      </c>
      <c r="C1851" s="70">
        <v>1.6049382716049384E-2</v>
      </c>
      <c r="D1851" s="74">
        <v>1.6977928692699491E-2</v>
      </c>
      <c r="E1851" s="74">
        <v>2.1052631578947368E-2</v>
      </c>
      <c r="F1851" s="74">
        <v>0</v>
      </c>
      <c r="G1851" s="74">
        <v>0</v>
      </c>
      <c r="H1851" s="74">
        <v>0</v>
      </c>
      <c r="I1851" s="77">
        <v>6.6666666666666666E-2</v>
      </c>
    </row>
    <row r="1852" spans="1:9">
      <c r="A1852" s="126"/>
      <c r="B1852" s="9" t="s">
        <v>324</v>
      </c>
      <c r="C1852" s="70">
        <v>4.6913580246913583E-2</v>
      </c>
      <c r="D1852" s="74">
        <v>4.2444821731748725E-2</v>
      </c>
      <c r="E1852" s="74">
        <v>8.4210526315789472E-2</v>
      </c>
      <c r="F1852" s="74">
        <v>0.04</v>
      </c>
      <c r="G1852" s="74">
        <v>0</v>
      </c>
      <c r="H1852" s="74">
        <v>0</v>
      </c>
      <c r="I1852" s="77">
        <v>6.6666666666666666E-2</v>
      </c>
    </row>
    <row r="1853" spans="1:9">
      <c r="A1853" s="126"/>
      <c r="B1853" s="9" t="s">
        <v>325</v>
      </c>
      <c r="C1853" s="70">
        <v>0.17160493827160495</v>
      </c>
      <c r="D1853" s="74">
        <v>0.16468590831918506</v>
      </c>
      <c r="E1853" s="74">
        <v>0.17894736842105263</v>
      </c>
      <c r="F1853" s="74">
        <v>0.16</v>
      </c>
      <c r="G1853" s="74">
        <v>0.33333333333333337</v>
      </c>
      <c r="H1853" s="74">
        <v>0.4</v>
      </c>
      <c r="I1853" s="77">
        <v>0.33333333333333337</v>
      </c>
    </row>
    <row r="1854" spans="1:9">
      <c r="A1854" s="126"/>
      <c r="B1854" s="9" t="s">
        <v>326</v>
      </c>
      <c r="C1854" s="70">
        <v>0.13456790123456788</v>
      </c>
      <c r="D1854" s="74">
        <v>0.13752122241086587</v>
      </c>
      <c r="E1854" s="74">
        <v>0.1368421052631579</v>
      </c>
      <c r="F1854" s="74">
        <v>0.12</v>
      </c>
      <c r="G1854" s="74">
        <v>0</v>
      </c>
      <c r="H1854" s="74">
        <v>0.2</v>
      </c>
      <c r="I1854" s="77">
        <v>0.13333333333333333</v>
      </c>
    </row>
    <row r="1855" spans="1:9">
      <c r="A1855" s="126"/>
      <c r="B1855" s="9" t="s">
        <v>474</v>
      </c>
      <c r="C1855" s="70">
        <v>0.52839506172839501</v>
      </c>
      <c r="D1855" s="74">
        <v>0.53480475382003401</v>
      </c>
      <c r="E1855" s="74">
        <v>0.44210526315789472</v>
      </c>
      <c r="F1855" s="75" t="s">
        <v>786</v>
      </c>
      <c r="G1855" s="74">
        <v>0.5</v>
      </c>
      <c r="H1855" s="74">
        <v>0.4</v>
      </c>
      <c r="I1855" s="77">
        <v>0.33333333333333337</v>
      </c>
    </row>
    <row r="1856" spans="1:9">
      <c r="A1856" s="126"/>
      <c r="B1856" s="9" t="s">
        <v>384</v>
      </c>
      <c r="C1856" s="70">
        <v>7.407407407407407E-2</v>
      </c>
      <c r="D1856" s="74">
        <v>7.1307300509337854E-2</v>
      </c>
      <c r="E1856" s="74">
        <v>0.11578947368421053</v>
      </c>
      <c r="F1856" s="74">
        <v>0.05</v>
      </c>
      <c r="G1856" s="74">
        <v>0.16666666666666669</v>
      </c>
      <c r="H1856" s="74">
        <v>0</v>
      </c>
      <c r="I1856" s="77">
        <v>6.6666666666666666E-2</v>
      </c>
    </row>
    <row r="1857" spans="1:9">
      <c r="A1857" s="126"/>
      <c r="B1857" s="9" t="s">
        <v>475</v>
      </c>
      <c r="C1857" s="70">
        <v>0.66296296296296287</v>
      </c>
      <c r="D1857" s="74">
        <v>0.67232597623089985</v>
      </c>
      <c r="E1857" s="74">
        <v>0.57894736842105265</v>
      </c>
      <c r="F1857" s="75" t="s">
        <v>787</v>
      </c>
      <c r="G1857" s="74">
        <v>0.5</v>
      </c>
      <c r="H1857" s="74">
        <v>0.6</v>
      </c>
      <c r="I1857" s="77">
        <v>0.46666666666666662</v>
      </c>
    </row>
    <row r="1858" spans="1:9">
      <c r="A1858" s="126"/>
      <c r="B1858" s="9" t="s">
        <v>476</v>
      </c>
      <c r="C1858" s="69">
        <v>1.2345679012345679E-3</v>
      </c>
      <c r="D1858" s="73">
        <v>1.697792869269949E-3</v>
      </c>
      <c r="E1858" s="74">
        <v>0</v>
      </c>
      <c r="F1858" s="74">
        <v>0</v>
      </c>
      <c r="G1858" s="74">
        <v>0</v>
      </c>
      <c r="H1858" s="74">
        <v>0</v>
      </c>
      <c r="I1858" s="77">
        <v>0</v>
      </c>
    </row>
    <row r="1859" spans="1:9">
      <c r="A1859" s="126"/>
      <c r="B1859" s="9" t="s">
        <v>477</v>
      </c>
      <c r="C1859" s="70">
        <v>0.83456790123456781</v>
      </c>
      <c r="D1859" s="74">
        <v>0.83701188455008491</v>
      </c>
      <c r="E1859" s="74">
        <v>0.75789473684210518</v>
      </c>
      <c r="F1859" s="75" t="s">
        <v>760</v>
      </c>
      <c r="G1859" s="74">
        <v>0.83333333333333326</v>
      </c>
      <c r="H1859" s="74">
        <v>1</v>
      </c>
      <c r="I1859" s="77">
        <v>0.8</v>
      </c>
    </row>
    <row r="1860" spans="1:9">
      <c r="A1860" s="126"/>
      <c r="B1860" s="9" t="s">
        <v>478</v>
      </c>
      <c r="C1860" s="69">
        <v>3.7037037037037034E-3</v>
      </c>
      <c r="D1860" s="73">
        <v>5.0933786078098476E-3</v>
      </c>
      <c r="E1860" s="74">
        <v>0</v>
      </c>
      <c r="F1860" s="74">
        <v>0</v>
      </c>
      <c r="G1860" s="74">
        <v>0</v>
      </c>
      <c r="H1860" s="74">
        <v>0</v>
      </c>
      <c r="I1860" s="77">
        <v>0</v>
      </c>
    </row>
    <row r="1861" spans="1:9">
      <c r="A1861" s="126"/>
      <c r="B1861" s="9" t="s">
        <v>479</v>
      </c>
      <c r="C1861" s="70">
        <v>0.88148148148148153</v>
      </c>
      <c r="D1861" s="74">
        <v>0.8794567062818337</v>
      </c>
      <c r="E1861" s="74">
        <v>0.8421052631578948</v>
      </c>
      <c r="F1861" s="74">
        <v>0.93</v>
      </c>
      <c r="G1861" s="74">
        <v>0.83333333333333326</v>
      </c>
      <c r="H1861" s="74">
        <v>1</v>
      </c>
      <c r="I1861" s="77">
        <v>0.8666666666666667</v>
      </c>
    </row>
    <row r="1862" spans="1:9">
      <c r="A1862" s="126"/>
      <c r="B1862" s="9" t="s">
        <v>480</v>
      </c>
      <c r="C1862" s="69">
        <v>7.4074074074074068E-3</v>
      </c>
      <c r="D1862" s="74">
        <v>1.0186757215619695E-2</v>
      </c>
      <c r="E1862" s="74">
        <v>0</v>
      </c>
      <c r="F1862" s="74">
        <v>0</v>
      </c>
      <c r="G1862" s="74">
        <v>0</v>
      </c>
      <c r="H1862" s="74">
        <v>0</v>
      </c>
      <c r="I1862" s="77">
        <v>0</v>
      </c>
    </row>
    <row r="1863" spans="1:9">
      <c r="A1863" s="126"/>
      <c r="B1863" s="9" t="s">
        <v>481</v>
      </c>
      <c r="C1863" s="70">
        <v>0.89753086419753092</v>
      </c>
      <c r="D1863" s="74">
        <v>0.89643463497453313</v>
      </c>
      <c r="E1863" s="74">
        <v>0.86315789473684201</v>
      </c>
      <c r="F1863" s="74">
        <v>0.93</v>
      </c>
      <c r="G1863" s="74">
        <v>0.83333333333333326</v>
      </c>
      <c r="H1863" s="74">
        <v>1</v>
      </c>
      <c r="I1863" s="77">
        <v>0.93333333333333324</v>
      </c>
    </row>
    <row r="1864" spans="1:9">
      <c r="A1864" s="126"/>
      <c r="B1864" s="9" t="s">
        <v>482</v>
      </c>
      <c r="C1864" s="70">
        <v>2.8395061728395062E-2</v>
      </c>
      <c r="D1864" s="74">
        <v>3.2258064516129031E-2</v>
      </c>
      <c r="E1864" s="74">
        <v>2.1052631578947368E-2</v>
      </c>
      <c r="F1864" s="74">
        <v>0.02</v>
      </c>
      <c r="G1864" s="74">
        <v>0</v>
      </c>
      <c r="H1864" s="74">
        <v>0</v>
      </c>
      <c r="I1864" s="77">
        <v>0</v>
      </c>
    </row>
    <row r="1865" spans="1:9">
      <c r="A1865" s="1" t="s">
        <v>8</v>
      </c>
      <c r="B1865" s="9" t="s">
        <v>483</v>
      </c>
      <c r="C1865" s="89">
        <v>9.0959999999999841</v>
      </c>
      <c r="D1865" s="91">
        <v>9.0950639853747823</v>
      </c>
      <c r="E1865" s="91">
        <v>8.9404761904761898</v>
      </c>
      <c r="F1865" s="91">
        <v>9.3052631578947356</v>
      </c>
      <c r="G1865" s="91">
        <v>9.1999999999999993</v>
      </c>
      <c r="H1865" s="91">
        <v>9</v>
      </c>
      <c r="I1865" s="93">
        <v>8.6428571428571423</v>
      </c>
    </row>
    <row r="1866" spans="1:9">
      <c r="A1866" s="126" t="s">
        <v>8</v>
      </c>
      <c r="B1866" s="9" t="s">
        <v>9</v>
      </c>
      <c r="C1866" s="31">
        <v>810</v>
      </c>
      <c r="D1866" s="32">
        <v>589</v>
      </c>
      <c r="E1866" s="32">
        <v>95</v>
      </c>
      <c r="F1866" s="32">
        <v>100</v>
      </c>
      <c r="G1866" s="32">
        <v>6</v>
      </c>
      <c r="H1866" s="32">
        <v>5</v>
      </c>
      <c r="I1866" s="33">
        <v>15</v>
      </c>
    </row>
    <row r="1867" spans="1:9" ht="13.5" thickBot="1">
      <c r="A1867" s="127"/>
      <c r="B1867" s="10" t="s">
        <v>10</v>
      </c>
      <c r="C1867" s="34">
        <v>810</v>
      </c>
      <c r="D1867" s="35">
        <v>589</v>
      </c>
      <c r="E1867" s="35">
        <v>95</v>
      </c>
      <c r="F1867" s="35">
        <v>100</v>
      </c>
      <c r="G1867" s="35">
        <v>6</v>
      </c>
      <c r="H1867" s="35">
        <v>5</v>
      </c>
      <c r="I1867" s="36">
        <v>15</v>
      </c>
    </row>
    <row r="1868" spans="1:9" ht="13.5" thickTop="1">
      <c r="A1868" s="134" t="s">
        <v>11</v>
      </c>
      <c r="B1868" s="134"/>
      <c r="C1868" s="134"/>
      <c r="D1868" s="134"/>
      <c r="E1868" s="134"/>
      <c r="F1868" s="134"/>
      <c r="G1868" s="134"/>
      <c r="H1868" s="134"/>
      <c r="I1868" s="134"/>
    </row>
    <row r="1871" spans="1:9" ht="13.5" thickBot="1">
      <c r="A1871" s="53" t="s">
        <v>498</v>
      </c>
    </row>
    <row r="1872" spans="1:9" ht="13.5" thickTop="1">
      <c r="A1872" s="119"/>
      <c r="B1872" s="120"/>
      <c r="C1872" s="19" t="s">
        <v>3</v>
      </c>
      <c r="D1872" s="128" t="s">
        <v>251</v>
      </c>
      <c r="E1872" s="128"/>
      <c r="F1872" s="128"/>
      <c r="G1872" s="128"/>
      <c r="H1872" s="128"/>
      <c r="I1872" s="129"/>
    </row>
    <row r="1873" spans="1:9" ht="24">
      <c r="A1873" s="121"/>
      <c r="B1873" s="122"/>
      <c r="C1873" s="37" t="s">
        <v>4</v>
      </c>
      <c r="D1873" s="38" t="s">
        <v>100</v>
      </c>
      <c r="E1873" s="38" t="s">
        <v>101</v>
      </c>
      <c r="F1873" s="38" t="s">
        <v>102</v>
      </c>
      <c r="G1873" s="38" t="s">
        <v>103</v>
      </c>
      <c r="H1873" s="38" t="s">
        <v>104</v>
      </c>
      <c r="I1873" s="39" t="s">
        <v>88</v>
      </c>
    </row>
    <row r="1874" spans="1:9" ht="13.5" thickBot="1">
      <c r="A1874" s="123"/>
      <c r="B1874" s="124"/>
      <c r="C1874" s="20" t="s">
        <v>12</v>
      </c>
      <c r="D1874" s="21" t="s">
        <v>12</v>
      </c>
      <c r="E1874" s="21" t="s">
        <v>289</v>
      </c>
      <c r="F1874" s="21" t="s">
        <v>290</v>
      </c>
      <c r="G1874" s="21" t="s">
        <v>291</v>
      </c>
      <c r="H1874" s="21" t="s">
        <v>292</v>
      </c>
      <c r="I1874" s="22" t="s">
        <v>293</v>
      </c>
    </row>
    <row r="1875" spans="1:9" ht="13.5" thickTop="1">
      <c r="A1875" s="125" t="s">
        <v>498</v>
      </c>
      <c r="B1875" s="55" t="s">
        <v>473</v>
      </c>
      <c r="C1875" s="87">
        <v>9.876543209876543E-3</v>
      </c>
      <c r="D1875" s="72">
        <v>1.1884550084889643E-2</v>
      </c>
      <c r="E1875" s="72">
        <v>1.0526315789473684E-2</v>
      </c>
      <c r="F1875" s="72">
        <v>0</v>
      </c>
      <c r="G1875" s="72">
        <v>0</v>
      </c>
      <c r="H1875" s="72">
        <v>0</v>
      </c>
      <c r="I1875" s="76">
        <v>0</v>
      </c>
    </row>
    <row r="1876" spans="1:9">
      <c r="A1876" s="126"/>
      <c r="B1876" s="9" t="s">
        <v>225</v>
      </c>
      <c r="C1876" s="69">
        <v>1.2345679012345679E-3</v>
      </c>
      <c r="D1876" s="73">
        <v>1.697792869269949E-3</v>
      </c>
      <c r="E1876" s="74">
        <v>0</v>
      </c>
      <c r="F1876" s="74">
        <v>0</v>
      </c>
      <c r="G1876" s="74">
        <v>0</v>
      </c>
      <c r="H1876" s="74">
        <v>0</v>
      </c>
      <c r="I1876" s="77">
        <v>0</v>
      </c>
    </row>
    <row r="1877" spans="1:9">
      <c r="A1877" s="126"/>
      <c r="B1877" s="9" t="s">
        <v>226</v>
      </c>
      <c r="C1877" s="69">
        <v>4.9382716049382715E-3</v>
      </c>
      <c r="D1877" s="73">
        <v>5.0933786078098476E-3</v>
      </c>
      <c r="E1877" s="74">
        <v>0</v>
      </c>
      <c r="F1877" s="74">
        <v>0</v>
      </c>
      <c r="G1877" s="74">
        <v>0</v>
      </c>
      <c r="H1877" s="74">
        <v>0</v>
      </c>
      <c r="I1877" s="78" t="s">
        <v>622</v>
      </c>
    </row>
    <row r="1878" spans="1:9">
      <c r="A1878" s="126"/>
      <c r="B1878" s="9" t="s">
        <v>227</v>
      </c>
      <c r="C1878" s="69">
        <v>2.4691358024691358E-3</v>
      </c>
      <c r="D1878" s="73">
        <v>3.3955857385398981E-3</v>
      </c>
      <c r="E1878" s="74">
        <v>0</v>
      </c>
      <c r="F1878" s="74">
        <v>0</v>
      </c>
      <c r="G1878" s="74">
        <v>0</v>
      </c>
      <c r="H1878" s="74">
        <v>0</v>
      </c>
      <c r="I1878" s="77">
        <v>0</v>
      </c>
    </row>
    <row r="1879" spans="1:9">
      <c r="A1879" s="126"/>
      <c r="B1879" s="9" t="s">
        <v>228</v>
      </c>
      <c r="C1879" s="70">
        <v>3.3333333333333333E-2</v>
      </c>
      <c r="D1879" s="74">
        <v>3.2258064516129031E-2</v>
      </c>
      <c r="E1879" s="74">
        <v>4.2105263157894736E-2</v>
      </c>
      <c r="F1879" s="74">
        <v>0.03</v>
      </c>
      <c r="G1879" s="74">
        <v>0</v>
      </c>
      <c r="H1879" s="74">
        <v>0</v>
      </c>
      <c r="I1879" s="77">
        <v>6.6666666666666666E-2</v>
      </c>
    </row>
    <row r="1880" spans="1:9">
      <c r="A1880" s="126"/>
      <c r="B1880" s="9" t="s">
        <v>323</v>
      </c>
      <c r="C1880" s="70">
        <v>1.8518518518518517E-2</v>
      </c>
      <c r="D1880" s="74">
        <v>2.2071307300509338E-2</v>
      </c>
      <c r="E1880" s="74">
        <v>2.1052631578947368E-2</v>
      </c>
      <c r="F1880" s="74">
        <v>0</v>
      </c>
      <c r="G1880" s="74">
        <v>0</v>
      </c>
      <c r="H1880" s="74">
        <v>0</v>
      </c>
      <c r="I1880" s="77">
        <v>0</v>
      </c>
    </row>
    <row r="1881" spans="1:9">
      <c r="A1881" s="126"/>
      <c r="B1881" s="9" t="s">
        <v>324</v>
      </c>
      <c r="C1881" s="70">
        <v>4.4444444444444446E-2</v>
      </c>
      <c r="D1881" s="74">
        <v>4.074702886247878E-2</v>
      </c>
      <c r="E1881" s="74">
        <v>5.2631578947368425E-2</v>
      </c>
      <c r="F1881" s="74">
        <v>0.03</v>
      </c>
      <c r="G1881" s="74">
        <v>0</v>
      </c>
      <c r="H1881" s="74">
        <v>0.2</v>
      </c>
      <c r="I1881" s="78" t="s">
        <v>736</v>
      </c>
    </row>
    <row r="1882" spans="1:9">
      <c r="A1882" s="126"/>
      <c r="B1882" s="9" t="s">
        <v>325</v>
      </c>
      <c r="C1882" s="70">
        <v>0.12716049382716049</v>
      </c>
      <c r="D1882" s="74">
        <v>0.12393887945670627</v>
      </c>
      <c r="E1882" s="74">
        <v>0.14736842105263157</v>
      </c>
      <c r="F1882" s="74">
        <v>0.11</v>
      </c>
      <c r="G1882" s="74">
        <v>0.16666666666666669</v>
      </c>
      <c r="H1882" s="74">
        <v>0</v>
      </c>
      <c r="I1882" s="77">
        <v>0.26666666666666666</v>
      </c>
    </row>
    <row r="1883" spans="1:9">
      <c r="A1883" s="126"/>
      <c r="B1883" s="9" t="s">
        <v>326</v>
      </c>
      <c r="C1883" s="70">
        <v>9.8765432098765427E-2</v>
      </c>
      <c r="D1883" s="74">
        <v>0.10356536502546689</v>
      </c>
      <c r="E1883" s="74">
        <v>7.3684210526315783E-2</v>
      </c>
      <c r="F1883" s="74">
        <v>0.11</v>
      </c>
      <c r="G1883" s="74">
        <v>0</v>
      </c>
      <c r="H1883" s="74">
        <v>0</v>
      </c>
      <c r="I1883" s="77">
        <v>6.6666666666666666E-2</v>
      </c>
    </row>
    <row r="1884" spans="1:9">
      <c r="A1884" s="126"/>
      <c r="B1884" s="9" t="s">
        <v>474</v>
      </c>
      <c r="C1884" s="70">
        <v>0.44938271604938274</v>
      </c>
      <c r="D1884" s="74">
        <v>0.44312393887945667</v>
      </c>
      <c r="E1884" s="74">
        <v>0.4</v>
      </c>
      <c r="F1884" s="75" t="s">
        <v>788</v>
      </c>
      <c r="G1884" s="74">
        <v>0.5</v>
      </c>
      <c r="H1884" s="74">
        <v>0.4</v>
      </c>
      <c r="I1884" s="77">
        <v>0.33333333333333337</v>
      </c>
    </row>
    <row r="1885" spans="1:9">
      <c r="A1885" s="126"/>
      <c r="B1885" s="9" t="s">
        <v>384</v>
      </c>
      <c r="C1885" s="70">
        <v>0.20987654320987656</v>
      </c>
      <c r="D1885" s="74">
        <v>0.21222410865874364</v>
      </c>
      <c r="E1885" s="74">
        <v>0.25263157894736843</v>
      </c>
      <c r="F1885" s="74">
        <v>0.17</v>
      </c>
      <c r="G1885" s="74">
        <v>0.33333333333333337</v>
      </c>
      <c r="H1885" s="74">
        <v>0.4</v>
      </c>
      <c r="I1885" s="77">
        <v>0</v>
      </c>
    </row>
    <row r="1886" spans="1:9">
      <c r="A1886" s="126"/>
      <c r="B1886" s="9" t="s">
        <v>475</v>
      </c>
      <c r="C1886" s="70">
        <v>0.54814814814814816</v>
      </c>
      <c r="D1886" s="74">
        <v>0.54668930390492365</v>
      </c>
      <c r="E1886" s="74">
        <v>0.47368421052631582</v>
      </c>
      <c r="F1886" s="75" t="s">
        <v>789</v>
      </c>
      <c r="G1886" s="74">
        <v>0.5</v>
      </c>
      <c r="H1886" s="74">
        <v>0.4</v>
      </c>
      <c r="I1886" s="77">
        <v>0.4</v>
      </c>
    </row>
    <row r="1887" spans="1:9">
      <c r="A1887" s="126"/>
      <c r="B1887" s="9" t="s">
        <v>476</v>
      </c>
      <c r="C1887" s="70">
        <v>1.1111111111111112E-2</v>
      </c>
      <c r="D1887" s="74">
        <v>1.3582342954159592E-2</v>
      </c>
      <c r="E1887" s="74">
        <v>1.0526315789473684E-2</v>
      </c>
      <c r="F1887" s="74">
        <v>0</v>
      </c>
      <c r="G1887" s="74">
        <v>0</v>
      </c>
      <c r="H1887" s="74">
        <v>0</v>
      </c>
      <c r="I1887" s="77">
        <v>0</v>
      </c>
    </row>
    <row r="1888" spans="1:9">
      <c r="A1888" s="126"/>
      <c r="B1888" s="9" t="s">
        <v>477</v>
      </c>
      <c r="C1888" s="70">
        <v>0.6753086419753086</v>
      </c>
      <c r="D1888" s="74">
        <v>0.67062818336162988</v>
      </c>
      <c r="E1888" s="74">
        <v>0.62105263157894741</v>
      </c>
      <c r="F1888" s="75" t="s">
        <v>790</v>
      </c>
      <c r="G1888" s="74">
        <v>0.66666666666666674</v>
      </c>
      <c r="H1888" s="74">
        <v>0.4</v>
      </c>
      <c r="I1888" s="77">
        <v>0.66666666666666674</v>
      </c>
    </row>
    <row r="1889" spans="1:9">
      <c r="A1889" s="126"/>
      <c r="B1889" s="9" t="s">
        <v>478</v>
      </c>
      <c r="C1889" s="70">
        <v>1.6049382716049384E-2</v>
      </c>
      <c r="D1889" s="74">
        <v>1.8675721561969439E-2</v>
      </c>
      <c r="E1889" s="74">
        <v>1.0526315789473684E-2</v>
      </c>
      <c r="F1889" s="74">
        <v>0</v>
      </c>
      <c r="G1889" s="74">
        <v>0</v>
      </c>
      <c r="H1889" s="74">
        <v>0</v>
      </c>
      <c r="I1889" s="77">
        <v>6.6666666666666666E-2</v>
      </c>
    </row>
    <row r="1890" spans="1:9">
      <c r="A1890" s="126"/>
      <c r="B1890" s="9" t="s">
        <v>479</v>
      </c>
      <c r="C1890" s="70">
        <v>0.719753086419753</v>
      </c>
      <c r="D1890" s="74">
        <v>0.71137521222410871</v>
      </c>
      <c r="E1890" s="74">
        <v>0.67368421052631577</v>
      </c>
      <c r="F1890" s="75" t="s">
        <v>791</v>
      </c>
      <c r="G1890" s="74">
        <v>0.66666666666666674</v>
      </c>
      <c r="H1890" s="74">
        <v>0.6</v>
      </c>
      <c r="I1890" s="77">
        <v>0.8666666666666667</v>
      </c>
    </row>
    <row r="1891" spans="1:9">
      <c r="A1891" s="126"/>
      <c r="B1891" s="9" t="s">
        <v>480</v>
      </c>
      <c r="C1891" s="70">
        <v>1.8518518518518517E-2</v>
      </c>
      <c r="D1891" s="74">
        <v>2.2071307300509338E-2</v>
      </c>
      <c r="E1891" s="74">
        <v>1.0526315789473684E-2</v>
      </c>
      <c r="F1891" s="74">
        <v>0</v>
      </c>
      <c r="G1891" s="74">
        <v>0</v>
      </c>
      <c r="H1891" s="74">
        <v>0</v>
      </c>
      <c r="I1891" s="77">
        <v>6.6666666666666666E-2</v>
      </c>
    </row>
    <row r="1892" spans="1:9">
      <c r="A1892" s="126"/>
      <c r="B1892" s="9" t="s">
        <v>481</v>
      </c>
      <c r="C1892" s="70">
        <v>0.7382716049382716</v>
      </c>
      <c r="D1892" s="74">
        <v>0.73344651952461803</v>
      </c>
      <c r="E1892" s="74">
        <v>0.6947368421052631</v>
      </c>
      <c r="F1892" s="74">
        <v>0.8</v>
      </c>
      <c r="G1892" s="74">
        <v>0.66666666666666674</v>
      </c>
      <c r="H1892" s="74">
        <v>0.6</v>
      </c>
      <c r="I1892" s="77">
        <v>0.8666666666666667</v>
      </c>
    </row>
    <row r="1893" spans="1:9">
      <c r="A1893" s="126"/>
      <c r="B1893" s="9" t="s">
        <v>482</v>
      </c>
      <c r="C1893" s="70">
        <v>5.185185185185185E-2</v>
      </c>
      <c r="D1893" s="74">
        <v>5.4329371816638369E-2</v>
      </c>
      <c r="E1893" s="74">
        <v>5.2631578947368425E-2</v>
      </c>
      <c r="F1893" s="74">
        <v>0.03</v>
      </c>
      <c r="G1893" s="74">
        <v>0</v>
      </c>
      <c r="H1893" s="74">
        <v>0</v>
      </c>
      <c r="I1893" s="77">
        <v>0.13333333333333333</v>
      </c>
    </row>
    <row r="1894" spans="1:9">
      <c r="A1894" s="1" t="s">
        <v>8</v>
      </c>
      <c r="B1894" s="9" t="s">
        <v>483</v>
      </c>
      <c r="C1894" s="89">
        <v>8.8921875000000146</v>
      </c>
      <c r="D1894" s="91">
        <v>8.8577586206896601</v>
      </c>
      <c r="E1894" s="91">
        <v>8.7746478873239457</v>
      </c>
      <c r="F1894" s="90" t="s">
        <v>792</v>
      </c>
      <c r="G1894" s="91">
        <v>9.5</v>
      </c>
      <c r="H1894" s="91">
        <v>9</v>
      </c>
      <c r="I1894" s="93">
        <v>8</v>
      </c>
    </row>
    <row r="1895" spans="1:9">
      <c r="A1895" s="126" t="s">
        <v>8</v>
      </c>
      <c r="B1895" s="9" t="s">
        <v>9</v>
      </c>
      <c r="C1895" s="31">
        <v>810</v>
      </c>
      <c r="D1895" s="32">
        <v>589</v>
      </c>
      <c r="E1895" s="32">
        <v>95</v>
      </c>
      <c r="F1895" s="32">
        <v>100</v>
      </c>
      <c r="G1895" s="32">
        <v>6</v>
      </c>
      <c r="H1895" s="32">
        <v>5</v>
      </c>
      <c r="I1895" s="33">
        <v>15</v>
      </c>
    </row>
    <row r="1896" spans="1:9" ht="13.5" thickBot="1">
      <c r="A1896" s="127"/>
      <c r="B1896" s="10" t="s">
        <v>10</v>
      </c>
      <c r="C1896" s="34">
        <v>810</v>
      </c>
      <c r="D1896" s="35">
        <v>589</v>
      </c>
      <c r="E1896" s="35">
        <v>95</v>
      </c>
      <c r="F1896" s="35">
        <v>100</v>
      </c>
      <c r="G1896" s="35">
        <v>6</v>
      </c>
      <c r="H1896" s="35">
        <v>5</v>
      </c>
      <c r="I1896" s="36">
        <v>15</v>
      </c>
    </row>
    <row r="1897" spans="1:9" ht="13.5" thickTop="1">
      <c r="A1897" s="134" t="s">
        <v>11</v>
      </c>
      <c r="B1897" s="134"/>
      <c r="C1897" s="134"/>
      <c r="D1897" s="134"/>
      <c r="E1897" s="134"/>
      <c r="F1897" s="134"/>
      <c r="G1897" s="134"/>
      <c r="H1897" s="134"/>
      <c r="I1897" s="134"/>
    </row>
    <row r="1900" spans="1:9" ht="13.5" thickBot="1">
      <c r="A1900" s="53" t="s">
        <v>499</v>
      </c>
    </row>
    <row r="1901" spans="1:9" ht="13.5" thickTop="1">
      <c r="A1901" s="119"/>
      <c r="B1901" s="120"/>
      <c r="C1901" s="19" t="s">
        <v>3</v>
      </c>
      <c r="D1901" s="128" t="s">
        <v>251</v>
      </c>
      <c r="E1901" s="128"/>
      <c r="F1901" s="128"/>
      <c r="G1901" s="128"/>
      <c r="H1901" s="128"/>
      <c r="I1901" s="129"/>
    </row>
    <row r="1902" spans="1:9" ht="24">
      <c r="A1902" s="121"/>
      <c r="B1902" s="122"/>
      <c r="C1902" s="37" t="s">
        <v>4</v>
      </c>
      <c r="D1902" s="38" t="s">
        <v>100</v>
      </c>
      <c r="E1902" s="38" t="s">
        <v>101</v>
      </c>
      <c r="F1902" s="38" t="s">
        <v>102</v>
      </c>
      <c r="G1902" s="38" t="s">
        <v>103</v>
      </c>
      <c r="H1902" s="38" t="s">
        <v>104</v>
      </c>
      <c r="I1902" s="39" t="s">
        <v>88</v>
      </c>
    </row>
    <row r="1903" spans="1:9" ht="13.5" thickBot="1">
      <c r="A1903" s="123"/>
      <c r="B1903" s="124"/>
      <c r="C1903" s="20" t="s">
        <v>12</v>
      </c>
      <c r="D1903" s="21" t="s">
        <v>12</v>
      </c>
      <c r="E1903" s="21" t="s">
        <v>289</v>
      </c>
      <c r="F1903" s="21" t="s">
        <v>290</v>
      </c>
      <c r="G1903" s="21" t="s">
        <v>291</v>
      </c>
      <c r="H1903" s="21" t="s">
        <v>292</v>
      </c>
      <c r="I1903" s="22" t="s">
        <v>293</v>
      </c>
    </row>
    <row r="1904" spans="1:9" ht="13.5" thickTop="1">
      <c r="A1904" s="125" t="s">
        <v>499</v>
      </c>
      <c r="B1904" s="55" t="s">
        <v>473</v>
      </c>
      <c r="C1904" s="87">
        <v>4.9382716049382715E-3</v>
      </c>
      <c r="D1904" s="88">
        <v>6.7911714770797962E-3</v>
      </c>
      <c r="E1904" s="72">
        <v>0</v>
      </c>
      <c r="F1904" s="72">
        <v>0</v>
      </c>
      <c r="G1904" s="72">
        <v>0</v>
      </c>
      <c r="H1904" s="72">
        <v>0</v>
      </c>
      <c r="I1904" s="76">
        <v>0</v>
      </c>
    </row>
    <row r="1905" spans="1:9">
      <c r="A1905" s="126"/>
      <c r="B1905" s="9" t="s">
        <v>225</v>
      </c>
      <c r="C1905" s="69">
        <v>3.7037037037037034E-3</v>
      </c>
      <c r="D1905" s="73">
        <v>5.0933786078098476E-3</v>
      </c>
      <c r="E1905" s="74">
        <v>0</v>
      </c>
      <c r="F1905" s="74">
        <v>0</v>
      </c>
      <c r="G1905" s="74">
        <v>0</v>
      </c>
      <c r="H1905" s="74">
        <v>0</v>
      </c>
      <c r="I1905" s="77">
        <v>0</v>
      </c>
    </row>
    <row r="1906" spans="1:9">
      <c r="A1906" s="126"/>
      <c r="B1906" s="9" t="s">
        <v>226</v>
      </c>
      <c r="C1906" s="70">
        <v>1.7283950617283949E-2</v>
      </c>
      <c r="D1906" s="74">
        <v>2.2071307300509338E-2</v>
      </c>
      <c r="E1906" s="74">
        <v>1.0526315789473684E-2</v>
      </c>
      <c r="F1906" s="74">
        <v>0</v>
      </c>
      <c r="G1906" s="74">
        <v>0</v>
      </c>
      <c r="H1906" s="74">
        <v>0</v>
      </c>
      <c r="I1906" s="77">
        <v>0</v>
      </c>
    </row>
    <row r="1907" spans="1:9">
      <c r="A1907" s="126"/>
      <c r="B1907" s="9" t="s">
        <v>227</v>
      </c>
      <c r="C1907" s="69">
        <v>8.6419753086419745E-3</v>
      </c>
      <c r="D1907" s="73">
        <v>8.4889643463497456E-3</v>
      </c>
      <c r="E1907" s="74">
        <v>1.0526315789473684E-2</v>
      </c>
      <c r="F1907" s="74">
        <v>0</v>
      </c>
      <c r="G1907" s="74">
        <v>0</v>
      </c>
      <c r="H1907" s="75" t="s">
        <v>612</v>
      </c>
      <c r="I1907" s="77">
        <v>0</v>
      </c>
    </row>
    <row r="1908" spans="1:9">
      <c r="A1908" s="126"/>
      <c r="B1908" s="9" t="s">
        <v>228</v>
      </c>
      <c r="C1908" s="70">
        <v>5.802469135802469E-2</v>
      </c>
      <c r="D1908" s="74">
        <v>5.9422750424448216E-2</v>
      </c>
      <c r="E1908" s="74">
        <v>7.3684210526315783E-2</v>
      </c>
      <c r="F1908" s="74">
        <v>0.03</v>
      </c>
      <c r="G1908" s="74">
        <v>0</v>
      </c>
      <c r="H1908" s="74">
        <v>0</v>
      </c>
      <c r="I1908" s="77">
        <v>0.13333333333333333</v>
      </c>
    </row>
    <row r="1909" spans="1:9">
      <c r="A1909" s="126"/>
      <c r="B1909" s="9" t="s">
        <v>323</v>
      </c>
      <c r="C1909" s="70">
        <v>3.0864197530864196E-2</v>
      </c>
      <c r="D1909" s="74">
        <v>3.3955857385398983E-2</v>
      </c>
      <c r="E1909" s="74">
        <v>3.1578947368421054E-2</v>
      </c>
      <c r="F1909" s="74">
        <v>0.01</v>
      </c>
      <c r="G1909" s="74">
        <v>0</v>
      </c>
      <c r="H1909" s="75" t="s">
        <v>722</v>
      </c>
      <c r="I1909" s="77">
        <v>0</v>
      </c>
    </row>
    <row r="1910" spans="1:9">
      <c r="A1910" s="126"/>
      <c r="B1910" s="9" t="s">
        <v>324</v>
      </c>
      <c r="C1910" s="70">
        <v>7.407407407407407E-2</v>
      </c>
      <c r="D1910" s="74">
        <v>7.4702886247877756E-2</v>
      </c>
      <c r="E1910" s="74">
        <v>9.4736842105263147E-2</v>
      </c>
      <c r="F1910" s="74">
        <v>7.0000000000000007E-2</v>
      </c>
      <c r="G1910" s="74">
        <v>0</v>
      </c>
      <c r="H1910" s="74">
        <v>0</v>
      </c>
      <c r="I1910" s="77">
        <v>0</v>
      </c>
    </row>
    <row r="1911" spans="1:9">
      <c r="A1911" s="126"/>
      <c r="B1911" s="9" t="s">
        <v>325</v>
      </c>
      <c r="C1911" s="70">
        <v>0.17407407407407408</v>
      </c>
      <c r="D1911" s="74">
        <v>0.1697792869269949</v>
      </c>
      <c r="E1911" s="74">
        <v>0.15789473684210525</v>
      </c>
      <c r="F1911" s="74">
        <v>0.19</v>
      </c>
      <c r="G1911" s="74">
        <v>0.16666666666666669</v>
      </c>
      <c r="H1911" s="74">
        <v>0.2</v>
      </c>
      <c r="I1911" s="77">
        <v>0.33333333333333337</v>
      </c>
    </row>
    <row r="1912" spans="1:9">
      <c r="A1912" s="126"/>
      <c r="B1912" s="9" t="s">
        <v>326</v>
      </c>
      <c r="C1912" s="70">
        <v>0.11975308641975309</v>
      </c>
      <c r="D1912" s="74">
        <v>0.11884550084889643</v>
      </c>
      <c r="E1912" s="74">
        <v>0.11578947368421053</v>
      </c>
      <c r="F1912" s="74">
        <v>0.12</v>
      </c>
      <c r="G1912" s="74">
        <v>0.16666666666666669</v>
      </c>
      <c r="H1912" s="74">
        <v>0</v>
      </c>
      <c r="I1912" s="77">
        <v>0.2</v>
      </c>
    </row>
    <row r="1913" spans="1:9">
      <c r="A1913" s="126"/>
      <c r="B1913" s="9" t="s">
        <v>474</v>
      </c>
      <c r="C1913" s="70">
        <v>0.42345679012345677</v>
      </c>
      <c r="D1913" s="74">
        <v>0.40916808149405776</v>
      </c>
      <c r="E1913" s="74">
        <v>0.4210526315789474</v>
      </c>
      <c r="F1913" s="75" t="s">
        <v>796</v>
      </c>
      <c r="G1913" s="74">
        <v>0.5</v>
      </c>
      <c r="H1913" s="74">
        <v>0.2</v>
      </c>
      <c r="I1913" s="77">
        <v>0.33333333333333337</v>
      </c>
    </row>
    <row r="1914" spans="1:9">
      <c r="A1914" s="126"/>
      <c r="B1914" s="9" t="s">
        <v>384</v>
      </c>
      <c r="C1914" s="70">
        <v>8.5185185185185197E-2</v>
      </c>
      <c r="D1914" s="74">
        <v>9.1680814940577254E-2</v>
      </c>
      <c r="E1914" s="74">
        <v>8.4210526315789472E-2</v>
      </c>
      <c r="F1914" s="74">
        <v>0.05</v>
      </c>
      <c r="G1914" s="74">
        <v>0.16666666666666669</v>
      </c>
      <c r="H1914" s="74">
        <v>0.2</v>
      </c>
      <c r="I1914" s="77">
        <v>0</v>
      </c>
    </row>
    <row r="1915" spans="1:9">
      <c r="A1915" s="126"/>
      <c r="B1915" s="9" t="s">
        <v>475</v>
      </c>
      <c r="C1915" s="70">
        <v>0.54320987654320985</v>
      </c>
      <c r="D1915" s="74">
        <v>0.52801358234295415</v>
      </c>
      <c r="E1915" s="74">
        <v>0.5368421052631579</v>
      </c>
      <c r="F1915" s="75" t="s">
        <v>797</v>
      </c>
      <c r="G1915" s="74">
        <v>0.66666666666666674</v>
      </c>
      <c r="H1915" s="74">
        <v>0.2</v>
      </c>
      <c r="I1915" s="77">
        <v>0.53333333333333333</v>
      </c>
    </row>
    <row r="1916" spans="1:9">
      <c r="A1916" s="126"/>
      <c r="B1916" s="9" t="s">
        <v>476</v>
      </c>
      <c r="C1916" s="69">
        <v>8.6419753086419745E-3</v>
      </c>
      <c r="D1916" s="74">
        <v>1.1884550084889643E-2</v>
      </c>
      <c r="E1916" s="74">
        <v>0</v>
      </c>
      <c r="F1916" s="74">
        <v>0</v>
      </c>
      <c r="G1916" s="74">
        <v>0</v>
      </c>
      <c r="H1916" s="74">
        <v>0</v>
      </c>
      <c r="I1916" s="77">
        <v>0</v>
      </c>
    </row>
    <row r="1917" spans="1:9">
      <c r="A1917" s="126"/>
      <c r="B1917" s="9" t="s">
        <v>477</v>
      </c>
      <c r="C1917" s="70">
        <v>0.71728395061728389</v>
      </c>
      <c r="D1917" s="74">
        <v>0.6977928692699491</v>
      </c>
      <c r="E1917" s="74">
        <v>0.6947368421052631</v>
      </c>
      <c r="F1917" s="75" t="s">
        <v>798</v>
      </c>
      <c r="G1917" s="74">
        <v>0.83333333333333326</v>
      </c>
      <c r="H1917" s="74">
        <v>0.4</v>
      </c>
      <c r="I1917" s="78" t="s">
        <v>801</v>
      </c>
    </row>
    <row r="1918" spans="1:9">
      <c r="A1918" s="126"/>
      <c r="B1918" s="9" t="s">
        <v>478</v>
      </c>
      <c r="C1918" s="70">
        <v>2.5925925925925925E-2</v>
      </c>
      <c r="D1918" s="74">
        <v>3.3955857385398983E-2</v>
      </c>
      <c r="E1918" s="74">
        <v>1.0526315789473684E-2</v>
      </c>
      <c r="F1918" s="74">
        <v>0</v>
      </c>
      <c r="G1918" s="74">
        <v>0</v>
      </c>
      <c r="H1918" s="74">
        <v>0</v>
      </c>
      <c r="I1918" s="77">
        <v>0</v>
      </c>
    </row>
    <row r="1919" spans="1:9">
      <c r="A1919" s="126"/>
      <c r="B1919" s="9" t="s">
        <v>479</v>
      </c>
      <c r="C1919" s="70">
        <v>0.79135802469135796</v>
      </c>
      <c r="D1919" s="75" t="s">
        <v>793</v>
      </c>
      <c r="E1919" s="75" t="s">
        <v>795</v>
      </c>
      <c r="F1919" s="75" t="s">
        <v>799</v>
      </c>
      <c r="G1919" s="74">
        <v>0.83333333333333326</v>
      </c>
      <c r="H1919" s="74">
        <v>0.4</v>
      </c>
      <c r="I1919" s="78" t="s">
        <v>801</v>
      </c>
    </row>
    <row r="1920" spans="1:9">
      <c r="A1920" s="126"/>
      <c r="B1920" s="9" t="s">
        <v>480</v>
      </c>
      <c r="C1920" s="70">
        <v>3.4567901234567898E-2</v>
      </c>
      <c r="D1920" s="74">
        <v>4.2444821731748725E-2</v>
      </c>
      <c r="E1920" s="74">
        <v>2.1052631578947368E-2</v>
      </c>
      <c r="F1920" s="74">
        <v>0</v>
      </c>
      <c r="G1920" s="74">
        <v>0</v>
      </c>
      <c r="H1920" s="75" t="s">
        <v>723</v>
      </c>
      <c r="I1920" s="77">
        <v>0</v>
      </c>
    </row>
    <row r="1921" spans="1:9">
      <c r="A1921" s="126"/>
      <c r="B1921" s="9" t="s">
        <v>481</v>
      </c>
      <c r="C1921" s="70">
        <v>0.8222222222222223</v>
      </c>
      <c r="D1921" s="74">
        <v>0.80645161290322576</v>
      </c>
      <c r="E1921" s="74">
        <v>0.82105263157894737</v>
      </c>
      <c r="F1921" s="75" t="s">
        <v>800</v>
      </c>
      <c r="G1921" s="74">
        <v>0.83333333333333326</v>
      </c>
      <c r="H1921" s="74">
        <v>0.6</v>
      </c>
      <c r="I1921" s="77">
        <v>0.8666666666666667</v>
      </c>
    </row>
    <row r="1922" spans="1:9">
      <c r="A1922" s="126"/>
      <c r="B1922" s="9" t="s">
        <v>482</v>
      </c>
      <c r="C1922" s="70">
        <v>9.2592592592592601E-2</v>
      </c>
      <c r="D1922" s="75" t="s">
        <v>794</v>
      </c>
      <c r="E1922" s="74">
        <v>9.4736842105263147E-2</v>
      </c>
      <c r="F1922" s="74">
        <v>0.03</v>
      </c>
      <c r="G1922" s="74">
        <v>0</v>
      </c>
      <c r="H1922" s="74">
        <v>0.2</v>
      </c>
      <c r="I1922" s="77">
        <v>0.13333333333333333</v>
      </c>
    </row>
    <row r="1923" spans="1:9">
      <c r="A1923" s="1" t="s">
        <v>8</v>
      </c>
      <c r="B1923" s="9" t="s">
        <v>483</v>
      </c>
      <c r="C1923" s="89">
        <v>8.5236167341430615</v>
      </c>
      <c r="D1923" s="91">
        <v>8.4336448598130875</v>
      </c>
      <c r="E1923" s="91">
        <v>8.5287356321839063</v>
      </c>
      <c r="F1923" s="90" t="s">
        <v>802</v>
      </c>
      <c r="G1923" s="91">
        <v>9.4</v>
      </c>
      <c r="H1923" s="91">
        <v>7</v>
      </c>
      <c r="I1923" s="93">
        <v>8.466666666666665</v>
      </c>
    </row>
    <row r="1924" spans="1:9">
      <c r="A1924" s="126" t="s">
        <v>8</v>
      </c>
      <c r="B1924" s="9" t="s">
        <v>9</v>
      </c>
      <c r="C1924" s="31">
        <v>810</v>
      </c>
      <c r="D1924" s="32">
        <v>589</v>
      </c>
      <c r="E1924" s="32">
        <v>95</v>
      </c>
      <c r="F1924" s="32">
        <v>100</v>
      </c>
      <c r="G1924" s="32">
        <v>6</v>
      </c>
      <c r="H1924" s="32">
        <v>5</v>
      </c>
      <c r="I1924" s="33">
        <v>15</v>
      </c>
    </row>
    <row r="1925" spans="1:9" ht="13.5" thickBot="1">
      <c r="A1925" s="127"/>
      <c r="B1925" s="10" t="s">
        <v>10</v>
      </c>
      <c r="C1925" s="34">
        <v>810</v>
      </c>
      <c r="D1925" s="35">
        <v>589</v>
      </c>
      <c r="E1925" s="35">
        <v>95</v>
      </c>
      <c r="F1925" s="35">
        <v>100</v>
      </c>
      <c r="G1925" s="35">
        <v>6</v>
      </c>
      <c r="H1925" s="35">
        <v>5</v>
      </c>
      <c r="I1925" s="36">
        <v>15</v>
      </c>
    </row>
    <row r="1926" spans="1:9" ht="13.5" thickTop="1">
      <c r="A1926" s="134" t="s">
        <v>11</v>
      </c>
      <c r="B1926" s="134"/>
      <c r="C1926" s="134"/>
      <c r="D1926" s="134"/>
      <c r="E1926" s="134"/>
      <c r="F1926" s="134"/>
      <c r="G1926" s="134"/>
      <c r="H1926" s="134"/>
      <c r="I1926" s="134"/>
    </row>
    <row r="1929" spans="1:9" ht="13.5" thickBot="1">
      <c r="A1929" s="53" t="s">
        <v>606</v>
      </c>
    </row>
    <row r="1930" spans="1:9" ht="13.5" thickTop="1">
      <c r="A1930" s="119"/>
      <c r="B1930" s="130"/>
      <c r="C1930" s="61" t="s">
        <v>3</v>
      </c>
      <c r="D1930" s="128" t="s">
        <v>251</v>
      </c>
      <c r="E1930" s="128"/>
      <c r="F1930" s="128"/>
      <c r="G1930" s="128"/>
      <c r="H1930" s="128"/>
      <c r="I1930" s="129"/>
    </row>
    <row r="1931" spans="1:9" ht="24">
      <c r="A1931" s="121"/>
      <c r="B1931" s="131"/>
      <c r="C1931" s="62" t="s">
        <v>4</v>
      </c>
      <c r="D1931" s="38" t="s">
        <v>100</v>
      </c>
      <c r="E1931" s="38" t="s">
        <v>101</v>
      </c>
      <c r="F1931" s="38" t="s">
        <v>102</v>
      </c>
      <c r="G1931" s="38" t="s">
        <v>103</v>
      </c>
      <c r="H1931" s="38" t="s">
        <v>104</v>
      </c>
      <c r="I1931" s="39" t="s">
        <v>88</v>
      </c>
    </row>
    <row r="1932" spans="1:9" ht="13.5" thickBot="1">
      <c r="A1932" s="123"/>
      <c r="B1932" s="132"/>
      <c r="C1932" s="63" t="s">
        <v>12</v>
      </c>
      <c r="D1932" s="21" t="s">
        <v>12</v>
      </c>
      <c r="E1932" s="21" t="s">
        <v>289</v>
      </c>
      <c r="F1932" s="21" t="s">
        <v>290</v>
      </c>
      <c r="G1932" s="21" t="s">
        <v>291</v>
      </c>
      <c r="H1932" s="21" t="s">
        <v>292</v>
      </c>
      <c r="I1932" s="22" t="s">
        <v>293</v>
      </c>
    </row>
    <row r="1933" spans="1:9" ht="13.5" thickTop="1">
      <c r="A1933" s="54" t="s">
        <v>605</v>
      </c>
      <c r="B1933" s="60" t="s">
        <v>0</v>
      </c>
      <c r="C1933" s="94">
        <v>8.8731155778894397</v>
      </c>
      <c r="D1933" s="96" t="s">
        <v>724</v>
      </c>
      <c r="E1933" s="96" t="s">
        <v>725</v>
      </c>
      <c r="F1933" s="96" t="s">
        <v>726</v>
      </c>
      <c r="G1933" s="96" t="s">
        <v>726</v>
      </c>
      <c r="H1933" s="99">
        <v>6.8</v>
      </c>
      <c r="I1933" s="100" t="s">
        <v>727</v>
      </c>
    </row>
    <row r="1934" spans="1:9">
      <c r="A1934" s="1" t="s">
        <v>500</v>
      </c>
      <c r="B1934" s="2" t="s">
        <v>0</v>
      </c>
      <c r="C1934" s="89">
        <v>9.2007575757575886</v>
      </c>
      <c r="D1934" s="90" t="s">
        <v>737</v>
      </c>
      <c r="E1934" s="90" t="s">
        <v>726</v>
      </c>
      <c r="F1934" s="90" t="s">
        <v>738</v>
      </c>
      <c r="G1934" s="91">
        <v>9</v>
      </c>
      <c r="H1934" s="91">
        <v>7.6</v>
      </c>
      <c r="I1934" s="93">
        <v>8.7333333333333307</v>
      </c>
    </row>
    <row r="1935" spans="1:9">
      <c r="A1935" s="1" t="s">
        <v>449</v>
      </c>
      <c r="B1935" s="2" t="s">
        <v>0</v>
      </c>
      <c r="C1935" s="89">
        <v>9.1459119496855301</v>
      </c>
      <c r="D1935" s="91">
        <v>9.1588946459412757</v>
      </c>
      <c r="E1935" s="91">
        <v>8.9890109890109926</v>
      </c>
      <c r="F1935" s="91">
        <v>9.2828282828282838</v>
      </c>
      <c r="G1935" s="91">
        <v>9.1666666666666661</v>
      </c>
      <c r="H1935" s="91">
        <v>9</v>
      </c>
      <c r="I1935" s="93">
        <v>8.7333333333333325</v>
      </c>
    </row>
    <row r="1936" spans="1:9">
      <c r="A1936" s="1" t="s">
        <v>450</v>
      </c>
      <c r="B1936" s="2" t="s">
        <v>0</v>
      </c>
      <c r="C1936" s="89">
        <v>9.2754716981132042</v>
      </c>
      <c r="D1936" s="90" t="s">
        <v>750</v>
      </c>
      <c r="E1936" s="91">
        <v>8.9673913043478279</v>
      </c>
      <c r="F1936" s="90" t="s">
        <v>751</v>
      </c>
      <c r="G1936" s="91">
        <v>9.3333333333333321</v>
      </c>
      <c r="H1936" s="91">
        <v>9.6</v>
      </c>
      <c r="I1936" s="93">
        <v>9.4666666666666668</v>
      </c>
    </row>
    <row r="1937" spans="1:9">
      <c r="A1937" s="1" t="s">
        <v>451</v>
      </c>
      <c r="B1937" s="2" t="s">
        <v>0</v>
      </c>
      <c r="C1937" s="89">
        <v>9.1340852130325754</v>
      </c>
      <c r="D1937" s="90" t="s">
        <v>758</v>
      </c>
      <c r="E1937" s="91">
        <v>8.9462365591397877</v>
      </c>
      <c r="F1937" s="90" t="s">
        <v>758</v>
      </c>
      <c r="G1937" s="91">
        <v>8.8333333333333321</v>
      </c>
      <c r="H1937" s="91">
        <v>7.8</v>
      </c>
      <c r="I1937" s="93">
        <v>8.7333333333333343</v>
      </c>
    </row>
    <row r="1938" spans="1:9">
      <c r="A1938" s="1" t="s">
        <v>452</v>
      </c>
      <c r="B1938" s="2" t="s">
        <v>0</v>
      </c>
      <c r="C1938" s="89">
        <v>8.8962025316455549</v>
      </c>
      <c r="D1938" s="90" t="s">
        <v>762</v>
      </c>
      <c r="E1938" s="90" t="s">
        <v>763</v>
      </c>
      <c r="F1938" s="90" t="s">
        <v>726</v>
      </c>
      <c r="G1938" s="91">
        <v>8.8333333333333321</v>
      </c>
      <c r="H1938" s="91">
        <v>7.2</v>
      </c>
      <c r="I1938" s="93">
        <v>8.5333333333333314</v>
      </c>
    </row>
    <row r="1939" spans="1:9">
      <c r="A1939" s="1" t="s">
        <v>501</v>
      </c>
      <c r="B1939" s="2" t="s">
        <v>0</v>
      </c>
      <c r="C1939" s="89">
        <v>9.2869897959183714</v>
      </c>
      <c r="D1939" s="90" t="s">
        <v>767</v>
      </c>
      <c r="E1939" s="90" t="s">
        <v>726</v>
      </c>
      <c r="F1939" s="90" t="s">
        <v>738</v>
      </c>
      <c r="G1939" s="90" t="s">
        <v>768</v>
      </c>
      <c r="H1939" s="91">
        <v>7.8</v>
      </c>
      <c r="I1939" s="92" t="s">
        <v>768</v>
      </c>
    </row>
    <row r="1940" spans="1:9">
      <c r="A1940" s="1" t="s">
        <v>454</v>
      </c>
      <c r="B1940" s="2" t="s">
        <v>0</v>
      </c>
      <c r="C1940" s="89">
        <v>9.3111395646606869</v>
      </c>
      <c r="D1940" s="90" t="s">
        <v>768</v>
      </c>
      <c r="E1940" s="90" t="s">
        <v>758</v>
      </c>
      <c r="F1940" s="90" t="s">
        <v>771</v>
      </c>
      <c r="G1940" s="90" t="s">
        <v>772</v>
      </c>
      <c r="H1940" s="91">
        <v>8</v>
      </c>
      <c r="I1940" s="93">
        <v>9.1333333333333329</v>
      </c>
    </row>
    <row r="1941" spans="1:9" ht="24">
      <c r="A1941" s="1" t="s">
        <v>455</v>
      </c>
      <c r="B1941" s="2" t="s">
        <v>0</v>
      </c>
      <c r="C1941" s="89">
        <v>8.9382530120481931</v>
      </c>
      <c r="D1941" s="90" t="s">
        <v>724</v>
      </c>
      <c r="E1941" s="90" t="s">
        <v>724</v>
      </c>
      <c r="F1941" s="90" t="s">
        <v>777</v>
      </c>
      <c r="G1941" s="90" t="s">
        <v>778</v>
      </c>
      <c r="H1941" s="91">
        <v>6.25</v>
      </c>
      <c r="I1941" s="93">
        <v>8.0769230769230766</v>
      </c>
    </row>
    <row r="1942" spans="1:9">
      <c r="A1942" s="1" t="s">
        <v>456</v>
      </c>
      <c r="B1942" s="2" t="s">
        <v>0</v>
      </c>
      <c r="C1942" s="89">
        <v>9.3636363636363722</v>
      </c>
      <c r="D1942" s="91">
        <v>9.3951473136915169</v>
      </c>
      <c r="E1942" s="91">
        <v>9.1847826086956541</v>
      </c>
      <c r="F1942" s="91">
        <v>9.4020618556701088</v>
      </c>
      <c r="G1942" s="91">
        <v>9.1666666666666661</v>
      </c>
      <c r="H1942" s="91">
        <v>8.8000000000000007</v>
      </c>
      <c r="I1942" s="93">
        <v>9.2666666666666675</v>
      </c>
    </row>
    <row r="1943" spans="1:9">
      <c r="A1943" s="1" t="s">
        <v>457</v>
      </c>
      <c r="B1943" s="2" t="s">
        <v>0</v>
      </c>
      <c r="C1943" s="89">
        <v>9.3626666666666569</v>
      </c>
      <c r="D1943" s="91">
        <v>9.3738489871086532</v>
      </c>
      <c r="E1943" s="91">
        <v>9.1724137931034502</v>
      </c>
      <c r="F1943" s="91">
        <v>9.4631578947368418</v>
      </c>
      <c r="G1943" s="91">
        <v>9.6</v>
      </c>
      <c r="H1943" s="91">
        <v>9.8000000000000007</v>
      </c>
      <c r="I1943" s="93">
        <v>9.1999999999999993</v>
      </c>
    </row>
    <row r="1944" spans="1:9">
      <c r="A1944" s="1" t="s">
        <v>502</v>
      </c>
      <c r="B1944" s="2" t="s">
        <v>0</v>
      </c>
      <c r="C1944" s="89">
        <v>9.4079794079794077</v>
      </c>
      <c r="D1944" s="91">
        <v>9.4123893805309713</v>
      </c>
      <c r="E1944" s="91">
        <v>9.2391304347826093</v>
      </c>
      <c r="F1944" s="91">
        <v>9.53125</v>
      </c>
      <c r="G1944" s="91">
        <v>9.6</v>
      </c>
      <c r="H1944" s="91">
        <v>9.1999999999999993</v>
      </c>
      <c r="I1944" s="93">
        <v>9.5</v>
      </c>
    </row>
    <row r="1945" spans="1:9" ht="24">
      <c r="A1945" s="1" t="s">
        <v>503</v>
      </c>
      <c r="B1945" s="2" t="s">
        <v>0</v>
      </c>
      <c r="C1945" s="89">
        <v>9.157352941176466</v>
      </c>
      <c r="D1945" s="90" t="s">
        <v>783</v>
      </c>
      <c r="E1945" s="91">
        <v>8.9876543209876552</v>
      </c>
      <c r="F1945" s="90" t="s">
        <v>784</v>
      </c>
      <c r="G1945" s="91">
        <v>9.4</v>
      </c>
      <c r="H1945" s="91">
        <v>8.25</v>
      </c>
      <c r="I1945" s="93">
        <v>8.2142857142857135</v>
      </c>
    </row>
    <row r="1946" spans="1:9" ht="24">
      <c r="A1946" s="1" t="s">
        <v>460</v>
      </c>
      <c r="B1946" s="2" t="s">
        <v>0</v>
      </c>
      <c r="C1946" s="89">
        <v>9.1660181582360494</v>
      </c>
      <c r="D1946" s="91">
        <v>9.1049822064056833</v>
      </c>
      <c r="E1946" s="91">
        <v>9.2417582417582373</v>
      </c>
      <c r="F1946" s="90" t="s">
        <v>785</v>
      </c>
      <c r="G1946" s="91">
        <v>9.4</v>
      </c>
      <c r="H1946" s="91">
        <v>9.5</v>
      </c>
      <c r="I1946" s="93">
        <v>9.0666666666666664</v>
      </c>
    </row>
    <row r="1947" spans="1:9" ht="36">
      <c r="A1947" s="1" t="s">
        <v>461</v>
      </c>
      <c r="B1947" s="2" t="s">
        <v>0</v>
      </c>
      <c r="C1947" s="89">
        <v>9.0959999999999841</v>
      </c>
      <c r="D1947" s="91">
        <v>9.0950639853747823</v>
      </c>
      <c r="E1947" s="91">
        <v>8.9404761904761898</v>
      </c>
      <c r="F1947" s="91">
        <v>9.3052631578947356</v>
      </c>
      <c r="G1947" s="91">
        <v>9.1999999999999993</v>
      </c>
      <c r="H1947" s="91">
        <v>9</v>
      </c>
      <c r="I1947" s="93">
        <v>8.6428571428571423</v>
      </c>
    </row>
    <row r="1948" spans="1:9" ht="24">
      <c r="A1948" s="1" t="s">
        <v>462</v>
      </c>
      <c r="B1948" s="2" t="s">
        <v>0</v>
      </c>
      <c r="C1948" s="89">
        <v>8.8921875000000146</v>
      </c>
      <c r="D1948" s="91">
        <v>8.8577586206896601</v>
      </c>
      <c r="E1948" s="91">
        <v>8.7746478873239457</v>
      </c>
      <c r="F1948" s="90" t="s">
        <v>792</v>
      </c>
      <c r="G1948" s="91">
        <v>9.5</v>
      </c>
      <c r="H1948" s="91">
        <v>9</v>
      </c>
      <c r="I1948" s="93">
        <v>8</v>
      </c>
    </row>
    <row r="1949" spans="1:9" ht="13.5" thickBot="1">
      <c r="A1949" s="3" t="s">
        <v>504</v>
      </c>
      <c r="B1949" s="4" t="s">
        <v>0</v>
      </c>
      <c r="C1949" s="95">
        <v>8.5236167341430615</v>
      </c>
      <c r="D1949" s="97">
        <v>8.4336448598130875</v>
      </c>
      <c r="E1949" s="97">
        <v>8.5287356321839063</v>
      </c>
      <c r="F1949" s="98" t="s">
        <v>802</v>
      </c>
      <c r="G1949" s="97">
        <v>9.4</v>
      </c>
      <c r="H1949" s="97">
        <v>7</v>
      </c>
      <c r="I1949" s="101">
        <v>8.466666666666665</v>
      </c>
    </row>
    <row r="1950" spans="1:9" ht="13.5" thickTop="1">
      <c r="A1950" s="134" t="s">
        <v>11</v>
      </c>
      <c r="B1950" s="134"/>
      <c r="C1950" s="134"/>
      <c r="D1950" s="134"/>
      <c r="E1950" s="134"/>
      <c r="F1950" s="134"/>
      <c r="G1950" s="134"/>
      <c r="H1950" s="134"/>
      <c r="I1950" s="134"/>
    </row>
    <row r="1953" spans="1:9" ht="13.5" thickBot="1">
      <c r="A1953" s="53" t="s">
        <v>505</v>
      </c>
    </row>
    <row r="1954" spans="1:9" ht="13.5" thickTop="1">
      <c r="A1954" s="119"/>
      <c r="B1954" s="120"/>
      <c r="C1954" s="19" t="s">
        <v>3</v>
      </c>
      <c r="D1954" s="128" t="s">
        <v>251</v>
      </c>
      <c r="E1954" s="128"/>
      <c r="F1954" s="128"/>
      <c r="G1954" s="128"/>
      <c r="H1954" s="128"/>
      <c r="I1954" s="129"/>
    </row>
    <row r="1955" spans="1:9" ht="24">
      <c r="A1955" s="121"/>
      <c r="B1955" s="122"/>
      <c r="C1955" s="37" t="s">
        <v>4</v>
      </c>
      <c r="D1955" s="38" t="s">
        <v>100</v>
      </c>
      <c r="E1955" s="38" t="s">
        <v>101</v>
      </c>
      <c r="F1955" s="38" t="s">
        <v>102</v>
      </c>
      <c r="G1955" s="38" t="s">
        <v>103</v>
      </c>
      <c r="H1955" s="38" t="s">
        <v>104</v>
      </c>
      <c r="I1955" s="39" t="s">
        <v>88</v>
      </c>
    </row>
    <row r="1956" spans="1:9" ht="13.5" thickBot="1">
      <c r="A1956" s="123"/>
      <c r="B1956" s="124"/>
      <c r="C1956" s="20" t="s">
        <v>12</v>
      </c>
      <c r="D1956" s="21" t="s">
        <v>12</v>
      </c>
      <c r="E1956" s="21" t="s">
        <v>289</v>
      </c>
      <c r="F1956" s="21" t="s">
        <v>290</v>
      </c>
      <c r="G1956" s="21" t="s">
        <v>291</v>
      </c>
      <c r="H1956" s="21" t="s">
        <v>292</v>
      </c>
      <c r="I1956" s="22" t="s">
        <v>293</v>
      </c>
    </row>
    <row r="1957" spans="1:9" ht="13.5" thickTop="1">
      <c r="A1957" s="125" t="s">
        <v>505</v>
      </c>
      <c r="B1957" s="55" t="s">
        <v>506</v>
      </c>
      <c r="C1957" s="79">
        <v>0.68024691358024691</v>
      </c>
      <c r="D1957" s="80" t="s">
        <v>803</v>
      </c>
      <c r="E1957" s="72">
        <v>0.56842105263157894</v>
      </c>
      <c r="F1957" s="72">
        <v>0.67</v>
      </c>
      <c r="G1957" s="72">
        <v>0.66666666666666674</v>
      </c>
      <c r="H1957" s="72">
        <v>0.4</v>
      </c>
      <c r="I1957" s="76">
        <v>0.53333333333333333</v>
      </c>
    </row>
    <row r="1958" spans="1:9">
      <c r="A1958" s="126"/>
      <c r="B1958" s="9" t="s">
        <v>507</v>
      </c>
      <c r="C1958" s="70">
        <v>0.27037037037037037</v>
      </c>
      <c r="D1958" s="74">
        <v>0.24617996604414263</v>
      </c>
      <c r="E1958" s="75" t="s">
        <v>804</v>
      </c>
      <c r="F1958" s="74">
        <v>0.28999999999999998</v>
      </c>
      <c r="G1958" s="74">
        <v>0.33333333333333337</v>
      </c>
      <c r="H1958" s="74">
        <v>0.6</v>
      </c>
      <c r="I1958" s="77">
        <v>0.4</v>
      </c>
    </row>
    <row r="1959" spans="1:9">
      <c r="A1959" s="126"/>
      <c r="B1959" s="9" t="s">
        <v>508</v>
      </c>
      <c r="C1959" s="70">
        <v>3.2098765432098768E-2</v>
      </c>
      <c r="D1959" s="74">
        <v>3.2258064516129031E-2</v>
      </c>
      <c r="E1959" s="74">
        <v>5.2631578947368425E-2</v>
      </c>
      <c r="F1959" s="74">
        <v>0.02</v>
      </c>
      <c r="G1959" s="74">
        <v>0</v>
      </c>
      <c r="H1959" s="74">
        <v>0</v>
      </c>
      <c r="I1959" s="77">
        <v>0</v>
      </c>
    </row>
    <row r="1960" spans="1:9">
      <c r="A1960" s="126"/>
      <c r="B1960" s="9" t="s">
        <v>509</v>
      </c>
      <c r="C1960" s="70">
        <v>1.7283950617283949E-2</v>
      </c>
      <c r="D1960" s="74">
        <v>1.5280135823429542E-2</v>
      </c>
      <c r="E1960" s="74">
        <v>2.1052631578947368E-2</v>
      </c>
      <c r="F1960" s="74">
        <v>0.02</v>
      </c>
      <c r="G1960" s="74">
        <v>0</v>
      </c>
      <c r="H1960" s="74">
        <v>0</v>
      </c>
      <c r="I1960" s="77">
        <v>6.6666666666666666E-2</v>
      </c>
    </row>
    <row r="1961" spans="1:9">
      <c r="A1961" s="126"/>
      <c r="B1961" s="9" t="s">
        <v>475</v>
      </c>
      <c r="C1961" s="70">
        <v>4.9382716049382713E-2</v>
      </c>
      <c r="D1961" s="74">
        <v>4.7538200339558571E-2</v>
      </c>
      <c r="E1961" s="74">
        <v>7.3684210526315783E-2</v>
      </c>
      <c r="F1961" s="74">
        <v>0.04</v>
      </c>
      <c r="G1961" s="74">
        <v>0</v>
      </c>
      <c r="H1961" s="74">
        <v>0</v>
      </c>
      <c r="I1961" s="77">
        <v>6.6666666666666666E-2</v>
      </c>
    </row>
    <row r="1962" spans="1:9">
      <c r="A1962" s="126"/>
      <c r="B1962" s="9" t="s">
        <v>476</v>
      </c>
      <c r="C1962" s="70">
        <v>0.9506172839506174</v>
      </c>
      <c r="D1962" s="74">
        <v>0.95246179966044142</v>
      </c>
      <c r="E1962" s="74">
        <v>0.9263157894736842</v>
      </c>
      <c r="F1962" s="74">
        <v>0.96</v>
      </c>
      <c r="G1962" s="74">
        <v>1</v>
      </c>
      <c r="H1962" s="74">
        <v>1</v>
      </c>
      <c r="I1962" s="77">
        <v>0.93333333333333324</v>
      </c>
    </row>
    <row r="1963" spans="1:9">
      <c r="A1963" s="1" t="s">
        <v>8</v>
      </c>
      <c r="B1963" s="9" t="s">
        <v>483</v>
      </c>
      <c r="C1963" s="89">
        <v>1.3864197530864204</v>
      </c>
      <c r="D1963" s="91">
        <v>1.3565365025466882</v>
      </c>
      <c r="E1963" s="90" t="s">
        <v>805</v>
      </c>
      <c r="F1963" s="91">
        <v>1.39</v>
      </c>
      <c r="G1963" s="91">
        <v>1.3333333333333333</v>
      </c>
      <c r="H1963" s="91">
        <v>1.6</v>
      </c>
      <c r="I1963" s="93">
        <v>1.5999999999999999</v>
      </c>
    </row>
    <row r="1964" spans="1:9">
      <c r="A1964" s="126" t="s">
        <v>8</v>
      </c>
      <c r="B1964" s="9" t="s">
        <v>9</v>
      </c>
      <c r="C1964" s="31">
        <v>810</v>
      </c>
      <c r="D1964" s="32">
        <v>589</v>
      </c>
      <c r="E1964" s="32">
        <v>95</v>
      </c>
      <c r="F1964" s="32">
        <v>100</v>
      </c>
      <c r="G1964" s="32">
        <v>6</v>
      </c>
      <c r="H1964" s="32">
        <v>5</v>
      </c>
      <c r="I1964" s="33">
        <v>15</v>
      </c>
    </row>
    <row r="1965" spans="1:9" ht="13.5" thickBot="1">
      <c r="A1965" s="127"/>
      <c r="B1965" s="10" t="s">
        <v>10</v>
      </c>
      <c r="C1965" s="34">
        <v>810</v>
      </c>
      <c r="D1965" s="35">
        <v>589</v>
      </c>
      <c r="E1965" s="35">
        <v>95</v>
      </c>
      <c r="F1965" s="35">
        <v>100</v>
      </c>
      <c r="G1965" s="35">
        <v>6</v>
      </c>
      <c r="H1965" s="35">
        <v>5</v>
      </c>
      <c r="I1965" s="36">
        <v>15</v>
      </c>
    </row>
    <row r="1966" spans="1:9" ht="13.5" thickTop="1">
      <c r="A1966" s="134" t="s">
        <v>11</v>
      </c>
      <c r="B1966" s="134"/>
      <c r="C1966" s="134"/>
      <c r="D1966" s="134"/>
      <c r="E1966" s="134"/>
      <c r="F1966" s="134"/>
      <c r="G1966" s="134"/>
      <c r="H1966" s="134"/>
      <c r="I1966" s="134"/>
    </row>
    <row r="1969" spans="1:3" ht="13.5" thickBot="1">
      <c r="A1969" s="53" t="s">
        <v>510</v>
      </c>
    </row>
    <row r="1970" spans="1:3" ht="13.5" thickTop="1">
      <c r="A1970" s="119"/>
      <c r="B1970" s="120"/>
      <c r="C1970" s="7" t="s">
        <v>3</v>
      </c>
    </row>
    <row r="1971" spans="1:3">
      <c r="A1971" s="121"/>
      <c r="B1971" s="122"/>
      <c r="C1971" s="14" t="s">
        <v>4</v>
      </c>
    </row>
    <row r="1972" spans="1:3" ht="13.5" thickBot="1">
      <c r="A1972" s="123"/>
      <c r="B1972" s="124"/>
      <c r="C1972" s="8" t="s">
        <v>12</v>
      </c>
    </row>
    <row r="1973" spans="1:3" ht="13.5" thickTop="1">
      <c r="A1973" s="125" t="s">
        <v>510</v>
      </c>
      <c r="B1973" s="55" t="s">
        <v>511</v>
      </c>
      <c r="C1973" s="64">
        <v>0.8012345679012346</v>
      </c>
    </row>
    <row r="1974" spans="1:3">
      <c r="A1974" s="126"/>
      <c r="B1974" s="9" t="s">
        <v>512</v>
      </c>
      <c r="C1974" s="65">
        <v>0.17037037037037039</v>
      </c>
    </row>
    <row r="1975" spans="1:3">
      <c r="A1975" s="126"/>
      <c r="B1975" s="9" t="s">
        <v>231</v>
      </c>
      <c r="C1975" s="65">
        <v>2.8395061728395062E-2</v>
      </c>
    </row>
    <row r="1976" spans="1:3">
      <c r="A1976" s="126" t="s">
        <v>8</v>
      </c>
      <c r="B1976" s="9" t="s">
        <v>9</v>
      </c>
      <c r="C1976" s="6">
        <v>810</v>
      </c>
    </row>
    <row r="1977" spans="1:3" ht="13.5" thickBot="1">
      <c r="A1977" s="127"/>
      <c r="B1977" s="10" t="s">
        <v>10</v>
      </c>
      <c r="C1977" s="13">
        <v>810</v>
      </c>
    </row>
    <row r="1978" spans="1:3" ht="13.5" thickTop="1">
      <c r="A1978" s="134" t="s">
        <v>11</v>
      </c>
      <c r="B1978" s="134"/>
      <c r="C1978" s="134"/>
    </row>
    <row r="1981" spans="1:3" ht="13.5" thickBot="1">
      <c r="A1981" s="53" t="s">
        <v>513</v>
      </c>
    </row>
    <row r="1982" spans="1:3" ht="13.5" thickTop="1">
      <c r="A1982" s="119"/>
      <c r="B1982" s="120"/>
      <c r="C1982" s="7" t="s">
        <v>3</v>
      </c>
    </row>
    <row r="1983" spans="1:3">
      <c r="A1983" s="121"/>
      <c r="B1983" s="122"/>
      <c r="C1983" s="14" t="s">
        <v>4</v>
      </c>
    </row>
    <row r="1984" spans="1:3" ht="13.5" thickBot="1">
      <c r="A1984" s="123"/>
      <c r="B1984" s="124"/>
      <c r="C1984" s="8" t="s">
        <v>12</v>
      </c>
    </row>
    <row r="1985" spans="1:3" ht="13.5" thickTop="1">
      <c r="A1985" s="125" t="s">
        <v>513</v>
      </c>
      <c r="B1985" s="55" t="s">
        <v>511</v>
      </c>
      <c r="C1985" s="64">
        <v>0.47901234567901235</v>
      </c>
    </row>
    <row r="1986" spans="1:3">
      <c r="A1986" s="126"/>
      <c r="B1986" s="9" t="s">
        <v>512</v>
      </c>
      <c r="C1986" s="65">
        <v>0.49259259259259258</v>
      </c>
    </row>
    <row r="1987" spans="1:3">
      <c r="A1987" s="126"/>
      <c r="B1987" s="9" t="s">
        <v>231</v>
      </c>
      <c r="C1987" s="65">
        <v>2.8395061728395062E-2</v>
      </c>
    </row>
    <row r="1988" spans="1:3">
      <c r="A1988" s="126" t="s">
        <v>8</v>
      </c>
      <c r="B1988" s="9" t="s">
        <v>9</v>
      </c>
      <c r="C1988" s="6">
        <v>810</v>
      </c>
    </row>
    <row r="1989" spans="1:3" ht="13.5" thickBot="1">
      <c r="A1989" s="127"/>
      <c r="B1989" s="10" t="s">
        <v>10</v>
      </c>
      <c r="C1989" s="13">
        <v>810</v>
      </c>
    </row>
    <row r="1990" spans="1:3" ht="13.5" thickTop="1">
      <c r="A1990" s="134" t="s">
        <v>11</v>
      </c>
      <c r="B1990" s="134"/>
      <c r="C1990" s="134"/>
    </row>
    <row r="1993" spans="1:3" ht="13.5" thickBot="1">
      <c r="A1993" s="53" t="s">
        <v>514</v>
      </c>
    </row>
    <row r="1994" spans="1:3" ht="13.5" thickTop="1">
      <c r="A1994" s="119"/>
      <c r="B1994" s="120"/>
      <c r="C1994" s="7" t="s">
        <v>3</v>
      </c>
    </row>
    <row r="1995" spans="1:3">
      <c r="A1995" s="121"/>
      <c r="B1995" s="122"/>
      <c r="C1995" s="14" t="s">
        <v>4</v>
      </c>
    </row>
    <row r="1996" spans="1:3" ht="13.5" thickBot="1">
      <c r="A1996" s="123"/>
      <c r="B1996" s="124"/>
      <c r="C1996" s="8" t="s">
        <v>12</v>
      </c>
    </row>
    <row r="1997" spans="1:3" ht="13.5" thickTop="1">
      <c r="A1997" s="125" t="s">
        <v>514</v>
      </c>
      <c r="B1997" s="55" t="s">
        <v>511</v>
      </c>
      <c r="C1997" s="64">
        <v>0.8</v>
      </c>
    </row>
    <row r="1998" spans="1:3">
      <c r="A1998" s="126"/>
      <c r="B1998" s="9" t="s">
        <v>512</v>
      </c>
      <c r="C1998" s="65">
        <v>0.15308641975308643</v>
      </c>
    </row>
    <row r="1999" spans="1:3">
      <c r="A1999" s="126"/>
      <c r="B1999" s="9" t="s">
        <v>231</v>
      </c>
      <c r="C1999" s="65">
        <v>4.6913580246913583E-2</v>
      </c>
    </row>
    <row r="2000" spans="1:3">
      <c r="A2000" s="126" t="s">
        <v>8</v>
      </c>
      <c r="B2000" s="9" t="s">
        <v>9</v>
      </c>
      <c r="C2000" s="6">
        <v>810</v>
      </c>
    </row>
    <row r="2001" spans="1:3" ht="13.5" thickBot="1">
      <c r="A2001" s="127"/>
      <c r="B2001" s="10" t="s">
        <v>10</v>
      </c>
      <c r="C2001" s="13">
        <v>810</v>
      </c>
    </row>
    <row r="2002" spans="1:3" ht="13.5" thickTop="1">
      <c r="A2002" s="134" t="s">
        <v>11</v>
      </c>
      <c r="B2002" s="134"/>
      <c r="C2002" s="134"/>
    </row>
    <row r="2005" spans="1:3" ht="13.5" thickBot="1">
      <c r="A2005" s="53" t="s">
        <v>515</v>
      </c>
    </row>
    <row r="2006" spans="1:3" ht="13.5" thickTop="1">
      <c r="A2006" s="119"/>
      <c r="B2006" s="120"/>
      <c r="C2006" s="7" t="s">
        <v>3</v>
      </c>
    </row>
    <row r="2007" spans="1:3">
      <c r="A2007" s="121"/>
      <c r="B2007" s="122"/>
      <c r="C2007" s="14" t="s">
        <v>4</v>
      </c>
    </row>
    <row r="2008" spans="1:3" ht="13.5" thickBot="1">
      <c r="A2008" s="123"/>
      <c r="B2008" s="124"/>
      <c r="C2008" s="8" t="s">
        <v>12</v>
      </c>
    </row>
    <row r="2009" spans="1:3" ht="13.5" thickTop="1">
      <c r="A2009" s="125" t="s">
        <v>515</v>
      </c>
      <c r="B2009" s="55" t="s">
        <v>511</v>
      </c>
      <c r="C2009" s="64">
        <v>0.43580246913580245</v>
      </c>
    </row>
    <row r="2010" spans="1:3">
      <c r="A2010" s="126"/>
      <c r="B2010" s="9" t="s">
        <v>512</v>
      </c>
      <c r="C2010" s="65">
        <v>0.50617283950617287</v>
      </c>
    </row>
    <row r="2011" spans="1:3">
      <c r="A2011" s="126"/>
      <c r="B2011" s="9" t="s">
        <v>231</v>
      </c>
      <c r="C2011" s="65">
        <v>5.802469135802469E-2</v>
      </c>
    </row>
    <row r="2012" spans="1:3">
      <c r="A2012" s="126" t="s">
        <v>8</v>
      </c>
      <c r="B2012" s="9" t="s">
        <v>9</v>
      </c>
      <c r="C2012" s="6">
        <v>810</v>
      </c>
    </row>
    <row r="2013" spans="1:3" ht="13.5" thickBot="1">
      <c r="A2013" s="127"/>
      <c r="B2013" s="10" t="s">
        <v>10</v>
      </c>
      <c r="C2013" s="13">
        <v>810</v>
      </c>
    </row>
    <row r="2014" spans="1:3" ht="13.5" thickTop="1">
      <c r="A2014" s="134" t="s">
        <v>11</v>
      </c>
      <c r="B2014" s="134"/>
      <c r="C2014" s="134"/>
    </row>
    <row r="2017" spans="1:3" ht="13.5" thickBot="1">
      <c r="A2017" s="53" t="s">
        <v>516</v>
      </c>
    </row>
    <row r="2018" spans="1:3" ht="13.5" thickTop="1">
      <c r="A2018" s="119"/>
      <c r="B2018" s="120"/>
      <c r="C2018" s="7" t="s">
        <v>3</v>
      </c>
    </row>
    <row r="2019" spans="1:3">
      <c r="A2019" s="121"/>
      <c r="B2019" s="122"/>
      <c r="C2019" s="14" t="s">
        <v>4</v>
      </c>
    </row>
    <row r="2020" spans="1:3" ht="13.5" thickBot="1">
      <c r="A2020" s="123"/>
      <c r="B2020" s="124"/>
      <c r="C2020" s="8" t="s">
        <v>12</v>
      </c>
    </row>
    <row r="2021" spans="1:3" ht="13.5" thickTop="1">
      <c r="A2021" s="125" t="s">
        <v>516</v>
      </c>
      <c r="B2021" s="55" t="s">
        <v>517</v>
      </c>
      <c r="C2021" s="64">
        <v>4.3209876543209874E-2</v>
      </c>
    </row>
    <row r="2022" spans="1:3">
      <c r="A2022" s="126"/>
      <c r="B2022" s="9" t="s">
        <v>518</v>
      </c>
      <c r="C2022" s="65">
        <v>0.35061728395061725</v>
      </c>
    </row>
    <row r="2023" spans="1:3" ht="24">
      <c r="A2023" s="126"/>
      <c r="B2023" s="9" t="s">
        <v>519</v>
      </c>
      <c r="C2023" s="65">
        <v>0.31604938271604938</v>
      </c>
    </row>
    <row r="2024" spans="1:3" ht="24">
      <c r="A2024" s="126"/>
      <c r="B2024" s="9" t="s">
        <v>520</v>
      </c>
      <c r="C2024" s="65">
        <v>0.19135802469135804</v>
      </c>
    </row>
    <row r="2025" spans="1:3" ht="24">
      <c r="A2025" s="126"/>
      <c r="B2025" s="9" t="s">
        <v>521</v>
      </c>
      <c r="C2025" s="65">
        <v>9.8765432098765427E-2</v>
      </c>
    </row>
    <row r="2026" spans="1:3">
      <c r="A2026" s="126" t="s">
        <v>8</v>
      </c>
      <c r="B2026" s="9" t="s">
        <v>9</v>
      </c>
      <c r="C2026" s="6">
        <v>810</v>
      </c>
    </row>
    <row r="2027" spans="1:3" ht="13.5" thickBot="1">
      <c r="A2027" s="127"/>
      <c r="B2027" s="10" t="s">
        <v>10</v>
      </c>
      <c r="C2027" s="13">
        <v>810</v>
      </c>
    </row>
    <row r="2028" spans="1:3" ht="13.5" thickTop="1">
      <c r="A2028" s="134" t="s">
        <v>11</v>
      </c>
      <c r="B2028" s="134"/>
      <c r="C2028" s="134"/>
    </row>
    <row r="2031" spans="1:3" ht="13.5" thickBot="1">
      <c r="A2031" s="53" t="s">
        <v>522</v>
      </c>
    </row>
    <row r="2032" spans="1:3" ht="13.5" thickTop="1">
      <c r="A2032" s="119"/>
      <c r="B2032" s="120"/>
      <c r="C2032" s="7" t="s">
        <v>3</v>
      </c>
    </row>
    <row r="2033" spans="1:3">
      <c r="A2033" s="121"/>
      <c r="B2033" s="122"/>
      <c r="C2033" s="14" t="s">
        <v>4</v>
      </c>
    </row>
    <row r="2034" spans="1:3" ht="13.5" thickBot="1">
      <c r="A2034" s="123"/>
      <c r="B2034" s="124"/>
      <c r="C2034" s="8" t="s">
        <v>12</v>
      </c>
    </row>
    <row r="2035" spans="1:3" ht="13.5" thickTop="1">
      <c r="A2035" s="125" t="s">
        <v>522</v>
      </c>
      <c r="B2035" s="55" t="s">
        <v>523</v>
      </c>
      <c r="C2035" s="67">
        <v>4.0733197556008151E-3</v>
      </c>
    </row>
    <row r="2036" spans="1:3">
      <c r="A2036" s="126"/>
      <c r="B2036" s="9" t="s">
        <v>524</v>
      </c>
      <c r="C2036" s="66">
        <v>8.1466395112016303E-3</v>
      </c>
    </row>
    <row r="2037" spans="1:3">
      <c r="A2037" s="126"/>
      <c r="B2037" s="9" t="s">
        <v>525</v>
      </c>
      <c r="C2037" s="65">
        <v>1.425661914460285E-2</v>
      </c>
    </row>
    <row r="2038" spans="1:3">
      <c r="A2038" s="126"/>
      <c r="B2038" s="9" t="s">
        <v>526</v>
      </c>
      <c r="C2038" s="66">
        <v>8.1466395112016303E-3</v>
      </c>
    </row>
    <row r="2039" spans="1:3">
      <c r="A2039" s="126"/>
      <c r="B2039" s="9" t="s">
        <v>527</v>
      </c>
      <c r="C2039" s="65">
        <v>4.684317718940937E-2</v>
      </c>
    </row>
    <row r="2040" spans="1:3">
      <c r="A2040" s="126"/>
      <c r="B2040" s="9" t="s">
        <v>528</v>
      </c>
      <c r="C2040" s="66">
        <v>8.1466395112016303E-3</v>
      </c>
    </row>
    <row r="2041" spans="1:3">
      <c r="A2041" s="126"/>
      <c r="B2041" s="9" t="s">
        <v>529</v>
      </c>
      <c r="C2041" s="65">
        <v>4.8879837067209782E-2</v>
      </c>
    </row>
    <row r="2042" spans="1:3">
      <c r="A2042" s="126"/>
      <c r="B2042" s="9" t="s">
        <v>530</v>
      </c>
      <c r="C2042" s="65">
        <v>7.7393075356415486E-2</v>
      </c>
    </row>
    <row r="2043" spans="1:3">
      <c r="A2043" s="126"/>
      <c r="B2043" s="9" t="s">
        <v>531</v>
      </c>
      <c r="C2043" s="65">
        <v>2.0366598778004074E-2</v>
      </c>
    </row>
    <row r="2044" spans="1:3" ht="24">
      <c r="A2044" s="126"/>
      <c r="B2044" s="9" t="s">
        <v>532</v>
      </c>
      <c r="C2044" s="65">
        <v>5.091649694501018E-2</v>
      </c>
    </row>
    <row r="2045" spans="1:3">
      <c r="A2045" s="126"/>
      <c r="B2045" s="9" t="s">
        <v>533</v>
      </c>
      <c r="C2045" s="65">
        <v>2.0366598778004074E-2</v>
      </c>
    </row>
    <row r="2046" spans="1:3" ht="36">
      <c r="A2046" s="126"/>
      <c r="B2046" s="9" t="s">
        <v>534</v>
      </c>
      <c r="C2046" s="65">
        <v>3.0549898167006109E-2</v>
      </c>
    </row>
    <row r="2047" spans="1:3">
      <c r="A2047" s="126"/>
      <c r="B2047" s="9" t="s">
        <v>535</v>
      </c>
      <c r="C2047" s="65">
        <v>1.2219959266802445E-2</v>
      </c>
    </row>
    <row r="2048" spans="1:3" ht="24">
      <c r="A2048" s="126"/>
      <c r="B2048" s="9" t="s">
        <v>536</v>
      </c>
      <c r="C2048" s="66">
        <v>6.1099796334012227E-3</v>
      </c>
    </row>
    <row r="2049" spans="1:3">
      <c r="A2049" s="126"/>
      <c r="B2049" s="9" t="s">
        <v>537</v>
      </c>
      <c r="C2049" s="65">
        <v>2.8513238289205701E-2</v>
      </c>
    </row>
    <row r="2050" spans="1:3">
      <c r="A2050" s="126"/>
      <c r="B2050" s="9" t="s">
        <v>538</v>
      </c>
      <c r="C2050" s="65">
        <v>3.4623217922606926E-2</v>
      </c>
    </row>
    <row r="2051" spans="1:3">
      <c r="A2051" s="126"/>
      <c r="B2051" s="9" t="s">
        <v>539</v>
      </c>
      <c r="C2051" s="65">
        <v>1.2219959266802445E-2</v>
      </c>
    </row>
    <row r="2052" spans="1:3">
      <c r="A2052" s="126"/>
      <c r="B2052" s="9" t="s">
        <v>540</v>
      </c>
      <c r="C2052" s="66">
        <v>8.1466395112016303E-3</v>
      </c>
    </row>
    <row r="2053" spans="1:3">
      <c r="A2053" s="126"/>
      <c r="B2053" s="9" t="s">
        <v>307</v>
      </c>
      <c r="C2053" s="65">
        <v>2.0366598778004074E-2</v>
      </c>
    </row>
    <row r="2054" spans="1:3">
      <c r="A2054" s="126"/>
      <c r="B2054" s="9" t="s">
        <v>541</v>
      </c>
      <c r="C2054" s="65">
        <v>2.8513238289205701E-2</v>
      </c>
    </row>
    <row r="2055" spans="1:3">
      <c r="A2055" s="126"/>
      <c r="B2055" s="9" t="s">
        <v>542</v>
      </c>
      <c r="C2055" s="65">
        <v>3.8696537678207743E-2</v>
      </c>
    </row>
    <row r="2056" spans="1:3">
      <c r="A2056" s="126"/>
      <c r="B2056" s="9" t="s">
        <v>543</v>
      </c>
      <c r="C2056" s="66">
        <v>2.0366598778004076E-3</v>
      </c>
    </row>
    <row r="2057" spans="1:3">
      <c r="A2057" s="126"/>
      <c r="B2057" s="9" t="s">
        <v>544</v>
      </c>
      <c r="C2057" s="66">
        <v>2.0366598778004076E-3</v>
      </c>
    </row>
    <row r="2058" spans="1:3">
      <c r="A2058" s="126"/>
      <c r="B2058" s="9" t="s">
        <v>545</v>
      </c>
      <c r="C2058" s="65">
        <v>2.8513238289205701E-2</v>
      </c>
    </row>
    <row r="2059" spans="1:3">
      <c r="A2059" s="126"/>
      <c r="B2059" s="9" t="s">
        <v>546</v>
      </c>
      <c r="C2059" s="66">
        <v>6.1099796334012227E-3</v>
      </c>
    </row>
    <row r="2060" spans="1:3">
      <c r="A2060" s="126"/>
      <c r="B2060" s="9" t="s">
        <v>547</v>
      </c>
      <c r="C2060" s="66">
        <v>2.0366598778004076E-3</v>
      </c>
    </row>
    <row r="2061" spans="1:3">
      <c r="A2061" s="126"/>
      <c r="B2061" s="9" t="s">
        <v>548</v>
      </c>
      <c r="C2061" s="65">
        <v>7.5356415478615074E-2</v>
      </c>
    </row>
    <row r="2062" spans="1:3">
      <c r="A2062" s="126"/>
      <c r="B2062" s="9" t="s">
        <v>384</v>
      </c>
      <c r="C2062" s="65">
        <v>0.52342158859470467</v>
      </c>
    </row>
    <row r="2063" spans="1:3">
      <c r="A2063" s="126" t="s">
        <v>8</v>
      </c>
      <c r="B2063" s="9" t="s">
        <v>89</v>
      </c>
      <c r="C2063" s="6">
        <v>491</v>
      </c>
    </row>
    <row r="2064" spans="1:3" ht="13.5" thickBot="1">
      <c r="A2064" s="127"/>
      <c r="B2064" s="10" t="s">
        <v>90</v>
      </c>
      <c r="C2064" s="13">
        <v>491</v>
      </c>
    </row>
    <row r="2065" spans="1:3" ht="13.5" thickTop="1">
      <c r="A2065" s="134" t="s">
        <v>11</v>
      </c>
      <c r="B2065" s="134"/>
      <c r="C2065" s="134"/>
    </row>
    <row r="2068" spans="1:3" ht="13.5" thickBot="1">
      <c r="A2068" s="53" t="s">
        <v>549</v>
      </c>
    </row>
    <row r="2069" spans="1:3" ht="13.5" thickTop="1">
      <c r="A2069" s="119"/>
      <c r="B2069" s="120"/>
      <c r="C2069" s="7" t="s">
        <v>3</v>
      </c>
    </row>
    <row r="2070" spans="1:3">
      <c r="A2070" s="121"/>
      <c r="B2070" s="122"/>
      <c r="C2070" s="14" t="s">
        <v>4</v>
      </c>
    </row>
    <row r="2071" spans="1:3" ht="13.5" thickBot="1">
      <c r="A2071" s="123"/>
      <c r="B2071" s="124"/>
      <c r="C2071" s="8" t="s">
        <v>12</v>
      </c>
    </row>
    <row r="2072" spans="1:3" ht="13.5" thickTop="1">
      <c r="A2072" s="125" t="s">
        <v>549</v>
      </c>
      <c r="B2072" s="55" t="s">
        <v>524</v>
      </c>
      <c r="C2072" s="67">
        <v>8.1466395112016303E-3</v>
      </c>
    </row>
    <row r="2073" spans="1:3">
      <c r="A2073" s="126"/>
      <c r="B2073" s="9" t="s">
        <v>525</v>
      </c>
      <c r="C2073" s="66">
        <v>4.0733197556008151E-3</v>
      </c>
    </row>
    <row r="2074" spans="1:3">
      <c r="A2074" s="126"/>
      <c r="B2074" s="9" t="s">
        <v>526</v>
      </c>
      <c r="C2074" s="66">
        <v>2.0366598778004076E-3</v>
      </c>
    </row>
    <row r="2075" spans="1:3">
      <c r="A2075" s="126"/>
      <c r="B2075" s="9" t="s">
        <v>527</v>
      </c>
      <c r="C2075" s="65">
        <v>1.8329938900203666E-2</v>
      </c>
    </row>
    <row r="2076" spans="1:3">
      <c r="A2076" s="126"/>
      <c r="B2076" s="9" t="s">
        <v>529</v>
      </c>
      <c r="C2076" s="65">
        <v>2.0366598778004074E-2</v>
      </c>
    </row>
    <row r="2077" spans="1:3">
      <c r="A2077" s="126"/>
      <c r="B2077" s="9" t="s">
        <v>530</v>
      </c>
      <c r="C2077" s="65">
        <v>5.091649694501018E-2</v>
      </c>
    </row>
    <row r="2078" spans="1:3">
      <c r="A2078" s="126"/>
      <c r="B2078" s="9" t="s">
        <v>531</v>
      </c>
      <c r="C2078" s="66">
        <v>4.0733197556008151E-3</v>
      </c>
    </row>
    <row r="2079" spans="1:3" ht="24">
      <c r="A2079" s="126"/>
      <c r="B2079" s="9" t="s">
        <v>532</v>
      </c>
      <c r="C2079" s="66">
        <v>4.0733197556008151E-3</v>
      </c>
    </row>
    <row r="2080" spans="1:3" ht="36">
      <c r="A2080" s="126"/>
      <c r="B2080" s="9" t="s">
        <v>534</v>
      </c>
      <c r="C2080" s="66">
        <v>8.1466395112016303E-3</v>
      </c>
    </row>
    <row r="2081" spans="1:3">
      <c r="A2081" s="126"/>
      <c r="B2081" s="9" t="s">
        <v>535</v>
      </c>
      <c r="C2081" s="66">
        <v>6.1099796334012227E-3</v>
      </c>
    </row>
    <row r="2082" spans="1:3" ht="24">
      <c r="A2082" s="126"/>
      <c r="B2082" s="9" t="s">
        <v>536</v>
      </c>
      <c r="C2082" s="66">
        <v>2.0366598778004076E-3</v>
      </c>
    </row>
    <row r="2083" spans="1:3">
      <c r="A2083" s="126"/>
      <c r="B2083" s="9" t="s">
        <v>537</v>
      </c>
      <c r="C2083" s="66">
        <v>6.1099796334012227E-3</v>
      </c>
    </row>
    <row r="2084" spans="1:3">
      <c r="A2084" s="126"/>
      <c r="B2084" s="9" t="s">
        <v>538</v>
      </c>
      <c r="C2084" s="65">
        <v>1.425661914460285E-2</v>
      </c>
    </row>
    <row r="2085" spans="1:3">
      <c r="A2085" s="126"/>
      <c r="B2085" s="9" t="s">
        <v>307</v>
      </c>
      <c r="C2085" s="65">
        <v>1.2219959266802445E-2</v>
      </c>
    </row>
    <row r="2086" spans="1:3">
      <c r="A2086" s="126"/>
      <c r="B2086" s="9" t="s">
        <v>541</v>
      </c>
      <c r="C2086" s="65">
        <v>1.0183299389002037E-2</v>
      </c>
    </row>
    <row r="2087" spans="1:3">
      <c r="A2087" s="126"/>
      <c r="B2087" s="9" t="s">
        <v>550</v>
      </c>
      <c r="C2087" s="66">
        <v>4.0733197556008151E-3</v>
      </c>
    </row>
    <row r="2088" spans="1:3">
      <c r="A2088" s="126"/>
      <c r="B2088" s="9" t="s">
        <v>542</v>
      </c>
      <c r="C2088" s="65">
        <v>1.0183299389002037E-2</v>
      </c>
    </row>
    <row r="2089" spans="1:3">
      <c r="A2089" s="126"/>
      <c r="B2089" s="9" t="s">
        <v>545</v>
      </c>
      <c r="C2089" s="66">
        <v>4.0733197556008151E-3</v>
      </c>
    </row>
    <row r="2090" spans="1:3">
      <c r="A2090" s="126"/>
      <c r="B2090" s="9" t="s">
        <v>546</v>
      </c>
      <c r="C2090" s="66">
        <v>8.1466395112016303E-3</v>
      </c>
    </row>
    <row r="2091" spans="1:3">
      <c r="A2091" s="126"/>
      <c r="B2091" s="9" t="s">
        <v>320</v>
      </c>
      <c r="C2091" s="66">
        <v>2.0366598778004076E-3</v>
      </c>
    </row>
    <row r="2092" spans="1:3">
      <c r="A2092" s="126"/>
      <c r="B2092" s="9" t="s">
        <v>548</v>
      </c>
      <c r="C2092" s="65">
        <v>5.2953156822810585E-2</v>
      </c>
    </row>
    <row r="2093" spans="1:3">
      <c r="A2093" s="126"/>
      <c r="B2093" s="9" t="s">
        <v>384</v>
      </c>
      <c r="C2093" s="65">
        <v>0.78818737270875761</v>
      </c>
    </row>
    <row r="2094" spans="1:3">
      <c r="A2094" s="126" t="s">
        <v>8</v>
      </c>
      <c r="B2094" s="9" t="s">
        <v>89</v>
      </c>
      <c r="C2094" s="6">
        <v>491</v>
      </c>
    </row>
    <row r="2095" spans="1:3" ht="13.5" thickBot="1">
      <c r="A2095" s="127"/>
      <c r="B2095" s="10" t="s">
        <v>90</v>
      </c>
      <c r="C2095" s="13">
        <v>491</v>
      </c>
    </row>
    <row r="2096" spans="1:3" ht="13.5" thickTop="1">
      <c r="A2096" s="134" t="s">
        <v>11</v>
      </c>
      <c r="B2096" s="134"/>
      <c r="C2096" s="134"/>
    </row>
    <row r="2099" spans="1:3" ht="13.5" thickBot="1">
      <c r="A2099" s="53" t="s">
        <v>551</v>
      </c>
    </row>
    <row r="2100" spans="1:3" ht="13.5" thickTop="1">
      <c r="A2100" s="119"/>
      <c r="B2100" s="120"/>
      <c r="C2100" s="7" t="s">
        <v>3</v>
      </c>
    </row>
    <row r="2101" spans="1:3">
      <c r="A2101" s="121"/>
      <c r="B2101" s="122"/>
      <c r="C2101" s="14" t="s">
        <v>4</v>
      </c>
    </row>
    <row r="2102" spans="1:3" ht="13.5" thickBot="1">
      <c r="A2102" s="123"/>
      <c r="B2102" s="124"/>
      <c r="C2102" s="8" t="s">
        <v>12</v>
      </c>
    </row>
    <row r="2103" spans="1:3" ht="13.5" thickTop="1">
      <c r="A2103" s="125" t="s">
        <v>551</v>
      </c>
      <c r="B2103" s="55" t="s">
        <v>552</v>
      </c>
      <c r="C2103" s="64">
        <v>3.8696537678207743E-2</v>
      </c>
    </row>
    <row r="2104" spans="1:3">
      <c r="A2104" s="126"/>
      <c r="B2104" s="9" t="s">
        <v>553</v>
      </c>
      <c r="C2104" s="66">
        <v>6.1099796334012227E-3</v>
      </c>
    </row>
    <row r="2105" spans="1:3">
      <c r="A2105" s="126"/>
      <c r="B2105" s="9" t="s">
        <v>554</v>
      </c>
      <c r="C2105" s="65">
        <v>5.4989816700610997E-2</v>
      </c>
    </row>
    <row r="2106" spans="1:3">
      <c r="A2106" s="126"/>
      <c r="B2106" s="9" t="s">
        <v>555</v>
      </c>
      <c r="C2106" s="65">
        <v>3.0549898167006109E-2</v>
      </c>
    </row>
    <row r="2107" spans="1:3">
      <c r="A2107" s="126"/>
      <c r="B2107" s="9" t="s">
        <v>556</v>
      </c>
      <c r="C2107" s="65">
        <v>1.425661914460285E-2</v>
      </c>
    </row>
    <row r="2108" spans="1:3">
      <c r="A2108" s="126"/>
      <c r="B2108" s="9" t="s">
        <v>557</v>
      </c>
      <c r="C2108" s="66">
        <v>8.1466395112016303E-3</v>
      </c>
    </row>
    <row r="2109" spans="1:3">
      <c r="A2109" s="126"/>
      <c r="B2109" s="9" t="s">
        <v>558</v>
      </c>
      <c r="C2109" s="66">
        <v>2.0366598778004076E-3</v>
      </c>
    </row>
    <row r="2110" spans="1:3">
      <c r="A2110" s="126"/>
      <c r="B2110" s="9" t="s">
        <v>559</v>
      </c>
      <c r="C2110" s="66">
        <v>6.1099796334012227E-3</v>
      </c>
    </row>
    <row r="2111" spans="1:3">
      <c r="A2111" s="126"/>
      <c r="B2111" s="9" t="s">
        <v>560</v>
      </c>
      <c r="C2111" s="66">
        <v>2.0366598778004076E-3</v>
      </c>
    </row>
    <row r="2112" spans="1:3">
      <c r="A2112" s="126"/>
      <c r="B2112" s="9" t="s">
        <v>561</v>
      </c>
      <c r="C2112" s="65">
        <v>1.8329938900203666E-2</v>
      </c>
    </row>
    <row r="2113" spans="1:3" ht="24">
      <c r="A2113" s="126"/>
      <c r="B2113" s="9" t="s">
        <v>562</v>
      </c>
      <c r="C2113" s="66">
        <v>2.0366598778004076E-3</v>
      </c>
    </row>
    <row r="2114" spans="1:3">
      <c r="A2114" s="126"/>
      <c r="B2114" s="9" t="s">
        <v>563</v>
      </c>
      <c r="C2114" s="65">
        <v>1.0183299389002037E-2</v>
      </c>
    </row>
    <row r="2115" spans="1:3">
      <c r="A2115" s="126"/>
      <c r="B2115" s="9" t="s">
        <v>564</v>
      </c>
      <c r="C2115" s="66">
        <v>4.0733197556008151E-3</v>
      </c>
    </row>
    <row r="2116" spans="1:3">
      <c r="A2116" s="126"/>
      <c r="B2116" s="9" t="s">
        <v>565</v>
      </c>
      <c r="C2116" s="66">
        <v>4.0733197556008151E-3</v>
      </c>
    </row>
    <row r="2117" spans="1:3">
      <c r="A2117" s="126"/>
      <c r="B2117" s="9" t="s">
        <v>566</v>
      </c>
      <c r="C2117" s="66">
        <v>4.0733197556008151E-3</v>
      </c>
    </row>
    <row r="2118" spans="1:3">
      <c r="A2118" s="126"/>
      <c r="B2118" s="9" t="s">
        <v>567</v>
      </c>
      <c r="C2118" s="66">
        <v>4.0733197556008151E-3</v>
      </c>
    </row>
    <row r="2119" spans="1:3">
      <c r="A2119" s="126"/>
      <c r="B2119" s="9" t="s">
        <v>88</v>
      </c>
      <c r="C2119" s="66">
        <v>2.0366598778004076E-3</v>
      </c>
    </row>
    <row r="2120" spans="1:3">
      <c r="A2120" s="126"/>
      <c r="B2120" s="9" t="s">
        <v>548</v>
      </c>
      <c r="C2120" s="65">
        <v>0.1384928716904277</v>
      </c>
    </row>
    <row r="2121" spans="1:3">
      <c r="A2121" s="126"/>
      <c r="B2121" s="9" t="s">
        <v>384</v>
      </c>
      <c r="C2121" s="65">
        <v>0.67209775967413432</v>
      </c>
    </row>
    <row r="2122" spans="1:3">
      <c r="A2122" s="126" t="s">
        <v>8</v>
      </c>
      <c r="B2122" s="9" t="s">
        <v>89</v>
      </c>
      <c r="C2122" s="6">
        <v>491</v>
      </c>
    </row>
    <row r="2123" spans="1:3" ht="13.5" thickBot="1">
      <c r="A2123" s="127"/>
      <c r="B2123" s="10" t="s">
        <v>90</v>
      </c>
      <c r="C2123" s="13">
        <v>491</v>
      </c>
    </row>
    <row r="2124" spans="1:3" ht="13.5" thickTop="1">
      <c r="A2124" s="134" t="s">
        <v>11</v>
      </c>
      <c r="B2124" s="134"/>
      <c r="C2124" s="134"/>
    </row>
    <row r="2127" spans="1:3" ht="13.5" thickBot="1">
      <c r="A2127" s="53" t="s">
        <v>568</v>
      </c>
    </row>
    <row r="2128" spans="1:3" ht="13.5" thickTop="1">
      <c r="A2128" s="119"/>
      <c r="B2128" s="120"/>
      <c r="C2128" s="7" t="s">
        <v>3</v>
      </c>
    </row>
    <row r="2129" spans="1:3">
      <c r="A2129" s="121"/>
      <c r="B2129" s="122"/>
      <c r="C2129" s="14" t="s">
        <v>4</v>
      </c>
    </row>
    <row r="2130" spans="1:3" ht="13.5" thickBot="1">
      <c r="A2130" s="123"/>
      <c r="B2130" s="124"/>
      <c r="C2130" s="8" t="s">
        <v>12</v>
      </c>
    </row>
    <row r="2131" spans="1:3" ht="13.5" thickTop="1">
      <c r="A2131" s="125" t="s">
        <v>568</v>
      </c>
      <c r="B2131" s="55" t="s">
        <v>552</v>
      </c>
      <c r="C2131" s="64">
        <v>1.6293279022403261E-2</v>
      </c>
    </row>
    <row r="2132" spans="1:3">
      <c r="A2132" s="126"/>
      <c r="B2132" s="9" t="s">
        <v>554</v>
      </c>
      <c r="C2132" s="65">
        <v>2.4439918533604891E-2</v>
      </c>
    </row>
    <row r="2133" spans="1:3">
      <c r="A2133" s="126"/>
      <c r="B2133" s="9" t="s">
        <v>555</v>
      </c>
      <c r="C2133" s="66">
        <v>4.0733197556008151E-3</v>
      </c>
    </row>
    <row r="2134" spans="1:3">
      <c r="A2134" s="126"/>
      <c r="B2134" s="9" t="s">
        <v>556</v>
      </c>
      <c r="C2134" s="66">
        <v>2.0366598778004076E-3</v>
      </c>
    </row>
    <row r="2135" spans="1:3">
      <c r="A2135" s="126"/>
      <c r="B2135" s="9" t="s">
        <v>557</v>
      </c>
      <c r="C2135" s="66">
        <v>8.1466395112016303E-3</v>
      </c>
    </row>
    <row r="2136" spans="1:3">
      <c r="A2136" s="126"/>
      <c r="B2136" s="9" t="s">
        <v>558</v>
      </c>
      <c r="C2136" s="66">
        <v>2.0366598778004076E-3</v>
      </c>
    </row>
    <row r="2137" spans="1:3">
      <c r="A2137" s="126"/>
      <c r="B2137" s="9" t="s">
        <v>559</v>
      </c>
      <c r="C2137" s="66">
        <v>2.0366598778004076E-3</v>
      </c>
    </row>
    <row r="2138" spans="1:3">
      <c r="A2138" s="126"/>
      <c r="B2138" s="9" t="s">
        <v>561</v>
      </c>
      <c r="C2138" s="66">
        <v>4.0733197556008151E-3</v>
      </c>
    </row>
    <row r="2139" spans="1:3">
      <c r="A2139" s="126"/>
      <c r="B2139" s="9" t="s">
        <v>563</v>
      </c>
      <c r="C2139" s="66">
        <v>2.0366598778004076E-3</v>
      </c>
    </row>
    <row r="2140" spans="1:3">
      <c r="A2140" s="126"/>
      <c r="B2140" s="9" t="s">
        <v>565</v>
      </c>
      <c r="C2140" s="66">
        <v>2.0366598778004076E-3</v>
      </c>
    </row>
    <row r="2141" spans="1:3">
      <c r="A2141" s="126"/>
      <c r="B2141" s="9" t="s">
        <v>566</v>
      </c>
      <c r="C2141" s="66">
        <v>2.0366598778004076E-3</v>
      </c>
    </row>
    <row r="2142" spans="1:3">
      <c r="A2142" s="126"/>
      <c r="B2142" s="9" t="s">
        <v>567</v>
      </c>
      <c r="C2142" s="66">
        <v>4.0733197556008151E-3</v>
      </c>
    </row>
    <row r="2143" spans="1:3">
      <c r="A2143" s="126"/>
      <c r="B2143" s="9" t="s">
        <v>569</v>
      </c>
      <c r="C2143" s="66">
        <v>2.0366598778004076E-3</v>
      </c>
    </row>
    <row r="2144" spans="1:3">
      <c r="A2144" s="126"/>
      <c r="B2144" s="9" t="s">
        <v>548</v>
      </c>
      <c r="C2144" s="65">
        <v>0.10386965376782077</v>
      </c>
    </row>
    <row r="2145" spans="1:3">
      <c r="A2145" s="126"/>
      <c r="B2145" s="9" t="s">
        <v>384</v>
      </c>
      <c r="C2145" s="65">
        <v>0.83095723014256617</v>
      </c>
    </row>
    <row r="2146" spans="1:3">
      <c r="A2146" s="126" t="s">
        <v>8</v>
      </c>
      <c r="B2146" s="9" t="s">
        <v>89</v>
      </c>
      <c r="C2146" s="6">
        <v>491</v>
      </c>
    </row>
    <row r="2147" spans="1:3" ht="13.5" thickBot="1">
      <c r="A2147" s="127"/>
      <c r="B2147" s="10" t="s">
        <v>90</v>
      </c>
      <c r="C2147" s="13">
        <v>491</v>
      </c>
    </row>
    <row r="2148" spans="1:3" ht="13.5" thickTop="1">
      <c r="A2148" s="134" t="s">
        <v>11</v>
      </c>
      <c r="B2148" s="134"/>
      <c r="C2148" s="134"/>
    </row>
    <row r="2152" spans="1:3" ht="13.5">
      <c r="A2152" s="5" t="s">
        <v>1</v>
      </c>
    </row>
    <row r="2153" spans="1:3" ht="13.5">
      <c r="A2153" s="5" t="s">
        <v>2</v>
      </c>
    </row>
    <row r="2154" spans="1:3" ht="13.5">
      <c r="A2154" s="5" t="s">
        <v>302</v>
      </c>
    </row>
  </sheetData>
  <mergeCells count="501">
    <mergeCell ref="A40:A41"/>
    <mergeCell ref="A33:C33"/>
    <mergeCell ref="A31:A32"/>
    <mergeCell ref="A21:A22"/>
    <mergeCell ref="A23:C23"/>
    <mergeCell ref="A58:C58"/>
    <mergeCell ref="A51:A55"/>
    <mergeCell ref="A56:A57"/>
    <mergeCell ref="A42:A43"/>
    <mergeCell ref="A44:C44"/>
    <mergeCell ref="A108:A152"/>
    <mergeCell ref="A153:A154"/>
    <mergeCell ref="A105:B107"/>
    <mergeCell ref="A99:A100"/>
    <mergeCell ref="A101:C101"/>
    <mergeCell ref="A91:B93"/>
    <mergeCell ref="A48:B50"/>
    <mergeCell ref="A87:C87"/>
    <mergeCell ref="A83:A84"/>
    <mergeCell ref="A85:A86"/>
    <mergeCell ref="A65:A73"/>
    <mergeCell ref="A74:A75"/>
    <mergeCell ref="A76:C76"/>
    <mergeCell ref="A62:B64"/>
    <mergeCell ref="A80:B82"/>
    <mergeCell ref="A198:A205"/>
    <mergeCell ref="A206:A207"/>
    <mergeCell ref="A208:C208"/>
    <mergeCell ref="A195:B197"/>
    <mergeCell ref="A162:A188"/>
    <mergeCell ref="A189:A190"/>
    <mergeCell ref="A191:C191"/>
    <mergeCell ref="A159:B161"/>
    <mergeCell ref="A155:C155"/>
    <mergeCell ref="A265:A285"/>
    <mergeCell ref="A262:B264"/>
    <mergeCell ref="A228:A255"/>
    <mergeCell ref="A256:A257"/>
    <mergeCell ref="A258:C258"/>
    <mergeCell ref="A225:B227"/>
    <mergeCell ref="A221:C221"/>
    <mergeCell ref="A219:A220"/>
    <mergeCell ref="A212:B214"/>
    <mergeCell ref="A319:A320"/>
    <mergeCell ref="A321:C321"/>
    <mergeCell ref="A308:A318"/>
    <mergeCell ref="A305:B307"/>
    <mergeCell ref="A301:C301"/>
    <mergeCell ref="A299:A300"/>
    <mergeCell ref="A292:B294"/>
    <mergeCell ref="A286:A287"/>
    <mergeCell ref="A288:C288"/>
    <mergeCell ref="A401:B403"/>
    <mergeCell ref="A362:A394"/>
    <mergeCell ref="A395:A396"/>
    <mergeCell ref="A397:C397"/>
    <mergeCell ref="A359:B361"/>
    <mergeCell ref="A355:C355"/>
    <mergeCell ref="A328:A352"/>
    <mergeCell ref="A353:A354"/>
    <mergeCell ref="A325:B327"/>
    <mergeCell ref="A434:A438"/>
    <mergeCell ref="A439:A440"/>
    <mergeCell ref="A431:B433"/>
    <mergeCell ref="A425:A426"/>
    <mergeCell ref="A427:C427"/>
    <mergeCell ref="A420:A424"/>
    <mergeCell ref="A417:B419"/>
    <mergeCell ref="A413:C413"/>
    <mergeCell ref="A411:A412"/>
    <mergeCell ref="A469:C469"/>
    <mergeCell ref="A462:A466"/>
    <mergeCell ref="A467:A468"/>
    <mergeCell ref="A459:B461"/>
    <mergeCell ref="A448:A452"/>
    <mergeCell ref="A453:A454"/>
    <mergeCell ref="A455:C455"/>
    <mergeCell ref="A445:B447"/>
    <mergeCell ref="A441:C441"/>
    <mergeCell ref="A501:B503"/>
    <mergeCell ref="A497:C497"/>
    <mergeCell ref="A490:A494"/>
    <mergeCell ref="A495:A496"/>
    <mergeCell ref="A487:B489"/>
    <mergeCell ref="A476:A480"/>
    <mergeCell ref="A481:A482"/>
    <mergeCell ref="A483:C483"/>
    <mergeCell ref="A473:B475"/>
    <mergeCell ref="A556:A557"/>
    <mergeCell ref="A547:B549"/>
    <mergeCell ref="A543:C543"/>
    <mergeCell ref="A541:A542"/>
    <mergeCell ref="A532:B534"/>
    <mergeCell ref="A528:C528"/>
    <mergeCell ref="A526:A527"/>
    <mergeCell ref="A517:B519"/>
    <mergeCell ref="A504:A510"/>
    <mergeCell ref="A511:A512"/>
    <mergeCell ref="A513:C513"/>
    <mergeCell ref="A602:A603"/>
    <mergeCell ref="A593:B595"/>
    <mergeCell ref="A589:C589"/>
    <mergeCell ref="A587:A588"/>
    <mergeCell ref="A578:B580"/>
    <mergeCell ref="A574:C574"/>
    <mergeCell ref="A572:A573"/>
    <mergeCell ref="A562:B564"/>
    <mergeCell ref="A558:C558"/>
    <mergeCell ref="A637:C637"/>
    <mergeCell ref="A632:A633"/>
    <mergeCell ref="A635:A636"/>
    <mergeCell ref="A623:B625"/>
    <mergeCell ref="A617:A618"/>
    <mergeCell ref="A619:C619"/>
    <mergeCell ref="A611:A616"/>
    <mergeCell ref="A608:B610"/>
    <mergeCell ref="A604:C604"/>
    <mergeCell ref="A669:B671"/>
    <mergeCell ref="A665:C665"/>
    <mergeCell ref="A658:A662"/>
    <mergeCell ref="A663:A664"/>
    <mergeCell ref="A655:B657"/>
    <mergeCell ref="A644:A648"/>
    <mergeCell ref="A649:A650"/>
    <mergeCell ref="A651:C651"/>
    <mergeCell ref="A641:B643"/>
    <mergeCell ref="A700:A704"/>
    <mergeCell ref="A705:A706"/>
    <mergeCell ref="A707:C707"/>
    <mergeCell ref="A697:B699"/>
    <mergeCell ref="A693:C693"/>
    <mergeCell ref="A686:A690"/>
    <mergeCell ref="A691:A692"/>
    <mergeCell ref="A683:B685"/>
    <mergeCell ref="A672:A676"/>
    <mergeCell ref="A677:A678"/>
    <mergeCell ref="A679:C679"/>
    <mergeCell ref="A739:B741"/>
    <mergeCell ref="A728:A732"/>
    <mergeCell ref="A733:A734"/>
    <mergeCell ref="A735:C735"/>
    <mergeCell ref="A725:B727"/>
    <mergeCell ref="A721:C721"/>
    <mergeCell ref="A714:A718"/>
    <mergeCell ref="A719:A720"/>
    <mergeCell ref="A711:B713"/>
    <mergeCell ref="A780:A781"/>
    <mergeCell ref="A782:C782"/>
    <mergeCell ref="A770:B772"/>
    <mergeCell ref="A764:A765"/>
    <mergeCell ref="A766:C766"/>
    <mergeCell ref="A753:B755"/>
    <mergeCell ref="A749:C749"/>
    <mergeCell ref="A742:A746"/>
    <mergeCell ref="A747:A748"/>
    <mergeCell ref="A1025:I1025"/>
    <mergeCell ref="A1017:A1022"/>
    <mergeCell ref="A1023:A1024"/>
    <mergeCell ref="A1014:B1016"/>
    <mergeCell ref="A1010:I1010"/>
    <mergeCell ref="A999:A1007"/>
    <mergeCell ref="A1008:A1009"/>
    <mergeCell ref="D1014:I1014"/>
    <mergeCell ref="A961:H961"/>
    <mergeCell ref="C981:H981"/>
    <mergeCell ref="A981:B983"/>
    <mergeCell ref="A975:A976"/>
    <mergeCell ref="A977:H977"/>
    <mergeCell ref="D996:I996"/>
    <mergeCell ref="A996:B998"/>
    <mergeCell ref="A990:A991"/>
    <mergeCell ref="A992:H992"/>
    <mergeCell ref="A1056:A1091"/>
    <mergeCell ref="A1092:A1093"/>
    <mergeCell ref="A1053:B1055"/>
    <mergeCell ref="C1098:H1098"/>
    <mergeCell ref="C1053:H1053"/>
    <mergeCell ref="A1049:I1049"/>
    <mergeCell ref="A1032:A1046"/>
    <mergeCell ref="A1047:A1048"/>
    <mergeCell ref="A1029:B1031"/>
    <mergeCell ref="D1029:I1029"/>
    <mergeCell ref="A1114:A1118"/>
    <mergeCell ref="A1119:A1120"/>
    <mergeCell ref="A1111:B1113"/>
    <mergeCell ref="A1107:H1107"/>
    <mergeCell ref="C1111:H1111"/>
    <mergeCell ref="A1101:A1104"/>
    <mergeCell ref="A1105:A1106"/>
    <mergeCell ref="A1098:B1100"/>
    <mergeCell ref="A1094:H1094"/>
    <mergeCell ref="A1221:B1223"/>
    <mergeCell ref="A1217:C1217"/>
    <mergeCell ref="A1215:A1216"/>
    <mergeCell ref="A1146:A1147"/>
    <mergeCell ref="A1148:C1148"/>
    <mergeCell ref="A1135:H1135"/>
    <mergeCell ref="A1128:A1132"/>
    <mergeCell ref="A1133:A1134"/>
    <mergeCell ref="A1121:H1121"/>
    <mergeCell ref="C1125:H1125"/>
    <mergeCell ref="A1125:B1127"/>
    <mergeCell ref="A1139:B1141"/>
    <mergeCell ref="A1256:B1258"/>
    <mergeCell ref="A1252:C1252"/>
    <mergeCell ref="A1247:A1249"/>
    <mergeCell ref="A1250:A1251"/>
    <mergeCell ref="A1244:B1246"/>
    <mergeCell ref="A1240:C1240"/>
    <mergeCell ref="A1234:B1236"/>
    <mergeCell ref="A1230:C1230"/>
    <mergeCell ref="A1228:A1229"/>
    <mergeCell ref="A1294:A1300"/>
    <mergeCell ref="A1301:A1302"/>
    <mergeCell ref="A1303:C1303"/>
    <mergeCell ref="A1291:B1293"/>
    <mergeCell ref="A1287:C1287"/>
    <mergeCell ref="A1274:A1284"/>
    <mergeCell ref="A1285:A1286"/>
    <mergeCell ref="A1271:B1273"/>
    <mergeCell ref="A1265:A1266"/>
    <mergeCell ref="A1267:C1267"/>
    <mergeCell ref="A1331:B1333"/>
    <mergeCell ref="A1322:A1324"/>
    <mergeCell ref="A1325:A1326"/>
    <mergeCell ref="A1327:C1327"/>
    <mergeCell ref="A1319:B1321"/>
    <mergeCell ref="A1315:C1315"/>
    <mergeCell ref="A1310:A1312"/>
    <mergeCell ref="A1313:A1314"/>
    <mergeCell ref="A1307:B1309"/>
    <mergeCell ref="A1358:A1360"/>
    <mergeCell ref="A1361:A1362"/>
    <mergeCell ref="A1355:B1357"/>
    <mergeCell ref="A1346:A1348"/>
    <mergeCell ref="A1349:A1350"/>
    <mergeCell ref="A1351:C1351"/>
    <mergeCell ref="A1343:B1345"/>
    <mergeCell ref="A1339:C1339"/>
    <mergeCell ref="A1334:A1336"/>
    <mergeCell ref="A1337:A1338"/>
    <mergeCell ref="A1394:B1396"/>
    <mergeCell ref="A1382:A1384"/>
    <mergeCell ref="A1386:A1388"/>
    <mergeCell ref="A1390:C1390"/>
    <mergeCell ref="A1370:A1372"/>
    <mergeCell ref="A1374:A1376"/>
    <mergeCell ref="A1378:A1380"/>
    <mergeCell ref="A1367:B1369"/>
    <mergeCell ref="A1363:C1363"/>
    <mergeCell ref="A1498:A1508"/>
    <mergeCell ref="A1509:A1510"/>
    <mergeCell ref="A1511:A1512"/>
    <mergeCell ref="A1469:A1479"/>
    <mergeCell ref="D1495:I1495"/>
    <mergeCell ref="A1513:A1514"/>
    <mergeCell ref="A1462:I1462"/>
    <mergeCell ref="A1495:B1497"/>
    <mergeCell ref="A1491:I1491"/>
    <mergeCell ref="A1480:A1481"/>
    <mergeCell ref="A1482:A1483"/>
    <mergeCell ref="A1484:A1485"/>
    <mergeCell ref="A1486:A1487"/>
    <mergeCell ref="A1489:A1490"/>
    <mergeCell ref="A1524:B1526"/>
    <mergeCell ref="D1524:I1524"/>
    <mergeCell ref="A1515:A1516"/>
    <mergeCell ref="A1518:A1519"/>
    <mergeCell ref="A1520:I1520"/>
    <mergeCell ref="A1553:B1555"/>
    <mergeCell ref="D1553:I1553"/>
    <mergeCell ref="A1544:A1545"/>
    <mergeCell ref="A1547:A1548"/>
    <mergeCell ref="A1549:I1549"/>
    <mergeCell ref="A1527:A1537"/>
    <mergeCell ref="A1538:A1539"/>
    <mergeCell ref="A1540:A1541"/>
    <mergeCell ref="A1542:A1543"/>
    <mergeCell ref="A1582:B1584"/>
    <mergeCell ref="D1582:I1582"/>
    <mergeCell ref="A1573:A1574"/>
    <mergeCell ref="A1576:A1577"/>
    <mergeCell ref="A1578:I1578"/>
    <mergeCell ref="A1556:A1566"/>
    <mergeCell ref="A1567:A1568"/>
    <mergeCell ref="A1569:A1570"/>
    <mergeCell ref="A1571:A1572"/>
    <mergeCell ref="A1611:B1613"/>
    <mergeCell ref="D1611:I1611"/>
    <mergeCell ref="A1602:A1603"/>
    <mergeCell ref="A1605:A1606"/>
    <mergeCell ref="A1607:I1607"/>
    <mergeCell ref="A1585:A1595"/>
    <mergeCell ref="A1596:A1597"/>
    <mergeCell ref="A1598:A1599"/>
    <mergeCell ref="A1600:A1601"/>
    <mergeCell ref="A1640:B1642"/>
    <mergeCell ref="D1640:I1640"/>
    <mergeCell ref="A1631:A1632"/>
    <mergeCell ref="A1634:A1635"/>
    <mergeCell ref="A1636:I1636"/>
    <mergeCell ref="A1614:A1624"/>
    <mergeCell ref="A1625:A1626"/>
    <mergeCell ref="A1627:A1628"/>
    <mergeCell ref="A1629:A1630"/>
    <mergeCell ref="A1669:B1671"/>
    <mergeCell ref="D1669:I1669"/>
    <mergeCell ref="A1660:A1661"/>
    <mergeCell ref="A1663:A1664"/>
    <mergeCell ref="A1665:I1665"/>
    <mergeCell ref="A1643:A1653"/>
    <mergeCell ref="A1654:A1655"/>
    <mergeCell ref="A1656:A1657"/>
    <mergeCell ref="A1658:A1659"/>
    <mergeCell ref="A1698:B1700"/>
    <mergeCell ref="D1698:I1698"/>
    <mergeCell ref="A1689:A1690"/>
    <mergeCell ref="A1692:A1693"/>
    <mergeCell ref="A1694:I1694"/>
    <mergeCell ref="A1672:A1682"/>
    <mergeCell ref="A1683:A1684"/>
    <mergeCell ref="A1685:A1686"/>
    <mergeCell ref="A1687:A1688"/>
    <mergeCell ref="A1727:B1729"/>
    <mergeCell ref="D1727:I1727"/>
    <mergeCell ref="A1718:A1719"/>
    <mergeCell ref="A1721:A1722"/>
    <mergeCell ref="A1723:I1723"/>
    <mergeCell ref="A1701:A1711"/>
    <mergeCell ref="A1712:A1713"/>
    <mergeCell ref="A1714:A1715"/>
    <mergeCell ref="A1716:A1717"/>
    <mergeCell ref="A1756:B1758"/>
    <mergeCell ref="D1756:I1756"/>
    <mergeCell ref="A1747:A1748"/>
    <mergeCell ref="A1750:A1751"/>
    <mergeCell ref="A1752:I1752"/>
    <mergeCell ref="A1730:A1740"/>
    <mergeCell ref="A1741:A1742"/>
    <mergeCell ref="A1743:A1744"/>
    <mergeCell ref="A1745:A1746"/>
    <mergeCell ref="A1785:B1787"/>
    <mergeCell ref="D1785:I1785"/>
    <mergeCell ref="A1776:A1777"/>
    <mergeCell ref="A1779:A1780"/>
    <mergeCell ref="A1781:I1781"/>
    <mergeCell ref="A1759:A1769"/>
    <mergeCell ref="A1770:A1771"/>
    <mergeCell ref="A1772:A1773"/>
    <mergeCell ref="A1774:A1775"/>
    <mergeCell ref="A1814:B1816"/>
    <mergeCell ref="D1814:I1814"/>
    <mergeCell ref="A1805:A1806"/>
    <mergeCell ref="A1808:A1809"/>
    <mergeCell ref="A1810:I1810"/>
    <mergeCell ref="A1788:A1798"/>
    <mergeCell ref="A1799:A1800"/>
    <mergeCell ref="A1801:A1802"/>
    <mergeCell ref="A1803:A1804"/>
    <mergeCell ref="A1843:B1845"/>
    <mergeCell ref="D1843:I1843"/>
    <mergeCell ref="A1834:A1835"/>
    <mergeCell ref="A1837:A1838"/>
    <mergeCell ref="A1839:I1839"/>
    <mergeCell ref="A1817:A1827"/>
    <mergeCell ref="A1828:A1829"/>
    <mergeCell ref="A1830:A1831"/>
    <mergeCell ref="A1832:A1833"/>
    <mergeCell ref="A1872:B1874"/>
    <mergeCell ref="D1872:I1872"/>
    <mergeCell ref="A1863:A1864"/>
    <mergeCell ref="A1866:A1867"/>
    <mergeCell ref="A1868:I1868"/>
    <mergeCell ref="A1846:A1856"/>
    <mergeCell ref="A1857:A1858"/>
    <mergeCell ref="A1859:A1860"/>
    <mergeCell ref="A1861:A1862"/>
    <mergeCell ref="A1901:B1903"/>
    <mergeCell ref="D1901:I1901"/>
    <mergeCell ref="A1892:A1893"/>
    <mergeCell ref="A1895:A1896"/>
    <mergeCell ref="A1897:I1897"/>
    <mergeCell ref="A1875:A1885"/>
    <mergeCell ref="A1886:A1887"/>
    <mergeCell ref="A1888:A1889"/>
    <mergeCell ref="A1890:A1891"/>
    <mergeCell ref="A1950:I1950"/>
    <mergeCell ref="A1930:B1932"/>
    <mergeCell ref="D1954:I1954"/>
    <mergeCell ref="D1930:I1930"/>
    <mergeCell ref="A1921:A1922"/>
    <mergeCell ref="A1924:A1925"/>
    <mergeCell ref="A1926:I1926"/>
    <mergeCell ref="A1904:A1914"/>
    <mergeCell ref="A1915:A1916"/>
    <mergeCell ref="A1917:A1918"/>
    <mergeCell ref="A1919:A1920"/>
    <mergeCell ref="A1973:A1975"/>
    <mergeCell ref="A1976:A1977"/>
    <mergeCell ref="A1978:C1978"/>
    <mergeCell ref="A1970:B1972"/>
    <mergeCell ref="A1966:I1966"/>
    <mergeCell ref="A1957:A1960"/>
    <mergeCell ref="A1961:A1962"/>
    <mergeCell ref="A1964:A1965"/>
    <mergeCell ref="A1954:B1956"/>
    <mergeCell ref="A2006:B2008"/>
    <mergeCell ref="A1997:A1999"/>
    <mergeCell ref="A2000:A2001"/>
    <mergeCell ref="A2002:C2002"/>
    <mergeCell ref="A1994:B1996"/>
    <mergeCell ref="A1990:C1990"/>
    <mergeCell ref="A1985:A1987"/>
    <mergeCell ref="A1988:A1989"/>
    <mergeCell ref="A1982:B1984"/>
    <mergeCell ref="A2035:A2062"/>
    <mergeCell ref="A2032:B2034"/>
    <mergeCell ref="A2021:A2025"/>
    <mergeCell ref="A2026:A2027"/>
    <mergeCell ref="A2028:C2028"/>
    <mergeCell ref="A2018:B2020"/>
    <mergeCell ref="A2014:C2014"/>
    <mergeCell ref="A2009:A2011"/>
    <mergeCell ref="A2012:A2013"/>
    <mergeCell ref="A2100:B2102"/>
    <mergeCell ref="A2096:C2096"/>
    <mergeCell ref="A2072:A2093"/>
    <mergeCell ref="A2094:A2095"/>
    <mergeCell ref="A2069:B2071"/>
    <mergeCell ref="A2063:A2064"/>
    <mergeCell ref="A2146:A2147"/>
    <mergeCell ref="A2148:C2148"/>
    <mergeCell ref="A2128:B2130"/>
    <mergeCell ref="A2103:A2121"/>
    <mergeCell ref="A2122:A2123"/>
    <mergeCell ref="A2124:C2124"/>
    <mergeCell ref="A2131:A2145"/>
    <mergeCell ref="A2065:C2065"/>
    <mergeCell ref="A4:B6"/>
    <mergeCell ref="A15:B17"/>
    <mergeCell ref="A27:B29"/>
    <mergeCell ref="A37:B39"/>
    <mergeCell ref="A18:A20"/>
    <mergeCell ref="A7:A8"/>
    <mergeCell ref="A9:A10"/>
    <mergeCell ref="A11:C11"/>
    <mergeCell ref="C904:H904"/>
    <mergeCell ref="A900:C900"/>
    <mergeCell ref="A898:A899"/>
    <mergeCell ref="A875:B877"/>
    <mergeCell ref="A871:C871"/>
    <mergeCell ref="A869:A870"/>
    <mergeCell ref="A846:B848"/>
    <mergeCell ref="A842:C842"/>
    <mergeCell ref="A840:A841"/>
    <mergeCell ref="A817:B819"/>
    <mergeCell ref="A813:C813"/>
    <mergeCell ref="A811:A812"/>
    <mergeCell ref="A802:B804"/>
    <mergeCell ref="A798:C798"/>
    <mergeCell ref="A796:A797"/>
    <mergeCell ref="A786:B788"/>
    <mergeCell ref="A904:B906"/>
    <mergeCell ref="C938:H938"/>
    <mergeCell ref="A938:B940"/>
    <mergeCell ref="C953:H953"/>
    <mergeCell ref="A953:B955"/>
    <mergeCell ref="A934:H934"/>
    <mergeCell ref="A907:A931"/>
    <mergeCell ref="A932:A933"/>
    <mergeCell ref="C965:H965"/>
    <mergeCell ref="A956:A958"/>
    <mergeCell ref="A959:A960"/>
    <mergeCell ref="A949:H949"/>
    <mergeCell ref="A941:A946"/>
    <mergeCell ref="A947:A948"/>
    <mergeCell ref="A965:B967"/>
    <mergeCell ref="A1437:B1439"/>
    <mergeCell ref="A1431:A1432"/>
    <mergeCell ref="D1466:I1466"/>
    <mergeCell ref="A1466:B1468"/>
    <mergeCell ref="A1440:A1450"/>
    <mergeCell ref="A1451:A1452"/>
    <mergeCell ref="A1460:A1461"/>
    <mergeCell ref="A1152:B1154"/>
    <mergeCell ref="A1180:B1182"/>
    <mergeCell ref="A1202:B1204"/>
    <mergeCell ref="A1198:C1198"/>
    <mergeCell ref="A1196:A1197"/>
    <mergeCell ref="A1176:C1176"/>
    <mergeCell ref="A1174:A1175"/>
    <mergeCell ref="A1453:A1454"/>
    <mergeCell ref="A1455:A1456"/>
    <mergeCell ref="A1457:A1458"/>
    <mergeCell ref="A1433:I1433"/>
    <mergeCell ref="A1401:C1401"/>
    <mergeCell ref="A1397:A1398"/>
    <mergeCell ref="A1399:A1400"/>
    <mergeCell ref="C1405:I1405"/>
    <mergeCell ref="A1405:B1407"/>
    <mergeCell ref="D1437:I1437"/>
  </mergeCells>
  <phoneticPr fontId="6" type="noConversion"/>
  <pageMargins left="0.75" right="0.75" top="1" bottom="1" header="0.5" footer="0.5"/>
  <pageSetup orientation="portrait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81"/>
  <sheetViews>
    <sheetView topLeftCell="AZ1" workbookViewId="0">
      <selection activeCell="BJ1" sqref="BJ1:BJ1048576"/>
    </sheetView>
  </sheetViews>
  <sheetFormatPr defaultRowHeight="12.75"/>
  <cols>
    <col min="17" max="17" width="13.85546875" customWidth="1"/>
    <col min="19" max="19" width="46.28515625" customWidth="1"/>
    <col min="21" max="21" width="25.28515625" customWidth="1"/>
    <col min="29" max="29" width="13" customWidth="1"/>
  </cols>
  <sheetData>
    <row r="1" spans="1:204">
      <c r="A1" t="s">
        <v>806</v>
      </c>
      <c r="B1" t="s">
        <v>807</v>
      </c>
      <c r="C1" t="s">
        <v>808</v>
      </c>
      <c r="D1" t="s">
        <v>809</v>
      </c>
      <c r="E1" t="s">
        <v>810</v>
      </c>
      <c r="F1" t="s">
        <v>811</v>
      </c>
      <c r="G1" t="s">
        <v>812</v>
      </c>
      <c r="H1" t="s">
        <v>813</v>
      </c>
      <c r="I1" t="s">
        <v>814</v>
      </c>
      <c r="J1" t="s">
        <v>815</v>
      </c>
      <c r="K1" t="s">
        <v>816</v>
      </c>
      <c r="L1" t="s">
        <v>817</v>
      </c>
      <c r="M1" t="s">
        <v>818</v>
      </c>
      <c r="N1" t="s">
        <v>819</v>
      </c>
      <c r="O1" t="s">
        <v>820</v>
      </c>
      <c r="P1" t="s">
        <v>821</v>
      </c>
      <c r="Q1" t="s">
        <v>822</v>
      </c>
      <c r="R1" t="s">
        <v>823</v>
      </c>
      <c r="S1" t="s">
        <v>824</v>
      </c>
      <c r="T1" t="s">
        <v>825</v>
      </c>
      <c r="U1" t="s">
        <v>826</v>
      </c>
      <c r="V1" t="s">
        <v>827</v>
      </c>
      <c r="W1" t="s">
        <v>828</v>
      </c>
      <c r="X1" t="s">
        <v>829</v>
      </c>
      <c r="Y1" t="s">
        <v>830</v>
      </c>
      <c r="Z1" t="s">
        <v>831</v>
      </c>
      <c r="AA1" t="s">
        <v>832</v>
      </c>
      <c r="AB1" t="s">
        <v>833</v>
      </c>
      <c r="AC1" t="s">
        <v>834</v>
      </c>
      <c r="AD1" t="s">
        <v>835</v>
      </c>
      <c r="AE1" t="s">
        <v>836</v>
      </c>
      <c r="AF1" t="s">
        <v>837</v>
      </c>
      <c r="AG1" t="s">
        <v>838</v>
      </c>
      <c r="AH1" t="s">
        <v>839</v>
      </c>
      <c r="AI1" t="s">
        <v>840</v>
      </c>
      <c r="AJ1" t="s">
        <v>841</v>
      </c>
      <c r="AK1" t="s">
        <v>842</v>
      </c>
      <c r="AL1" t="s">
        <v>843</v>
      </c>
      <c r="AM1" t="s">
        <v>844</v>
      </c>
      <c r="AN1" t="s">
        <v>845</v>
      </c>
      <c r="AO1" t="s">
        <v>846</v>
      </c>
      <c r="AP1" t="s">
        <v>847</v>
      </c>
      <c r="AQ1" t="s">
        <v>848</v>
      </c>
      <c r="AR1" t="s">
        <v>849</v>
      </c>
      <c r="AS1" t="s">
        <v>850</v>
      </c>
      <c r="AT1" t="s">
        <v>851</v>
      </c>
      <c r="AU1" t="s">
        <v>852</v>
      </c>
      <c r="AV1" t="s">
        <v>853</v>
      </c>
      <c r="AW1" t="s">
        <v>854</v>
      </c>
      <c r="AX1" t="s">
        <v>855</v>
      </c>
      <c r="AY1" t="s">
        <v>856</v>
      </c>
      <c r="AZ1" t="s">
        <v>857</v>
      </c>
      <c r="BA1" t="s">
        <v>858</v>
      </c>
      <c r="BB1" t="s">
        <v>859</v>
      </c>
      <c r="BC1" t="s">
        <v>860</v>
      </c>
      <c r="BD1" t="s">
        <v>861</v>
      </c>
      <c r="BE1" t="s">
        <v>862</v>
      </c>
      <c r="BF1" t="s">
        <v>863</v>
      </c>
      <c r="BG1" t="s">
        <v>864</v>
      </c>
      <c r="BH1" t="s">
        <v>865</v>
      </c>
      <c r="BI1" t="s">
        <v>866</v>
      </c>
      <c r="BJ1" t="s">
        <v>867</v>
      </c>
      <c r="BK1" t="s">
        <v>868</v>
      </c>
      <c r="BL1" t="s">
        <v>869</v>
      </c>
      <c r="BM1" t="s">
        <v>870</v>
      </c>
      <c r="BN1" t="s">
        <v>871</v>
      </c>
      <c r="BO1" t="s">
        <v>872</v>
      </c>
      <c r="BP1" t="s">
        <v>873</v>
      </c>
      <c r="BQ1" t="s">
        <v>874</v>
      </c>
      <c r="BR1" t="s">
        <v>875</v>
      </c>
      <c r="BS1" t="s">
        <v>876</v>
      </c>
      <c r="BT1" t="s">
        <v>877</v>
      </c>
      <c r="BU1" t="s">
        <v>878</v>
      </c>
      <c r="BV1" t="s">
        <v>879</v>
      </c>
      <c r="BW1" t="s">
        <v>880</v>
      </c>
      <c r="BX1" t="s">
        <v>881</v>
      </c>
      <c r="BY1" t="s">
        <v>882</v>
      </c>
      <c r="BZ1" t="s">
        <v>883</v>
      </c>
      <c r="CA1" t="s">
        <v>884</v>
      </c>
      <c r="CB1" t="s">
        <v>885</v>
      </c>
      <c r="CC1" t="s">
        <v>886</v>
      </c>
      <c r="CD1" t="s">
        <v>887</v>
      </c>
      <c r="CE1" t="s">
        <v>888</v>
      </c>
      <c r="CF1" t="s">
        <v>889</v>
      </c>
      <c r="CG1" t="s">
        <v>890</v>
      </c>
      <c r="CH1" t="s">
        <v>891</v>
      </c>
      <c r="CI1" t="s">
        <v>892</v>
      </c>
      <c r="CJ1" t="s">
        <v>893</v>
      </c>
      <c r="CK1" t="s">
        <v>894</v>
      </c>
      <c r="CL1" t="s">
        <v>895</v>
      </c>
      <c r="CM1" t="s">
        <v>896</v>
      </c>
      <c r="CN1" t="s">
        <v>897</v>
      </c>
      <c r="CO1" t="s">
        <v>898</v>
      </c>
      <c r="CP1" t="s">
        <v>899</v>
      </c>
      <c r="CQ1" t="s">
        <v>900</v>
      </c>
      <c r="CR1" t="s">
        <v>901</v>
      </c>
      <c r="CS1" t="s">
        <v>902</v>
      </c>
      <c r="CT1" t="s">
        <v>903</v>
      </c>
      <c r="CU1" t="s">
        <v>904</v>
      </c>
      <c r="CV1" t="s">
        <v>905</v>
      </c>
      <c r="CW1" t="s">
        <v>906</v>
      </c>
      <c r="CX1" t="s">
        <v>907</v>
      </c>
      <c r="CY1" t="s">
        <v>908</v>
      </c>
      <c r="CZ1" t="s">
        <v>909</v>
      </c>
      <c r="DA1" t="s">
        <v>910</v>
      </c>
      <c r="DB1" t="s">
        <v>911</v>
      </c>
      <c r="DC1" t="s">
        <v>912</v>
      </c>
      <c r="DD1" t="s">
        <v>913</v>
      </c>
      <c r="DE1" t="s">
        <v>914</v>
      </c>
      <c r="DF1" t="s">
        <v>915</v>
      </c>
      <c r="DG1" t="s">
        <v>916</v>
      </c>
      <c r="DH1" t="s">
        <v>917</v>
      </c>
      <c r="DI1" t="s">
        <v>918</v>
      </c>
      <c r="DJ1" t="s">
        <v>919</v>
      </c>
      <c r="DK1" t="s">
        <v>920</v>
      </c>
      <c r="DL1" t="s">
        <v>921</v>
      </c>
      <c r="DM1" t="s">
        <v>922</v>
      </c>
      <c r="DN1" t="s">
        <v>923</v>
      </c>
      <c r="DO1" t="s">
        <v>924</v>
      </c>
      <c r="DP1" t="s">
        <v>925</v>
      </c>
      <c r="DQ1" t="s">
        <v>926</v>
      </c>
      <c r="DR1" t="s">
        <v>927</v>
      </c>
      <c r="DS1" t="s">
        <v>928</v>
      </c>
      <c r="DT1" t="s">
        <v>929</v>
      </c>
      <c r="DU1" t="s">
        <v>930</v>
      </c>
      <c r="DV1" t="s">
        <v>931</v>
      </c>
      <c r="DW1" t="s">
        <v>932</v>
      </c>
      <c r="DX1" t="s">
        <v>933</v>
      </c>
      <c r="DY1" t="s">
        <v>934</v>
      </c>
      <c r="DZ1" t="s">
        <v>935</v>
      </c>
      <c r="EA1" t="s">
        <v>936</v>
      </c>
      <c r="EB1" t="s">
        <v>937</v>
      </c>
      <c r="EC1" t="s">
        <v>938</v>
      </c>
      <c r="ED1" t="s">
        <v>939</v>
      </c>
      <c r="EE1" t="s">
        <v>940</v>
      </c>
      <c r="EF1" t="s">
        <v>941</v>
      </c>
      <c r="EG1" t="s">
        <v>942</v>
      </c>
      <c r="EH1" t="s">
        <v>943</v>
      </c>
      <c r="EI1" t="s">
        <v>944</v>
      </c>
      <c r="EJ1" t="s">
        <v>945</v>
      </c>
      <c r="EK1" t="s">
        <v>946</v>
      </c>
      <c r="EL1" t="s">
        <v>947</v>
      </c>
      <c r="EM1" t="s">
        <v>948</v>
      </c>
      <c r="EN1" t="s">
        <v>949</v>
      </c>
      <c r="EO1" t="s">
        <v>950</v>
      </c>
      <c r="EP1" t="s">
        <v>951</v>
      </c>
      <c r="EQ1" t="s">
        <v>952</v>
      </c>
      <c r="ER1" t="s">
        <v>953</v>
      </c>
      <c r="ES1" t="s">
        <v>954</v>
      </c>
      <c r="ET1" t="s">
        <v>955</v>
      </c>
      <c r="EU1" t="s">
        <v>956</v>
      </c>
      <c r="EV1" t="s">
        <v>957</v>
      </c>
      <c r="EW1" t="s">
        <v>958</v>
      </c>
      <c r="EX1" t="s">
        <v>959</v>
      </c>
      <c r="EY1" t="s">
        <v>960</v>
      </c>
      <c r="EZ1" t="s">
        <v>961</v>
      </c>
      <c r="FA1" t="s">
        <v>962</v>
      </c>
      <c r="FB1" t="s">
        <v>963</v>
      </c>
      <c r="FC1" t="s">
        <v>964</v>
      </c>
      <c r="FD1" t="s">
        <v>965</v>
      </c>
      <c r="FE1" t="s">
        <v>966</v>
      </c>
      <c r="FF1" t="s">
        <v>967</v>
      </c>
      <c r="FG1" t="s">
        <v>968</v>
      </c>
      <c r="FH1" t="s">
        <v>969</v>
      </c>
      <c r="FI1" t="s">
        <v>970</v>
      </c>
      <c r="FJ1" t="s">
        <v>971</v>
      </c>
      <c r="FK1" t="s">
        <v>972</v>
      </c>
      <c r="FL1" t="s">
        <v>973</v>
      </c>
      <c r="FM1" t="s">
        <v>974</v>
      </c>
      <c r="FN1" t="s">
        <v>975</v>
      </c>
      <c r="FO1" t="s">
        <v>976</v>
      </c>
      <c r="FP1" t="s">
        <v>977</v>
      </c>
      <c r="FQ1" t="s">
        <v>978</v>
      </c>
      <c r="FR1" t="s">
        <v>979</v>
      </c>
      <c r="FS1" t="s">
        <v>980</v>
      </c>
      <c r="FT1" t="s">
        <v>981</v>
      </c>
      <c r="FU1" t="s">
        <v>982</v>
      </c>
      <c r="FV1" t="s">
        <v>983</v>
      </c>
      <c r="FW1" t="s">
        <v>984</v>
      </c>
      <c r="FX1" t="s">
        <v>985</v>
      </c>
      <c r="FY1" t="s">
        <v>986</v>
      </c>
      <c r="FZ1" t="s">
        <v>987</v>
      </c>
      <c r="GA1" t="s">
        <v>988</v>
      </c>
      <c r="GB1" t="s">
        <v>989</v>
      </c>
      <c r="GC1" t="s">
        <v>990</v>
      </c>
      <c r="GD1" t="s">
        <v>991</v>
      </c>
      <c r="GE1" t="s">
        <v>992</v>
      </c>
      <c r="GF1" t="s">
        <v>993</v>
      </c>
      <c r="GG1" t="s">
        <v>994</v>
      </c>
      <c r="GH1" t="s">
        <v>995</v>
      </c>
      <c r="GI1" t="s">
        <v>996</v>
      </c>
      <c r="GJ1" t="s">
        <v>997</v>
      </c>
      <c r="GK1" t="s">
        <v>998</v>
      </c>
      <c r="GL1" t="s">
        <v>999</v>
      </c>
      <c r="GM1" t="s">
        <v>1000</v>
      </c>
      <c r="GN1" t="s">
        <v>1001</v>
      </c>
      <c r="GO1" t="s">
        <v>1002</v>
      </c>
      <c r="GP1" t="s">
        <v>1003</v>
      </c>
      <c r="GQ1" t="s">
        <v>1004</v>
      </c>
      <c r="GR1" t="s">
        <v>1005</v>
      </c>
      <c r="GS1" t="s">
        <v>1006</v>
      </c>
      <c r="GT1" t="s">
        <v>1007</v>
      </c>
      <c r="GU1" t="s">
        <v>1008</v>
      </c>
      <c r="GV1" t="s">
        <v>1009</v>
      </c>
    </row>
    <row r="2" spans="1:204">
      <c r="A2" s="112">
        <v>42048.720868055556</v>
      </c>
      <c r="B2" t="s">
        <v>1010</v>
      </c>
      <c r="C2">
        <v>84991209008</v>
      </c>
      <c r="D2" t="s">
        <v>1011</v>
      </c>
      <c r="E2">
        <v>1</v>
      </c>
      <c r="F2">
        <v>1</v>
      </c>
      <c r="G2">
        <v>1</v>
      </c>
      <c r="H2">
        <v>1</v>
      </c>
      <c r="I2">
        <v>2</v>
      </c>
      <c r="J2">
        <v>3</v>
      </c>
      <c r="L2">
        <v>2</v>
      </c>
      <c r="M2">
        <v>1</v>
      </c>
      <c r="N2">
        <v>1</v>
      </c>
      <c r="O2">
        <v>1</v>
      </c>
      <c r="P2">
        <v>2</v>
      </c>
      <c r="R2">
        <v>1</v>
      </c>
      <c r="S2" t="s">
        <v>52</v>
      </c>
      <c r="T2">
        <v>1</v>
      </c>
      <c r="U2" t="s">
        <v>52</v>
      </c>
      <c r="AD2">
        <v>99</v>
      </c>
      <c r="AP2">
        <v>1</v>
      </c>
      <c r="AQ2" t="s">
        <v>1012</v>
      </c>
      <c r="AR2">
        <v>1</v>
      </c>
      <c r="AS2" t="s">
        <v>164</v>
      </c>
      <c r="AZ2">
        <v>99</v>
      </c>
      <c r="BI2">
        <v>99</v>
      </c>
      <c r="BU2">
        <v>1</v>
      </c>
      <c r="BV2">
        <v>1</v>
      </c>
      <c r="CB2">
        <v>99</v>
      </c>
      <c r="CI2">
        <v>1</v>
      </c>
      <c r="CO2">
        <v>99</v>
      </c>
      <c r="CW2">
        <v>1</v>
      </c>
      <c r="DE2">
        <v>98</v>
      </c>
      <c r="DW2">
        <v>1</v>
      </c>
      <c r="EN2">
        <v>2</v>
      </c>
      <c r="FE2">
        <v>2</v>
      </c>
      <c r="FN2">
        <v>1</v>
      </c>
      <c r="FQ2">
        <v>1</v>
      </c>
      <c r="FV2">
        <v>6</v>
      </c>
      <c r="FX2">
        <v>6</v>
      </c>
      <c r="FZ2">
        <v>6</v>
      </c>
      <c r="GB2">
        <v>6</v>
      </c>
      <c r="GD2">
        <v>6</v>
      </c>
      <c r="GI2">
        <v>2</v>
      </c>
      <c r="GS2" t="s">
        <v>1013</v>
      </c>
      <c r="GT2">
        <v>84991209008</v>
      </c>
      <c r="GU2" t="s">
        <v>1014</v>
      </c>
      <c r="GV2" t="s">
        <v>1015</v>
      </c>
    </row>
    <row r="3" spans="1:204">
      <c r="A3" s="112">
        <v>42048.705740740741</v>
      </c>
      <c r="B3" t="s">
        <v>1016</v>
      </c>
      <c r="C3">
        <v>89169210288</v>
      </c>
      <c r="D3" t="s">
        <v>1011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>
        <v>2</v>
      </c>
      <c r="M3">
        <v>1</v>
      </c>
      <c r="N3">
        <v>2</v>
      </c>
      <c r="O3">
        <v>2</v>
      </c>
      <c r="P3">
        <v>2</v>
      </c>
      <c r="V3">
        <v>1</v>
      </c>
      <c r="AD3">
        <v>99</v>
      </c>
      <c r="AP3">
        <v>1</v>
      </c>
      <c r="AQ3" t="s">
        <v>138</v>
      </c>
      <c r="AR3">
        <v>1</v>
      </c>
      <c r="AS3" t="s">
        <v>138</v>
      </c>
      <c r="AZ3">
        <v>99</v>
      </c>
      <c r="BJ3">
        <v>99</v>
      </c>
      <c r="BK3">
        <v>99</v>
      </c>
      <c r="BL3">
        <v>99</v>
      </c>
      <c r="BM3">
        <v>99</v>
      </c>
      <c r="BN3">
        <v>99</v>
      </c>
      <c r="BO3">
        <v>99</v>
      </c>
      <c r="BU3">
        <v>1</v>
      </c>
      <c r="BV3">
        <v>1</v>
      </c>
      <c r="CE3">
        <v>1</v>
      </c>
      <c r="CI3">
        <v>1</v>
      </c>
      <c r="CO3">
        <v>99</v>
      </c>
      <c r="CW3">
        <v>1</v>
      </c>
      <c r="DD3">
        <v>2011</v>
      </c>
      <c r="DE3">
        <v>4</v>
      </c>
      <c r="DQ3">
        <v>1</v>
      </c>
      <c r="DS3" t="s">
        <v>1017</v>
      </c>
      <c r="EN3">
        <v>2</v>
      </c>
      <c r="ER3">
        <v>100</v>
      </c>
      <c r="FE3">
        <v>2</v>
      </c>
      <c r="FN3">
        <v>1</v>
      </c>
      <c r="FQ3">
        <v>1</v>
      </c>
      <c r="FR3" t="s">
        <v>1018</v>
      </c>
      <c r="FU3">
        <v>100</v>
      </c>
      <c r="GI3">
        <v>2</v>
      </c>
      <c r="GS3" t="s">
        <v>1019</v>
      </c>
      <c r="GT3">
        <v>89169210288</v>
      </c>
      <c r="GU3" t="s">
        <v>1020</v>
      </c>
      <c r="GV3" t="s">
        <v>1015</v>
      </c>
    </row>
    <row r="4" spans="1:204">
      <c r="A4" s="112">
        <v>42048.684166666666</v>
      </c>
      <c r="B4" t="s">
        <v>1021</v>
      </c>
      <c r="C4">
        <v>84956986099</v>
      </c>
      <c r="D4" t="s">
        <v>1011</v>
      </c>
      <c r="E4">
        <v>1</v>
      </c>
      <c r="F4">
        <v>1</v>
      </c>
      <c r="G4">
        <v>1</v>
      </c>
      <c r="H4">
        <v>1</v>
      </c>
      <c r="I4">
        <v>2</v>
      </c>
      <c r="J4">
        <v>1</v>
      </c>
      <c r="L4">
        <v>2</v>
      </c>
      <c r="M4">
        <v>1</v>
      </c>
      <c r="N4">
        <v>1</v>
      </c>
      <c r="O4">
        <v>2</v>
      </c>
      <c r="P4">
        <v>1</v>
      </c>
      <c r="V4">
        <v>1</v>
      </c>
      <c r="AE4">
        <v>1</v>
      </c>
      <c r="AP4">
        <v>1</v>
      </c>
      <c r="AQ4" t="s">
        <v>1012</v>
      </c>
      <c r="AR4">
        <v>1</v>
      </c>
      <c r="AS4" t="s">
        <v>1012</v>
      </c>
      <c r="AZ4">
        <v>99</v>
      </c>
      <c r="BI4">
        <v>99</v>
      </c>
      <c r="BU4">
        <v>1</v>
      </c>
      <c r="CD4">
        <v>1</v>
      </c>
      <c r="CE4">
        <v>1</v>
      </c>
      <c r="CF4">
        <v>1</v>
      </c>
      <c r="CI4">
        <v>1</v>
      </c>
      <c r="CO4">
        <v>99</v>
      </c>
      <c r="CW4">
        <v>1</v>
      </c>
      <c r="DD4">
        <v>2011</v>
      </c>
      <c r="DE4">
        <v>4</v>
      </c>
      <c r="DK4">
        <v>1</v>
      </c>
      <c r="DL4" t="s">
        <v>1022</v>
      </c>
      <c r="EM4">
        <v>100</v>
      </c>
      <c r="FE4">
        <v>100</v>
      </c>
      <c r="FN4">
        <v>3</v>
      </c>
      <c r="FP4">
        <v>100</v>
      </c>
      <c r="FV4">
        <v>5</v>
      </c>
      <c r="FX4">
        <v>6</v>
      </c>
      <c r="FZ4">
        <v>1</v>
      </c>
      <c r="GB4">
        <v>6</v>
      </c>
      <c r="GD4">
        <v>6</v>
      </c>
      <c r="GI4">
        <v>1</v>
      </c>
      <c r="GJ4">
        <v>2</v>
      </c>
      <c r="GL4">
        <v>100</v>
      </c>
      <c r="GS4" t="s">
        <v>1023</v>
      </c>
      <c r="GT4">
        <v>84956986099</v>
      </c>
      <c r="GU4" t="s">
        <v>1024</v>
      </c>
      <c r="GV4" t="s">
        <v>1015</v>
      </c>
    </row>
    <row r="5" spans="1:204">
      <c r="A5" s="112">
        <v>42048.674074074072</v>
      </c>
      <c r="B5" t="s">
        <v>1025</v>
      </c>
      <c r="C5">
        <v>84999401903</v>
      </c>
      <c r="D5" t="s">
        <v>1011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>
        <v>2</v>
      </c>
      <c r="M5">
        <v>1</v>
      </c>
      <c r="N5">
        <v>2</v>
      </c>
      <c r="O5">
        <v>1</v>
      </c>
      <c r="P5">
        <v>2</v>
      </c>
      <c r="R5">
        <v>1</v>
      </c>
      <c r="T5">
        <v>1</v>
      </c>
      <c r="U5" t="s">
        <v>52</v>
      </c>
      <c r="V5">
        <v>1</v>
      </c>
      <c r="AE5">
        <v>1</v>
      </c>
      <c r="AF5" t="s">
        <v>1026</v>
      </c>
      <c r="AG5">
        <v>1</v>
      </c>
      <c r="AH5" t="s">
        <v>1026</v>
      </c>
      <c r="AP5">
        <v>1</v>
      </c>
      <c r="AQ5" t="s">
        <v>138</v>
      </c>
      <c r="AR5">
        <v>1</v>
      </c>
      <c r="AS5" t="s">
        <v>138</v>
      </c>
      <c r="BA5">
        <v>1</v>
      </c>
      <c r="BB5" t="s">
        <v>1027</v>
      </c>
      <c r="BJ5">
        <v>99</v>
      </c>
      <c r="BK5">
        <v>99</v>
      </c>
      <c r="BL5">
        <v>99</v>
      </c>
      <c r="BM5">
        <v>99</v>
      </c>
      <c r="BN5">
        <v>99</v>
      </c>
      <c r="BO5">
        <v>99</v>
      </c>
      <c r="BU5">
        <v>1</v>
      </c>
      <c r="BV5">
        <v>1</v>
      </c>
      <c r="CE5">
        <v>1</v>
      </c>
      <c r="CF5">
        <v>1</v>
      </c>
      <c r="CK5">
        <v>1</v>
      </c>
      <c r="CO5">
        <v>99</v>
      </c>
      <c r="CY5">
        <v>1</v>
      </c>
      <c r="DD5">
        <v>2014</v>
      </c>
      <c r="DE5">
        <v>1</v>
      </c>
      <c r="DK5">
        <v>1</v>
      </c>
      <c r="DL5" t="s">
        <v>1028</v>
      </c>
      <c r="EN5">
        <v>2</v>
      </c>
      <c r="ES5" t="s">
        <v>1029</v>
      </c>
      <c r="ET5">
        <v>19000</v>
      </c>
      <c r="FE5">
        <v>2</v>
      </c>
      <c r="FN5">
        <v>2</v>
      </c>
      <c r="FQ5">
        <v>2</v>
      </c>
      <c r="FR5" t="s">
        <v>1030</v>
      </c>
      <c r="FV5">
        <v>6</v>
      </c>
      <c r="FX5">
        <v>6</v>
      </c>
      <c r="FZ5">
        <v>1</v>
      </c>
      <c r="GB5">
        <v>1</v>
      </c>
      <c r="GD5">
        <v>6</v>
      </c>
      <c r="GI5">
        <v>2</v>
      </c>
      <c r="GS5" t="s">
        <v>1031</v>
      </c>
      <c r="GT5" t="s">
        <v>1032</v>
      </c>
      <c r="GU5" t="s">
        <v>1033</v>
      </c>
      <c r="GV5" t="s">
        <v>1015</v>
      </c>
    </row>
    <row r="6" spans="1:204">
      <c r="A6" s="112">
        <v>42048.642939814818</v>
      </c>
      <c r="B6" t="s">
        <v>1034</v>
      </c>
      <c r="C6">
        <v>84732532881</v>
      </c>
      <c r="D6" t="s">
        <v>1011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L6">
        <v>2</v>
      </c>
      <c r="M6">
        <v>2</v>
      </c>
      <c r="N6">
        <v>1</v>
      </c>
      <c r="O6">
        <v>2</v>
      </c>
      <c r="P6">
        <v>2</v>
      </c>
      <c r="T6">
        <v>1</v>
      </c>
      <c r="U6" t="s">
        <v>1035</v>
      </c>
      <c r="V6">
        <v>1</v>
      </c>
      <c r="W6" t="s">
        <v>1036</v>
      </c>
      <c r="AE6">
        <v>1</v>
      </c>
      <c r="AF6" t="s">
        <v>1037</v>
      </c>
      <c r="AR6">
        <v>1</v>
      </c>
      <c r="AS6" t="s">
        <v>105</v>
      </c>
      <c r="AZ6">
        <v>99</v>
      </c>
      <c r="BJ6">
        <v>99</v>
      </c>
      <c r="BK6">
        <v>99</v>
      </c>
      <c r="BL6">
        <v>99</v>
      </c>
      <c r="BM6">
        <v>99</v>
      </c>
      <c r="BN6">
        <v>99</v>
      </c>
      <c r="BO6">
        <v>99</v>
      </c>
      <c r="BV6">
        <v>1</v>
      </c>
      <c r="CC6">
        <v>1</v>
      </c>
      <c r="CE6">
        <v>1</v>
      </c>
      <c r="CG6">
        <v>1</v>
      </c>
      <c r="CI6">
        <v>1</v>
      </c>
      <c r="CO6">
        <v>99</v>
      </c>
      <c r="CW6">
        <v>1</v>
      </c>
      <c r="DD6">
        <v>2002</v>
      </c>
      <c r="DE6">
        <v>5</v>
      </c>
      <c r="DW6">
        <v>1</v>
      </c>
      <c r="EN6">
        <v>2</v>
      </c>
      <c r="ET6" t="s">
        <v>1038</v>
      </c>
      <c r="FE6">
        <v>2</v>
      </c>
      <c r="FN6">
        <v>2</v>
      </c>
      <c r="FQ6">
        <v>2</v>
      </c>
      <c r="FR6" t="s">
        <v>1039</v>
      </c>
      <c r="FV6">
        <v>6</v>
      </c>
      <c r="FX6">
        <v>5</v>
      </c>
      <c r="FY6" t="s">
        <v>1040</v>
      </c>
      <c r="FZ6">
        <v>6</v>
      </c>
      <c r="GB6">
        <v>6</v>
      </c>
      <c r="GD6">
        <v>6</v>
      </c>
      <c r="GI6">
        <v>2</v>
      </c>
      <c r="GS6" t="s">
        <v>1041</v>
      </c>
      <c r="GT6">
        <v>4732532466</v>
      </c>
      <c r="GU6" t="s">
        <v>1042</v>
      </c>
      <c r="GV6" t="s">
        <v>1015</v>
      </c>
    </row>
    <row r="7" spans="1:204">
      <c r="A7" s="112">
        <v>42048.633622685185</v>
      </c>
      <c r="B7" t="s">
        <v>1021</v>
      </c>
      <c r="C7">
        <v>84732543350</v>
      </c>
      <c r="D7" t="s">
        <v>1011</v>
      </c>
      <c r="E7">
        <v>1</v>
      </c>
      <c r="F7">
        <v>3</v>
      </c>
      <c r="G7">
        <v>1</v>
      </c>
      <c r="H7">
        <v>2</v>
      </c>
      <c r="I7">
        <v>2</v>
      </c>
      <c r="J7">
        <v>2</v>
      </c>
      <c r="L7">
        <v>2</v>
      </c>
      <c r="M7">
        <v>2</v>
      </c>
      <c r="N7">
        <v>1</v>
      </c>
      <c r="O7">
        <v>1</v>
      </c>
      <c r="P7">
        <v>2</v>
      </c>
      <c r="R7">
        <v>1</v>
      </c>
      <c r="T7">
        <v>1</v>
      </c>
      <c r="U7" t="s">
        <v>52</v>
      </c>
      <c r="V7">
        <v>1</v>
      </c>
      <c r="W7" t="s">
        <v>1043</v>
      </c>
      <c r="AD7">
        <v>99</v>
      </c>
      <c r="AP7">
        <v>1</v>
      </c>
      <c r="AQ7" t="s">
        <v>1012</v>
      </c>
      <c r="AR7">
        <v>1</v>
      </c>
      <c r="AS7" t="s">
        <v>105</v>
      </c>
      <c r="AZ7">
        <v>99</v>
      </c>
      <c r="BI7">
        <v>99</v>
      </c>
      <c r="BU7">
        <v>1</v>
      </c>
      <c r="BV7">
        <v>1</v>
      </c>
      <c r="CE7">
        <v>1</v>
      </c>
      <c r="CF7">
        <v>1</v>
      </c>
      <c r="CI7">
        <v>1</v>
      </c>
      <c r="CW7">
        <v>1</v>
      </c>
      <c r="DE7">
        <v>98</v>
      </c>
      <c r="EN7">
        <v>2</v>
      </c>
      <c r="FE7">
        <v>2</v>
      </c>
      <c r="FN7">
        <v>1</v>
      </c>
      <c r="FQ7">
        <v>1</v>
      </c>
      <c r="FR7">
        <v>3</v>
      </c>
      <c r="FV7">
        <v>3</v>
      </c>
      <c r="FX7">
        <v>5</v>
      </c>
      <c r="FY7">
        <v>3</v>
      </c>
      <c r="FZ7">
        <v>3</v>
      </c>
      <c r="GB7">
        <v>6</v>
      </c>
      <c r="GD7">
        <v>6</v>
      </c>
      <c r="GI7">
        <v>2</v>
      </c>
      <c r="GV7" t="s">
        <v>1015</v>
      </c>
    </row>
    <row r="8" spans="1:204">
      <c r="A8" s="112">
        <v>42048.633263888885</v>
      </c>
      <c r="B8" t="s">
        <v>1021</v>
      </c>
      <c r="C8">
        <v>89204014799</v>
      </c>
      <c r="D8" t="s">
        <v>1044</v>
      </c>
      <c r="E8">
        <v>1</v>
      </c>
      <c r="F8">
        <v>3</v>
      </c>
      <c r="G8">
        <v>1</v>
      </c>
      <c r="H8">
        <v>2</v>
      </c>
      <c r="I8">
        <v>2</v>
      </c>
      <c r="J8">
        <v>1</v>
      </c>
      <c r="L8">
        <v>2</v>
      </c>
      <c r="M8">
        <v>99</v>
      </c>
      <c r="N8">
        <v>1</v>
      </c>
      <c r="O8">
        <v>1</v>
      </c>
      <c r="P8">
        <v>1</v>
      </c>
      <c r="V8">
        <v>1</v>
      </c>
      <c r="AP8">
        <v>1</v>
      </c>
      <c r="AQ8" t="s">
        <v>1012</v>
      </c>
      <c r="AR8">
        <v>1</v>
      </c>
      <c r="AS8" t="s">
        <v>138</v>
      </c>
      <c r="AZ8">
        <v>99</v>
      </c>
      <c r="BI8">
        <v>99</v>
      </c>
      <c r="BV8">
        <v>1</v>
      </c>
      <c r="CC8">
        <v>1</v>
      </c>
      <c r="CE8">
        <v>1</v>
      </c>
      <c r="CI8">
        <v>1</v>
      </c>
      <c r="CO8">
        <v>99</v>
      </c>
      <c r="CW8">
        <v>1</v>
      </c>
      <c r="DE8">
        <v>98</v>
      </c>
      <c r="DK8">
        <v>1</v>
      </c>
      <c r="DL8" t="s">
        <v>1045</v>
      </c>
      <c r="DM8">
        <v>1</v>
      </c>
      <c r="DN8" t="s">
        <v>1046</v>
      </c>
      <c r="EN8">
        <v>2</v>
      </c>
      <c r="FE8">
        <v>2</v>
      </c>
      <c r="FN8">
        <v>1</v>
      </c>
      <c r="FQ8">
        <v>2</v>
      </c>
      <c r="FR8" t="s">
        <v>1047</v>
      </c>
      <c r="FV8">
        <v>3</v>
      </c>
      <c r="FX8">
        <v>3</v>
      </c>
      <c r="FZ8">
        <v>3</v>
      </c>
      <c r="GB8">
        <v>6</v>
      </c>
      <c r="GD8">
        <v>6</v>
      </c>
      <c r="GI8">
        <v>2</v>
      </c>
      <c r="GS8" t="s">
        <v>1048</v>
      </c>
      <c r="GT8">
        <v>89204014799</v>
      </c>
      <c r="GU8" t="s">
        <v>1049</v>
      </c>
    </row>
    <row r="9" spans="1:204">
      <c r="A9" s="112">
        <v>42048.624814814815</v>
      </c>
      <c r="B9" t="s">
        <v>1034</v>
      </c>
      <c r="C9">
        <v>84957214950</v>
      </c>
      <c r="D9" t="s">
        <v>1011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L9">
        <v>2</v>
      </c>
      <c r="M9">
        <v>1</v>
      </c>
      <c r="N9">
        <v>1</v>
      </c>
      <c r="O9">
        <v>1</v>
      </c>
      <c r="P9">
        <v>2</v>
      </c>
      <c r="V9">
        <v>1</v>
      </c>
      <c r="W9" t="s">
        <v>52</v>
      </c>
      <c r="AE9">
        <v>1</v>
      </c>
      <c r="AG9">
        <v>1</v>
      </c>
      <c r="AP9">
        <v>1</v>
      </c>
      <c r="AQ9" t="s">
        <v>1012</v>
      </c>
      <c r="AZ9">
        <v>99</v>
      </c>
      <c r="BJ9">
        <v>99</v>
      </c>
      <c r="BK9">
        <v>99</v>
      </c>
      <c r="BL9">
        <v>99</v>
      </c>
      <c r="BM9">
        <v>99</v>
      </c>
      <c r="BN9">
        <v>99</v>
      </c>
      <c r="BO9">
        <v>99</v>
      </c>
      <c r="BU9">
        <v>1</v>
      </c>
      <c r="BV9">
        <v>1</v>
      </c>
      <c r="BY9">
        <v>1</v>
      </c>
      <c r="CE9">
        <v>1</v>
      </c>
      <c r="CF9">
        <v>1</v>
      </c>
      <c r="CK9">
        <v>1</v>
      </c>
      <c r="CO9">
        <v>99</v>
      </c>
      <c r="CY9">
        <v>1</v>
      </c>
      <c r="DD9">
        <v>2008</v>
      </c>
      <c r="DE9">
        <v>5</v>
      </c>
      <c r="DW9">
        <v>1</v>
      </c>
      <c r="EN9">
        <v>2</v>
      </c>
      <c r="ER9">
        <v>100</v>
      </c>
      <c r="FE9">
        <v>2</v>
      </c>
      <c r="FN9">
        <v>1</v>
      </c>
      <c r="FQ9">
        <v>1</v>
      </c>
      <c r="FR9" t="s">
        <v>1050</v>
      </c>
      <c r="FV9">
        <v>6</v>
      </c>
      <c r="FX9">
        <v>6</v>
      </c>
      <c r="FZ9">
        <v>6</v>
      </c>
      <c r="GB9">
        <v>6</v>
      </c>
      <c r="GD9">
        <v>6</v>
      </c>
      <c r="GI9">
        <v>1</v>
      </c>
      <c r="GJ9">
        <v>2</v>
      </c>
      <c r="GM9">
        <v>5</v>
      </c>
      <c r="GN9">
        <v>4</v>
      </c>
      <c r="GO9">
        <v>5</v>
      </c>
      <c r="GP9">
        <v>4</v>
      </c>
      <c r="GQ9">
        <v>5</v>
      </c>
      <c r="GR9">
        <v>4</v>
      </c>
      <c r="GS9" t="s">
        <v>1051</v>
      </c>
      <c r="GT9">
        <v>4957214950</v>
      </c>
      <c r="GU9" t="s">
        <v>1052</v>
      </c>
      <c r="GV9" t="s">
        <v>1015</v>
      </c>
    </row>
    <row r="10" spans="1:204">
      <c r="A10" s="112">
        <v>42048.614606481482</v>
      </c>
      <c r="B10" t="s">
        <v>1016</v>
      </c>
      <c r="C10">
        <v>84957754940</v>
      </c>
      <c r="D10" t="s">
        <v>1011</v>
      </c>
      <c r="E10">
        <v>1</v>
      </c>
      <c r="F10">
        <v>1</v>
      </c>
      <c r="G10">
        <v>1</v>
      </c>
      <c r="H10">
        <v>2</v>
      </c>
      <c r="I10">
        <v>2</v>
      </c>
      <c r="J10">
        <v>1</v>
      </c>
      <c r="L10">
        <v>2</v>
      </c>
      <c r="M10">
        <v>2</v>
      </c>
      <c r="N10">
        <v>1</v>
      </c>
      <c r="O10">
        <v>2</v>
      </c>
      <c r="P10">
        <v>2</v>
      </c>
      <c r="V10">
        <v>1</v>
      </c>
      <c r="AE10">
        <v>1</v>
      </c>
      <c r="AF10" t="s">
        <v>1026</v>
      </c>
      <c r="AP10">
        <v>1</v>
      </c>
      <c r="AQ10" t="s">
        <v>164</v>
      </c>
      <c r="AR10">
        <v>1</v>
      </c>
      <c r="AS10" t="s">
        <v>164</v>
      </c>
      <c r="AZ10">
        <v>99</v>
      </c>
      <c r="BJ10">
        <v>99</v>
      </c>
      <c r="BK10">
        <v>99</v>
      </c>
      <c r="BL10">
        <v>99</v>
      </c>
      <c r="BM10">
        <v>99</v>
      </c>
      <c r="BN10">
        <v>99</v>
      </c>
      <c r="BO10">
        <v>99</v>
      </c>
      <c r="BW10">
        <v>1</v>
      </c>
      <c r="CC10">
        <v>1</v>
      </c>
      <c r="CD10">
        <v>1</v>
      </c>
      <c r="CI10">
        <v>1</v>
      </c>
      <c r="CO10">
        <v>99</v>
      </c>
      <c r="CW10">
        <v>1</v>
      </c>
      <c r="DD10">
        <v>2006</v>
      </c>
      <c r="DE10">
        <v>5</v>
      </c>
      <c r="DQ10">
        <v>1</v>
      </c>
      <c r="DS10" t="s">
        <v>1053</v>
      </c>
      <c r="EN10">
        <v>2</v>
      </c>
      <c r="ET10">
        <v>9000</v>
      </c>
      <c r="FE10">
        <v>2</v>
      </c>
      <c r="FN10">
        <v>1</v>
      </c>
      <c r="FQ10">
        <v>1</v>
      </c>
      <c r="FR10" t="s">
        <v>1054</v>
      </c>
      <c r="FV10">
        <v>6</v>
      </c>
      <c r="FX10">
        <v>6</v>
      </c>
      <c r="FZ10">
        <v>6</v>
      </c>
      <c r="GB10">
        <v>6</v>
      </c>
      <c r="GD10">
        <v>6</v>
      </c>
      <c r="GI10">
        <v>2</v>
      </c>
      <c r="GS10" t="s">
        <v>1055</v>
      </c>
      <c r="GT10">
        <v>84957754940</v>
      </c>
      <c r="GU10" t="s">
        <v>1056</v>
      </c>
      <c r="GV10" t="s">
        <v>1015</v>
      </c>
    </row>
    <row r="11" spans="1:204">
      <c r="A11" s="112">
        <v>42048.613796296297</v>
      </c>
      <c r="B11" t="s">
        <v>1057</v>
      </c>
      <c r="C11">
        <v>88312483844</v>
      </c>
      <c r="D11" t="s">
        <v>1011</v>
      </c>
      <c r="E11">
        <v>1</v>
      </c>
      <c r="F11">
        <v>1</v>
      </c>
      <c r="G11">
        <v>1</v>
      </c>
      <c r="H11">
        <v>1</v>
      </c>
      <c r="I11">
        <v>1</v>
      </c>
      <c r="J11">
        <v>2</v>
      </c>
      <c r="L11">
        <v>2</v>
      </c>
      <c r="M11">
        <v>2</v>
      </c>
      <c r="N11">
        <v>1</v>
      </c>
      <c r="O11">
        <v>2</v>
      </c>
      <c r="P11">
        <v>2</v>
      </c>
      <c r="R11">
        <v>1</v>
      </c>
      <c r="S11" t="s">
        <v>1035</v>
      </c>
      <c r="T11">
        <v>1</v>
      </c>
      <c r="U11" t="s">
        <v>1035</v>
      </c>
      <c r="V11">
        <v>1</v>
      </c>
      <c r="AE11">
        <v>1</v>
      </c>
      <c r="AF11" t="s">
        <v>1058</v>
      </c>
      <c r="AR11">
        <v>1</v>
      </c>
      <c r="AS11" t="s">
        <v>138</v>
      </c>
      <c r="AZ11">
        <v>100</v>
      </c>
      <c r="BI11">
        <v>99</v>
      </c>
      <c r="BU11">
        <v>1</v>
      </c>
      <c r="BV11">
        <v>1</v>
      </c>
      <c r="BW11">
        <v>1</v>
      </c>
      <c r="CB11">
        <v>99</v>
      </c>
      <c r="CI11">
        <v>1</v>
      </c>
      <c r="CR11">
        <v>1</v>
      </c>
      <c r="CW11">
        <v>1</v>
      </c>
      <c r="DD11">
        <v>2013</v>
      </c>
      <c r="DE11">
        <v>2</v>
      </c>
      <c r="DQ11">
        <v>1</v>
      </c>
      <c r="DS11" t="s">
        <v>1059</v>
      </c>
      <c r="EN11">
        <v>2</v>
      </c>
      <c r="ET11">
        <v>6000</v>
      </c>
      <c r="FE11">
        <v>2</v>
      </c>
      <c r="FN11">
        <v>2</v>
      </c>
      <c r="FQ11">
        <v>2</v>
      </c>
      <c r="FR11" t="s">
        <v>1060</v>
      </c>
      <c r="FV11">
        <v>6</v>
      </c>
      <c r="FX11">
        <v>6</v>
      </c>
      <c r="FZ11">
        <v>5</v>
      </c>
      <c r="GA11" t="s">
        <v>1061</v>
      </c>
      <c r="GB11">
        <v>6</v>
      </c>
      <c r="GD11">
        <v>5</v>
      </c>
      <c r="GI11">
        <v>1</v>
      </c>
      <c r="GJ11">
        <v>1</v>
      </c>
      <c r="GK11" t="s">
        <v>1062</v>
      </c>
      <c r="GM11">
        <v>4</v>
      </c>
      <c r="GN11">
        <v>5</v>
      </c>
      <c r="GO11">
        <v>4</v>
      </c>
      <c r="GP11">
        <v>4</v>
      </c>
      <c r="GQ11">
        <v>4</v>
      </c>
      <c r="GR11">
        <v>4</v>
      </c>
      <c r="GS11" t="s">
        <v>1063</v>
      </c>
      <c r="GT11">
        <v>88312483844</v>
      </c>
      <c r="GU11" t="s">
        <v>1064</v>
      </c>
      <c r="GV11" t="s">
        <v>1015</v>
      </c>
    </row>
    <row r="12" spans="1:204">
      <c r="A12" s="112">
        <v>42048.612175925926</v>
      </c>
      <c r="B12" t="s">
        <v>1021</v>
      </c>
      <c r="C12">
        <v>84956626609</v>
      </c>
      <c r="D12" t="s">
        <v>1011</v>
      </c>
      <c r="E12">
        <v>1</v>
      </c>
      <c r="F12">
        <v>1</v>
      </c>
      <c r="G12">
        <v>1</v>
      </c>
      <c r="H12">
        <v>1</v>
      </c>
      <c r="I12">
        <v>2</v>
      </c>
      <c r="J12">
        <v>2</v>
      </c>
      <c r="L12">
        <v>2</v>
      </c>
      <c r="M12">
        <v>2</v>
      </c>
      <c r="N12">
        <v>1</v>
      </c>
      <c r="O12">
        <v>2</v>
      </c>
      <c r="P12">
        <v>2</v>
      </c>
      <c r="T12">
        <v>1</v>
      </c>
      <c r="U12" t="s">
        <v>52</v>
      </c>
      <c r="V12">
        <v>1</v>
      </c>
      <c r="AE12">
        <v>1</v>
      </c>
      <c r="AF12" t="s">
        <v>1026</v>
      </c>
      <c r="AG12">
        <v>1</v>
      </c>
      <c r="AH12" t="s">
        <v>1026</v>
      </c>
      <c r="AP12">
        <v>1</v>
      </c>
      <c r="AQ12" t="s">
        <v>1012</v>
      </c>
      <c r="AR12">
        <v>1</v>
      </c>
      <c r="AS12" t="s">
        <v>164</v>
      </c>
      <c r="AZ12">
        <v>99</v>
      </c>
      <c r="BI12">
        <v>99</v>
      </c>
      <c r="BU12">
        <v>1</v>
      </c>
      <c r="CD12">
        <v>1</v>
      </c>
      <c r="CE12">
        <v>1</v>
      </c>
      <c r="CJ12">
        <v>1</v>
      </c>
      <c r="CR12">
        <v>1</v>
      </c>
      <c r="CX12">
        <v>1</v>
      </c>
      <c r="DD12">
        <v>2006</v>
      </c>
      <c r="DE12">
        <v>5</v>
      </c>
      <c r="DK12">
        <v>1</v>
      </c>
      <c r="DL12" t="s">
        <v>1065</v>
      </c>
      <c r="DM12">
        <v>1</v>
      </c>
      <c r="EN12">
        <v>1</v>
      </c>
      <c r="ES12" t="s">
        <v>1066</v>
      </c>
      <c r="ET12">
        <v>4200</v>
      </c>
      <c r="FE12">
        <v>2</v>
      </c>
      <c r="FN12">
        <v>3</v>
      </c>
      <c r="FQ12">
        <v>2</v>
      </c>
      <c r="FR12" t="s">
        <v>1067</v>
      </c>
      <c r="FV12">
        <v>6</v>
      </c>
      <c r="FX12">
        <v>6</v>
      </c>
      <c r="FZ12">
        <v>6</v>
      </c>
      <c r="GB12">
        <v>6</v>
      </c>
      <c r="GD12">
        <v>6</v>
      </c>
      <c r="GI12">
        <v>2</v>
      </c>
      <c r="GS12" t="s">
        <v>1068</v>
      </c>
      <c r="GT12">
        <v>84956626609</v>
      </c>
      <c r="GU12" t="s">
        <v>1069</v>
      </c>
      <c r="GV12" t="s">
        <v>1015</v>
      </c>
    </row>
    <row r="13" spans="1:204">
      <c r="A13" s="112">
        <v>42048.56658564815</v>
      </c>
      <c r="B13" t="s">
        <v>1057</v>
      </c>
      <c r="C13">
        <v>84959136866</v>
      </c>
      <c r="D13" t="s">
        <v>1011</v>
      </c>
      <c r="E13">
        <v>1</v>
      </c>
      <c r="F13">
        <v>1</v>
      </c>
      <c r="G13">
        <v>1</v>
      </c>
      <c r="H13">
        <v>1</v>
      </c>
      <c r="I13">
        <v>2</v>
      </c>
      <c r="J13">
        <v>1</v>
      </c>
      <c r="L13">
        <v>2</v>
      </c>
      <c r="M13">
        <v>2</v>
      </c>
      <c r="N13">
        <v>2</v>
      </c>
      <c r="O13">
        <v>2</v>
      </c>
      <c r="P13">
        <v>2</v>
      </c>
      <c r="V13">
        <v>1</v>
      </c>
      <c r="AE13">
        <v>1</v>
      </c>
      <c r="AF13" t="s">
        <v>1026</v>
      </c>
      <c r="AR13">
        <v>1</v>
      </c>
      <c r="AS13" t="s">
        <v>105</v>
      </c>
      <c r="AZ13">
        <v>99</v>
      </c>
      <c r="BI13">
        <v>99</v>
      </c>
      <c r="BU13">
        <v>1</v>
      </c>
      <c r="BV13">
        <v>1</v>
      </c>
      <c r="CE13">
        <v>1</v>
      </c>
      <c r="CG13">
        <v>1</v>
      </c>
      <c r="CI13">
        <v>1</v>
      </c>
      <c r="CO13">
        <v>99</v>
      </c>
      <c r="CW13">
        <v>1</v>
      </c>
      <c r="DD13">
        <v>2008</v>
      </c>
      <c r="DE13">
        <v>5</v>
      </c>
      <c r="DM13">
        <v>1</v>
      </c>
      <c r="EN13">
        <v>2</v>
      </c>
      <c r="ET13">
        <v>15000</v>
      </c>
      <c r="FE13">
        <v>2</v>
      </c>
      <c r="FN13">
        <v>1</v>
      </c>
      <c r="FQ13">
        <v>2</v>
      </c>
      <c r="FR13" t="s">
        <v>1070</v>
      </c>
      <c r="FV13">
        <v>1</v>
      </c>
      <c r="FX13">
        <v>6</v>
      </c>
      <c r="FZ13">
        <v>6</v>
      </c>
      <c r="GB13">
        <v>6</v>
      </c>
      <c r="GD13">
        <v>6</v>
      </c>
      <c r="GF13">
        <v>6</v>
      </c>
      <c r="GI13">
        <v>2</v>
      </c>
      <c r="GS13" t="s">
        <v>1071</v>
      </c>
      <c r="GT13">
        <v>84959136866</v>
      </c>
      <c r="GU13" t="s">
        <v>1072</v>
      </c>
      <c r="GV13" t="s">
        <v>1015</v>
      </c>
    </row>
    <row r="14" spans="1:204">
      <c r="A14" s="112">
        <v>42048.547939814816</v>
      </c>
      <c r="B14" t="s">
        <v>1057</v>
      </c>
      <c r="C14">
        <v>88312998746</v>
      </c>
      <c r="D14" t="s">
        <v>1011</v>
      </c>
      <c r="E14">
        <v>1</v>
      </c>
      <c r="F14">
        <v>1</v>
      </c>
      <c r="G14">
        <v>1</v>
      </c>
      <c r="H14">
        <v>1</v>
      </c>
      <c r="I14">
        <v>1</v>
      </c>
      <c r="J14">
        <v>98</v>
      </c>
      <c r="K14" t="s">
        <v>1073</v>
      </c>
      <c r="L14">
        <v>2</v>
      </c>
      <c r="M14">
        <v>3</v>
      </c>
      <c r="N14">
        <v>1</v>
      </c>
      <c r="O14">
        <v>1</v>
      </c>
      <c r="P14">
        <v>2</v>
      </c>
      <c r="R14">
        <v>1</v>
      </c>
      <c r="S14" t="s">
        <v>1074</v>
      </c>
      <c r="T14">
        <v>1</v>
      </c>
      <c r="U14" t="s">
        <v>1074</v>
      </c>
      <c r="V14">
        <v>1</v>
      </c>
      <c r="AD14">
        <v>99</v>
      </c>
      <c r="AP14">
        <v>1</v>
      </c>
      <c r="AQ14" t="s">
        <v>1012</v>
      </c>
      <c r="AR14">
        <v>1</v>
      </c>
      <c r="AZ14">
        <v>99</v>
      </c>
      <c r="BI14">
        <v>99</v>
      </c>
      <c r="BT14">
        <v>99</v>
      </c>
      <c r="CC14">
        <v>1</v>
      </c>
      <c r="CD14">
        <v>1</v>
      </c>
      <c r="CF14">
        <v>1</v>
      </c>
      <c r="CI14">
        <v>1</v>
      </c>
      <c r="CS14">
        <v>1</v>
      </c>
      <c r="CW14">
        <v>1</v>
      </c>
      <c r="DD14">
        <v>2007</v>
      </c>
      <c r="DE14">
        <v>5</v>
      </c>
      <c r="DQ14">
        <v>1</v>
      </c>
      <c r="DS14" t="s">
        <v>1075</v>
      </c>
      <c r="EN14">
        <v>2</v>
      </c>
      <c r="ET14">
        <v>7000</v>
      </c>
      <c r="FE14">
        <v>2</v>
      </c>
      <c r="FN14">
        <v>1</v>
      </c>
      <c r="FQ14">
        <v>1</v>
      </c>
      <c r="FR14" t="s">
        <v>1076</v>
      </c>
      <c r="FV14">
        <v>3</v>
      </c>
      <c r="FX14">
        <v>3</v>
      </c>
      <c r="FZ14">
        <v>5</v>
      </c>
      <c r="GA14" t="s">
        <v>1077</v>
      </c>
      <c r="GB14">
        <v>6</v>
      </c>
      <c r="GD14">
        <v>6</v>
      </c>
      <c r="GI14">
        <v>1</v>
      </c>
      <c r="GJ14">
        <v>2</v>
      </c>
      <c r="GM14">
        <v>5</v>
      </c>
      <c r="GN14">
        <v>5</v>
      </c>
      <c r="GO14">
        <v>5</v>
      </c>
      <c r="GP14">
        <v>5</v>
      </c>
      <c r="GQ14">
        <v>5</v>
      </c>
      <c r="GR14">
        <v>5</v>
      </c>
      <c r="GS14" t="s">
        <v>1078</v>
      </c>
      <c r="GT14">
        <v>88312998746</v>
      </c>
      <c r="GU14" t="s">
        <v>1079</v>
      </c>
      <c r="GV14" t="s">
        <v>1015</v>
      </c>
    </row>
    <row r="15" spans="1:204">
      <c r="A15" s="112">
        <v>42048.547824074078</v>
      </c>
      <c r="B15" t="s">
        <v>1021</v>
      </c>
      <c r="C15">
        <v>84957805165</v>
      </c>
      <c r="D15" t="s">
        <v>1011</v>
      </c>
      <c r="E15">
        <v>1</v>
      </c>
      <c r="F15">
        <v>1</v>
      </c>
      <c r="G15">
        <v>1</v>
      </c>
      <c r="H15">
        <v>1</v>
      </c>
      <c r="I15">
        <v>1</v>
      </c>
      <c r="J15">
        <v>3</v>
      </c>
      <c r="L15">
        <v>2</v>
      </c>
      <c r="M15">
        <v>3</v>
      </c>
      <c r="N15">
        <v>1</v>
      </c>
      <c r="O15">
        <v>2</v>
      </c>
      <c r="P15">
        <v>1</v>
      </c>
      <c r="T15">
        <v>1</v>
      </c>
      <c r="U15" t="s">
        <v>1080</v>
      </c>
      <c r="V15">
        <v>1</v>
      </c>
      <c r="AD15">
        <v>99</v>
      </c>
      <c r="AP15">
        <v>1</v>
      </c>
      <c r="AQ15" t="s">
        <v>1012</v>
      </c>
      <c r="AR15">
        <v>1</v>
      </c>
      <c r="AS15" t="s">
        <v>164</v>
      </c>
      <c r="AZ15">
        <v>99</v>
      </c>
      <c r="BI15">
        <v>99</v>
      </c>
      <c r="BV15">
        <v>1</v>
      </c>
      <c r="CC15">
        <v>1</v>
      </c>
      <c r="CE15">
        <v>1</v>
      </c>
      <c r="CI15">
        <v>1</v>
      </c>
      <c r="CK15">
        <v>1</v>
      </c>
      <c r="CW15">
        <v>1</v>
      </c>
      <c r="CY15">
        <v>1</v>
      </c>
      <c r="DD15">
        <v>2010</v>
      </c>
      <c r="DE15">
        <v>5</v>
      </c>
      <c r="DF15">
        <v>2011</v>
      </c>
      <c r="DG15">
        <v>4</v>
      </c>
      <c r="DH15">
        <v>100</v>
      </c>
      <c r="EN15">
        <v>4</v>
      </c>
      <c r="EO15" t="s">
        <v>1081</v>
      </c>
      <c r="EP15">
        <v>2</v>
      </c>
      <c r="FE15">
        <v>2</v>
      </c>
      <c r="FN15">
        <v>1</v>
      </c>
      <c r="FO15">
        <v>3</v>
      </c>
      <c r="FQ15">
        <v>1</v>
      </c>
      <c r="FR15" t="s">
        <v>1082</v>
      </c>
      <c r="FS15">
        <v>3</v>
      </c>
      <c r="FT15" t="s">
        <v>1083</v>
      </c>
      <c r="FV15">
        <v>5</v>
      </c>
      <c r="FW15" t="s">
        <v>1084</v>
      </c>
      <c r="FX15">
        <v>5</v>
      </c>
      <c r="FY15" t="s">
        <v>1084</v>
      </c>
      <c r="FZ15">
        <v>2</v>
      </c>
      <c r="GB15">
        <v>6</v>
      </c>
      <c r="GD15">
        <v>6</v>
      </c>
      <c r="GI15">
        <v>2</v>
      </c>
      <c r="GS15" t="s">
        <v>1085</v>
      </c>
      <c r="GT15">
        <v>84957805165</v>
      </c>
      <c r="GU15" t="s">
        <v>1086</v>
      </c>
      <c r="GV15" t="s">
        <v>1015</v>
      </c>
    </row>
    <row r="16" spans="1:204">
      <c r="A16" s="112">
        <v>42048.54146990741</v>
      </c>
      <c r="B16" t="s">
        <v>1087</v>
      </c>
      <c r="C16">
        <v>83452685207</v>
      </c>
      <c r="D16" t="s">
        <v>1011</v>
      </c>
      <c r="E16">
        <v>1</v>
      </c>
      <c r="F16">
        <v>1</v>
      </c>
      <c r="G16">
        <v>1</v>
      </c>
      <c r="H16">
        <v>1</v>
      </c>
      <c r="I16">
        <v>1</v>
      </c>
      <c r="J16">
        <v>2</v>
      </c>
      <c r="L16">
        <v>2</v>
      </c>
      <c r="M16">
        <v>99</v>
      </c>
      <c r="N16">
        <v>2</v>
      </c>
      <c r="O16">
        <v>2</v>
      </c>
      <c r="P16">
        <v>1</v>
      </c>
      <c r="V16">
        <v>1</v>
      </c>
      <c r="W16" t="s">
        <v>67</v>
      </c>
      <c r="AD16">
        <v>99</v>
      </c>
      <c r="AP16">
        <v>1</v>
      </c>
      <c r="AQ16" t="s">
        <v>138</v>
      </c>
      <c r="AR16">
        <v>1</v>
      </c>
      <c r="AS16" t="s">
        <v>138</v>
      </c>
      <c r="AZ16">
        <v>99</v>
      </c>
      <c r="BI16">
        <v>99</v>
      </c>
      <c r="BU16">
        <v>1</v>
      </c>
      <c r="BW16">
        <v>1</v>
      </c>
      <c r="CD16">
        <v>1</v>
      </c>
      <c r="CF16">
        <v>1</v>
      </c>
      <c r="CJ16">
        <v>1</v>
      </c>
      <c r="CP16">
        <v>1</v>
      </c>
      <c r="CX16">
        <v>1</v>
      </c>
      <c r="DD16">
        <v>2005</v>
      </c>
      <c r="DE16">
        <v>5</v>
      </c>
      <c r="DI16">
        <v>1</v>
      </c>
      <c r="DK16">
        <v>1</v>
      </c>
      <c r="DL16" t="s">
        <v>1088</v>
      </c>
      <c r="DM16">
        <v>1</v>
      </c>
      <c r="EN16">
        <v>2</v>
      </c>
      <c r="ES16" t="s">
        <v>1089</v>
      </c>
      <c r="ET16">
        <v>6000</v>
      </c>
      <c r="FE16">
        <v>2</v>
      </c>
      <c r="FN16">
        <v>1</v>
      </c>
      <c r="FQ16">
        <v>2</v>
      </c>
      <c r="FR16" t="s">
        <v>1090</v>
      </c>
      <c r="FV16">
        <v>1</v>
      </c>
      <c r="FX16">
        <v>1</v>
      </c>
      <c r="FZ16">
        <v>1</v>
      </c>
      <c r="GB16">
        <v>6</v>
      </c>
      <c r="GD16">
        <v>6</v>
      </c>
      <c r="GI16">
        <v>1</v>
      </c>
      <c r="GJ16">
        <v>2</v>
      </c>
      <c r="GL16">
        <v>100</v>
      </c>
      <c r="GS16" t="s">
        <v>1091</v>
      </c>
      <c r="GT16">
        <v>83452685207</v>
      </c>
      <c r="GU16" t="s">
        <v>1092</v>
      </c>
      <c r="GV16" t="s">
        <v>1015</v>
      </c>
    </row>
    <row r="17" spans="1:204">
      <c r="A17" s="112">
        <v>42048.524155092593</v>
      </c>
      <c r="B17" t="s">
        <v>1016</v>
      </c>
      <c r="C17">
        <v>84732204331</v>
      </c>
      <c r="D17" t="s">
        <v>1011</v>
      </c>
      <c r="E17">
        <v>1</v>
      </c>
      <c r="F17">
        <v>3</v>
      </c>
      <c r="G17">
        <v>1</v>
      </c>
      <c r="H17">
        <v>1</v>
      </c>
      <c r="I17">
        <v>2</v>
      </c>
      <c r="J17">
        <v>1</v>
      </c>
      <c r="L17">
        <v>2</v>
      </c>
      <c r="M17">
        <v>2</v>
      </c>
      <c r="N17">
        <v>2</v>
      </c>
      <c r="O17">
        <v>2</v>
      </c>
      <c r="P17">
        <v>2</v>
      </c>
      <c r="T17">
        <v>1</v>
      </c>
      <c r="U17" t="s">
        <v>1093</v>
      </c>
      <c r="V17">
        <v>1</v>
      </c>
      <c r="W17" t="s">
        <v>52</v>
      </c>
      <c r="AE17">
        <v>1</v>
      </c>
      <c r="AF17" t="s">
        <v>1094</v>
      </c>
      <c r="AP17">
        <v>1</v>
      </c>
      <c r="AQ17" t="s">
        <v>105</v>
      </c>
      <c r="AR17">
        <v>1</v>
      </c>
      <c r="AS17" t="s">
        <v>105</v>
      </c>
      <c r="AZ17">
        <v>99</v>
      </c>
      <c r="BJ17">
        <v>99</v>
      </c>
      <c r="BK17">
        <v>99</v>
      </c>
      <c r="BL17">
        <v>99</v>
      </c>
      <c r="BM17">
        <v>99</v>
      </c>
      <c r="BN17">
        <v>99</v>
      </c>
      <c r="BO17">
        <v>99</v>
      </c>
      <c r="BU17">
        <v>1</v>
      </c>
      <c r="BV17">
        <v>1</v>
      </c>
      <c r="CE17">
        <v>1</v>
      </c>
      <c r="CK17">
        <v>1</v>
      </c>
      <c r="CO17">
        <v>99</v>
      </c>
      <c r="CY17">
        <v>1</v>
      </c>
      <c r="DD17">
        <v>2014</v>
      </c>
      <c r="DE17">
        <v>1</v>
      </c>
      <c r="DQ17">
        <v>1</v>
      </c>
      <c r="DS17" t="s">
        <v>1095</v>
      </c>
      <c r="EN17">
        <v>2</v>
      </c>
      <c r="FE17">
        <v>2</v>
      </c>
      <c r="FN17">
        <v>3</v>
      </c>
      <c r="FQ17">
        <v>2</v>
      </c>
      <c r="FR17" t="s">
        <v>1096</v>
      </c>
      <c r="FV17">
        <v>6</v>
      </c>
      <c r="FX17">
        <v>6</v>
      </c>
      <c r="FZ17">
        <v>6</v>
      </c>
      <c r="GB17">
        <v>6</v>
      </c>
      <c r="GD17">
        <v>6</v>
      </c>
      <c r="GI17">
        <v>1</v>
      </c>
      <c r="GJ17">
        <v>2</v>
      </c>
      <c r="GM17">
        <v>3</v>
      </c>
      <c r="GN17">
        <v>3</v>
      </c>
      <c r="GO17">
        <v>5</v>
      </c>
      <c r="GP17">
        <v>3</v>
      </c>
      <c r="GQ17">
        <v>5</v>
      </c>
      <c r="GR17">
        <v>5</v>
      </c>
      <c r="GS17" t="s">
        <v>1097</v>
      </c>
      <c r="GT17">
        <v>84732204331</v>
      </c>
      <c r="GU17" t="s">
        <v>1098</v>
      </c>
      <c r="GV17" t="s">
        <v>1015</v>
      </c>
    </row>
    <row r="18" spans="1:204">
      <c r="A18" s="112">
        <v>42048.520127314812</v>
      </c>
      <c r="B18" t="s">
        <v>1010</v>
      </c>
      <c r="C18">
        <v>83433734701</v>
      </c>
      <c r="D18" t="s">
        <v>1011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L18">
        <v>2</v>
      </c>
      <c r="M18">
        <v>2</v>
      </c>
      <c r="N18">
        <v>2</v>
      </c>
      <c r="O18">
        <v>2</v>
      </c>
      <c r="P18">
        <v>1</v>
      </c>
      <c r="V18">
        <v>1</v>
      </c>
      <c r="AE18">
        <v>1</v>
      </c>
      <c r="AF18" t="s">
        <v>1099</v>
      </c>
      <c r="AP18">
        <v>1</v>
      </c>
      <c r="AQ18" t="s">
        <v>1100</v>
      </c>
      <c r="AR18">
        <v>1</v>
      </c>
      <c r="AS18" t="s">
        <v>1101</v>
      </c>
      <c r="BA18">
        <v>1</v>
      </c>
      <c r="BB18" t="s">
        <v>1102</v>
      </c>
      <c r="BI18">
        <v>99</v>
      </c>
      <c r="BU18">
        <v>1</v>
      </c>
      <c r="BV18">
        <v>1</v>
      </c>
      <c r="BW18">
        <v>1</v>
      </c>
      <c r="BY18">
        <v>1</v>
      </c>
      <c r="CF18">
        <v>1</v>
      </c>
      <c r="CI18">
        <v>1</v>
      </c>
      <c r="CO18">
        <v>99</v>
      </c>
      <c r="CW18">
        <v>1</v>
      </c>
      <c r="DD18">
        <v>2011</v>
      </c>
      <c r="DE18">
        <v>4</v>
      </c>
      <c r="DI18">
        <v>1</v>
      </c>
      <c r="DJ18" t="s">
        <v>1103</v>
      </c>
      <c r="DK18">
        <v>1</v>
      </c>
      <c r="DL18" t="s">
        <v>1104</v>
      </c>
      <c r="DM18">
        <v>1</v>
      </c>
      <c r="DN18" t="s">
        <v>1105</v>
      </c>
      <c r="DO18">
        <v>1</v>
      </c>
      <c r="DP18" t="s">
        <v>1106</v>
      </c>
      <c r="EN18">
        <v>2</v>
      </c>
      <c r="ES18" t="s">
        <v>1107</v>
      </c>
      <c r="ET18">
        <v>4600</v>
      </c>
      <c r="FE18">
        <v>2</v>
      </c>
      <c r="FN18">
        <v>1</v>
      </c>
      <c r="FQ18">
        <v>1</v>
      </c>
      <c r="FR18" t="s">
        <v>1108</v>
      </c>
      <c r="FV18">
        <v>5</v>
      </c>
      <c r="FW18" t="s">
        <v>1109</v>
      </c>
      <c r="FX18">
        <v>1</v>
      </c>
      <c r="FZ18">
        <v>1</v>
      </c>
      <c r="GB18">
        <v>1</v>
      </c>
      <c r="GD18">
        <v>1</v>
      </c>
      <c r="GI18">
        <v>1</v>
      </c>
      <c r="GJ18">
        <v>2</v>
      </c>
      <c r="GM18">
        <v>4</v>
      </c>
      <c r="GN18">
        <v>4</v>
      </c>
      <c r="GO18">
        <v>99</v>
      </c>
      <c r="GP18">
        <v>5</v>
      </c>
      <c r="GQ18">
        <v>5</v>
      </c>
      <c r="GR18">
        <v>5</v>
      </c>
      <c r="GS18" t="s">
        <v>1110</v>
      </c>
      <c r="GT18">
        <v>83433734701</v>
      </c>
      <c r="GU18" t="s">
        <v>1111</v>
      </c>
      <c r="GV18" t="s">
        <v>1015</v>
      </c>
    </row>
    <row r="19" spans="1:204">
      <c r="A19" s="112">
        <v>42048.517939814818</v>
      </c>
      <c r="B19" t="s">
        <v>1021</v>
      </c>
      <c r="C19">
        <v>84956004424</v>
      </c>
      <c r="D19" t="s">
        <v>1011</v>
      </c>
      <c r="E19">
        <v>1</v>
      </c>
      <c r="F19">
        <v>1</v>
      </c>
      <c r="G19">
        <v>1</v>
      </c>
      <c r="H19">
        <v>1</v>
      </c>
      <c r="I19">
        <v>2</v>
      </c>
      <c r="J19">
        <v>1</v>
      </c>
      <c r="L19">
        <v>2</v>
      </c>
      <c r="M19">
        <v>1</v>
      </c>
      <c r="N19">
        <v>2</v>
      </c>
      <c r="O19">
        <v>2</v>
      </c>
      <c r="P19">
        <v>1</v>
      </c>
      <c r="V19">
        <v>1</v>
      </c>
      <c r="AE19">
        <v>1</v>
      </c>
      <c r="AP19">
        <v>1</v>
      </c>
      <c r="AQ19" t="s">
        <v>1012</v>
      </c>
      <c r="AR19">
        <v>1</v>
      </c>
      <c r="AS19" t="s">
        <v>105</v>
      </c>
      <c r="AZ19">
        <v>99</v>
      </c>
      <c r="BI19">
        <v>99</v>
      </c>
      <c r="BU19">
        <v>1</v>
      </c>
      <c r="BV19">
        <v>1</v>
      </c>
      <c r="BW19">
        <v>1</v>
      </c>
      <c r="CI19">
        <v>1</v>
      </c>
      <c r="CR19">
        <v>1</v>
      </c>
      <c r="CW19">
        <v>1</v>
      </c>
      <c r="DD19">
        <v>2014</v>
      </c>
      <c r="DE19">
        <v>1</v>
      </c>
      <c r="DM19">
        <v>1</v>
      </c>
      <c r="DN19" t="s">
        <v>1112</v>
      </c>
      <c r="EN19">
        <v>4</v>
      </c>
      <c r="EO19" t="s">
        <v>1113</v>
      </c>
      <c r="FE19">
        <v>2</v>
      </c>
      <c r="FN19">
        <v>1</v>
      </c>
      <c r="FQ19">
        <v>2</v>
      </c>
      <c r="FR19" t="s">
        <v>1114</v>
      </c>
      <c r="FV19">
        <v>1</v>
      </c>
      <c r="FX19">
        <v>1</v>
      </c>
      <c r="FZ19">
        <v>6</v>
      </c>
      <c r="GB19">
        <v>6</v>
      </c>
      <c r="GD19">
        <v>6</v>
      </c>
      <c r="GI19">
        <v>2</v>
      </c>
      <c r="GS19" t="s">
        <v>1115</v>
      </c>
      <c r="GT19">
        <v>84956004424</v>
      </c>
      <c r="GU19" t="s">
        <v>1116</v>
      </c>
      <c r="GV19" t="s">
        <v>1015</v>
      </c>
    </row>
    <row r="20" spans="1:204">
      <c r="A20" s="112">
        <v>42048.508726851855</v>
      </c>
      <c r="B20" t="s">
        <v>1117</v>
      </c>
      <c r="C20">
        <v>84956609650</v>
      </c>
      <c r="D20" t="s">
        <v>1011</v>
      </c>
      <c r="E20">
        <v>1</v>
      </c>
      <c r="F20">
        <v>1</v>
      </c>
      <c r="G20">
        <v>1</v>
      </c>
      <c r="H20">
        <v>2</v>
      </c>
      <c r="I20">
        <v>1</v>
      </c>
      <c r="J20">
        <v>1</v>
      </c>
      <c r="L20">
        <v>2</v>
      </c>
      <c r="M20">
        <v>4</v>
      </c>
      <c r="N20">
        <v>1</v>
      </c>
      <c r="O20">
        <v>2</v>
      </c>
      <c r="P20">
        <v>1</v>
      </c>
      <c r="R20">
        <v>1</v>
      </c>
      <c r="S20" t="s">
        <v>51</v>
      </c>
      <c r="V20">
        <v>1</v>
      </c>
      <c r="AD20">
        <v>99</v>
      </c>
      <c r="AP20">
        <v>1</v>
      </c>
      <c r="AQ20" t="s">
        <v>138</v>
      </c>
      <c r="AR20">
        <v>1</v>
      </c>
      <c r="AS20" t="s">
        <v>138</v>
      </c>
      <c r="AZ20">
        <v>99</v>
      </c>
      <c r="BI20">
        <v>99</v>
      </c>
      <c r="BU20">
        <v>1</v>
      </c>
      <c r="BV20">
        <v>1</v>
      </c>
      <c r="CE20">
        <v>1</v>
      </c>
      <c r="CF20">
        <v>1</v>
      </c>
      <c r="CG20">
        <v>1</v>
      </c>
      <c r="CJ20">
        <v>1</v>
      </c>
      <c r="CO20">
        <v>99</v>
      </c>
      <c r="CX20">
        <v>1</v>
      </c>
      <c r="DD20">
        <v>2005</v>
      </c>
      <c r="DE20">
        <v>5</v>
      </c>
      <c r="DO20">
        <v>1</v>
      </c>
      <c r="DP20" t="s">
        <v>1118</v>
      </c>
      <c r="EN20">
        <v>2</v>
      </c>
      <c r="ES20" t="s">
        <v>1119</v>
      </c>
      <c r="ET20" t="s">
        <v>1120</v>
      </c>
      <c r="FE20">
        <v>2</v>
      </c>
      <c r="FN20">
        <v>1</v>
      </c>
      <c r="FQ20">
        <v>1</v>
      </c>
      <c r="FR20" t="s">
        <v>1121</v>
      </c>
      <c r="FV20">
        <v>6</v>
      </c>
      <c r="FX20">
        <v>3</v>
      </c>
      <c r="FZ20">
        <v>6</v>
      </c>
      <c r="GB20">
        <v>3</v>
      </c>
      <c r="GD20">
        <v>6</v>
      </c>
      <c r="GI20">
        <v>2</v>
      </c>
      <c r="GS20" t="s">
        <v>1031</v>
      </c>
      <c r="GT20">
        <v>4956609650</v>
      </c>
      <c r="GU20" t="s">
        <v>1122</v>
      </c>
      <c r="GV20" t="s">
        <v>1015</v>
      </c>
    </row>
    <row r="21" spans="1:204">
      <c r="A21" s="112">
        <v>42048.491979166669</v>
      </c>
      <c r="B21" t="s">
        <v>1087</v>
      </c>
      <c r="C21">
        <v>84957834188</v>
      </c>
      <c r="D21" t="s">
        <v>1011</v>
      </c>
      <c r="E21">
        <v>1</v>
      </c>
      <c r="F21">
        <v>1</v>
      </c>
      <c r="G21">
        <v>1</v>
      </c>
      <c r="H21">
        <v>1</v>
      </c>
      <c r="I21">
        <v>2</v>
      </c>
      <c r="J21">
        <v>1</v>
      </c>
      <c r="L21">
        <v>2</v>
      </c>
      <c r="M21">
        <v>1</v>
      </c>
      <c r="N21">
        <v>1</v>
      </c>
      <c r="O21">
        <v>2</v>
      </c>
      <c r="P21">
        <v>1</v>
      </c>
      <c r="V21">
        <v>1</v>
      </c>
      <c r="W21" t="s">
        <v>67</v>
      </c>
      <c r="AE21">
        <v>1</v>
      </c>
      <c r="AF21" t="s">
        <v>1099</v>
      </c>
      <c r="AR21">
        <v>1</v>
      </c>
      <c r="AS21" t="s">
        <v>138</v>
      </c>
      <c r="AZ21">
        <v>99</v>
      </c>
      <c r="BJ21">
        <v>99</v>
      </c>
      <c r="BK21">
        <v>99</v>
      </c>
      <c r="BL21">
        <v>99</v>
      </c>
      <c r="BM21">
        <v>99</v>
      </c>
      <c r="BN21">
        <v>99</v>
      </c>
      <c r="BO21">
        <v>99</v>
      </c>
      <c r="BP21">
        <v>99</v>
      </c>
      <c r="BU21">
        <v>1</v>
      </c>
      <c r="BV21">
        <v>1</v>
      </c>
      <c r="CE21">
        <v>1</v>
      </c>
      <c r="CI21">
        <v>1</v>
      </c>
      <c r="CQ21">
        <v>1</v>
      </c>
      <c r="CW21">
        <v>1</v>
      </c>
      <c r="DD21">
        <v>2011</v>
      </c>
      <c r="DE21">
        <v>4</v>
      </c>
      <c r="DM21">
        <v>1</v>
      </c>
      <c r="DN21" t="s">
        <v>1123</v>
      </c>
      <c r="EN21">
        <v>2</v>
      </c>
      <c r="ES21">
        <v>15000</v>
      </c>
      <c r="ET21" s="113">
        <v>1497617</v>
      </c>
      <c r="FE21">
        <v>2</v>
      </c>
      <c r="FN21">
        <v>2</v>
      </c>
      <c r="FQ21">
        <v>1</v>
      </c>
      <c r="FR21" t="s">
        <v>1124</v>
      </c>
      <c r="FV21">
        <v>1</v>
      </c>
      <c r="FX21">
        <v>1</v>
      </c>
      <c r="FZ21">
        <v>6</v>
      </c>
      <c r="GB21">
        <v>6</v>
      </c>
      <c r="GD21">
        <v>6</v>
      </c>
      <c r="GI21">
        <v>2</v>
      </c>
      <c r="GS21" t="s">
        <v>1125</v>
      </c>
      <c r="GT21">
        <v>4957834188</v>
      </c>
      <c r="GU21" t="s">
        <v>1126</v>
      </c>
      <c r="GV21" t="s">
        <v>1015</v>
      </c>
    </row>
    <row r="22" spans="1:204">
      <c r="A22" s="112">
        <v>42048.489201388889</v>
      </c>
      <c r="B22" t="s">
        <v>1057</v>
      </c>
      <c r="C22">
        <v>88312723546</v>
      </c>
      <c r="D22" t="s">
        <v>1011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L22">
        <v>2</v>
      </c>
      <c r="M22">
        <v>1</v>
      </c>
      <c r="N22">
        <v>2</v>
      </c>
      <c r="O22">
        <v>2</v>
      </c>
      <c r="P22">
        <v>2</v>
      </c>
      <c r="V22">
        <v>1</v>
      </c>
      <c r="AG22">
        <v>1</v>
      </c>
      <c r="AH22" t="s">
        <v>1099</v>
      </c>
      <c r="AP22">
        <v>1</v>
      </c>
      <c r="AQ22" t="s">
        <v>1012</v>
      </c>
      <c r="AR22">
        <v>1</v>
      </c>
      <c r="AZ22">
        <v>99</v>
      </c>
      <c r="BI22">
        <v>99</v>
      </c>
      <c r="BU22">
        <v>1</v>
      </c>
      <c r="BV22">
        <v>1</v>
      </c>
      <c r="BW22">
        <v>1</v>
      </c>
      <c r="CB22">
        <v>99</v>
      </c>
      <c r="CI22">
        <v>1</v>
      </c>
      <c r="CO22">
        <v>99</v>
      </c>
      <c r="CW22">
        <v>1</v>
      </c>
      <c r="DD22">
        <v>2001</v>
      </c>
      <c r="DE22">
        <v>5</v>
      </c>
      <c r="DW22">
        <v>1</v>
      </c>
      <c r="EN22">
        <v>2</v>
      </c>
      <c r="ET22">
        <v>6000</v>
      </c>
      <c r="FE22">
        <v>2</v>
      </c>
      <c r="FN22">
        <v>1</v>
      </c>
      <c r="FQ22">
        <v>2</v>
      </c>
      <c r="FR22" t="s">
        <v>1127</v>
      </c>
      <c r="FV22">
        <v>6</v>
      </c>
      <c r="FX22">
        <v>5</v>
      </c>
      <c r="FY22" t="s">
        <v>1128</v>
      </c>
      <c r="FZ22">
        <v>5</v>
      </c>
      <c r="GA22" t="s">
        <v>1128</v>
      </c>
      <c r="GB22">
        <v>6</v>
      </c>
      <c r="GD22">
        <v>6</v>
      </c>
      <c r="GI22">
        <v>2</v>
      </c>
      <c r="GS22" t="s">
        <v>1129</v>
      </c>
      <c r="GT22">
        <v>88312723546</v>
      </c>
      <c r="GU22" t="s">
        <v>1130</v>
      </c>
      <c r="GV22" t="s">
        <v>1015</v>
      </c>
    </row>
    <row r="23" spans="1:204">
      <c r="A23" s="112">
        <v>42048.488182870373</v>
      </c>
      <c r="B23" t="s">
        <v>1131</v>
      </c>
      <c r="C23">
        <v>84959334664</v>
      </c>
      <c r="D23" t="s">
        <v>1011</v>
      </c>
      <c r="E23">
        <v>1</v>
      </c>
      <c r="F23">
        <v>1</v>
      </c>
      <c r="G23">
        <v>1</v>
      </c>
      <c r="H23">
        <v>1</v>
      </c>
      <c r="I23">
        <v>2</v>
      </c>
      <c r="J23">
        <v>3</v>
      </c>
      <c r="L23">
        <v>2</v>
      </c>
      <c r="M23">
        <v>1</v>
      </c>
      <c r="N23">
        <v>1</v>
      </c>
      <c r="O23">
        <v>2</v>
      </c>
      <c r="P23">
        <v>2</v>
      </c>
      <c r="T23">
        <v>1</v>
      </c>
      <c r="U23" t="s">
        <v>1035</v>
      </c>
      <c r="AE23">
        <v>1</v>
      </c>
      <c r="AP23">
        <v>1</v>
      </c>
      <c r="AQ23" t="s">
        <v>1012</v>
      </c>
      <c r="BC23">
        <v>1</v>
      </c>
      <c r="BD23" t="s">
        <v>1132</v>
      </c>
      <c r="BE23">
        <v>11</v>
      </c>
      <c r="BI23">
        <v>99</v>
      </c>
      <c r="BU23">
        <v>1</v>
      </c>
      <c r="BV23">
        <v>1</v>
      </c>
      <c r="BW23">
        <v>1</v>
      </c>
      <c r="BZ23">
        <v>1</v>
      </c>
      <c r="CA23" t="s">
        <v>1133</v>
      </c>
      <c r="CB23">
        <v>99</v>
      </c>
      <c r="CJ23">
        <v>1</v>
      </c>
      <c r="CO23">
        <v>99</v>
      </c>
      <c r="CX23">
        <v>1</v>
      </c>
      <c r="DE23">
        <v>98</v>
      </c>
      <c r="DK23">
        <v>1</v>
      </c>
      <c r="DL23" t="s">
        <v>1134</v>
      </c>
      <c r="EN23">
        <v>2</v>
      </c>
      <c r="FE23">
        <v>2</v>
      </c>
      <c r="FN23">
        <v>1</v>
      </c>
      <c r="FQ23">
        <v>2</v>
      </c>
      <c r="FV23">
        <v>6</v>
      </c>
      <c r="FX23">
        <v>6</v>
      </c>
      <c r="FZ23">
        <v>6</v>
      </c>
      <c r="GB23">
        <v>6</v>
      </c>
      <c r="GD23">
        <v>6</v>
      </c>
      <c r="GI23">
        <v>2</v>
      </c>
      <c r="GS23" t="s">
        <v>1135</v>
      </c>
      <c r="GT23">
        <v>84959334664</v>
      </c>
      <c r="GU23" t="s">
        <v>1136</v>
      </c>
      <c r="GV23" t="s">
        <v>1015</v>
      </c>
    </row>
    <row r="24" spans="1:204">
      <c r="A24" s="112">
        <v>42048.481064814812</v>
      </c>
      <c r="B24" t="s">
        <v>1034</v>
      </c>
      <c r="C24">
        <v>84732785635</v>
      </c>
      <c r="D24" t="s">
        <v>1011</v>
      </c>
      <c r="E24">
        <v>1</v>
      </c>
      <c r="F24">
        <v>1</v>
      </c>
      <c r="G24">
        <v>1</v>
      </c>
      <c r="H24">
        <v>1</v>
      </c>
      <c r="I24">
        <v>1</v>
      </c>
      <c r="J24">
        <v>4</v>
      </c>
      <c r="L24">
        <v>2</v>
      </c>
      <c r="M24">
        <v>2</v>
      </c>
      <c r="N24">
        <v>1</v>
      </c>
      <c r="O24">
        <v>1</v>
      </c>
      <c r="P24">
        <v>2</v>
      </c>
      <c r="R24">
        <v>1</v>
      </c>
      <c r="S24" t="s">
        <v>52</v>
      </c>
      <c r="T24">
        <v>1</v>
      </c>
      <c r="U24" t="s">
        <v>52</v>
      </c>
      <c r="AE24">
        <v>1</v>
      </c>
      <c r="AF24" t="s">
        <v>1137</v>
      </c>
      <c r="AP24">
        <v>1</v>
      </c>
      <c r="AQ24" t="s">
        <v>1012</v>
      </c>
      <c r="AR24">
        <v>1</v>
      </c>
      <c r="AS24" t="s">
        <v>1138</v>
      </c>
      <c r="AZ24">
        <v>99</v>
      </c>
      <c r="BJ24">
        <v>99</v>
      </c>
      <c r="BK24">
        <v>99</v>
      </c>
      <c r="BL24">
        <v>99</v>
      </c>
      <c r="BM24">
        <v>99</v>
      </c>
      <c r="BN24">
        <v>99</v>
      </c>
      <c r="BO24">
        <v>99</v>
      </c>
      <c r="BU24">
        <v>1</v>
      </c>
      <c r="BW24">
        <v>1</v>
      </c>
      <c r="CD24">
        <v>1</v>
      </c>
      <c r="CF24">
        <v>1</v>
      </c>
      <c r="CG24">
        <v>1</v>
      </c>
      <c r="CK24">
        <v>1</v>
      </c>
      <c r="CP24">
        <v>1</v>
      </c>
      <c r="CY24">
        <v>1</v>
      </c>
      <c r="DD24">
        <v>2013</v>
      </c>
      <c r="DE24">
        <v>2</v>
      </c>
      <c r="DM24">
        <v>1</v>
      </c>
      <c r="DO24">
        <v>1</v>
      </c>
      <c r="EN24">
        <v>2</v>
      </c>
      <c r="ET24">
        <v>1083</v>
      </c>
      <c r="FE24">
        <v>2</v>
      </c>
      <c r="FN24">
        <v>2</v>
      </c>
      <c r="FQ24">
        <v>1</v>
      </c>
      <c r="FR24" t="s">
        <v>1139</v>
      </c>
      <c r="FV24">
        <v>6</v>
      </c>
      <c r="FX24">
        <v>6</v>
      </c>
      <c r="FZ24">
        <v>6</v>
      </c>
      <c r="GB24">
        <v>6</v>
      </c>
      <c r="GD24">
        <v>6</v>
      </c>
      <c r="GI24">
        <v>2</v>
      </c>
      <c r="GS24" t="s">
        <v>1140</v>
      </c>
      <c r="GT24">
        <v>4732785635</v>
      </c>
      <c r="GU24" t="s">
        <v>1141</v>
      </c>
      <c r="GV24" t="s">
        <v>1015</v>
      </c>
    </row>
    <row r="25" spans="1:204">
      <c r="A25" s="112">
        <v>42048.476354166669</v>
      </c>
      <c r="B25" t="s">
        <v>1016</v>
      </c>
      <c r="C25">
        <v>84956608950</v>
      </c>
      <c r="D25" t="s">
        <v>1011</v>
      </c>
      <c r="E25">
        <v>1</v>
      </c>
      <c r="F25">
        <v>1</v>
      </c>
      <c r="G25">
        <v>1</v>
      </c>
      <c r="H25">
        <v>2</v>
      </c>
      <c r="I25">
        <v>2</v>
      </c>
      <c r="J25">
        <v>1</v>
      </c>
      <c r="L25">
        <v>2</v>
      </c>
      <c r="M25">
        <v>4</v>
      </c>
      <c r="N25">
        <v>1</v>
      </c>
      <c r="O25">
        <v>2</v>
      </c>
      <c r="P25">
        <v>1</v>
      </c>
      <c r="R25">
        <v>1</v>
      </c>
      <c r="S25" t="s">
        <v>47</v>
      </c>
      <c r="V25">
        <v>1</v>
      </c>
      <c r="AE25">
        <v>1</v>
      </c>
      <c r="AF25" t="s">
        <v>1142</v>
      </c>
      <c r="AP25">
        <v>1</v>
      </c>
      <c r="AQ25" t="s">
        <v>138</v>
      </c>
      <c r="AR25">
        <v>1</v>
      </c>
      <c r="AS25" t="s">
        <v>138</v>
      </c>
      <c r="AZ25">
        <v>99</v>
      </c>
      <c r="BJ25">
        <v>4</v>
      </c>
      <c r="BK25">
        <v>99</v>
      </c>
      <c r="BL25">
        <v>99</v>
      </c>
      <c r="BM25">
        <v>99</v>
      </c>
      <c r="BN25">
        <v>99</v>
      </c>
      <c r="BO25">
        <v>99</v>
      </c>
      <c r="BU25">
        <v>1</v>
      </c>
      <c r="BV25">
        <v>1</v>
      </c>
      <c r="BW25">
        <v>1</v>
      </c>
      <c r="BX25">
        <v>1</v>
      </c>
      <c r="CB25">
        <v>99</v>
      </c>
      <c r="CI25">
        <v>1</v>
      </c>
      <c r="CJ25">
        <v>1</v>
      </c>
      <c r="CK25">
        <v>1</v>
      </c>
      <c r="CO25">
        <v>99</v>
      </c>
      <c r="CW25">
        <v>1</v>
      </c>
      <c r="DE25">
        <v>98</v>
      </c>
      <c r="DQ25">
        <v>1</v>
      </c>
      <c r="DS25" t="s">
        <v>1143</v>
      </c>
      <c r="EN25">
        <v>4</v>
      </c>
      <c r="EO25" t="s">
        <v>1066</v>
      </c>
      <c r="ET25">
        <v>50000</v>
      </c>
      <c r="FE25">
        <v>1</v>
      </c>
      <c r="FN25">
        <v>1</v>
      </c>
      <c r="FQ25">
        <v>2</v>
      </c>
      <c r="FR25" t="s">
        <v>1144</v>
      </c>
      <c r="FV25">
        <v>5</v>
      </c>
      <c r="FW25" t="s">
        <v>1145</v>
      </c>
      <c r="FX25">
        <v>5</v>
      </c>
      <c r="FY25" t="s">
        <v>1146</v>
      </c>
      <c r="FZ25">
        <v>5</v>
      </c>
      <c r="GA25" t="s">
        <v>1146</v>
      </c>
      <c r="GB25">
        <v>6</v>
      </c>
      <c r="GD25">
        <v>6</v>
      </c>
      <c r="GI25">
        <v>100</v>
      </c>
      <c r="GS25" t="s">
        <v>1031</v>
      </c>
      <c r="GT25">
        <v>84956608950</v>
      </c>
      <c r="GU25" t="s">
        <v>1147</v>
      </c>
      <c r="GV25" t="s">
        <v>1015</v>
      </c>
    </row>
    <row r="26" spans="1:204">
      <c r="A26" s="112">
        <v>42048.471909722219</v>
      </c>
      <c r="B26" t="s">
        <v>1021</v>
      </c>
      <c r="C26">
        <v>83833632455</v>
      </c>
      <c r="D26" t="s">
        <v>1011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L26">
        <v>2</v>
      </c>
      <c r="M26">
        <v>2</v>
      </c>
      <c r="N26">
        <v>1</v>
      </c>
      <c r="O26">
        <v>1</v>
      </c>
      <c r="P26">
        <v>1</v>
      </c>
      <c r="R26">
        <v>1</v>
      </c>
      <c r="S26" t="s">
        <v>52</v>
      </c>
      <c r="T26">
        <v>1</v>
      </c>
      <c r="U26" t="s">
        <v>52</v>
      </c>
      <c r="V26">
        <v>1</v>
      </c>
      <c r="W26" t="s">
        <v>52</v>
      </c>
      <c r="AD26">
        <v>99</v>
      </c>
      <c r="AP26">
        <v>1</v>
      </c>
      <c r="AQ26" t="s">
        <v>1148</v>
      </c>
      <c r="AR26">
        <v>1</v>
      </c>
      <c r="AS26" t="s">
        <v>138</v>
      </c>
      <c r="AZ26">
        <v>99</v>
      </c>
      <c r="BI26">
        <v>99</v>
      </c>
      <c r="BU26">
        <v>1</v>
      </c>
      <c r="BV26">
        <v>1</v>
      </c>
      <c r="BW26">
        <v>1</v>
      </c>
      <c r="CF26">
        <v>1</v>
      </c>
      <c r="CG26">
        <v>1</v>
      </c>
      <c r="CK26">
        <v>1</v>
      </c>
      <c r="CP26">
        <v>1</v>
      </c>
      <c r="CQ26">
        <v>1</v>
      </c>
      <c r="CY26">
        <v>1</v>
      </c>
      <c r="DD26">
        <v>2013</v>
      </c>
      <c r="DE26">
        <v>2</v>
      </c>
      <c r="DM26">
        <v>1</v>
      </c>
      <c r="DN26" t="s">
        <v>1149</v>
      </c>
      <c r="EN26">
        <v>1</v>
      </c>
      <c r="FE26">
        <v>2</v>
      </c>
      <c r="FN26">
        <v>1</v>
      </c>
      <c r="FQ26">
        <v>2</v>
      </c>
      <c r="FR26" t="s">
        <v>1150</v>
      </c>
      <c r="FV26">
        <v>6</v>
      </c>
      <c r="FX26">
        <v>6</v>
      </c>
      <c r="FZ26">
        <v>6</v>
      </c>
      <c r="GB26">
        <v>6</v>
      </c>
      <c r="GD26">
        <v>6</v>
      </c>
      <c r="GI26">
        <v>2</v>
      </c>
      <c r="GS26" t="s">
        <v>1151</v>
      </c>
      <c r="GT26">
        <v>83833632455</v>
      </c>
      <c r="GU26" t="s">
        <v>1152</v>
      </c>
      <c r="GV26" t="s">
        <v>1015</v>
      </c>
    </row>
    <row r="27" spans="1:204">
      <c r="A27" s="112">
        <v>42048.467106481483</v>
      </c>
      <c r="B27" t="s">
        <v>1131</v>
      </c>
      <c r="C27">
        <v>84957875124</v>
      </c>
      <c r="D27" t="s">
        <v>1011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L27">
        <v>2</v>
      </c>
      <c r="M27">
        <v>1</v>
      </c>
      <c r="N27">
        <v>1</v>
      </c>
      <c r="O27">
        <v>1</v>
      </c>
      <c r="P27">
        <v>2</v>
      </c>
      <c r="R27">
        <v>1</v>
      </c>
      <c r="S27" t="s">
        <v>52</v>
      </c>
      <c r="T27">
        <v>1</v>
      </c>
      <c r="U27" t="s">
        <v>52</v>
      </c>
      <c r="V27">
        <v>1</v>
      </c>
      <c r="W27" t="s">
        <v>52</v>
      </c>
      <c r="AE27">
        <v>1</v>
      </c>
      <c r="AF27" t="s">
        <v>1153</v>
      </c>
      <c r="AG27">
        <v>1</v>
      </c>
      <c r="AH27" t="s">
        <v>1154</v>
      </c>
      <c r="AP27">
        <v>1</v>
      </c>
      <c r="AQ27" t="s">
        <v>1012</v>
      </c>
      <c r="AR27">
        <v>1</v>
      </c>
      <c r="AS27" t="s">
        <v>138</v>
      </c>
      <c r="AZ27">
        <v>99</v>
      </c>
      <c r="BI27">
        <v>99</v>
      </c>
      <c r="BU27">
        <v>1</v>
      </c>
      <c r="BV27">
        <v>1</v>
      </c>
      <c r="BW27">
        <v>1</v>
      </c>
      <c r="CF27">
        <v>1</v>
      </c>
      <c r="CG27">
        <v>1</v>
      </c>
      <c r="CI27">
        <v>1</v>
      </c>
      <c r="CQ27">
        <v>1</v>
      </c>
      <c r="CR27">
        <v>1</v>
      </c>
      <c r="CW27">
        <v>1</v>
      </c>
      <c r="DD27">
        <v>2009</v>
      </c>
      <c r="DE27">
        <v>5</v>
      </c>
      <c r="DI27">
        <v>1</v>
      </c>
      <c r="DK27">
        <v>1</v>
      </c>
      <c r="DM27">
        <v>1</v>
      </c>
      <c r="DO27">
        <v>1</v>
      </c>
      <c r="EN27">
        <v>2</v>
      </c>
      <c r="FE27">
        <v>2</v>
      </c>
      <c r="FN27">
        <v>3</v>
      </c>
      <c r="FQ27">
        <v>2</v>
      </c>
      <c r="FR27" t="s">
        <v>1155</v>
      </c>
      <c r="FV27">
        <v>6</v>
      </c>
      <c r="FX27">
        <v>1</v>
      </c>
      <c r="FZ27">
        <v>1</v>
      </c>
      <c r="GB27">
        <v>6</v>
      </c>
      <c r="GD27">
        <v>1</v>
      </c>
      <c r="GI27">
        <v>2</v>
      </c>
      <c r="GS27" t="s">
        <v>1156</v>
      </c>
      <c r="GT27">
        <v>84957875124</v>
      </c>
      <c r="GU27" t="s">
        <v>1157</v>
      </c>
      <c r="GV27" t="s">
        <v>1015</v>
      </c>
    </row>
    <row r="28" spans="1:204">
      <c r="A28" s="112">
        <v>42048.462245370371</v>
      </c>
      <c r="B28" t="s">
        <v>1117</v>
      </c>
      <c r="C28">
        <v>84956463541</v>
      </c>
      <c r="D28" t="s">
        <v>1011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L28">
        <v>2</v>
      </c>
      <c r="M28">
        <v>1</v>
      </c>
      <c r="N28">
        <v>1</v>
      </c>
      <c r="O28">
        <v>1</v>
      </c>
      <c r="P28">
        <v>2</v>
      </c>
      <c r="R28">
        <v>1</v>
      </c>
      <c r="S28" t="s">
        <v>52</v>
      </c>
      <c r="V28">
        <v>1</v>
      </c>
      <c r="AD28">
        <v>99</v>
      </c>
      <c r="AP28">
        <v>1</v>
      </c>
      <c r="AQ28" t="s">
        <v>138</v>
      </c>
      <c r="AR28">
        <v>1</v>
      </c>
      <c r="AS28" t="s">
        <v>138</v>
      </c>
      <c r="BA28">
        <v>1</v>
      </c>
      <c r="BB28" t="s">
        <v>1158</v>
      </c>
      <c r="BI28">
        <v>99</v>
      </c>
      <c r="BU28">
        <v>1</v>
      </c>
      <c r="BV28">
        <v>1</v>
      </c>
      <c r="CE28">
        <v>1</v>
      </c>
      <c r="CI28">
        <v>1</v>
      </c>
      <c r="CO28">
        <v>99</v>
      </c>
      <c r="CW28">
        <v>1</v>
      </c>
      <c r="DE28">
        <v>98</v>
      </c>
      <c r="DQ28">
        <v>1</v>
      </c>
      <c r="DR28" t="s">
        <v>1159</v>
      </c>
      <c r="DS28" t="s">
        <v>1160</v>
      </c>
      <c r="EN28">
        <v>4</v>
      </c>
      <c r="EO28" t="s">
        <v>1158</v>
      </c>
      <c r="ES28" t="s">
        <v>1119</v>
      </c>
      <c r="ET28" t="s">
        <v>1161</v>
      </c>
      <c r="FE28">
        <v>100</v>
      </c>
      <c r="FN28">
        <v>1</v>
      </c>
      <c r="FQ28">
        <v>1</v>
      </c>
      <c r="FR28" t="s">
        <v>1162</v>
      </c>
      <c r="FV28">
        <v>6</v>
      </c>
      <c r="FX28">
        <v>6</v>
      </c>
      <c r="FZ28">
        <v>6</v>
      </c>
      <c r="GB28">
        <v>6</v>
      </c>
      <c r="GD28">
        <v>6</v>
      </c>
      <c r="GI28">
        <v>2</v>
      </c>
      <c r="GV28" t="s">
        <v>1015</v>
      </c>
    </row>
    <row r="29" spans="1:204">
      <c r="A29" s="112">
        <v>42048.4531712963</v>
      </c>
      <c r="B29" t="s">
        <v>1057</v>
      </c>
      <c r="C29">
        <v>84959547315</v>
      </c>
      <c r="D29" t="s">
        <v>1011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L29">
        <v>2</v>
      </c>
      <c r="M29">
        <v>2</v>
      </c>
      <c r="N29">
        <v>1</v>
      </c>
      <c r="O29">
        <v>1</v>
      </c>
      <c r="P29">
        <v>1</v>
      </c>
      <c r="T29">
        <v>1</v>
      </c>
      <c r="U29" t="s">
        <v>52</v>
      </c>
      <c r="V29">
        <v>1</v>
      </c>
      <c r="W29" t="s">
        <v>1163</v>
      </c>
      <c r="AE29">
        <v>1</v>
      </c>
      <c r="AF29" t="s">
        <v>1164</v>
      </c>
      <c r="AG29">
        <v>1</v>
      </c>
      <c r="AH29" t="s">
        <v>1165</v>
      </c>
      <c r="AP29">
        <v>1</v>
      </c>
      <c r="AQ29" t="s">
        <v>1166</v>
      </c>
      <c r="AZ29">
        <v>99</v>
      </c>
      <c r="BI29">
        <v>99</v>
      </c>
      <c r="BU29">
        <v>1</v>
      </c>
      <c r="BV29">
        <v>1</v>
      </c>
      <c r="CE29">
        <v>1</v>
      </c>
      <c r="CI29">
        <v>1</v>
      </c>
      <c r="CK29">
        <v>1</v>
      </c>
      <c r="CQ29">
        <v>1</v>
      </c>
      <c r="CW29">
        <v>1</v>
      </c>
      <c r="CY29">
        <v>1</v>
      </c>
      <c r="DD29">
        <v>2005</v>
      </c>
      <c r="DE29">
        <v>5</v>
      </c>
      <c r="DF29">
        <v>2007</v>
      </c>
      <c r="DG29">
        <v>5</v>
      </c>
      <c r="DQ29">
        <v>1</v>
      </c>
      <c r="DS29" t="s">
        <v>1167</v>
      </c>
      <c r="EB29">
        <v>1</v>
      </c>
      <c r="EC29" t="s">
        <v>1168</v>
      </c>
      <c r="EN29">
        <v>4</v>
      </c>
      <c r="EO29" t="s">
        <v>1169</v>
      </c>
      <c r="EP29">
        <v>2</v>
      </c>
      <c r="ET29">
        <v>15000</v>
      </c>
      <c r="EZ29">
        <v>5000</v>
      </c>
      <c r="FE29">
        <v>2</v>
      </c>
      <c r="FN29">
        <v>1</v>
      </c>
      <c r="FO29">
        <v>1</v>
      </c>
      <c r="FQ29">
        <v>1</v>
      </c>
      <c r="FR29" t="s">
        <v>1170</v>
      </c>
      <c r="FS29">
        <v>1</v>
      </c>
      <c r="FT29" t="s">
        <v>1171</v>
      </c>
      <c r="FV29">
        <v>3</v>
      </c>
      <c r="FX29">
        <v>3</v>
      </c>
      <c r="FZ29">
        <v>3</v>
      </c>
      <c r="GB29">
        <v>6</v>
      </c>
      <c r="GD29">
        <v>6</v>
      </c>
      <c r="GI29">
        <v>1</v>
      </c>
      <c r="GJ29">
        <v>2</v>
      </c>
      <c r="GM29">
        <v>5</v>
      </c>
      <c r="GN29">
        <v>5</v>
      </c>
      <c r="GO29">
        <v>5</v>
      </c>
      <c r="GP29">
        <v>5</v>
      </c>
      <c r="GQ29">
        <v>5</v>
      </c>
      <c r="GR29">
        <v>5</v>
      </c>
      <c r="GS29" t="s">
        <v>1172</v>
      </c>
      <c r="GT29">
        <v>84959582222</v>
      </c>
      <c r="GU29" t="s">
        <v>1173</v>
      </c>
      <c r="GV29" t="s">
        <v>1015</v>
      </c>
    </row>
    <row r="30" spans="1:204">
      <c r="A30" s="112">
        <v>42048.449166666665</v>
      </c>
      <c r="B30" t="s">
        <v>1016</v>
      </c>
      <c r="C30">
        <v>84956637329</v>
      </c>
      <c r="D30" t="s">
        <v>1011</v>
      </c>
      <c r="E30">
        <v>1</v>
      </c>
      <c r="F30">
        <v>1</v>
      </c>
      <c r="G30">
        <v>1</v>
      </c>
      <c r="H30">
        <v>1</v>
      </c>
      <c r="I30">
        <v>2</v>
      </c>
      <c r="J30">
        <v>1</v>
      </c>
      <c r="L30">
        <v>2</v>
      </c>
      <c r="M30">
        <v>1</v>
      </c>
      <c r="N30">
        <v>2</v>
      </c>
      <c r="O30">
        <v>2</v>
      </c>
      <c r="P30">
        <v>2</v>
      </c>
      <c r="V30">
        <v>1</v>
      </c>
      <c r="W30" t="s">
        <v>52</v>
      </c>
      <c r="AE30">
        <v>1</v>
      </c>
      <c r="AF30" t="s">
        <v>1174</v>
      </c>
      <c r="AP30">
        <v>1</v>
      </c>
      <c r="AQ30" t="s">
        <v>105</v>
      </c>
      <c r="AR30">
        <v>1</v>
      </c>
      <c r="AS30" t="s">
        <v>105</v>
      </c>
      <c r="AZ30">
        <v>99</v>
      </c>
      <c r="BI30">
        <v>99</v>
      </c>
      <c r="BU30">
        <v>1</v>
      </c>
      <c r="BV30">
        <v>1</v>
      </c>
      <c r="BW30">
        <v>1</v>
      </c>
      <c r="CB30">
        <v>99</v>
      </c>
      <c r="CJ30">
        <v>1</v>
      </c>
      <c r="CP30">
        <v>1</v>
      </c>
      <c r="CX30">
        <v>1</v>
      </c>
      <c r="DD30">
        <v>2010</v>
      </c>
      <c r="DE30">
        <v>5</v>
      </c>
      <c r="DQ30">
        <v>1</v>
      </c>
      <c r="DS30" t="s">
        <v>1175</v>
      </c>
      <c r="EN30">
        <v>2</v>
      </c>
      <c r="FE30">
        <v>2</v>
      </c>
      <c r="FN30">
        <v>1</v>
      </c>
      <c r="FQ30">
        <v>2</v>
      </c>
      <c r="FR30" t="s">
        <v>1176</v>
      </c>
      <c r="FV30">
        <v>5</v>
      </c>
      <c r="FW30" t="s">
        <v>1177</v>
      </c>
      <c r="FX30">
        <v>6</v>
      </c>
      <c r="FZ30">
        <v>6</v>
      </c>
      <c r="GB30">
        <v>6</v>
      </c>
      <c r="GD30">
        <v>6</v>
      </c>
      <c r="GI30">
        <v>2</v>
      </c>
      <c r="GS30" t="s">
        <v>1031</v>
      </c>
      <c r="GT30">
        <v>84956637329</v>
      </c>
      <c r="GU30" t="s">
        <v>1178</v>
      </c>
      <c r="GV30" t="s">
        <v>1015</v>
      </c>
    </row>
    <row r="31" spans="1:204">
      <c r="A31" s="112">
        <v>42048.436099537037</v>
      </c>
      <c r="B31" t="s">
        <v>1057</v>
      </c>
      <c r="C31">
        <v>84732512478</v>
      </c>
      <c r="D31" t="s">
        <v>1011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>
        <v>2</v>
      </c>
      <c r="M31">
        <v>1</v>
      </c>
      <c r="N31">
        <v>1</v>
      </c>
      <c r="O31">
        <v>1</v>
      </c>
      <c r="P31">
        <v>2</v>
      </c>
      <c r="V31">
        <v>1</v>
      </c>
      <c r="AD31">
        <v>99</v>
      </c>
      <c r="AR31">
        <v>1</v>
      </c>
      <c r="AS31" t="s">
        <v>164</v>
      </c>
      <c r="AZ31">
        <v>99</v>
      </c>
      <c r="BI31">
        <v>99</v>
      </c>
      <c r="BT31">
        <v>100</v>
      </c>
      <c r="CC31">
        <v>1</v>
      </c>
      <c r="CD31">
        <v>1</v>
      </c>
      <c r="CI31">
        <v>1</v>
      </c>
      <c r="CO31">
        <v>99</v>
      </c>
      <c r="CW31">
        <v>1</v>
      </c>
      <c r="DE31">
        <v>98</v>
      </c>
      <c r="DH31">
        <v>100</v>
      </c>
      <c r="EN31">
        <v>1</v>
      </c>
      <c r="ER31">
        <v>100</v>
      </c>
      <c r="FE31">
        <v>2</v>
      </c>
      <c r="FN31">
        <v>1</v>
      </c>
      <c r="FQ31">
        <v>1</v>
      </c>
      <c r="FU31">
        <v>100</v>
      </c>
      <c r="GI31">
        <v>2</v>
      </c>
      <c r="GS31" t="s">
        <v>1179</v>
      </c>
      <c r="GT31">
        <v>84732512478</v>
      </c>
      <c r="GU31" t="s">
        <v>1180</v>
      </c>
      <c r="GV31" t="s">
        <v>1015</v>
      </c>
    </row>
    <row r="32" spans="1:204">
      <c r="A32" s="112">
        <v>42048.435833333337</v>
      </c>
      <c r="B32" t="s">
        <v>1087</v>
      </c>
      <c r="C32">
        <v>88332358500</v>
      </c>
      <c r="D32" t="s">
        <v>1011</v>
      </c>
      <c r="E32">
        <v>1</v>
      </c>
      <c r="F32">
        <v>3</v>
      </c>
      <c r="G32">
        <v>1</v>
      </c>
      <c r="H32">
        <v>1</v>
      </c>
      <c r="I32">
        <v>1</v>
      </c>
      <c r="J32">
        <v>1</v>
      </c>
      <c r="L32">
        <v>2</v>
      </c>
      <c r="M32">
        <v>3</v>
      </c>
      <c r="N32">
        <v>1</v>
      </c>
      <c r="O32">
        <v>1</v>
      </c>
      <c r="P32">
        <v>1</v>
      </c>
      <c r="R32">
        <v>1</v>
      </c>
      <c r="S32" t="s">
        <v>67</v>
      </c>
      <c r="T32">
        <v>1</v>
      </c>
      <c r="AG32">
        <v>1</v>
      </c>
      <c r="AH32" t="s">
        <v>1099</v>
      </c>
      <c r="AP32">
        <v>1</v>
      </c>
      <c r="AQ32" t="s">
        <v>138</v>
      </c>
      <c r="AR32">
        <v>1</v>
      </c>
      <c r="AS32" t="s">
        <v>138</v>
      </c>
      <c r="AZ32">
        <v>99</v>
      </c>
      <c r="BU32">
        <v>1</v>
      </c>
      <c r="CD32">
        <v>1</v>
      </c>
      <c r="CE32">
        <v>1</v>
      </c>
      <c r="CF32">
        <v>1</v>
      </c>
      <c r="CG32">
        <v>1</v>
      </c>
      <c r="CI32">
        <v>1</v>
      </c>
      <c r="CO32">
        <v>99</v>
      </c>
      <c r="CW32">
        <v>1</v>
      </c>
      <c r="DE32">
        <v>98</v>
      </c>
      <c r="DK32">
        <v>1</v>
      </c>
      <c r="DL32" t="s">
        <v>1181</v>
      </c>
      <c r="EN32">
        <v>2</v>
      </c>
      <c r="ES32" t="s">
        <v>1182</v>
      </c>
      <c r="ET32" t="s">
        <v>1183</v>
      </c>
      <c r="FE32">
        <v>1</v>
      </c>
      <c r="FF32">
        <v>100</v>
      </c>
      <c r="FN32">
        <v>1</v>
      </c>
      <c r="FQ32">
        <v>1</v>
      </c>
      <c r="FR32" t="s">
        <v>1184</v>
      </c>
      <c r="FV32">
        <v>1</v>
      </c>
      <c r="FX32">
        <v>1</v>
      </c>
      <c r="FZ32">
        <v>1</v>
      </c>
      <c r="GB32">
        <v>6</v>
      </c>
      <c r="GD32">
        <v>6</v>
      </c>
      <c r="GI32">
        <v>2</v>
      </c>
      <c r="GV32" t="s">
        <v>1015</v>
      </c>
    </row>
    <row r="33" spans="1:204">
      <c r="A33" s="112">
        <v>42048.43173611111</v>
      </c>
      <c r="B33" t="s">
        <v>1021</v>
      </c>
      <c r="C33">
        <v>84997832471</v>
      </c>
      <c r="D33" t="s">
        <v>1011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2</v>
      </c>
      <c r="M33">
        <v>1</v>
      </c>
      <c r="N33">
        <v>1</v>
      </c>
      <c r="O33">
        <v>1</v>
      </c>
      <c r="P33">
        <v>2</v>
      </c>
      <c r="R33">
        <v>1</v>
      </c>
      <c r="S33" t="s">
        <v>52</v>
      </c>
      <c r="T33">
        <v>1</v>
      </c>
      <c r="U33" t="s">
        <v>52</v>
      </c>
      <c r="V33">
        <v>1</v>
      </c>
      <c r="W33" t="s">
        <v>52</v>
      </c>
      <c r="AE33">
        <v>1</v>
      </c>
      <c r="AF33" t="s">
        <v>1185</v>
      </c>
      <c r="AP33">
        <v>1</v>
      </c>
      <c r="AQ33" t="s">
        <v>164</v>
      </c>
      <c r="AR33">
        <v>1</v>
      </c>
      <c r="AS33" t="s">
        <v>164</v>
      </c>
      <c r="BA33">
        <v>1</v>
      </c>
      <c r="BB33" t="s">
        <v>1186</v>
      </c>
      <c r="BI33">
        <v>99</v>
      </c>
      <c r="BU33">
        <v>1</v>
      </c>
      <c r="CD33">
        <v>1</v>
      </c>
      <c r="CE33">
        <v>1</v>
      </c>
      <c r="CK33">
        <v>1</v>
      </c>
      <c r="CP33">
        <v>1</v>
      </c>
      <c r="CY33">
        <v>1</v>
      </c>
      <c r="DD33">
        <v>2010</v>
      </c>
      <c r="DE33">
        <v>5</v>
      </c>
      <c r="DM33">
        <v>1</v>
      </c>
      <c r="DN33" t="s">
        <v>1187</v>
      </c>
      <c r="EN33">
        <v>4</v>
      </c>
      <c r="EO33" t="s">
        <v>1188</v>
      </c>
      <c r="ES33">
        <v>70000</v>
      </c>
      <c r="ET33" t="s">
        <v>1189</v>
      </c>
      <c r="FE33">
        <v>2</v>
      </c>
      <c r="FN33">
        <v>1</v>
      </c>
      <c r="FQ33">
        <v>1</v>
      </c>
      <c r="FR33" t="s">
        <v>1190</v>
      </c>
      <c r="FV33">
        <v>1</v>
      </c>
      <c r="FX33">
        <v>6</v>
      </c>
      <c r="FZ33">
        <v>2</v>
      </c>
      <c r="GB33">
        <v>6</v>
      </c>
      <c r="GD33">
        <v>6</v>
      </c>
      <c r="GI33">
        <v>1</v>
      </c>
      <c r="GJ33">
        <v>1</v>
      </c>
      <c r="GK33" t="s">
        <v>1191</v>
      </c>
      <c r="GM33">
        <v>5</v>
      </c>
      <c r="GN33">
        <v>4</v>
      </c>
      <c r="GO33">
        <v>99</v>
      </c>
      <c r="GP33">
        <v>4</v>
      </c>
      <c r="GQ33">
        <v>5</v>
      </c>
      <c r="GR33">
        <v>5</v>
      </c>
      <c r="GS33" t="s">
        <v>1192</v>
      </c>
      <c r="GT33">
        <v>84997832471</v>
      </c>
      <c r="GU33" t="s">
        <v>1193</v>
      </c>
      <c r="GV33" t="s">
        <v>1015</v>
      </c>
    </row>
    <row r="34" spans="1:204">
      <c r="A34" s="112">
        <v>42048.392847222225</v>
      </c>
      <c r="B34" t="s">
        <v>1087</v>
      </c>
      <c r="C34">
        <v>83532992345</v>
      </c>
      <c r="D34" t="s">
        <v>1011</v>
      </c>
      <c r="E34">
        <v>1</v>
      </c>
      <c r="F34">
        <v>1</v>
      </c>
      <c r="G34">
        <v>1</v>
      </c>
      <c r="H34">
        <v>1</v>
      </c>
      <c r="I34">
        <v>2</v>
      </c>
      <c r="J34">
        <v>2</v>
      </c>
      <c r="L34">
        <v>2</v>
      </c>
      <c r="M34">
        <v>3</v>
      </c>
      <c r="N34">
        <v>2</v>
      </c>
      <c r="O34">
        <v>2</v>
      </c>
      <c r="P34">
        <v>2</v>
      </c>
      <c r="T34">
        <v>1</v>
      </c>
      <c r="U34" t="s">
        <v>1194</v>
      </c>
      <c r="AD34">
        <v>100</v>
      </c>
      <c r="AR34">
        <v>1</v>
      </c>
      <c r="AS34" t="s">
        <v>138</v>
      </c>
      <c r="AZ34">
        <v>99</v>
      </c>
      <c r="BJ34">
        <v>99</v>
      </c>
      <c r="BK34">
        <v>99</v>
      </c>
      <c r="BL34">
        <v>99</v>
      </c>
      <c r="BM34">
        <v>99</v>
      </c>
      <c r="BN34">
        <v>99</v>
      </c>
      <c r="BO34">
        <v>99</v>
      </c>
      <c r="BU34">
        <v>1</v>
      </c>
      <c r="BZ34">
        <v>1</v>
      </c>
      <c r="CA34" t="s">
        <v>1195</v>
      </c>
      <c r="CD34">
        <v>1</v>
      </c>
      <c r="CE34">
        <v>1</v>
      </c>
      <c r="CF34">
        <v>1</v>
      </c>
      <c r="CJ34">
        <v>1</v>
      </c>
      <c r="CP34">
        <v>1</v>
      </c>
      <c r="CX34">
        <v>1</v>
      </c>
      <c r="DD34">
        <v>2007</v>
      </c>
      <c r="DE34">
        <v>5</v>
      </c>
      <c r="DI34">
        <v>1</v>
      </c>
      <c r="EN34">
        <v>2</v>
      </c>
      <c r="ES34" t="s">
        <v>1089</v>
      </c>
      <c r="ET34">
        <v>9000</v>
      </c>
      <c r="FE34">
        <v>2</v>
      </c>
      <c r="FN34">
        <v>1</v>
      </c>
      <c r="FQ34">
        <v>2</v>
      </c>
      <c r="FR34" t="s">
        <v>1196</v>
      </c>
      <c r="FV34">
        <v>1</v>
      </c>
      <c r="FX34">
        <v>6</v>
      </c>
      <c r="FZ34">
        <v>6</v>
      </c>
      <c r="GB34">
        <v>6</v>
      </c>
      <c r="GD34">
        <v>3</v>
      </c>
      <c r="GI34">
        <v>2</v>
      </c>
      <c r="GS34" t="s">
        <v>1197</v>
      </c>
      <c r="GT34">
        <v>83532992345</v>
      </c>
      <c r="GU34" t="s">
        <v>1198</v>
      </c>
      <c r="GV34" t="s">
        <v>1015</v>
      </c>
    </row>
    <row r="35" spans="1:204">
      <c r="A35" s="112">
        <v>42048.387766203705</v>
      </c>
      <c r="B35" t="s">
        <v>1057</v>
      </c>
      <c r="C35">
        <v>83832383069</v>
      </c>
      <c r="D35" t="s">
        <v>1011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L35">
        <v>2</v>
      </c>
      <c r="M35">
        <v>1</v>
      </c>
      <c r="N35">
        <v>2</v>
      </c>
      <c r="O35">
        <v>2</v>
      </c>
      <c r="P35">
        <v>2</v>
      </c>
      <c r="V35">
        <v>1</v>
      </c>
      <c r="AE35">
        <v>1</v>
      </c>
      <c r="AF35" t="s">
        <v>1199</v>
      </c>
      <c r="AG35">
        <v>1</v>
      </c>
      <c r="AH35" t="s">
        <v>1200</v>
      </c>
      <c r="AP35">
        <v>1</v>
      </c>
      <c r="AQ35" t="s">
        <v>1201</v>
      </c>
      <c r="AR35">
        <v>1</v>
      </c>
      <c r="AS35" t="s">
        <v>105</v>
      </c>
      <c r="AZ35">
        <v>99</v>
      </c>
      <c r="BI35">
        <v>99</v>
      </c>
      <c r="BU35">
        <v>1</v>
      </c>
      <c r="BV35">
        <v>1</v>
      </c>
      <c r="CE35">
        <v>1</v>
      </c>
      <c r="CF35">
        <v>1</v>
      </c>
      <c r="CG35">
        <v>1</v>
      </c>
      <c r="CI35">
        <v>1</v>
      </c>
      <c r="CJ35">
        <v>1</v>
      </c>
      <c r="CO35">
        <v>99</v>
      </c>
      <c r="CW35">
        <v>1</v>
      </c>
      <c r="DD35">
        <v>2014</v>
      </c>
      <c r="DE35">
        <v>1</v>
      </c>
      <c r="DO35">
        <v>1</v>
      </c>
      <c r="EN35">
        <v>2</v>
      </c>
      <c r="ET35">
        <v>5500</v>
      </c>
      <c r="FE35">
        <v>2</v>
      </c>
      <c r="FN35">
        <v>1</v>
      </c>
      <c r="FQ35">
        <v>1</v>
      </c>
      <c r="FR35" t="s">
        <v>1202</v>
      </c>
      <c r="FV35">
        <v>6</v>
      </c>
      <c r="FX35">
        <v>1</v>
      </c>
      <c r="FZ35">
        <v>1</v>
      </c>
      <c r="GB35">
        <v>6</v>
      </c>
      <c r="GD35">
        <v>5</v>
      </c>
      <c r="GE35" t="s">
        <v>1203</v>
      </c>
      <c r="GI35">
        <v>2</v>
      </c>
      <c r="GS35" t="s">
        <v>1204</v>
      </c>
      <c r="GT35">
        <v>83832383069</v>
      </c>
      <c r="GU35" t="s">
        <v>1205</v>
      </c>
      <c r="GV35" t="s">
        <v>1015</v>
      </c>
    </row>
    <row r="36" spans="1:204">
      <c r="A36" s="112">
        <v>42047.74931712963</v>
      </c>
      <c r="B36" t="s">
        <v>1087</v>
      </c>
      <c r="C36">
        <v>84956787185</v>
      </c>
      <c r="D36" t="s">
        <v>1011</v>
      </c>
      <c r="E36">
        <v>1</v>
      </c>
      <c r="F36">
        <v>1</v>
      </c>
      <c r="G36">
        <v>1</v>
      </c>
      <c r="H36">
        <v>1</v>
      </c>
      <c r="I36">
        <v>2</v>
      </c>
      <c r="J36">
        <v>2</v>
      </c>
      <c r="L36">
        <v>2</v>
      </c>
      <c r="M36">
        <v>1</v>
      </c>
      <c r="N36">
        <v>1</v>
      </c>
      <c r="O36">
        <v>2</v>
      </c>
      <c r="P36">
        <v>1</v>
      </c>
      <c r="R36">
        <v>1</v>
      </c>
      <c r="V36">
        <v>1</v>
      </c>
      <c r="W36" t="s">
        <v>1043</v>
      </c>
      <c r="AE36">
        <v>1</v>
      </c>
      <c r="AF36" t="s">
        <v>1185</v>
      </c>
      <c r="AP36">
        <v>1</v>
      </c>
      <c r="AR36">
        <v>1</v>
      </c>
      <c r="AS36" t="s">
        <v>1012</v>
      </c>
      <c r="BA36">
        <v>1</v>
      </c>
      <c r="BB36" t="s">
        <v>1209</v>
      </c>
      <c r="BJ36">
        <v>99</v>
      </c>
      <c r="BK36">
        <v>99</v>
      </c>
      <c r="BL36">
        <v>99</v>
      </c>
      <c r="BM36">
        <v>99</v>
      </c>
      <c r="BN36">
        <v>99</v>
      </c>
      <c r="BU36">
        <v>1</v>
      </c>
      <c r="BV36">
        <v>1</v>
      </c>
      <c r="BZ36">
        <v>1</v>
      </c>
      <c r="CA36" t="s">
        <v>106</v>
      </c>
      <c r="CE36">
        <v>1</v>
      </c>
      <c r="CF36">
        <v>1</v>
      </c>
      <c r="CG36">
        <v>1</v>
      </c>
      <c r="CI36">
        <v>1</v>
      </c>
      <c r="CO36">
        <v>99</v>
      </c>
      <c r="CW36">
        <v>1</v>
      </c>
      <c r="DD36">
        <v>2003</v>
      </c>
      <c r="DE36">
        <v>5</v>
      </c>
      <c r="DM36">
        <v>1</v>
      </c>
      <c r="DN36" t="s">
        <v>1210</v>
      </c>
      <c r="DO36">
        <v>1</v>
      </c>
      <c r="DP36" t="s">
        <v>1211</v>
      </c>
      <c r="EN36">
        <v>4</v>
      </c>
      <c r="EO36" t="s">
        <v>1212</v>
      </c>
      <c r="ES36" t="s">
        <v>1213</v>
      </c>
      <c r="ET36">
        <v>7000</v>
      </c>
      <c r="FE36">
        <v>2</v>
      </c>
      <c r="FN36">
        <v>2</v>
      </c>
      <c r="FQ36">
        <v>2</v>
      </c>
      <c r="FR36" t="s">
        <v>1214</v>
      </c>
      <c r="FV36">
        <v>1</v>
      </c>
      <c r="FX36">
        <v>3</v>
      </c>
      <c r="FZ36">
        <v>3</v>
      </c>
      <c r="GB36">
        <v>1</v>
      </c>
      <c r="GD36">
        <v>6</v>
      </c>
      <c r="GI36">
        <v>1</v>
      </c>
      <c r="GJ36">
        <v>2</v>
      </c>
      <c r="GL36">
        <v>100</v>
      </c>
      <c r="GS36" t="s">
        <v>1215</v>
      </c>
      <c r="GT36">
        <v>4956787185</v>
      </c>
      <c r="GU36" t="s">
        <v>1216</v>
      </c>
      <c r="GV36" t="s">
        <v>1015</v>
      </c>
    </row>
    <row r="37" spans="1:204">
      <c r="A37" s="112">
        <v>42047.736527777779</v>
      </c>
      <c r="B37" t="s">
        <v>1217</v>
      </c>
      <c r="C37">
        <v>84991294901</v>
      </c>
      <c r="D37" t="s">
        <v>1011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L37">
        <v>2</v>
      </c>
      <c r="M37">
        <v>1</v>
      </c>
      <c r="N37">
        <v>1</v>
      </c>
      <c r="O37">
        <v>2</v>
      </c>
      <c r="P37">
        <v>2</v>
      </c>
      <c r="R37">
        <v>1</v>
      </c>
      <c r="S37" t="s">
        <v>51</v>
      </c>
      <c r="V37">
        <v>1</v>
      </c>
      <c r="X37">
        <v>1</v>
      </c>
      <c r="Y37" t="s">
        <v>1218</v>
      </c>
      <c r="Z37" t="s">
        <v>66</v>
      </c>
      <c r="AE37">
        <v>1</v>
      </c>
      <c r="AF37" t="s">
        <v>1094</v>
      </c>
      <c r="AG37">
        <v>1</v>
      </c>
      <c r="AH37" t="s">
        <v>1154</v>
      </c>
      <c r="AP37">
        <v>1</v>
      </c>
      <c r="AQ37" t="s">
        <v>138</v>
      </c>
      <c r="AR37">
        <v>1</v>
      </c>
      <c r="AS37" t="s">
        <v>138</v>
      </c>
      <c r="AZ37">
        <v>99</v>
      </c>
      <c r="BJ37">
        <v>99</v>
      </c>
      <c r="BK37">
        <v>99</v>
      </c>
      <c r="BL37">
        <v>99</v>
      </c>
      <c r="BM37">
        <v>99</v>
      </c>
      <c r="BN37">
        <v>99</v>
      </c>
      <c r="BO37">
        <v>99</v>
      </c>
      <c r="BU37">
        <v>1</v>
      </c>
      <c r="BW37">
        <v>1</v>
      </c>
      <c r="BZ37">
        <v>1</v>
      </c>
      <c r="CA37" t="s">
        <v>1219</v>
      </c>
      <c r="CD37">
        <v>1</v>
      </c>
      <c r="CN37">
        <v>1</v>
      </c>
      <c r="CP37">
        <v>1</v>
      </c>
      <c r="DB37">
        <v>1</v>
      </c>
      <c r="DD37">
        <v>2011</v>
      </c>
      <c r="DE37">
        <v>4</v>
      </c>
      <c r="DQ37">
        <v>1</v>
      </c>
      <c r="DS37" t="s">
        <v>1220</v>
      </c>
      <c r="EN37">
        <v>2</v>
      </c>
      <c r="ES37">
        <v>24000</v>
      </c>
      <c r="ET37">
        <v>2000</v>
      </c>
      <c r="FE37">
        <v>2</v>
      </c>
      <c r="FN37">
        <v>1</v>
      </c>
      <c r="FQ37">
        <v>1</v>
      </c>
      <c r="FR37" t="s">
        <v>1221</v>
      </c>
      <c r="FV37">
        <v>4</v>
      </c>
      <c r="FX37">
        <v>6</v>
      </c>
      <c r="FZ37">
        <v>3</v>
      </c>
      <c r="GB37">
        <v>6</v>
      </c>
      <c r="GD37">
        <v>3</v>
      </c>
      <c r="GI37">
        <v>1</v>
      </c>
      <c r="GJ37">
        <v>1</v>
      </c>
      <c r="GK37" t="s">
        <v>1222</v>
      </c>
      <c r="GM37">
        <v>5</v>
      </c>
      <c r="GN37">
        <v>5</v>
      </c>
      <c r="GO37">
        <v>5</v>
      </c>
      <c r="GP37">
        <v>5</v>
      </c>
      <c r="GQ37">
        <v>5</v>
      </c>
      <c r="GR37">
        <v>5</v>
      </c>
      <c r="GS37" t="s">
        <v>1223</v>
      </c>
      <c r="GT37">
        <v>84991294901</v>
      </c>
      <c r="GU37" t="s">
        <v>1224</v>
      </c>
      <c r="GV37" t="s">
        <v>1015</v>
      </c>
    </row>
    <row r="38" spans="1:204">
      <c r="A38" s="112">
        <v>42047.726087962961</v>
      </c>
      <c r="B38" t="s">
        <v>1087</v>
      </c>
      <c r="C38">
        <v>84996114027</v>
      </c>
      <c r="D38" t="s">
        <v>1011</v>
      </c>
      <c r="E38">
        <v>1</v>
      </c>
      <c r="F38">
        <v>1</v>
      </c>
      <c r="G38">
        <v>1</v>
      </c>
      <c r="H38">
        <v>1</v>
      </c>
      <c r="I38">
        <v>2</v>
      </c>
      <c r="J38">
        <v>1</v>
      </c>
      <c r="L38">
        <v>2</v>
      </c>
      <c r="M38">
        <v>2</v>
      </c>
      <c r="N38">
        <v>2</v>
      </c>
      <c r="O38">
        <v>2</v>
      </c>
      <c r="P38">
        <v>1</v>
      </c>
      <c r="Q38">
        <v>99</v>
      </c>
      <c r="AE38">
        <v>1</v>
      </c>
      <c r="AF38" t="s">
        <v>1026</v>
      </c>
      <c r="AO38">
        <v>100</v>
      </c>
      <c r="AZ38">
        <v>99</v>
      </c>
      <c r="BJ38">
        <v>99</v>
      </c>
      <c r="BK38">
        <v>99</v>
      </c>
      <c r="BL38">
        <v>99</v>
      </c>
      <c r="BM38">
        <v>99</v>
      </c>
      <c r="BN38">
        <v>99</v>
      </c>
      <c r="BO38">
        <v>99</v>
      </c>
      <c r="BU38">
        <v>1</v>
      </c>
      <c r="BV38">
        <v>1</v>
      </c>
      <c r="BW38">
        <v>1</v>
      </c>
      <c r="CB38">
        <v>99</v>
      </c>
      <c r="CI38">
        <v>1</v>
      </c>
      <c r="CQ38">
        <v>1</v>
      </c>
      <c r="CW38">
        <v>1</v>
      </c>
      <c r="DE38">
        <v>98</v>
      </c>
      <c r="DO38">
        <v>1</v>
      </c>
      <c r="DP38" t="s">
        <v>1225</v>
      </c>
      <c r="EN38">
        <v>4</v>
      </c>
      <c r="EO38" t="s">
        <v>1081</v>
      </c>
      <c r="ES38" t="s">
        <v>1089</v>
      </c>
      <c r="ET38">
        <v>8000</v>
      </c>
      <c r="FE38">
        <v>2</v>
      </c>
      <c r="FN38">
        <v>1</v>
      </c>
      <c r="FQ38">
        <v>2</v>
      </c>
      <c r="FR38" t="s">
        <v>1226</v>
      </c>
      <c r="FV38">
        <v>1</v>
      </c>
      <c r="FX38">
        <v>1</v>
      </c>
      <c r="FZ38">
        <v>1</v>
      </c>
      <c r="GB38">
        <v>6</v>
      </c>
      <c r="GD38">
        <v>6</v>
      </c>
      <c r="GI38">
        <v>1</v>
      </c>
      <c r="GJ38">
        <v>2</v>
      </c>
      <c r="GM38">
        <v>99</v>
      </c>
      <c r="GN38">
        <v>99</v>
      </c>
      <c r="GO38">
        <v>1</v>
      </c>
      <c r="GP38">
        <v>99</v>
      </c>
      <c r="GQ38">
        <v>99</v>
      </c>
      <c r="GR38">
        <v>99</v>
      </c>
      <c r="GS38" t="s">
        <v>1227</v>
      </c>
      <c r="GT38">
        <v>4996114027</v>
      </c>
      <c r="GU38" t="s">
        <v>1228</v>
      </c>
      <c r="GV38" t="s">
        <v>1015</v>
      </c>
    </row>
    <row r="39" spans="1:204">
      <c r="A39" s="112">
        <v>42047.719884259262</v>
      </c>
      <c r="B39" t="s">
        <v>1010</v>
      </c>
      <c r="C39">
        <v>84954707571</v>
      </c>
      <c r="D39" t="s">
        <v>1011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L39">
        <v>2</v>
      </c>
      <c r="M39">
        <v>1</v>
      </c>
      <c r="N39">
        <v>2</v>
      </c>
      <c r="O39">
        <v>2</v>
      </c>
      <c r="P39">
        <v>2</v>
      </c>
      <c r="Q39">
        <v>99</v>
      </c>
      <c r="AE39">
        <v>1</v>
      </c>
      <c r="AF39" t="s">
        <v>1026</v>
      </c>
      <c r="AP39">
        <v>1</v>
      </c>
      <c r="AQ39" t="s">
        <v>1012</v>
      </c>
      <c r="AR39">
        <v>1</v>
      </c>
      <c r="AS39" t="s">
        <v>105</v>
      </c>
      <c r="BA39">
        <v>1</v>
      </c>
      <c r="BB39" t="s">
        <v>1229</v>
      </c>
      <c r="BI39">
        <v>99</v>
      </c>
      <c r="BU39">
        <v>1</v>
      </c>
      <c r="CD39">
        <v>1</v>
      </c>
      <c r="CE39">
        <v>1</v>
      </c>
      <c r="CF39">
        <v>1</v>
      </c>
      <c r="CI39">
        <v>1</v>
      </c>
      <c r="CQ39">
        <v>1</v>
      </c>
      <c r="CR39">
        <v>1</v>
      </c>
      <c r="CW39">
        <v>1</v>
      </c>
      <c r="DC39">
        <v>100</v>
      </c>
      <c r="DI39">
        <v>1</v>
      </c>
      <c r="DJ39" t="s">
        <v>1230</v>
      </c>
      <c r="DK39">
        <v>1</v>
      </c>
      <c r="DL39" t="s">
        <v>1158</v>
      </c>
      <c r="DM39">
        <v>1</v>
      </c>
      <c r="DO39">
        <v>1</v>
      </c>
      <c r="DP39" t="s">
        <v>1104</v>
      </c>
      <c r="EN39">
        <v>4</v>
      </c>
      <c r="EO39" t="s">
        <v>1231</v>
      </c>
      <c r="ER39">
        <v>100</v>
      </c>
      <c r="FE39">
        <v>2</v>
      </c>
      <c r="FN39">
        <v>1</v>
      </c>
      <c r="FQ39">
        <v>3</v>
      </c>
      <c r="FV39">
        <v>1</v>
      </c>
      <c r="FX39">
        <v>1</v>
      </c>
      <c r="FZ39">
        <v>1</v>
      </c>
      <c r="GB39">
        <v>1</v>
      </c>
      <c r="GD39">
        <v>1</v>
      </c>
      <c r="GI39">
        <v>2</v>
      </c>
      <c r="GS39" t="s">
        <v>1232</v>
      </c>
      <c r="GT39">
        <v>84954707571</v>
      </c>
      <c r="GU39" t="s">
        <v>1233</v>
      </c>
      <c r="GV39" t="s">
        <v>1015</v>
      </c>
    </row>
    <row r="40" spans="1:204">
      <c r="A40" s="112">
        <v>42047.716770833336</v>
      </c>
      <c r="B40" t="s">
        <v>1021</v>
      </c>
      <c r="C40">
        <v>84996118814</v>
      </c>
      <c r="D40" t="s">
        <v>1011</v>
      </c>
      <c r="E40">
        <v>1</v>
      </c>
      <c r="F40">
        <v>1</v>
      </c>
      <c r="G40">
        <v>1</v>
      </c>
      <c r="H40">
        <v>1</v>
      </c>
      <c r="I40">
        <v>2</v>
      </c>
      <c r="J40">
        <v>1</v>
      </c>
      <c r="L40">
        <v>2</v>
      </c>
      <c r="M40">
        <v>1</v>
      </c>
      <c r="N40">
        <v>1</v>
      </c>
      <c r="O40">
        <v>1</v>
      </c>
      <c r="P40">
        <v>1</v>
      </c>
      <c r="R40">
        <v>1</v>
      </c>
      <c r="S40" t="s">
        <v>52</v>
      </c>
      <c r="V40">
        <v>1</v>
      </c>
      <c r="AD40">
        <v>99</v>
      </c>
      <c r="AP40">
        <v>1</v>
      </c>
      <c r="AQ40" t="s">
        <v>1012</v>
      </c>
      <c r="AR40">
        <v>1</v>
      </c>
      <c r="AS40" t="s">
        <v>138</v>
      </c>
      <c r="AZ40">
        <v>99</v>
      </c>
      <c r="BI40">
        <v>99</v>
      </c>
      <c r="BZ40">
        <v>1</v>
      </c>
      <c r="CA40" t="s">
        <v>1234</v>
      </c>
      <c r="CC40">
        <v>1</v>
      </c>
      <c r="CD40">
        <v>1</v>
      </c>
      <c r="CE40">
        <v>1</v>
      </c>
      <c r="CI40">
        <v>1</v>
      </c>
      <c r="CR40">
        <v>1</v>
      </c>
      <c r="CW40">
        <v>1</v>
      </c>
      <c r="DD40">
        <v>2010</v>
      </c>
      <c r="DE40">
        <v>5</v>
      </c>
      <c r="DM40">
        <v>1</v>
      </c>
      <c r="DN40" t="s">
        <v>1235</v>
      </c>
      <c r="EN40">
        <v>2</v>
      </c>
      <c r="FE40">
        <v>2</v>
      </c>
      <c r="FN40">
        <v>1</v>
      </c>
      <c r="FQ40">
        <v>2</v>
      </c>
      <c r="FR40" t="s">
        <v>1236</v>
      </c>
      <c r="FU40">
        <v>100</v>
      </c>
      <c r="GI40">
        <v>2</v>
      </c>
      <c r="GS40" t="s">
        <v>1023</v>
      </c>
      <c r="GT40">
        <v>84996118814</v>
      </c>
      <c r="GU40" t="s">
        <v>1237</v>
      </c>
      <c r="GV40" t="s">
        <v>1015</v>
      </c>
    </row>
    <row r="41" spans="1:204">
      <c r="A41" s="112">
        <v>42047.699467592596</v>
      </c>
      <c r="B41" t="s">
        <v>1034</v>
      </c>
      <c r="C41">
        <v>84959335000</v>
      </c>
      <c r="D41" t="s">
        <v>1011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L41">
        <v>2</v>
      </c>
      <c r="M41">
        <v>2</v>
      </c>
      <c r="N41">
        <v>1</v>
      </c>
      <c r="O41">
        <v>2</v>
      </c>
      <c r="P41">
        <v>2</v>
      </c>
      <c r="T41">
        <v>1</v>
      </c>
      <c r="U41" t="s">
        <v>52</v>
      </c>
      <c r="V41">
        <v>1</v>
      </c>
      <c r="W41" t="s">
        <v>1238</v>
      </c>
      <c r="AE41">
        <v>1</v>
      </c>
      <c r="AF41" t="s">
        <v>1239</v>
      </c>
      <c r="AP41">
        <v>1</v>
      </c>
      <c r="AQ41" t="s">
        <v>1166</v>
      </c>
      <c r="AR41">
        <v>1</v>
      </c>
      <c r="AS41" t="s">
        <v>164</v>
      </c>
      <c r="AZ41">
        <v>99</v>
      </c>
      <c r="BJ41">
        <v>99</v>
      </c>
      <c r="BK41">
        <v>99</v>
      </c>
      <c r="BL41">
        <v>99</v>
      </c>
      <c r="BM41">
        <v>99</v>
      </c>
      <c r="BN41">
        <v>99</v>
      </c>
      <c r="BO41">
        <v>99</v>
      </c>
      <c r="BU41">
        <v>1</v>
      </c>
      <c r="BV41">
        <v>1</v>
      </c>
      <c r="BW41">
        <v>1</v>
      </c>
      <c r="CF41">
        <v>1</v>
      </c>
      <c r="CI41">
        <v>1</v>
      </c>
      <c r="CW41">
        <v>1</v>
      </c>
      <c r="DD41">
        <v>206</v>
      </c>
      <c r="DE41">
        <v>5</v>
      </c>
      <c r="DQ41">
        <v>1</v>
      </c>
      <c r="DR41" t="s">
        <v>1240</v>
      </c>
      <c r="EN41">
        <v>1</v>
      </c>
      <c r="ET41">
        <v>20000</v>
      </c>
      <c r="FE41">
        <v>2</v>
      </c>
      <c r="FN41">
        <v>1</v>
      </c>
      <c r="FQ41">
        <v>1</v>
      </c>
      <c r="FR41" t="s">
        <v>1241</v>
      </c>
      <c r="FV41">
        <v>6</v>
      </c>
      <c r="FX41">
        <v>6</v>
      </c>
      <c r="FZ41">
        <v>6</v>
      </c>
      <c r="GB41">
        <v>6</v>
      </c>
      <c r="GD41">
        <v>6</v>
      </c>
      <c r="GI41">
        <v>1</v>
      </c>
      <c r="GJ41">
        <v>2</v>
      </c>
      <c r="GM41">
        <v>3</v>
      </c>
      <c r="GN41">
        <v>2</v>
      </c>
      <c r="GO41">
        <v>2</v>
      </c>
      <c r="GP41">
        <v>2</v>
      </c>
      <c r="GQ41">
        <v>3</v>
      </c>
      <c r="GR41">
        <v>3</v>
      </c>
      <c r="GS41" t="s">
        <v>1242</v>
      </c>
      <c r="GT41">
        <v>4959335000</v>
      </c>
      <c r="GU41" t="s">
        <v>1243</v>
      </c>
      <c r="GV41" t="s">
        <v>1015</v>
      </c>
    </row>
    <row r="42" spans="1:204">
      <c r="A42" s="112">
        <v>42047.695798611108</v>
      </c>
      <c r="B42" t="s">
        <v>1131</v>
      </c>
      <c r="C42">
        <v>88332642401</v>
      </c>
      <c r="D42" t="s">
        <v>1011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L42">
        <v>2</v>
      </c>
      <c r="M42">
        <v>99</v>
      </c>
      <c r="N42">
        <v>1</v>
      </c>
      <c r="O42">
        <v>2</v>
      </c>
      <c r="P42">
        <v>2</v>
      </c>
      <c r="R42">
        <v>1</v>
      </c>
      <c r="S42" t="s">
        <v>67</v>
      </c>
      <c r="T42">
        <v>1</v>
      </c>
      <c r="U42" t="s">
        <v>1035</v>
      </c>
      <c r="V42">
        <v>1</v>
      </c>
      <c r="W42" t="s">
        <v>1035</v>
      </c>
      <c r="AE42">
        <v>1</v>
      </c>
      <c r="AF42" t="s">
        <v>1244</v>
      </c>
      <c r="AP42">
        <v>1</v>
      </c>
      <c r="AQ42" t="s">
        <v>1012</v>
      </c>
      <c r="AZ42">
        <v>99</v>
      </c>
      <c r="BI42">
        <v>99</v>
      </c>
      <c r="BU42">
        <v>1</v>
      </c>
      <c r="BV42">
        <v>1</v>
      </c>
      <c r="BW42">
        <v>1</v>
      </c>
      <c r="CG42">
        <v>1</v>
      </c>
      <c r="CI42">
        <v>1</v>
      </c>
      <c r="CJ42">
        <v>1</v>
      </c>
      <c r="CO42">
        <v>99</v>
      </c>
      <c r="CW42">
        <v>1</v>
      </c>
      <c r="CX42">
        <v>1</v>
      </c>
      <c r="DE42">
        <v>98</v>
      </c>
      <c r="DG42">
        <v>98</v>
      </c>
      <c r="DI42">
        <v>1</v>
      </c>
      <c r="DX42">
        <v>1</v>
      </c>
      <c r="EN42">
        <v>2</v>
      </c>
      <c r="EP42">
        <v>2</v>
      </c>
      <c r="FE42">
        <v>2</v>
      </c>
      <c r="FN42">
        <v>1</v>
      </c>
      <c r="FO42">
        <v>1</v>
      </c>
      <c r="FQ42">
        <v>2</v>
      </c>
      <c r="FS42">
        <v>3</v>
      </c>
      <c r="FV42">
        <v>6</v>
      </c>
      <c r="FX42">
        <v>6</v>
      </c>
      <c r="FZ42">
        <v>6</v>
      </c>
      <c r="GB42">
        <v>6</v>
      </c>
      <c r="GD42">
        <v>6</v>
      </c>
      <c r="GF42">
        <v>6</v>
      </c>
      <c r="GI42">
        <v>2</v>
      </c>
      <c r="GS42" t="s">
        <v>1245</v>
      </c>
      <c r="GT42">
        <v>88332650510</v>
      </c>
      <c r="GU42" t="s">
        <v>1246</v>
      </c>
      <c r="GV42" t="s">
        <v>1015</v>
      </c>
    </row>
    <row r="43" spans="1:204">
      <c r="A43" s="112">
        <v>42047.693958333337</v>
      </c>
      <c r="B43" t="s">
        <v>1117</v>
      </c>
      <c r="C43">
        <v>84957375367</v>
      </c>
      <c r="D43" t="s">
        <v>1011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L43">
        <v>2</v>
      </c>
      <c r="M43">
        <v>2</v>
      </c>
      <c r="N43">
        <v>2</v>
      </c>
      <c r="O43">
        <v>2</v>
      </c>
      <c r="P43">
        <v>1</v>
      </c>
      <c r="R43">
        <v>1</v>
      </c>
      <c r="T43">
        <v>1</v>
      </c>
      <c r="V43">
        <v>1</v>
      </c>
      <c r="AE43">
        <v>1</v>
      </c>
      <c r="AF43" t="s">
        <v>1026</v>
      </c>
      <c r="AG43">
        <v>1</v>
      </c>
      <c r="AP43">
        <v>1</v>
      </c>
      <c r="AQ43" t="s">
        <v>1012</v>
      </c>
      <c r="AR43">
        <v>1</v>
      </c>
      <c r="AS43" t="s">
        <v>138</v>
      </c>
      <c r="BA43">
        <v>1</v>
      </c>
      <c r="BB43" t="s">
        <v>1158</v>
      </c>
      <c r="BJ43">
        <v>99</v>
      </c>
      <c r="BK43">
        <v>99</v>
      </c>
      <c r="BL43">
        <v>99</v>
      </c>
      <c r="BM43">
        <v>99</v>
      </c>
      <c r="BN43">
        <v>99</v>
      </c>
      <c r="BO43">
        <v>99</v>
      </c>
      <c r="BU43">
        <v>1</v>
      </c>
      <c r="BV43">
        <v>1</v>
      </c>
      <c r="CE43">
        <v>1</v>
      </c>
      <c r="CI43">
        <v>1</v>
      </c>
      <c r="CQ43">
        <v>1</v>
      </c>
      <c r="CW43">
        <v>1</v>
      </c>
      <c r="DD43">
        <v>2014</v>
      </c>
      <c r="DE43">
        <v>1</v>
      </c>
      <c r="DK43">
        <v>1</v>
      </c>
      <c r="DL43" t="s">
        <v>1247</v>
      </c>
      <c r="EN43">
        <v>1</v>
      </c>
      <c r="ES43" t="s">
        <v>1248</v>
      </c>
      <c r="ET43" t="s">
        <v>1249</v>
      </c>
      <c r="FE43">
        <v>2</v>
      </c>
      <c r="FN43">
        <v>1</v>
      </c>
      <c r="FQ43">
        <v>1</v>
      </c>
      <c r="FR43" t="s">
        <v>1250</v>
      </c>
      <c r="FV43">
        <v>6</v>
      </c>
      <c r="FX43">
        <v>6</v>
      </c>
      <c r="FZ43">
        <v>6</v>
      </c>
      <c r="GB43">
        <v>6</v>
      </c>
      <c r="GD43">
        <v>6</v>
      </c>
      <c r="GI43">
        <v>2</v>
      </c>
      <c r="GS43" t="s">
        <v>1251</v>
      </c>
      <c r="GT43">
        <v>84957375367</v>
      </c>
      <c r="GU43" t="s">
        <v>1252</v>
      </c>
      <c r="GV43" t="s">
        <v>1015</v>
      </c>
    </row>
    <row r="44" spans="1:204">
      <c r="A44" s="112">
        <v>42047.686516203707</v>
      </c>
      <c r="B44" t="s">
        <v>1025</v>
      </c>
      <c r="C44">
        <v>88612583388</v>
      </c>
      <c r="D44" t="s">
        <v>1011</v>
      </c>
      <c r="E44">
        <v>1</v>
      </c>
      <c r="F44">
        <v>3</v>
      </c>
      <c r="G44">
        <v>1</v>
      </c>
      <c r="H44">
        <v>1</v>
      </c>
      <c r="I44">
        <v>1</v>
      </c>
      <c r="J44">
        <v>1</v>
      </c>
      <c r="L44">
        <v>2</v>
      </c>
      <c r="M44">
        <v>4</v>
      </c>
      <c r="N44">
        <v>1</v>
      </c>
      <c r="O44">
        <v>2</v>
      </c>
      <c r="P44">
        <v>2</v>
      </c>
      <c r="R44">
        <v>1</v>
      </c>
      <c r="S44" t="s">
        <v>61</v>
      </c>
      <c r="T44">
        <v>1</v>
      </c>
      <c r="U44" t="s">
        <v>76</v>
      </c>
      <c r="V44">
        <v>1</v>
      </c>
      <c r="W44" t="s">
        <v>52</v>
      </c>
      <c r="AE44">
        <v>1</v>
      </c>
      <c r="AF44" t="s">
        <v>1185</v>
      </c>
      <c r="AG44">
        <v>1</v>
      </c>
      <c r="AH44" t="s">
        <v>1253</v>
      </c>
      <c r="AP44">
        <v>1</v>
      </c>
      <c r="AQ44" t="s">
        <v>105</v>
      </c>
      <c r="AR44">
        <v>1</v>
      </c>
      <c r="AS44" t="s">
        <v>105</v>
      </c>
      <c r="BA44">
        <v>1</v>
      </c>
      <c r="BB44" t="s">
        <v>1254</v>
      </c>
      <c r="BJ44">
        <v>99</v>
      </c>
      <c r="BK44">
        <v>99</v>
      </c>
      <c r="BL44">
        <v>99</v>
      </c>
      <c r="BM44">
        <v>99</v>
      </c>
      <c r="BN44">
        <v>99</v>
      </c>
      <c r="BO44">
        <v>5</v>
      </c>
      <c r="BU44">
        <v>1</v>
      </c>
      <c r="CI44">
        <v>1</v>
      </c>
      <c r="CW44">
        <v>1</v>
      </c>
      <c r="DD44">
        <v>2005</v>
      </c>
      <c r="DE44">
        <v>5</v>
      </c>
      <c r="DM44">
        <v>1</v>
      </c>
      <c r="EN44">
        <v>1</v>
      </c>
      <c r="ES44" t="s">
        <v>1127</v>
      </c>
      <c r="ET44">
        <v>23000</v>
      </c>
      <c r="FE44">
        <v>2</v>
      </c>
      <c r="FN44">
        <v>3</v>
      </c>
      <c r="FQ44">
        <v>2</v>
      </c>
      <c r="FR44" t="s">
        <v>1255</v>
      </c>
      <c r="FV44">
        <v>6</v>
      </c>
      <c r="FX44">
        <v>6</v>
      </c>
      <c r="FZ44">
        <v>6</v>
      </c>
      <c r="GB44">
        <v>6</v>
      </c>
      <c r="GD44">
        <v>5</v>
      </c>
      <c r="GI44">
        <v>1</v>
      </c>
      <c r="GJ44">
        <v>100</v>
      </c>
      <c r="GM44">
        <v>3</v>
      </c>
      <c r="GN44">
        <v>4</v>
      </c>
      <c r="GO44">
        <v>5</v>
      </c>
      <c r="GP44">
        <v>99</v>
      </c>
      <c r="GQ44">
        <v>4</v>
      </c>
      <c r="GR44">
        <v>4</v>
      </c>
      <c r="GS44" t="s">
        <v>1256</v>
      </c>
      <c r="GT44">
        <v>84956247750</v>
      </c>
      <c r="GU44" t="s">
        <v>1033</v>
      </c>
      <c r="GV44" t="s">
        <v>1015</v>
      </c>
    </row>
    <row r="45" spans="1:204">
      <c r="A45" s="112">
        <v>42047.681307870371</v>
      </c>
      <c r="B45" t="s">
        <v>1034</v>
      </c>
      <c r="C45">
        <v>84993695770</v>
      </c>
      <c r="D45" t="s">
        <v>1011</v>
      </c>
      <c r="E45">
        <v>1</v>
      </c>
      <c r="F45">
        <v>1</v>
      </c>
      <c r="G45">
        <v>1</v>
      </c>
      <c r="H45">
        <v>2</v>
      </c>
      <c r="I45">
        <v>2</v>
      </c>
      <c r="J45">
        <v>1</v>
      </c>
      <c r="L45">
        <v>2</v>
      </c>
      <c r="M45">
        <v>2</v>
      </c>
      <c r="N45">
        <v>1</v>
      </c>
      <c r="O45">
        <v>1</v>
      </c>
      <c r="P45">
        <v>1</v>
      </c>
      <c r="R45">
        <v>1</v>
      </c>
      <c r="V45">
        <v>1</v>
      </c>
      <c r="W45" t="s">
        <v>1238</v>
      </c>
      <c r="AE45">
        <v>1</v>
      </c>
      <c r="AO45">
        <v>99</v>
      </c>
      <c r="AZ45">
        <v>99</v>
      </c>
      <c r="BJ45">
        <v>99</v>
      </c>
      <c r="BK45">
        <v>99</v>
      </c>
      <c r="BL45">
        <v>99</v>
      </c>
      <c r="BM45">
        <v>99</v>
      </c>
      <c r="BN45">
        <v>99</v>
      </c>
      <c r="BO45">
        <v>99</v>
      </c>
      <c r="BU45">
        <v>1</v>
      </c>
      <c r="BW45">
        <v>1</v>
      </c>
      <c r="CD45">
        <v>1</v>
      </c>
      <c r="CG45">
        <v>1</v>
      </c>
      <c r="CI45">
        <v>1</v>
      </c>
      <c r="CR45">
        <v>1</v>
      </c>
      <c r="CW45">
        <v>1</v>
      </c>
      <c r="DE45">
        <v>98</v>
      </c>
      <c r="DQ45">
        <v>1</v>
      </c>
      <c r="DS45" t="s">
        <v>1257</v>
      </c>
      <c r="EN45">
        <v>2</v>
      </c>
      <c r="ET45">
        <v>40000</v>
      </c>
      <c r="FE45">
        <v>2</v>
      </c>
      <c r="FN45">
        <v>1</v>
      </c>
      <c r="FQ45">
        <v>1</v>
      </c>
      <c r="FR45" t="s">
        <v>1258</v>
      </c>
      <c r="FV45">
        <v>6</v>
      </c>
      <c r="FX45">
        <v>5</v>
      </c>
      <c r="FY45" t="s">
        <v>1259</v>
      </c>
      <c r="FZ45">
        <v>6</v>
      </c>
      <c r="GB45">
        <v>6</v>
      </c>
      <c r="GD45">
        <v>6</v>
      </c>
      <c r="GI45">
        <v>1</v>
      </c>
      <c r="GJ45">
        <v>2</v>
      </c>
      <c r="GM45">
        <v>5</v>
      </c>
      <c r="GN45">
        <v>5</v>
      </c>
      <c r="GO45">
        <v>1</v>
      </c>
      <c r="GP45">
        <v>3</v>
      </c>
      <c r="GQ45">
        <v>5</v>
      </c>
      <c r="GR45">
        <v>4</v>
      </c>
      <c r="GS45" t="s">
        <v>1260</v>
      </c>
      <c r="GT45">
        <v>4993695770</v>
      </c>
      <c r="GU45" t="s">
        <v>1261</v>
      </c>
      <c r="GV45" t="s">
        <v>1015</v>
      </c>
    </row>
    <row r="46" spans="1:204">
      <c r="A46" s="112">
        <v>42047.678263888891</v>
      </c>
      <c r="B46" t="s">
        <v>1025</v>
      </c>
      <c r="C46">
        <v>84957582900</v>
      </c>
      <c r="D46" t="s">
        <v>1011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L46">
        <v>2</v>
      </c>
      <c r="M46">
        <v>1</v>
      </c>
      <c r="N46">
        <v>2</v>
      </c>
      <c r="O46">
        <v>2</v>
      </c>
      <c r="P46">
        <v>2</v>
      </c>
      <c r="R46">
        <v>1</v>
      </c>
      <c r="S46" t="s">
        <v>1043</v>
      </c>
      <c r="T46">
        <v>1</v>
      </c>
      <c r="V46">
        <v>1</v>
      </c>
      <c r="W46" t="s">
        <v>1043</v>
      </c>
      <c r="AE46">
        <v>1</v>
      </c>
      <c r="AF46" t="s">
        <v>1099</v>
      </c>
      <c r="AG46">
        <v>1</v>
      </c>
      <c r="AH46" t="s">
        <v>1099</v>
      </c>
      <c r="AP46">
        <v>1</v>
      </c>
      <c r="AQ46" t="s">
        <v>164</v>
      </c>
      <c r="AR46">
        <v>1</v>
      </c>
      <c r="AS46" t="s">
        <v>164</v>
      </c>
      <c r="BA46">
        <v>1</v>
      </c>
      <c r="BB46" t="s">
        <v>1262</v>
      </c>
      <c r="BJ46">
        <v>99</v>
      </c>
      <c r="BK46">
        <v>99</v>
      </c>
      <c r="BL46">
        <v>99</v>
      </c>
      <c r="BM46">
        <v>99</v>
      </c>
      <c r="BN46">
        <v>99</v>
      </c>
      <c r="BO46">
        <v>99</v>
      </c>
      <c r="BV46">
        <v>1</v>
      </c>
      <c r="CC46">
        <v>1</v>
      </c>
      <c r="CE46">
        <v>1</v>
      </c>
      <c r="CI46">
        <v>1</v>
      </c>
      <c r="CQ46">
        <v>1</v>
      </c>
      <c r="CW46">
        <v>1</v>
      </c>
      <c r="DD46">
        <v>2010</v>
      </c>
      <c r="DE46">
        <v>5</v>
      </c>
      <c r="DM46">
        <v>1</v>
      </c>
      <c r="DN46" t="s">
        <v>531</v>
      </c>
      <c r="EN46">
        <v>1</v>
      </c>
      <c r="ES46" t="s">
        <v>1263</v>
      </c>
      <c r="ET46">
        <v>6000</v>
      </c>
      <c r="FE46">
        <v>2</v>
      </c>
      <c r="FN46">
        <v>1</v>
      </c>
      <c r="FQ46">
        <v>1</v>
      </c>
      <c r="FR46" t="s">
        <v>1264</v>
      </c>
      <c r="FV46">
        <v>6</v>
      </c>
      <c r="FX46">
        <v>6</v>
      </c>
      <c r="FZ46">
        <v>6</v>
      </c>
      <c r="GB46">
        <v>6</v>
      </c>
      <c r="GD46">
        <v>6</v>
      </c>
      <c r="GI46">
        <v>2</v>
      </c>
    </row>
    <row r="47" spans="1:204">
      <c r="A47" s="112">
        <v>42047.674050925925</v>
      </c>
      <c r="B47" t="s">
        <v>1021</v>
      </c>
      <c r="C47">
        <v>88312536316</v>
      </c>
      <c r="D47" t="s">
        <v>1011</v>
      </c>
      <c r="E47">
        <v>1</v>
      </c>
      <c r="F47">
        <v>1</v>
      </c>
      <c r="G47">
        <v>1</v>
      </c>
      <c r="H47">
        <v>1</v>
      </c>
      <c r="I47">
        <v>2</v>
      </c>
      <c r="J47">
        <v>1</v>
      </c>
      <c r="L47">
        <v>2</v>
      </c>
      <c r="M47">
        <v>3</v>
      </c>
      <c r="N47">
        <v>1</v>
      </c>
      <c r="O47">
        <v>1</v>
      </c>
      <c r="P47">
        <v>1</v>
      </c>
      <c r="T47">
        <v>1</v>
      </c>
      <c r="V47">
        <v>1</v>
      </c>
      <c r="AE47">
        <v>1</v>
      </c>
      <c r="AP47">
        <v>1</v>
      </c>
      <c r="AQ47" t="s">
        <v>138</v>
      </c>
      <c r="AR47">
        <v>1</v>
      </c>
      <c r="AS47" t="s">
        <v>138</v>
      </c>
      <c r="AZ47">
        <v>99</v>
      </c>
      <c r="BI47">
        <v>99</v>
      </c>
      <c r="BU47">
        <v>1</v>
      </c>
      <c r="BV47">
        <v>1</v>
      </c>
      <c r="CE47">
        <v>1</v>
      </c>
      <c r="CI47">
        <v>1</v>
      </c>
      <c r="CO47">
        <v>99</v>
      </c>
      <c r="CW47">
        <v>1</v>
      </c>
      <c r="DD47">
        <v>1995</v>
      </c>
      <c r="DE47">
        <v>5</v>
      </c>
      <c r="DH47">
        <v>100</v>
      </c>
      <c r="EN47">
        <v>2</v>
      </c>
      <c r="FE47">
        <v>2</v>
      </c>
      <c r="FN47">
        <v>1</v>
      </c>
      <c r="FQ47">
        <v>2</v>
      </c>
      <c r="FR47" t="s">
        <v>1265</v>
      </c>
      <c r="FV47">
        <v>5</v>
      </c>
      <c r="FW47" t="s">
        <v>1084</v>
      </c>
      <c r="FX47">
        <v>1</v>
      </c>
      <c r="FZ47">
        <v>3</v>
      </c>
      <c r="GB47">
        <v>6</v>
      </c>
      <c r="GD47">
        <v>6</v>
      </c>
      <c r="GI47">
        <v>2</v>
      </c>
      <c r="GJ47">
        <v>100</v>
      </c>
      <c r="GM47">
        <v>99</v>
      </c>
      <c r="GN47">
        <v>99</v>
      </c>
      <c r="GO47">
        <v>99</v>
      </c>
      <c r="GP47">
        <v>99</v>
      </c>
      <c r="GQ47">
        <v>99</v>
      </c>
      <c r="GR47">
        <v>99</v>
      </c>
      <c r="GS47" t="s">
        <v>1266</v>
      </c>
      <c r="GT47">
        <v>88312536316</v>
      </c>
      <c r="GU47" t="s">
        <v>1267</v>
      </c>
      <c r="GV47" t="s">
        <v>1015</v>
      </c>
    </row>
    <row r="48" spans="1:204">
      <c r="A48" s="112">
        <v>42047.655127314814</v>
      </c>
      <c r="B48" t="s">
        <v>1268</v>
      </c>
      <c r="C48">
        <v>88332350599</v>
      </c>
      <c r="D48" t="s">
        <v>1011</v>
      </c>
      <c r="E48">
        <v>1</v>
      </c>
      <c r="F48">
        <v>1</v>
      </c>
      <c r="G48">
        <v>1</v>
      </c>
      <c r="H48">
        <v>1</v>
      </c>
      <c r="I48">
        <v>2</v>
      </c>
      <c r="J48">
        <v>1</v>
      </c>
      <c r="L48">
        <v>2</v>
      </c>
      <c r="M48">
        <v>3</v>
      </c>
      <c r="N48">
        <v>2</v>
      </c>
      <c r="O48">
        <v>2</v>
      </c>
      <c r="P48">
        <v>1</v>
      </c>
      <c r="V48">
        <v>1</v>
      </c>
      <c r="AD48">
        <v>99</v>
      </c>
      <c r="AP48">
        <v>1</v>
      </c>
      <c r="AQ48" t="s">
        <v>1012</v>
      </c>
      <c r="AR48">
        <v>1</v>
      </c>
      <c r="AS48" t="s">
        <v>138</v>
      </c>
      <c r="AZ48">
        <v>99</v>
      </c>
      <c r="BJ48">
        <v>99</v>
      </c>
      <c r="BK48">
        <v>99</v>
      </c>
      <c r="BL48">
        <v>99</v>
      </c>
      <c r="BM48">
        <v>99</v>
      </c>
      <c r="BN48">
        <v>99</v>
      </c>
      <c r="BO48">
        <v>99</v>
      </c>
      <c r="BU48">
        <v>1</v>
      </c>
      <c r="BW48">
        <v>1</v>
      </c>
      <c r="BZ48">
        <v>1</v>
      </c>
      <c r="CA48" t="s">
        <v>47</v>
      </c>
      <c r="CD48">
        <v>1</v>
      </c>
      <c r="CF48">
        <v>1</v>
      </c>
      <c r="CI48">
        <v>1</v>
      </c>
      <c r="CR48">
        <v>1</v>
      </c>
      <c r="CW48">
        <v>1</v>
      </c>
      <c r="DD48">
        <v>5</v>
      </c>
      <c r="DE48">
        <v>5</v>
      </c>
      <c r="DW48">
        <v>1</v>
      </c>
      <c r="EN48">
        <v>4</v>
      </c>
      <c r="EO48" t="s">
        <v>1081</v>
      </c>
      <c r="ET48" t="s">
        <v>1269</v>
      </c>
      <c r="FE48">
        <v>2</v>
      </c>
      <c r="FM48">
        <v>100</v>
      </c>
      <c r="FP48">
        <v>100</v>
      </c>
      <c r="FU48">
        <v>100</v>
      </c>
      <c r="FV48">
        <v>6</v>
      </c>
      <c r="FX48">
        <v>6</v>
      </c>
      <c r="FZ48">
        <v>6</v>
      </c>
      <c r="GB48">
        <v>6</v>
      </c>
      <c r="GD48">
        <v>6</v>
      </c>
      <c r="GF48">
        <v>6</v>
      </c>
      <c r="GI48">
        <v>2</v>
      </c>
      <c r="GS48" t="s">
        <v>1270</v>
      </c>
      <c r="GT48">
        <v>88332350599</v>
      </c>
      <c r="GU48" t="s">
        <v>1271</v>
      </c>
      <c r="GV48" t="s">
        <v>1015</v>
      </c>
    </row>
    <row r="49" spans="1:204">
      <c r="A49" s="112">
        <v>42047.649699074071</v>
      </c>
      <c r="B49" t="s">
        <v>1217</v>
      </c>
      <c r="C49">
        <v>84957862690</v>
      </c>
      <c r="D49" t="s">
        <v>1011</v>
      </c>
      <c r="E49">
        <v>1</v>
      </c>
      <c r="F49">
        <v>1</v>
      </c>
      <c r="G49">
        <v>1</v>
      </c>
      <c r="H49">
        <v>2</v>
      </c>
      <c r="I49">
        <v>2</v>
      </c>
      <c r="J49">
        <v>1</v>
      </c>
      <c r="L49">
        <v>2</v>
      </c>
      <c r="M49">
        <v>2</v>
      </c>
      <c r="N49">
        <v>1</v>
      </c>
      <c r="O49">
        <v>1</v>
      </c>
      <c r="P49">
        <v>2</v>
      </c>
      <c r="R49">
        <v>1</v>
      </c>
      <c r="S49" t="s">
        <v>52</v>
      </c>
      <c r="AG49">
        <v>1</v>
      </c>
      <c r="AH49" t="s">
        <v>1272</v>
      </c>
      <c r="AP49">
        <v>1</v>
      </c>
      <c r="AQ49" t="s">
        <v>1012</v>
      </c>
      <c r="AR49">
        <v>1</v>
      </c>
      <c r="AS49" t="s">
        <v>164</v>
      </c>
      <c r="BA49">
        <v>1</v>
      </c>
      <c r="BB49" t="s">
        <v>1273</v>
      </c>
      <c r="BJ49">
        <v>99</v>
      </c>
      <c r="BK49">
        <v>99</v>
      </c>
      <c r="BL49">
        <v>99</v>
      </c>
      <c r="BM49">
        <v>99</v>
      </c>
      <c r="BN49">
        <v>99</v>
      </c>
      <c r="BO49">
        <v>99</v>
      </c>
      <c r="BU49">
        <v>1</v>
      </c>
      <c r="BV49">
        <v>1</v>
      </c>
      <c r="CB49">
        <v>99</v>
      </c>
      <c r="CJ49">
        <v>1</v>
      </c>
      <c r="CP49">
        <v>1</v>
      </c>
      <c r="CX49">
        <v>1</v>
      </c>
      <c r="DE49">
        <v>98</v>
      </c>
      <c r="DQ49">
        <v>1</v>
      </c>
      <c r="DS49" t="s">
        <v>1274</v>
      </c>
      <c r="EN49">
        <v>1</v>
      </c>
      <c r="FE49">
        <v>2</v>
      </c>
      <c r="FN49">
        <v>3</v>
      </c>
      <c r="FQ49">
        <v>3</v>
      </c>
      <c r="FR49" t="s">
        <v>1275</v>
      </c>
      <c r="FV49">
        <v>6</v>
      </c>
      <c r="FX49">
        <v>6</v>
      </c>
      <c r="FZ49">
        <v>6</v>
      </c>
      <c r="GB49">
        <v>6</v>
      </c>
      <c r="GD49">
        <v>6</v>
      </c>
      <c r="GI49">
        <v>1</v>
      </c>
      <c r="GJ49">
        <v>2</v>
      </c>
      <c r="GM49">
        <v>5</v>
      </c>
      <c r="GN49">
        <v>99</v>
      </c>
      <c r="GO49">
        <v>4</v>
      </c>
      <c r="GP49">
        <v>4</v>
      </c>
      <c r="GQ49">
        <v>99</v>
      </c>
      <c r="GR49">
        <v>99</v>
      </c>
      <c r="GV49" t="s">
        <v>1015</v>
      </c>
    </row>
    <row r="50" spans="1:204">
      <c r="A50" s="112">
        <v>42047.641828703701</v>
      </c>
      <c r="B50" t="s">
        <v>1131</v>
      </c>
      <c r="C50">
        <v>84992494816</v>
      </c>
      <c r="D50" t="s">
        <v>1011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L50">
        <v>2</v>
      </c>
      <c r="M50">
        <v>1</v>
      </c>
      <c r="N50">
        <v>1</v>
      </c>
      <c r="O50">
        <v>2</v>
      </c>
      <c r="P50">
        <v>2</v>
      </c>
      <c r="V50">
        <v>1</v>
      </c>
      <c r="W50" t="s">
        <v>51</v>
      </c>
      <c r="AE50">
        <v>1</v>
      </c>
      <c r="AF50" t="s">
        <v>1026</v>
      </c>
      <c r="AP50">
        <v>1</v>
      </c>
      <c r="AQ50" t="s">
        <v>1012</v>
      </c>
      <c r="AR50">
        <v>1</v>
      </c>
      <c r="AS50" t="s">
        <v>105</v>
      </c>
      <c r="AZ50">
        <v>99</v>
      </c>
      <c r="BJ50">
        <v>99</v>
      </c>
      <c r="BK50">
        <v>99</v>
      </c>
      <c r="BL50">
        <v>99</v>
      </c>
      <c r="BM50">
        <v>99</v>
      </c>
      <c r="BN50">
        <v>1</v>
      </c>
      <c r="BO50">
        <v>99</v>
      </c>
      <c r="BU50">
        <v>1</v>
      </c>
      <c r="BV50">
        <v>1</v>
      </c>
      <c r="BW50">
        <v>1</v>
      </c>
      <c r="CB50">
        <v>99</v>
      </c>
      <c r="CI50">
        <v>1</v>
      </c>
      <c r="CO50">
        <v>99</v>
      </c>
      <c r="CW50">
        <v>1</v>
      </c>
      <c r="DD50">
        <v>2009</v>
      </c>
      <c r="DE50">
        <v>5</v>
      </c>
      <c r="DI50">
        <v>1</v>
      </c>
      <c r="EN50">
        <v>2</v>
      </c>
      <c r="FE50">
        <v>2</v>
      </c>
      <c r="FN50">
        <v>1</v>
      </c>
      <c r="FQ50">
        <v>1</v>
      </c>
      <c r="FR50" t="s">
        <v>1276</v>
      </c>
      <c r="FV50">
        <v>6</v>
      </c>
      <c r="FX50">
        <v>6</v>
      </c>
      <c r="FZ50">
        <v>5</v>
      </c>
      <c r="GA50" t="s">
        <v>1277</v>
      </c>
      <c r="GB50">
        <v>6</v>
      </c>
      <c r="GD50">
        <v>6</v>
      </c>
      <c r="GI50">
        <v>2</v>
      </c>
      <c r="GS50" t="s">
        <v>1278</v>
      </c>
      <c r="GT50">
        <v>84992494816</v>
      </c>
      <c r="GU50" t="s">
        <v>1279</v>
      </c>
      <c r="GV50" t="s">
        <v>1015</v>
      </c>
    </row>
    <row r="51" spans="1:204">
      <c r="A51" s="112">
        <v>42047.634629629632</v>
      </c>
      <c r="B51" t="s">
        <v>1010</v>
      </c>
      <c r="C51">
        <v>84993460680</v>
      </c>
      <c r="D51" t="s">
        <v>1011</v>
      </c>
      <c r="E51">
        <v>1</v>
      </c>
      <c r="F51">
        <v>1</v>
      </c>
      <c r="G51">
        <v>1</v>
      </c>
      <c r="H51">
        <v>1</v>
      </c>
      <c r="I51">
        <v>2</v>
      </c>
      <c r="J51">
        <v>1</v>
      </c>
      <c r="L51">
        <v>2</v>
      </c>
      <c r="M51">
        <v>1</v>
      </c>
      <c r="N51">
        <v>2</v>
      </c>
      <c r="O51">
        <v>2</v>
      </c>
      <c r="P51">
        <v>2</v>
      </c>
      <c r="T51">
        <v>1</v>
      </c>
      <c r="U51" t="s">
        <v>1080</v>
      </c>
      <c r="V51">
        <v>1</v>
      </c>
      <c r="W51" t="s">
        <v>1280</v>
      </c>
      <c r="AE51">
        <v>1</v>
      </c>
      <c r="AF51" t="s">
        <v>1026</v>
      </c>
      <c r="AP51">
        <v>1</v>
      </c>
      <c r="AQ51" t="s">
        <v>1012</v>
      </c>
      <c r="AR51">
        <v>1</v>
      </c>
      <c r="AS51" t="s">
        <v>138</v>
      </c>
      <c r="BI51">
        <v>99</v>
      </c>
      <c r="BU51">
        <v>1</v>
      </c>
      <c r="BV51">
        <v>1</v>
      </c>
      <c r="CE51">
        <v>1</v>
      </c>
      <c r="CI51">
        <v>1</v>
      </c>
      <c r="CO51">
        <v>99</v>
      </c>
      <c r="CW51">
        <v>1</v>
      </c>
      <c r="DD51">
        <v>2013</v>
      </c>
      <c r="DE51">
        <v>2</v>
      </c>
      <c r="DI51">
        <v>1</v>
      </c>
      <c r="DJ51" t="s">
        <v>1281</v>
      </c>
      <c r="DK51">
        <v>1</v>
      </c>
      <c r="DL51" t="s">
        <v>1103</v>
      </c>
      <c r="DM51">
        <v>1</v>
      </c>
      <c r="DN51" t="s">
        <v>1103</v>
      </c>
      <c r="DO51">
        <v>1</v>
      </c>
      <c r="DP51" t="s">
        <v>1282</v>
      </c>
      <c r="EN51">
        <v>4</v>
      </c>
      <c r="EO51" t="s">
        <v>1283</v>
      </c>
      <c r="ES51">
        <v>70</v>
      </c>
      <c r="ET51">
        <v>36</v>
      </c>
      <c r="FE51">
        <v>2</v>
      </c>
      <c r="FN51">
        <v>1</v>
      </c>
      <c r="FQ51">
        <v>1</v>
      </c>
      <c r="FV51">
        <v>6</v>
      </c>
      <c r="FX51">
        <v>6</v>
      </c>
      <c r="FZ51">
        <v>6</v>
      </c>
      <c r="GB51">
        <v>6</v>
      </c>
      <c r="GD51">
        <v>6</v>
      </c>
      <c r="GI51">
        <v>2</v>
      </c>
      <c r="GS51" t="s">
        <v>1284</v>
      </c>
      <c r="GT51">
        <v>84993460680</v>
      </c>
      <c r="GU51" t="s">
        <v>1285</v>
      </c>
      <c r="GV51" t="s">
        <v>1015</v>
      </c>
    </row>
    <row r="52" spans="1:204">
      <c r="A52" s="112">
        <v>42047.633344907408</v>
      </c>
      <c r="B52" t="s">
        <v>1034</v>
      </c>
      <c r="C52">
        <v>84992431006</v>
      </c>
      <c r="D52" t="s">
        <v>1011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L52">
        <v>2</v>
      </c>
      <c r="M52">
        <v>1</v>
      </c>
      <c r="N52">
        <v>2</v>
      </c>
      <c r="O52">
        <v>2</v>
      </c>
      <c r="P52">
        <v>2</v>
      </c>
      <c r="V52">
        <v>1</v>
      </c>
      <c r="W52" t="s">
        <v>52</v>
      </c>
      <c r="AD52">
        <v>99</v>
      </c>
      <c r="AP52">
        <v>1</v>
      </c>
      <c r="AQ52" t="s">
        <v>1012</v>
      </c>
      <c r="AR52">
        <v>1</v>
      </c>
      <c r="AS52" t="s">
        <v>105</v>
      </c>
      <c r="AZ52">
        <v>99</v>
      </c>
      <c r="BJ52">
        <v>99</v>
      </c>
      <c r="BK52">
        <v>99</v>
      </c>
      <c r="BL52">
        <v>99</v>
      </c>
      <c r="BM52">
        <v>99</v>
      </c>
      <c r="BN52">
        <v>99</v>
      </c>
      <c r="BO52">
        <v>99</v>
      </c>
      <c r="BU52">
        <v>1</v>
      </c>
      <c r="BV52">
        <v>1</v>
      </c>
      <c r="BW52">
        <v>1</v>
      </c>
      <c r="CB52">
        <v>99</v>
      </c>
      <c r="CI52">
        <v>1</v>
      </c>
      <c r="CK52">
        <v>1</v>
      </c>
      <c r="CO52">
        <v>99</v>
      </c>
      <c r="CY52">
        <v>1</v>
      </c>
      <c r="DD52">
        <v>2013</v>
      </c>
      <c r="DE52">
        <v>2</v>
      </c>
      <c r="DM52">
        <v>1</v>
      </c>
      <c r="DN52" t="s">
        <v>1286</v>
      </c>
      <c r="DO52">
        <v>1</v>
      </c>
      <c r="DP52" t="s">
        <v>1286</v>
      </c>
      <c r="EN52">
        <v>2</v>
      </c>
      <c r="ES52">
        <v>48000</v>
      </c>
      <c r="ET52">
        <v>38000</v>
      </c>
      <c r="FE52">
        <v>1</v>
      </c>
      <c r="FL52" t="s">
        <v>1287</v>
      </c>
      <c r="FN52">
        <v>3</v>
      </c>
      <c r="FQ52">
        <v>1</v>
      </c>
      <c r="FR52" t="s">
        <v>1050</v>
      </c>
      <c r="FV52">
        <v>5</v>
      </c>
      <c r="FW52" t="s">
        <v>1259</v>
      </c>
      <c r="FX52">
        <v>6</v>
      </c>
      <c r="FZ52">
        <v>6</v>
      </c>
      <c r="GB52">
        <v>6</v>
      </c>
      <c r="GD52">
        <v>6</v>
      </c>
      <c r="GI52">
        <v>2</v>
      </c>
      <c r="GJ52">
        <v>2</v>
      </c>
      <c r="GL52">
        <v>100</v>
      </c>
      <c r="GS52" t="s">
        <v>1288</v>
      </c>
      <c r="GT52">
        <v>4992431006</v>
      </c>
      <c r="GU52" t="s">
        <v>1289</v>
      </c>
      <c r="GV52" t="s">
        <v>1015</v>
      </c>
    </row>
    <row r="53" spans="1:204">
      <c r="A53" s="112">
        <v>42047.63013888889</v>
      </c>
      <c r="B53" t="s">
        <v>1117</v>
      </c>
      <c r="C53">
        <v>84956845382</v>
      </c>
      <c r="D53" t="s">
        <v>1011</v>
      </c>
      <c r="E53">
        <v>1</v>
      </c>
      <c r="F53">
        <v>1</v>
      </c>
      <c r="G53">
        <v>1</v>
      </c>
      <c r="H53">
        <v>2</v>
      </c>
      <c r="I53">
        <v>2</v>
      </c>
      <c r="J53">
        <v>1</v>
      </c>
      <c r="L53">
        <v>2</v>
      </c>
      <c r="M53">
        <v>1</v>
      </c>
      <c r="N53">
        <v>1</v>
      </c>
      <c r="O53">
        <v>1</v>
      </c>
      <c r="P53">
        <v>2</v>
      </c>
      <c r="R53">
        <v>1</v>
      </c>
      <c r="S53" t="s">
        <v>52</v>
      </c>
      <c r="T53">
        <v>1</v>
      </c>
      <c r="U53" t="s">
        <v>1290</v>
      </c>
      <c r="V53">
        <v>1</v>
      </c>
      <c r="W53" t="s">
        <v>52</v>
      </c>
      <c r="AP53">
        <v>1</v>
      </c>
      <c r="AQ53" t="s">
        <v>138</v>
      </c>
      <c r="AR53">
        <v>1</v>
      </c>
      <c r="AS53" t="s">
        <v>138</v>
      </c>
      <c r="BA53">
        <v>1</v>
      </c>
      <c r="BB53" t="s">
        <v>1158</v>
      </c>
      <c r="BJ53">
        <v>99</v>
      </c>
      <c r="BK53">
        <v>99</v>
      </c>
      <c r="BL53">
        <v>99</v>
      </c>
      <c r="BM53">
        <v>99</v>
      </c>
      <c r="BN53">
        <v>99</v>
      </c>
      <c r="BO53">
        <v>99</v>
      </c>
      <c r="BU53">
        <v>1</v>
      </c>
      <c r="BV53">
        <v>1</v>
      </c>
      <c r="CE53">
        <v>1</v>
      </c>
      <c r="CK53">
        <v>1</v>
      </c>
      <c r="CP53">
        <v>1</v>
      </c>
      <c r="CY53">
        <v>1</v>
      </c>
      <c r="DD53">
        <v>2013</v>
      </c>
      <c r="DE53">
        <v>2</v>
      </c>
      <c r="DM53">
        <v>1</v>
      </c>
      <c r="DN53" t="s">
        <v>1291</v>
      </c>
      <c r="EN53">
        <v>3</v>
      </c>
      <c r="ES53" t="s">
        <v>1119</v>
      </c>
      <c r="ET53" t="s">
        <v>1292</v>
      </c>
      <c r="FE53">
        <v>2</v>
      </c>
      <c r="FN53">
        <v>1</v>
      </c>
      <c r="FQ53">
        <v>1</v>
      </c>
      <c r="FR53" t="s">
        <v>1293</v>
      </c>
      <c r="FV53">
        <v>6</v>
      </c>
      <c r="FX53">
        <v>6</v>
      </c>
      <c r="GB53">
        <v>6</v>
      </c>
      <c r="GD53">
        <v>6</v>
      </c>
      <c r="GI53">
        <v>2</v>
      </c>
      <c r="GV53" t="s">
        <v>1015</v>
      </c>
    </row>
    <row r="54" spans="1:204">
      <c r="A54" s="112">
        <v>42047.625856481478</v>
      </c>
      <c r="B54" t="s">
        <v>1268</v>
      </c>
      <c r="C54">
        <v>84959892321</v>
      </c>
      <c r="D54" t="s">
        <v>1011</v>
      </c>
      <c r="E54">
        <v>1</v>
      </c>
      <c r="F54">
        <v>1</v>
      </c>
      <c r="G54">
        <v>1</v>
      </c>
      <c r="H54">
        <v>1</v>
      </c>
      <c r="I54">
        <v>2</v>
      </c>
      <c r="J54">
        <v>1</v>
      </c>
      <c r="L54">
        <v>2</v>
      </c>
      <c r="M54">
        <v>1</v>
      </c>
      <c r="N54">
        <v>2</v>
      </c>
      <c r="O54">
        <v>2</v>
      </c>
      <c r="P54">
        <v>2</v>
      </c>
      <c r="T54">
        <v>1</v>
      </c>
      <c r="U54" t="s">
        <v>1294</v>
      </c>
      <c r="AE54">
        <v>1</v>
      </c>
      <c r="AF54" t="s">
        <v>1026</v>
      </c>
      <c r="AP54">
        <v>1</v>
      </c>
      <c r="AQ54" t="s">
        <v>1012</v>
      </c>
      <c r="AR54">
        <v>1</v>
      </c>
      <c r="AS54" t="s">
        <v>105</v>
      </c>
      <c r="BA54">
        <v>1</v>
      </c>
      <c r="BB54" t="s">
        <v>1295</v>
      </c>
      <c r="BJ54">
        <v>99</v>
      </c>
      <c r="BK54">
        <v>99</v>
      </c>
      <c r="BL54">
        <v>99</v>
      </c>
      <c r="BM54">
        <v>99</v>
      </c>
      <c r="BN54">
        <v>99</v>
      </c>
      <c r="BO54">
        <v>99</v>
      </c>
      <c r="BU54">
        <v>1</v>
      </c>
      <c r="BV54">
        <v>1</v>
      </c>
      <c r="CE54">
        <v>1</v>
      </c>
      <c r="CF54">
        <v>1</v>
      </c>
      <c r="CI54">
        <v>1</v>
      </c>
      <c r="CO54">
        <v>99</v>
      </c>
      <c r="CW54">
        <v>1</v>
      </c>
      <c r="DD54">
        <v>5</v>
      </c>
      <c r="DE54">
        <v>5</v>
      </c>
      <c r="DQ54">
        <v>1</v>
      </c>
      <c r="DR54" t="s">
        <v>1296</v>
      </c>
      <c r="DS54" t="s">
        <v>1170</v>
      </c>
      <c r="EN54">
        <v>4</v>
      </c>
      <c r="EO54" t="s">
        <v>1297</v>
      </c>
      <c r="ET54" t="s">
        <v>1298</v>
      </c>
      <c r="FE54">
        <v>2</v>
      </c>
      <c r="FN54">
        <v>1</v>
      </c>
      <c r="FQ54">
        <v>1</v>
      </c>
      <c r="FR54" t="s">
        <v>1299</v>
      </c>
      <c r="FX54">
        <v>5</v>
      </c>
      <c r="FY54" t="s">
        <v>1300</v>
      </c>
      <c r="FZ54">
        <v>5</v>
      </c>
      <c r="GA54" t="s">
        <v>1300</v>
      </c>
      <c r="GI54">
        <v>2</v>
      </c>
      <c r="GS54" t="s">
        <v>1301</v>
      </c>
      <c r="GT54">
        <v>84959892321</v>
      </c>
      <c r="GU54" t="s">
        <v>1302</v>
      </c>
      <c r="GV54" t="s">
        <v>1015</v>
      </c>
    </row>
    <row r="55" spans="1:204">
      <c r="A55" s="112">
        <v>42047.623877314814</v>
      </c>
      <c r="B55" t="s">
        <v>1016</v>
      </c>
      <c r="C55">
        <v>88612243799</v>
      </c>
      <c r="D55" t="s">
        <v>1011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L55">
        <v>2</v>
      </c>
      <c r="M55">
        <v>1</v>
      </c>
      <c r="N55">
        <v>1</v>
      </c>
      <c r="O55">
        <v>1</v>
      </c>
      <c r="P55">
        <v>2</v>
      </c>
      <c r="R55">
        <v>1</v>
      </c>
      <c r="S55" t="s">
        <v>52</v>
      </c>
      <c r="T55">
        <v>1</v>
      </c>
      <c r="U55" t="s">
        <v>52</v>
      </c>
      <c r="V55">
        <v>1</v>
      </c>
      <c r="W55" t="s">
        <v>52</v>
      </c>
      <c r="AD55">
        <v>99</v>
      </c>
      <c r="AP55">
        <v>1</v>
      </c>
      <c r="AQ55" t="s">
        <v>1138</v>
      </c>
      <c r="AR55">
        <v>1</v>
      </c>
      <c r="AS55" t="s">
        <v>1012</v>
      </c>
      <c r="AZ55">
        <v>99</v>
      </c>
      <c r="BI55">
        <v>99</v>
      </c>
      <c r="BU55">
        <v>1</v>
      </c>
      <c r="BV55">
        <v>1</v>
      </c>
      <c r="CE55">
        <v>1</v>
      </c>
      <c r="CK55">
        <v>1</v>
      </c>
      <c r="CO55">
        <v>99</v>
      </c>
      <c r="CY55">
        <v>1</v>
      </c>
      <c r="DD55">
        <v>2014</v>
      </c>
      <c r="DE55">
        <v>1</v>
      </c>
      <c r="DQ55">
        <v>1</v>
      </c>
      <c r="DS55" t="s">
        <v>1303</v>
      </c>
      <c r="EN55">
        <v>2</v>
      </c>
      <c r="ES55">
        <v>53000</v>
      </c>
      <c r="ET55" t="s">
        <v>1304</v>
      </c>
      <c r="FE55">
        <v>2</v>
      </c>
      <c r="FN55">
        <v>1</v>
      </c>
      <c r="FQ55">
        <v>1</v>
      </c>
      <c r="FR55" t="s">
        <v>1305</v>
      </c>
      <c r="FV55">
        <v>1</v>
      </c>
      <c r="FX55">
        <v>1</v>
      </c>
      <c r="FZ55">
        <v>1</v>
      </c>
      <c r="GB55">
        <v>6</v>
      </c>
      <c r="GD55">
        <v>6</v>
      </c>
      <c r="GI55">
        <v>2</v>
      </c>
      <c r="GS55" t="s">
        <v>1270</v>
      </c>
      <c r="GT55">
        <v>88612243799</v>
      </c>
      <c r="GU55" t="s">
        <v>1306</v>
      </c>
      <c r="GV55" t="s">
        <v>1015</v>
      </c>
    </row>
    <row r="56" spans="1:204">
      <c r="A56" s="112">
        <v>42047.618171296293</v>
      </c>
      <c r="B56" t="s">
        <v>1307</v>
      </c>
      <c r="C56">
        <v>84957837306</v>
      </c>
      <c r="D56" t="s">
        <v>1011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L56">
        <v>2</v>
      </c>
      <c r="M56">
        <v>2</v>
      </c>
      <c r="N56">
        <v>2</v>
      </c>
      <c r="O56">
        <v>2</v>
      </c>
      <c r="P56">
        <v>2</v>
      </c>
      <c r="T56">
        <v>1</v>
      </c>
      <c r="U56" t="s">
        <v>1035</v>
      </c>
      <c r="V56">
        <v>1</v>
      </c>
      <c r="AE56">
        <v>1</v>
      </c>
      <c r="AP56">
        <v>1</v>
      </c>
      <c r="AQ56" t="s">
        <v>1012</v>
      </c>
      <c r="AR56">
        <v>1</v>
      </c>
      <c r="AS56" t="s">
        <v>164</v>
      </c>
      <c r="AZ56">
        <v>99</v>
      </c>
      <c r="BJ56">
        <v>1</v>
      </c>
      <c r="BK56">
        <v>99</v>
      </c>
      <c r="BL56">
        <v>99</v>
      </c>
      <c r="BM56">
        <v>99</v>
      </c>
      <c r="BN56">
        <v>99</v>
      </c>
      <c r="BO56">
        <v>99</v>
      </c>
      <c r="BU56">
        <v>1</v>
      </c>
      <c r="BV56">
        <v>1</v>
      </c>
      <c r="BW56">
        <v>1</v>
      </c>
      <c r="CF56">
        <v>1</v>
      </c>
      <c r="CG56">
        <v>1</v>
      </c>
      <c r="CI56">
        <v>1</v>
      </c>
      <c r="CQ56">
        <v>1</v>
      </c>
      <c r="CW56">
        <v>1</v>
      </c>
      <c r="DE56">
        <v>98</v>
      </c>
      <c r="DI56">
        <v>1</v>
      </c>
      <c r="DJ56" t="s">
        <v>1308</v>
      </c>
      <c r="DK56">
        <v>1</v>
      </c>
      <c r="DL56" t="s">
        <v>1309</v>
      </c>
      <c r="EN56">
        <v>2</v>
      </c>
      <c r="FE56">
        <v>2</v>
      </c>
      <c r="FN56">
        <v>1</v>
      </c>
      <c r="FQ56">
        <v>2</v>
      </c>
      <c r="FR56" t="s">
        <v>1310</v>
      </c>
      <c r="FV56">
        <v>5</v>
      </c>
      <c r="FW56" t="s">
        <v>1311</v>
      </c>
      <c r="FX56">
        <v>5</v>
      </c>
      <c r="FY56" t="s">
        <v>1311</v>
      </c>
      <c r="FZ56">
        <v>5</v>
      </c>
      <c r="GA56" t="s">
        <v>1312</v>
      </c>
      <c r="GB56">
        <v>6</v>
      </c>
      <c r="GD56">
        <v>5</v>
      </c>
      <c r="GE56" t="s">
        <v>1312</v>
      </c>
      <c r="GI56">
        <v>100</v>
      </c>
      <c r="GS56" t="s">
        <v>1313</v>
      </c>
      <c r="GT56">
        <v>84957837306</v>
      </c>
      <c r="GU56" t="s">
        <v>1314</v>
      </c>
      <c r="GV56" t="s">
        <v>1015</v>
      </c>
    </row>
    <row r="57" spans="1:204">
      <c r="A57" s="112">
        <v>42047.615659722222</v>
      </c>
      <c r="B57" t="s">
        <v>1131</v>
      </c>
      <c r="C57">
        <v>84956633195</v>
      </c>
      <c r="D57" t="s">
        <v>1011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L57">
        <v>2</v>
      </c>
      <c r="M57">
        <v>2</v>
      </c>
      <c r="N57">
        <v>2</v>
      </c>
      <c r="O57">
        <v>2</v>
      </c>
      <c r="P57">
        <v>1</v>
      </c>
      <c r="V57">
        <v>1</v>
      </c>
      <c r="W57" t="s">
        <v>1035</v>
      </c>
      <c r="AE57">
        <v>1</v>
      </c>
      <c r="AF57" t="s">
        <v>1244</v>
      </c>
      <c r="AG57">
        <v>1</v>
      </c>
      <c r="AH57" t="s">
        <v>1253</v>
      </c>
      <c r="AO57">
        <v>100</v>
      </c>
      <c r="AZ57">
        <v>99</v>
      </c>
      <c r="BI57">
        <v>99</v>
      </c>
      <c r="BU57">
        <v>1</v>
      </c>
      <c r="BV57">
        <v>1</v>
      </c>
      <c r="BZ57">
        <v>1</v>
      </c>
      <c r="CA57" t="s">
        <v>1315</v>
      </c>
      <c r="CE57">
        <v>1</v>
      </c>
      <c r="CF57">
        <v>1</v>
      </c>
      <c r="CG57">
        <v>1</v>
      </c>
      <c r="CI57">
        <v>1</v>
      </c>
      <c r="CO57">
        <v>99</v>
      </c>
      <c r="CW57">
        <v>1</v>
      </c>
      <c r="DE57">
        <v>98</v>
      </c>
      <c r="DI57">
        <v>1</v>
      </c>
      <c r="DJ57" t="s">
        <v>1316</v>
      </c>
      <c r="EN57">
        <v>2</v>
      </c>
      <c r="FE57">
        <v>1</v>
      </c>
      <c r="FH57" t="s">
        <v>1317</v>
      </c>
      <c r="FN57">
        <v>2</v>
      </c>
      <c r="FQ57">
        <v>1</v>
      </c>
      <c r="FR57" t="s">
        <v>1046</v>
      </c>
      <c r="FV57">
        <v>1</v>
      </c>
      <c r="FX57">
        <v>1</v>
      </c>
      <c r="FZ57">
        <v>2</v>
      </c>
      <c r="GB57">
        <v>6</v>
      </c>
      <c r="GD57">
        <v>1</v>
      </c>
      <c r="GI57">
        <v>2</v>
      </c>
      <c r="GS57" t="s">
        <v>1318</v>
      </c>
      <c r="GT57">
        <v>84956633195</v>
      </c>
      <c r="GU57" t="s">
        <v>1319</v>
      </c>
      <c r="GV57" t="s">
        <v>1015</v>
      </c>
    </row>
    <row r="58" spans="1:204">
      <c r="A58" s="112">
        <v>42047.614687499998</v>
      </c>
      <c r="B58" t="s">
        <v>1217</v>
      </c>
      <c r="C58">
        <v>84732265756</v>
      </c>
      <c r="D58" t="s">
        <v>1011</v>
      </c>
      <c r="E58">
        <v>1</v>
      </c>
      <c r="F58">
        <v>2</v>
      </c>
      <c r="G58">
        <v>1</v>
      </c>
      <c r="H58">
        <v>1</v>
      </c>
      <c r="I58">
        <v>2</v>
      </c>
      <c r="J58">
        <v>1</v>
      </c>
      <c r="L58">
        <v>2</v>
      </c>
      <c r="M58">
        <v>2</v>
      </c>
      <c r="N58">
        <v>1</v>
      </c>
      <c r="O58">
        <v>1</v>
      </c>
      <c r="P58">
        <v>2</v>
      </c>
      <c r="R58">
        <v>1</v>
      </c>
      <c r="S58" t="s">
        <v>52</v>
      </c>
      <c r="V58">
        <v>1</v>
      </c>
      <c r="W58" t="s">
        <v>1320</v>
      </c>
      <c r="AE58">
        <v>1</v>
      </c>
      <c r="AF58" t="s">
        <v>1253</v>
      </c>
      <c r="AP58">
        <v>1</v>
      </c>
      <c r="AQ58" t="s">
        <v>1012</v>
      </c>
      <c r="AR58">
        <v>1</v>
      </c>
      <c r="AS58" t="s">
        <v>105</v>
      </c>
      <c r="AZ58">
        <v>99</v>
      </c>
      <c r="BJ58">
        <v>99</v>
      </c>
      <c r="BK58">
        <v>99</v>
      </c>
      <c r="BL58">
        <v>99</v>
      </c>
      <c r="BM58">
        <v>99</v>
      </c>
      <c r="BN58">
        <v>99</v>
      </c>
      <c r="BO58">
        <v>99</v>
      </c>
      <c r="BU58">
        <v>1</v>
      </c>
      <c r="BV58">
        <v>1</v>
      </c>
      <c r="CB58">
        <v>99</v>
      </c>
      <c r="CI58">
        <v>1</v>
      </c>
      <c r="CJ58">
        <v>1</v>
      </c>
      <c r="CW58">
        <v>1</v>
      </c>
      <c r="CX58">
        <v>1</v>
      </c>
      <c r="DD58">
        <v>2010</v>
      </c>
      <c r="DE58">
        <v>5</v>
      </c>
      <c r="DF58">
        <v>2013</v>
      </c>
      <c r="DG58">
        <v>2</v>
      </c>
      <c r="DQ58">
        <v>1</v>
      </c>
      <c r="DS58" t="s">
        <v>1046</v>
      </c>
      <c r="EF58">
        <v>1</v>
      </c>
      <c r="EH58" t="s">
        <v>1321</v>
      </c>
      <c r="EN58">
        <v>1</v>
      </c>
      <c r="EP58">
        <v>2</v>
      </c>
      <c r="ES58">
        <v>0</v>
      </c>
      <c r="ET58">
        <v>6100</v>
      </c>
      <c r="EY58">
        <v>0</v>
      </c>
      <c r="EZ58">
        <v>4500</v>
      </c>
      <c r="FE58">
        <v>2</v>
      </c>
      <c r="FN58">
        <v>1</v>
      </c>
      <c r="FO58">
        <v>2</v>
      </c>
      <c r="FQ58">
        <v>2</v>
      </c>
      <c r="FR58" t="s">
        <v>1322</v>
      </c>
      <c r="FS58">
        <v>2</v>
      </c>
      <c r="FT58" t="s">
        <v>1323</v>
      </c>
      <c r="FV58">
        <v>6</v>
      </c>
      <c r="FX58">
        <v>6</v>
      </c>
      <c r="FZ58">
        <v>2</v>
      </c>
      <c r="GB58">
        <v>6</v>
      </c>
      <c r="GD58">
        <v>6</v>
      </c>
      <c r="GI58">
        <v>2</v>
      </c>
      <c r="GV58" t="s">
        <v>1015</v>
      </c>
    </row>
    <row r="59" spans="1:204">
      <c r="A59" s="112">
        <v>42047.604930555557</v>
      </c>
      <c r="B59" t="s">
        <v>1025</v>
      </c>
      <c r="C59">
        <v>84956247750</v>
      </c>
      <c r="D59" t="s">
        <v>1011</v>
      </c>
      <c r="E59">
        <v>1</v>
      </c>
      <c r="F59">
        <v>1</v>
      </c>
      <c r="G59">
        <v>1</v>
      </c>
      <c r="H59">
        <v>1</v>
      </c>
      <c r="I59">
        <v>2</v>
      </c>
      <c r="J59">
        <v>2</v>
      </c>
      <c r="L59">
        <v>2</v>
      </c>
      <c r="M59">
        <v>99</v>
      </c>
      <c r="N59">
        <v>1</v>
      </c>
      <c r="O59">
        <v>2</v>
      </c>
      <c r="P59">
        <v>2</v>
      </c>
      <c r="R59">
        <v>1</v>
      </c>
      <c r="S59" t="s">
        <v>61</v>
      </c>
      <c r="T59">
        <v>1</v>
      </c>
      <c r="U59" t="s">
        <v>1043</v>
      </c>
      <c r="AP59">
        <v>1</v>
      </c>
      <c r="AQ59" t="s">
        <v>1012</v>
      </c>
      <c r="AR59">
        <v>1</v>
      </c>
      <c r="AS59" t="s">
        <v>138</v>
      </c>
      <c r="BA59">
        <v>1</v>
      </c>
      <c r="BB59" t="s">
        <v>1324</v>
      </c>
      <c r="BJ59">
        <v>99</v>
      </c>
      <c r="BK59">
        <v>99</v>
      </c>
      <c r="BL59">
        <v>99</v>
      </c>
      <c r="BU59">
        <v>1</v>
      </c>
      <c r="CD59">
        <v>1</v>
      </c>
      <c r="CI59">
        <v>1</v>
      </c>
      <c r="CQ59">
        <v>1</v>
      </c>
      <c r="CW59">
        <v>1</v>
      </c>
      <c r="DD59">
        <v>2004</v>
      </c>
      <c r="DE59">
        <v>5</v>
      </c>
      <c r="DK59">
        <v>1</v>
      </c>
      <c r="DM59">
        <v>1</v>
      </c>
      <c r="DN59" t="s">
        <v>1325</v>
      </c>
      <c r="EN59">
        <v>1</v>
      </c>
      <c r="ES59" t="s">
        <v>1213</v>
      </c>
      <c r="ET59" t="s">
        <v>1189</v>
      </c>
      <c r="FE59">
        <v>2</v>
      </c>
      <c r="FF59">
        <v>100</v>
      </c>
      <c r="FN59">
        <v>1</v>
      </c>
      <c r="FQ59">
        <v>2</v>
      </c>
      <c r="FR59" t="s">
        <v>1326</v>
      </c>
      <c r="FV59">
        <v>6</v>
      </c>
      <c r="FX59">
        <v>1</v>
      </c>
      <c r="FZ59">
        <v>1</v>
      </c>
      <c r="GB59">
        <v>6</v>
      </c>
      <c r="GD59">
        <v>6</v>
      </c>
      <c r="GI59">
        <v>2</v>
      </c>
      <c r="GS59" t="s">
        <v>1327</v>
      </c>
      <c r="GT59">
        <v>84956247750</v>
      </c>
      <c r="GU59" t="s">
        <v>1328</v>
      </c>
      <c r="GV59" t="s">
        <v>1015</v>
      </c>
    </row>
    <row r="60" spans="1:204">
      <c r="A60" s="112">
        <v>42047.601909722223</v>
      </c>
      <c r="B60" t="s">
        <v>1021</v>
      </c>
      <c r="C60">
        <v>88612746602</v>
      </c>
      <c r="D60" t="s">
        <v>1011</v>
      </c>
      <c r="E60">
        <v>1</v>
      </c>
      <c r="F60">
        <v>2</v>
      </c>
      <c r="G60">
        <v>1</v>
      </c>
      <c r="H60">
        <v>1</v>
      </c>
      <c r="I60">
        <v>2</v>
      </c>
      <c r="J60">
        <v>1</v>
      </c>
      <c r="L60">
        <v>2</v>
      </c>
      <c r="M60">
        <v>3</v>
      </c>
      <c r="N60">
        <v>1</v>
      </c>
      <c r="O60">
        <v>2</v>
      </c>
      <c r="P60">
        <v>2</v>
      </c>
      <c r="R60">
        <v>1</v>
      </c>
      <c r="S60" t="s">
        <v>52</v>
      </c>
      <c r="T60">
        <v>1</v>
      </c>
      <c r="U60" t="s">
        <v>52</v>
      </c>
      <c r="V60">
        <v>1</v>
      </c>
      <c r="AE60">
        <v>1</v>
      </c>
      <c r="AF60" t="s">
        <v>1329</v>
      </c>
      <c r="AP60">
        <v>1</v>
      </c>
      <c r="AQ60" t="s">
        <v>138</v>
      </c>
      <c r="AR60">
        <v>1</v>
      </c>
      <c r="AS60" t="s">
        <v>138</v>
      </c>
      <c r="AZ60">
        <v>99</v>
      </c>
      <c r="BI60">
        <v>99</v>
      </c>
      <c r="BU60">
        <v>1</v>
      </c>
      <c r="BV60">
        <v>1</v>
      </c>
      <c r="BW60">
        <v>1</v>
      </c>
      <c r="CB60">
        <v>99</v>
      </c>
      <c r="CI60">
        <v>1</v>
      </c>
      <c r="CR60">
        <v>1</v>
      </c>
      <c r="CW60">
        <v>1</v>
      </c>
      <c r="DD60">
        <v>2011</v>
      </c>
      <c r="DE60">
        <v>4</v>
      </c>
      <c r="DK60">
        <v>1</v>
      </c>
      <c r="DL60" t="s">
        <v>1330</v>
      </c>
      <c r="DM60">
        <v>1</v>
      </c>
      <c r="DN60" t="s">
        <v>1331</v>
      </c>
      <c r="DO60">
        <v>1</v>
      </c>
      <c r="DP60" t="s">
        <v>1332</v>
      </c>
      <c r="EN60">
        <v>4</v>
      </c>
      <c r="EO60" t="s">
        <v>1333</v>
      </c>
      <c r="ET60">
        <v>3600</v>
      </c>
      <c r="FE60">
        <v>2</v>
      </c>
      <c r="FN60">
        <v>1</v>
      </c>
      <c r="FQ60">
        <v>1</v>
      </c>
      <c r="FR60" t="s">
        <v>1334</v>
      </c>
      <c r="FV60">
        <v>6</v>
      </c>
      <c r="FX60">
        <v>5</v>
      </c>
      <c r="FY60" t="s">
        <v>1312</v>
      </c>
      <c r="FZ60">
        <v>2</v>
      </c>
      <c r="GB60">
        <v>6</v>
      </c>
      <c r="GD60">
        <v>6</v>
      </c>
      <c r="GI60">
        <v>1</v>
      </c>
      <c r="GJ60">
        <v>2</v>
      </c>
      <c r="GM60">
        <v>4</v>
      </c>
      <c r="GN60">
        <v>99</v>
      </c>
      <c r="GO60">
        <v>2</v>
      </c>
      <c r="GP60">
        <v>99</v>
      </c>
      <c r="GQ60">
        <v>99</v>
      </c>
      <c r="GR60">
        <v>99</v>
      </c>
      <c r="GS60" t="s">
        <v>1335</v>
      </c>
      <c r="GT60">
        <v>88612746602</v>
      </c>
      <c r="GU60" t="s">
        <v>1336</v>
      </c>
      <c r="GV60" t="s">
        <v>1015</v>
      </c>
    </row>
    <row r="61" spans="1:204">
      <c r="A61" s="112">
        <v>42047.590474537035</v>
      </c>
      <c r="B61" t="s">
        <v>1087</v>
      </c>
      <c r="C61">
        <v>84952235720</v>
      </c>
      <c r="D61" t="s">
        <v>1011</v>
      </c>
      <c r="E61">
        <v>1</v>
      </c>
      <c r="F61">
        <v>1</v>
      </c>
      <c r="G61">
        <v>1</v>
      </c>
      <c r="H61">
        <v>1</v>
      </c>
      <c r="I61">
        <v>2</v>
      </c>
      <c r="J61">
        <v>1</v>
      </c>
      <c r="L61">
        <v>2</v>
      </c>
      <c r="M61">
        <v>2</v>
      </c>
      <c r="N61">
        <v>1</v>
      </c>
      <c r="O61">
        <v>1</v>
      </c>
      <c r="P61">
        <v>2</v>
      </c>
      <c r="R61">
        <v>1</v>
      </c>
      <c r="S61" t="s">
        <v>52</v>
      </c>
      <c r="V61">
        <v>1</v>
      </c>
      <c r="W61" t="s">
        <v>52</v>
      </c>
      <c r="AE61">
        <v>1</v>
      </c>
      <c r="AF61" t="s">
        <v>1099</v>
      </c>
      <c r="AP61">
        <v>1</v>
      </c>
      <c r="AQ61" t="s">
        <v>1138</v>
      </c>
      <c r="AR61">
        <v>1</v>
      </c>
      <c r="BA61">
        <v>1</v>
      </c>
      <c r="BB61" t="s">
        <v>1337</v>
      </c>
      <c r="BJ61">
        <v>99</v>
      </c>
      <c r="BK61">
        <v>99</v>
      </c>
      <c r="BL61">
        <v>99</v>
      </c>
      <c r="BM61">
        <v>99</v>
      </c>
      <c r="BN61">
        <v>99</v>
      </c>
      <c r="BO61">
        <v>99</v>
      </c>
      <c r="BU61">
        <v>1</v>
      </c>
      <c r="BV61">
        <v>1</v>
      </c>
      <c r="BW61">
        <v>1</v>
      </c>
      <c r="CF61">
        <v>1</v>
      </c>
      <c r="CG61">
        <v>1</v>
      </c>
      <c r="CI61">
        <v>1</v>
      </c>
      <c r="CJ61">
        <v>1</v>
      </c>
      <c r="CR61">
        <v>1</v>
      </c>
      <c r="CW61">
        <v>1</v>
      </c>
      <c r="DD61">
        <v>2015</v>
      </c>
      <c r="DK61">
        <v>1</v>
      </c>
      <c r="EN61">
        <v>4</v>
      </c>
      <c r="EO61" t="s">
        <v>1338</v>
      </c>
      <c r="ER61">
        <v>100</v>
      </c>
      <c r="FE61">
        <v>2</v>
      </c>
      <c r="FN61">
        <v>3</v>
      </c>
      <c r="FQ61">
        <v>2</v>
      </c>
      <c r="FV61">
        <v>1</v>
      </c>
      <c r="FX61">
        <v>1</v>
      </c>
      <c r="FZ61">
        <v>2</v>
      </c>
      <c r="GB61">
        <v>1</v>
      </c>
      <c r="GD61">
        <v>6</v>
      </c>
      <c r="GI61">
        <v>1</v>
      </c>
      <c r="GJ61">
        <v>2</v>
      </c>
      <c r="GL61">
        <v>100</v>
      </c>
      <c r="GS61" t="s">
        <v>1339</v>
      </c>
      <c r="GT61">
        <v>4952235120</v>
      </c>
      <c r="GU61" t="s">
        <v>1340</v>
      </c>
      <c r="GV61" t="s">
        <v>1015</v>
      </c>
    </row>
    <row r="62" spans="1:204">
      <c r="A62" s="112">
        <v>42047.589247685188</v>
      </c>
      <c r="B62" t="s">
        <v>1341</v>
      </c>
      <c r="C62">
        <v>88182683814</v>
      </c>
      <c r="D62" t="s">
        <v>1011</v>
      </c>
      <c r="E62">
        <v>1</v>
      </c>
      <c r="F62">
        <v>1</v>
      </c>
      <c r="G62">
        <v>1</v>
      </c>
      <c r="H62">
        <v>1</v>
      </c>
      <c r="I62">
        <v>1</v>
      </c>
      <c r="J62">
        <v>2</v>
      </c>
      <c r="L62">
        <v>2</v>
      </c>
      <c r="M62">
        <v>2</v>
      </c>
      <c r="N62">
        <v>1</v>
      </c>
      <c r="O62">
        <v>1</v>
      </c>
      <c r="P62">
        <v>1</v>
      </c>
      <c r="R62">
        <v>1</v>
      </c>
      <c r="S62" t="s">
        <v>52</v>
      </c>
      <c r="T62">
        <v>1</v>
      </c>
      <c r="U62" t="s">
        <v>52</v>
      </c>
      <c r="AE62">
        <v>1</v>
      </c>
      <c r="AF62" t="s">
        <v>1185</v>
      </c>
      <c r="AR62">
        <v>1</v>
      </c>
      <c r="AS62" t="s">
        <v>105</v>
      </c>
      <c r="AZ62">
        <v>100</v>
      </c>
      <c r="BI62">
        <v>99</v>
      </c>
      <c r="BW62">
        <v>1</v>
      </c>
      <c r="CF62">
        <v>1</v>
      </c>
      <c r="CK62">
        <v>1</v>
      </c>
      <c r="CS62">
        <v>1</v>
      </c>
      <c r="CY62">
        <v>1</v>
      </c>
      <c r="DD62">
        <v>10</v>
      </c>
      <c r="DE62">
        <v>5</v>
      </c>
      <c r="DQ62">
        <v>1</v>
      </c>
      <c r="DS62" t="s">
        <v>1342</v>
      </c>
      <c r="EN62">
        <v>2</v>
      </c>
      <c r="ES62">
        <v>20000</v>
      </c>
      <c r="ET62">
        <v>200</v>
      </c>
      <c r="FE62">
        <v>2</v>
      </c>
      <c r="FN62">
        <v>1</v>
      </c>
      <c r="FQ62">
        <v>1</v>
      </c>
      <c r="FR62" t="s">
        <v>1343</v>
      </c>
      <c r="FV62">
        <v>4</v>
      </c>
      <c r="FX62">
        <v>3</v>
      </c>
      <c r="FZ62">
        <v>1</v>
      </c>
      <c r="GB62">
        <v>6</v>
      </c>
      <c r="GD62">
        <v>6</v>
      </c>
      <c r="GI62">
        <v>2</v>
      </c>
      <c r="GS62" t="s">
        <v>1344</v>
      </c>
      <c r="GT62">
        <v>88182683814</v>
      </c>
      <c r="GU62" t="s">
        <v>1345</v>
      </c>
      <c r="GV62" t="s">
        <v>1015</v>
      </c>
    </row>
    <row r="63" spans="1:204">
      <c r="A63" s="112">
        <v>42047.578217592592</v>
      </c>
      <c r="B63" t="s">
        <v>1025</v>
      </c>
      <c r="C63">
        <v>84959640874</v>
      </c>
      <c r="D63" t="s">
        <v>1011</v>
      </c>
      <c r="E63">
        <v>1</v>
      </c>
      <c r="F63">
        <v>1</v>
      </c>
      <c r="G63">
        <v>1</v>
      </c>
      <c r="H63">
        <v>2</v>
      </c>
      <c r="I63">
        <v>1</v>
      </c>
      <c r="J63">
        <v>4</v>
      </c>
      <c r="L63">
        <v>2</v>
      </c>
      <c r="M63">
        <v>1</v>
      </c>
      <c r="N63">
        <v>1</v>
      </c>
      <c r="O63">
        <v>1</v>
      </c>
      <c r="P63">
        <v>2</v>
      </c>
      <c r="R63">
        <v>1</v>
      </c>
      <c r="S63" t="s">
        <v>1320</v>
      </c>
      <c r="T63">
        <v>1</v>
      </c>
      <c r="U63" t="s">
        <v>1043</v>
      </c>
      <c r="V63">
        <v>1</v>
      </c>
      <c r="W63" t="s">
        <v>1043</v>
      </c>
      <c r="AE63">
        <v>1</v>
      </c>
      <c r="AF63" t="s">
        <v>1253</v>
      </c>
      <c r="AG63">
        <v>1</v>
      </c>
      <c r="AH63" t="s">
        <v>1244</v>
      </c>
      <c r="AP63">
        <v>1</v>
      </c>
      <c r="AQ63" t="s">
        <v>164</v>
      </c>
      <c r="AR63">
        <v>1</v>
      </c>
      <c r="AS63" t="s">
        <v>164</v>
      </c>
      <c r="BA63">
        <v>1</v>
      </c>
      <c r="BB63" t="s">
        <v>1346</v>
      </c>
      <c r="BJ63">
        <v>99</v>
      </c>
      <c r="BK63">
        <v>99</v>
      </c>
      <c r="BL63">
        <v>99</v>
      </c>
      <c r="BM63">
        <v>99</v>
      </c>
      <c r="BN63">
        <v>99</v>
      </c>
      <c r="BO63">
        <v>99</v>
      </c>
      <c r="BU63">
        <v>1</v>
      </c>
      <c r="CD63">
        <v>1</v>
      </c>
      <c r="CI63">
        <v>1</v>
      </c>
      <c r="CO63">
        <v>99</v>
      </c>
      <c r="CW63">
        <v>1</v>
      </c>
      <c r="DD63">
        <v>2000</v>
      </c>
      <c r="DE63">
        <v>5</v>
      </c>
      <c r="DI63">
        <v>1</v>
      </c>
      <c r="DJ63" t="s">
        <v>1347</v>
      </c>
      <c r="DM63">
        <v>1</v>
      </c>
      <c r="DN63" t="s">
        <v>1348</v>
      </c>
      <c r="EN63">
        <v>1</v>
      </c>
      <c r="ES63" t="s">
        <v>1213</v>
      </c>
      <c r="ET63">
        <v>13000</v>
      </c>
      <c r="FE63">
        <v>2</v>
      </c>
      <c r="FN63">
        <v>1</v>
      </c>
      <c r="FQ63">
        <v>1</v>
      </c>
      <c r="FR63" t="s">
        <v>1349</v>
      </c>
      <c r="FV63">
        <v>6</v>
      </c>
      <c r="FX63">
        <v>6</v>
      </c>
      <c r="FZ63">
        <v>6</v>
      </c>
      <c r="GB63">
        <v>6</v>
      </c>
      <c r="GD63">
        <v>6</v>
      </c>
      <c r="GI63">
        <v>2</v>
      </c>
      <c r="GS63" t="s">
        <v>1350</v>
      </c>
      <c r="GT63" t="s">
        <v>1351</v>
      </c>
      <c r="GU63" t="s">
        <v>1352</v>
      </c>
      <c r="GV63" t="s">
        <v>1015</v>
      </c>
    </row>
    <row r="64" spans="1:204">
      <c r="A64" s="112">
        <v>42047.540937500002</v>
      </c>
      <c r="B64" t="s">
        <v>1268</v>
      </c>
      <c r="C64">
        <v>84952237500</v>
      </c>
      <c r="D64" t="s">
        <v>1011</v>
      </c>
      <c r="E64">
        <v>1</v>
      </c>
      <c r="F64">
        <v>1</v>
      </c>
      <c r="G64">
        <v>1</v>
      </c>
      <c r="H64">
        <v>2</v>
      </c>
      <c r="I64">
        <v>2</v>
      </c>
      <c r="J64">
        <v>1</v>
      </c>
      <c r="L64">
        <v>2</v>
      </c>
      <c r="M64">
        <v>5</v>
      </c>
      <c r="N64">
        <v>1</v>
      </c>
      <c r="O64">
        <v>2</v>
      </c>
      <c r="P64">
        <v>1</v>
      </c>
      <c r="R64">
        <v>1</v>
      </c>
      <c r="S64" t="s">
        <v>67</v>
      </c>
      <c r="T64">
        <v>1</v>
      </c>
      <c r="U64" t="s">
        <v>67</v>
      </c>
      <c r="V64">
        <v>1</v>
      </c>
      <c r="W64" t="s">
        <v>1353</v>
      </c>
      <c r="AE64">
        <v>1</v>
      </c>
      <c r="AF64" t="s">
        <v>1354</v>
      </c>
      <c r="AP64">
        <v>1</v>
      </c>
      <c r="AQ64" t="s">
        <v>1355</v>
      </c>
      <c r="AR64">
        <v>1</v>
      </c>
      <c r="AS64" t="s">
        <v>138</v>
      </c>
      <c r="AZ64">
        <v>99</v>
      </c>
      <c r="BJ64">
        <v>99</v>
      </c>
      <c r="BK64">
        <v>99</v>
      </c>
      <c r="BL64">
        <v>99</v>
      </c>
      <c r="BM64">
        <v>99</v>
      </c>
      <c r="BN64">
        <v>99</v>
      </c>
      <c r="BO64">
        <v>99</v>
      </c>
      <c r="BU64">
        <v>1</v>
      </c>
      <c r="BV64">
        <v>1</v>
      </c>
      <c r="CE64">
        <v>1</v>
      </c>
      <c r="CF64">
        <v>1</v>
      </c>
      <c r="CI64">
        <v>1</v>
      </c>
      <c r="CO64">
        <v>99</v>
      </c>
      <c r="CW64">
        <v>1</v>
      </c>
      <c r="DD64">
        <v>5</v>
      </c>
      <c r="DE64">
        <v>5</v>
      </c>
      <c r="DW64">
        <v>1</v>
      </c>
      <c r="EM64">
        <v>100</v>
      </c>
      <c r="FE64">
        <v>2</v>
      </c>
      <c r="FN64">
        <v>1</v>
      </c>
      <c r="FQ64">
        <v>2</v>
      </c>
      <c r="FR64" t="s">
        <v>1356</v>
      </c>
      <c r="FV64">
        <v>6</v>
      </c>
      <c r="FX64">
        <v>6</v>
      </c>
      <c r="FZ64">
        <v>6</v>
      </c>
      <c r="GB64">
        <v>6</v>
      </c>
      <c r="GD64">
        <v>6</v>
      </c>
      <c r="GI64">
        <v>2</v>
      </c>
      <c r="GS64" t="s">
        <v>1357</v>
      </c>
      <c r="GT64">
        <v>84952237500</v>
      </c>
      <c r="GU64" t="s">
        <v>1358</v>
      </c>
      <c r="GV64" t="s">
        <v>1015</v>
      </c>
    </row>
    <row r="65" spans="1:204">
      <c r="A65" s="112">
        <v>42047.524953703702</v>
      </c>
      <c r="B65" t="s">
        <v>1131</v>
      </c>
      <c r="C65">
        <v>84956467576</v>
      </c>
      <c r="D65" t="s">
        <v>1011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L65">
        <v>2</v>
      </c>
      <c r="M65">
        <v>1</v>
      </c>
      <c r="N65">
        <v>2</v>
      </c>
      <c r="O65">
        <v>1</v>
      </c>
      <c r="P65">
        <v>2</v>
      </c>
      <c r="T65">
        <v>1</v>
      </c>
      <c r="U65" t="s">
        <v>52</v>
      </c>
      <c r="AI65">
        <v>1</v>
      </c>
      <c r="AJ65" t="s">
        <v>1359</v>
      </c>
      <c r="AK65" t="s">
        <v>1360</v>
      </c>
      <c r="AR65">
        <v>1</v>
      </c>
      <c r="AS65" t="s">
        <v>1138</v>
      </c>
      <c r="AZ65">
        <v>99</v>
      </c>
      <c r="BI65">
        <v>99</v>
      </c>
      <c r="BU65">
        <v>1</v>
      </c>
      <c r="CD65">
        <v>1</v>
      </c>
      <c r="CE65">
        <v>1</v>
      </c>
      <c r="CK65">
        <v>1</v>
      </c>
      <c r="CO65">
        <v>99</v>
      </c>
      <c r="CY65">
        <v>1</v>
      </c>
      <c r="DD65">
        <v>2013</v>
      </c>
      <c r="DE65">
        <v>2</v>
      </c>
      <c r="DW65">
        <v>1</v>
      </c>
      <c r="EN65">
        <v>2</v>
      </c>
      <c r="FE65">
        <v>2</v>
      </c>
      <c r="FN65">
        <v>1</v>
      </c>
      <c r="FQ65">
        <v>1</v>
      </c>
      <c r="FR65" t="s">
        <v>1361</v>
      </c>
      <c r="FV65">
        <v>1</v>
      </c>
      <c r="FX65">
        <v>1</v>
      </c>
      <c r="FZ65">
        <v>6</v>
      </c>
      <c r="GB65">
        <v>6</v>
      </c>
      <c r="GD65">
        <v>6</v>
      </c>
      <c r="GF65">
        <v>6</v>
      </c>
      <c r="GI65">
        <v>2</v>
      </c>
      <c r="GS65" t="s">
        <v>1362</v>
      </c>
      <c r="GT65">
        <v>84956467576</v>
      </c>
      <c r="GU65" t="s">
        <v>1363</v>
      </c>
      <c r="GV65" t="s">
        <v>1015</v>
      </c>
    </row>
    <row r="66" spans="1:204">
      <c r="A66" s="112">
        <v>42047.507002314815</v>
      </c>
      <c r="B66" t="s">
        <v>1307</v>
      </c>
      <c r="C66">
        <v>84959211690</v>
      </c>
      <c r="D66" t="s">
        <v>1011</v>
      </c>
      <c r="E66">
        <v>1</v>
      </c>
      <c r="F66">
        <v>1</v>
      </c>
      <c r="G66">
        <v>1</v>
      </c>
      <c r="H66">
        <v>2</v>
      </c>
      <c r="I66">
        <v>2</v>
      </c>
      <c r="J66">
        <v>1</v>
      </c>
      <c r="L66">
        <v>2</v>
      </c>
      <c r="M66">
        <v>4</v>
      </c>
      <c r="N66">
        <v>1</v>
      </c>
      <c r="O66">
        <v>1</v>
      </c>
      <c r="P66">
        <v>1</v>
      </c>
      <c r="X66">
        <v>1</v>
      </c>
      <c r="Y66" t="s">
        <v>56</v>
      </c>
      <c r="Z66" t="s">
        <v>56</v>
      </c>
      <c r="AE66">
        <v>1</v>
      </c>
      <c r="AF66" t="s">
        <v>1364</v>
      </c>
      <c r="AG66">
        <v>1</v>
      </c>
      <c r="AH66" t="s">
        <v>1364</v>
      </c>
      <c r="AP66">
        <v>1</v>
      </c>
      <c r="AQ66" t="s">
        <v>1012</v>
      </c>
      <c r="AR66">
        <v>1</v>
      </c>
      <c r="AS66" t="s">
        <v>164</v>
      </c>
      <c r="AZ66">
        <v>99</v>
      </c>
      <c r="BJ66">
        <v>99</v>
      </c>
      <c r="BK66">
        <v>99</v>
      </c>
      <c r="BL66">
        <v>99</v>
      </c>
      <c r="BM66">
        <v>99</v>
      </c>
      <c r="BN66">
        <v>99</v>
      </c>
      <c r="BO66">
        <v>99</v>
      </c>
      <c r="BU66">
        <v>1</v>
      </c>
      <c r="BV66">
        <v>1</v>
      </c>
      <c r="CB66">
        <v>99</v>
      </c>
      <c r="CI66">
        <v>1</v>
      </c>
      <c r="CQ66">
        <v>1</v>
      </c>
      <c r="CW66">
        <v>1</v>
      </c>
      <c r="DE66">
        <v>98</v>
      </c>
      <c r="DW66">
        <v>1</v>
      </c>
      <c r="EN66">
        <v>1</v>
      </c>
      <c r="ES66" t="s">
        <v>1365</v>
      </c>
      <c r="ET66" t="s">
        <v>1366</v>
      </c>
      <c r="FE66">
        <v>2</v>
      </c>
      <c r="FN66">
        <v>1</v>
      </c>
      <c r="FQ66">
        <v>2</v>
      </c>
      <c r="FR66" t="s">
        <v>1293</v>
      </c>
      <c r="FV66">
        <v>6</v>
      </c>
      <c r="FX66">
        <v>6</v>
      </c>
      <c r="FZ66">
        <v>6</v>
      </c>
      <c r="GB66">
        <v>6</v>
      </c>
      <c r="GD66">
        <v>6</v>
      </c>
      <c r="GI66">
        <v>2</v>
      </c>
      <c r="GS66" t="s">
        <v>1367</v>
      </c>
      <c r="GT66" t="s">
        <v>1368</v>
      </c>
      <c r="GU66" t="s">
        <v>1369</v>
      </c>
      <c r="GV66" t="s">
        <v>1015</v>
      </c>
    </row>
    <row r="67" spans="1:204">
      <c r="A67" s="112">
        <v>42047.503946759258</v>
      </c>
      <c r="B67" t="s">
        <v>1021</v>
      </c>
      <c r="C67">
        <v>84956265980</v>
      </c>
      <c r="D67" t="s">
        <v>1011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L67">
        <v>2</v>
      </c>
      <c r="M67">
        <v>1</v>
      </c>
      <c r="N67">
        <v>2</v>
      </c>
      <c r="O67">
        <v>2</v>
      </c>
      <c r="P67">
        <v>2</v>
      </c>
      <c r="T67">
        <v>1</v>
      </c>
      <c r="U67" t="s">
        <v>1370</v>
      </c>
      <c r="V67">
        <v>1</v>
      </c>
      <c r="W67" t="s">
        <v>1371</v>
      </c>
      <c r="AP67">
        <v>1</v>
      </c>
      <c r="AR67">
        <v>1</v>
      </c>
      <c r="AS67" t="s">
        <v>164</v>
      </c>
      <c r="AT67">
        <v>1</v>
      </c>
      <c r="AU67" t="s">
        <v>1372</v>
      </c>
      <c r="AV67" t="s">
        <v>1373</v>
      </c>
      <c r="AZ67">
        <v>99</v>
      </c>
      <c r="BI67">
        <v>99</v>
      </c>
      <c r="BU67">
        <v>1</v>
      </c>
      <c r="BV67">
        <v>1</v>
      </c>
      <c r="BX67">
        <v>1</v>
      </c>
      <c r="CE67">
        <v>1</v>
      </c>
      <c r="CI67">
        <v>1</v>
      </c>
      <c r="CO67">
        <v>99</v>
      </c>
      <c r="CW67">
        <v>1</v>
      </c>
      <c r="DD67">
        <v>2009</v>
      </c>
      <c r="DE67">
        <v>5</v>
      </c>
      <c r="DK67">
        <v>1</v>
      </c>
      <c r="DL67" t="s">
        <v>1374</v>
      </c>
      <c r="EN67">
        <v>4</v>
      </c>
      <c r="EO67" t="s">
        <v>1375</v>
      </c>
      <c r="ES67" t="s">
        <v>1376</v>
      </c>
      <c r="ET67">
        <v>7737</v>
      </c>
      <c r="FE67">
        <v>2</v>
      </c>
      <c r="FN67">
        <v>1</v>
      </c>
      <c r="FQ67">
        <v>2</v>
      </c>
      <c r="FR67" t="s">
        <v>1377</v>
      </c>
      <c r="FV67">
        <v>6</v>
      </c>
      <c r="FX67">
        <v>6</v>
      </c>
      <c r="FZ67">
        <v>5</v>
      </c>
      <c r="GA67" t="s">
        <v>1378</v>
      </c>
      <c r="GB67">
        <v>5</v>
      </c>
      <c r="GC67" t="s">
        <v>1378</v>
      </c>
      <c r="GD67">
        <v>6</v>
      </c>
      <c r="GI67">
        <v>2</v>
      </c>
      <c r="GS67" t="s">
        <v>1379</v>
      </c>
      <c r="GT67">
        <v>84956265980</v>
      </c>
      <c r="GU67" t="s">
        <v>1380</v>
      </c>
      <c r="GV67" t="s">
        <v>1015</v>
      </c>
    </row>
    <row r="68" spans="1:204">
      <c r="A68" s="112">
        <v>42047.49790509259</v>
      </c>
      <c r="B68" t="s">
        <v>1268</v>
      </c>
      <c r="C68">
        <v>88182644994</v>
      </c>
      <c r="D68" t="s">
        <v>1011</v>
      </c>
      <c r="E68">
        <v>1</v>
      </c>
      <c r="F68">
        <v>3</v>
      </c>
      <c r="G68">
        <v>1</v>
      </c>
      <c r="H68">
        <v>1</v>
      </c>
      <c r="I68">
        <v>2</v>
      </c>
      <c r="J68">
        <v>1</v>
      </c>
      <c r="L68">
        <v>2</v>
      </c>
      <c r="M68">
        <v>4</v>
      </c>
      <c r="N68">
        <v>1</v>
      </c>
      <c r="O68">
        <v>2</v>
      </c>
      <c r="P68">
        <v>2</v>
      </c>
      <c r="R68">
        <v>1</v>
      </c>
      <c r="S68" t="s">
        <v>1381</v>
      </c>
      <c r="T68">
        <v>1</v>
      </c>
      <c r="U68" t="s">
        <v>1353</v>
      </c>
      <c r="V68">
        <v>1</v>
      </c>
      <c r="AE68">
        <v>1</v>
      </c>
      <c r="AF68" t="s">
        <v>1382</v>
      </c>
      <c r="AG68">
        <v>1</v>
      </c>
      <c r="AH68" t="s">
        <v>1383</v>
      </c>
      <c r="AP68">
        <v>1</v>
      </c>
      <c r="AQ68" t="s">
        <v>105</v>
      </c>
      <c r="AR68">
        <v>1</v>
      </c>
      <c r="AS68" t="s">
        <v>1384</v>
      </c>
      <c r="AZ68">
        <v>99</v>
      </c>
      <c r="BJ68">
        <v>99</v>
      </c>
      <c r="BK68">
        <v>99</v>
      </c>
      <c r="BL68">
        <v>99</v>
      </c>
      <c r="BM68">
        <v>99</v>
      </c>
      <c r="BN68">
        <v>99</v>
      </c>
      <c r="BO68">
        <v>99</v>
      </c>
      <c r="BU68">
        <v>1</v>
      </c>
      <c r="BV68">
        <v>1</v>
      </c>
      <c r="BW68">
        <v>1</v>
      </c>
      <c r="BX68">
        <v>1</v>
      </c>
      <c r="BZ68">
        <v>1</v>
      </c>
      <c r="CA68" t="s">
        <v>1385</v>
      </c>
      <c r="CG68">
        <v>1</v>
      </c>
      <c r="CI68">
        <v>1</v>
      </c>
      <c r="CR68">
        <v>1</v>
      </c>
      <c r="CS68">
        <v>1</v>
      </c>
      <c r="CW68">
        <v>1</v>
      </c>
      <c r="DD68">
        <v>5</v>
      </c>
      <c r="DE68">
        <v>5</v>
      </c>
      <c r="DI68">
        <v>1</v>
      </c>
      <c r="DJ68" t="s">
        <v>1386</v>
      </c>
      <c r="DO68">
        <v>1</v>
      </c>
      <c r="DP68" t="s">
        <v>1387</v>
      </c>
      <c r="DQ68">
        <v>1</v>
      </c>
      <c r="DS68" t="s">
        <v>1388</v>
      </c>
      <c r="EN68">
        <v>2</v>
      </c>
      <c r="FE68">
        <v>2</v>
      </c>
      <c r="FN68">
        <v>2</v>
      </c>
      <c r="FQ68">
        <v>2</v>
      </c>
      <c r="FR68" t="s">
        <v>1389</v>
      </c>
      <c r="FV68">
        <v>5</v>
      </c>
      <c r="FW68" t="s">
        <v>1390</v>
      </c>
      <c r="FX68">
        <v>5</v>
      </c>
      <c r="FY68" t="s">
        <v>1391</v>
      </c>
      <c r="FZ68">
        <v>5</v>
      </c>
      <c r="GA68" t="s">
        <v>1392</v>
      </c>
      <c r="GB68">
        <v>5</v>
      </c>
      <c r="GC68" t="s">
        <v>1392</v>
      </c>
      <c r="GD68">
        <v>5</v>
      </c>
      <c r="GE68" t="s">
        <v>1392</v>
      </c>
      <c r="GI68">
        <v>2</v>
      </c>
      <c r="GS68" t="s">
        <v>1393</v>
      </c>
      <c r="GT68">
        <v>88182644994</v>
      </c>
      <c r="GU68" t="s">
        <v>1394</v>
      </c>
      <c r="GV68" t="s">
        <v>1015</v>
      </c>
    </row>
    <row r="69" spans="1:204">
      <c r="A69" s="112">
        <v>42047.495787037034</v>
      </c>
      <c r="B69" t="s">
        <v>1131</v>
      </c>
      <c r="C69">
        <v>84959842055</v>
      </c>
      <c r="D69" t="s">
        <v>1011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L69">
        <v>2</v>
      </c>
      <c r="M69">
        <v>2</v>
      </c>
      <c r="N69">
        <v>1</v>
      </c>
      <c r="O69">
        <v>1</v>
      </c>
      <c r="P69">
        <v>2</v>
      </c>
      <c r="R69">
        <v>1</v>
      </c>
      <c r="S69" t="s">
        <v>52</v>
      </c>
      <c r="V69">
        <v>1</v>
      </c>
      <c r="W69" t="s">
        <v>52</v>
      </c>
      <c r="AE69">
        <v>1</v>
      </c>
      <c r="AP69">
        <v>1</v>
      </c>
      <c r="AQ69" t="s">
        <v>1012</v>
      </c>
      <c r="AR69">
        <v>1</v>
      </c>
      <c r="AS69" t="s">
        <v>138</v>
      </c>
      <c r="AZ69">
        <v>99</v>
      </c>
      <c r="BU69">
        <v>1</v>
      </c>
      <c r="BV69">
        <v>1</v>
      </c>
      <c r="CE69">
        <v>1</v>
      </c>
      <c r="CI69">
        <v>1</v>
      </c>
      <c r="CQ69">
        <v>1</v>
      </c>
      <c r="CR69">
        <v>1</v>
      </c>
      <c r="CW69">
        <v>1</v>
      </c>
      <c r="DE69">
        <v>98</v>
      </c>
      <c r="DI69">
        <v>1</v>
      </c>
      <c r="DJ69" t="s">
        <v>1395</v>
      </c>
      <c r="EN69">
        <v>2</v>
      </c>
      <c r="FE69">
        <v>2</v>
      </c>
      <c r="FN69">
        <v>1</v>
      </c>
      <c r="FQ69">
        <v>1</v>
      </c>
      <c r="FR69" t="s">
        <v>1396</v>
      </c>
      <c r="FV69">
        <v>3</v>
      </c>
      <c r="FX69">
        <v>6</v>
      </c>
      <c r="FZ69">
        <v>3</v>
      </c>
      <c r="GB69">
        <v>6</v>
      </c>
      <c r="GD69">
        <v>6</v>
      </c>
      <c r="GF69">
        <v>6</v>
      </c>
      <c r="GI69">
        <v>2</v>
      </c>
      <c r="GS69" t="s">
        <v>1397</v>
      </c>
      <c r="GT69">
        <v>84959842055</v>
      </c>
      <c r="GU69" t="s">
        <v>1398</v>
      </c>
      <c r="GV69" t="s">
        <v>1015</v>
      </c>
    </row>
    <row r="70" spans="1:204">
      <c r="A70" s="112">
        <v>42047.495636574073</v>
      </c>
      <c r="B70" t="s">
        <v>1025</v>
      </c>
      <c r="C70">
        <v>84957270294</v>
      </c>
      <c r="D70" t="s">
        <v>1011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L70">
        <v>2</v>
      </c>
      <c r="M70">
        <v>2</v>
      </c>
      <c r="N70">
        <v>1</v>
      </c>
      <c r="O70">
        <v>1</v>
      </c>
      <c r="P70">
        <v>1</v>
      </c>
      <c r="R70">
        <v>1</v>
      </c>
      <c r="S70" t="s">
        <v>52</v>
      </c>
      <c r="T70">
        <v>1</v>
      </c>
      <c r="U70" t="s">
        <v>52</v>
      </c>
      <c r="V70">
        <v>1</v>
      </c>
      <c r="W70" t="s">
        <v>52</v>
      </c>
      <c r="AE70">
        <v>1</v>
      </c>
      <c r="AG70">
        <v>1</v>
      </c>
      <c r="AH70" t="s">
        <v>1154</v>
      </c>
      <c r="AP70">
        <v>1</v>
      </c>
      <c r="AQ70" t="s">
        <v>164</v>
      </c>
      <c r="AR70">
        <v>1</v>
      </c>
      <c r="AS70" t="s">
        <v>164</v>
      </c>
      <c r="BA70">
        <v>1</v>
      </c>
      <c r="BB70" t="s">
        <v>1399</v>
      </c>
      <c r="BJ70">
        <v>99</v>
      </c>
      <c r="BK70">
        <v>99</v>
      </c>
      <c r="BL70">
        <v>99</v>
      </c>
      <c r="BM70">
        <v>99</v>
      </c>
      <c r="BN70">
        <v>99</v>
      </c>
      <c r="BO70">
        <v>99</v>
      </c>
      <c r="BU70">
        <v>1</v>
      </c>
      <c r="BV70">
        <v>1</v>
      </c>
      <c r="BW70">
        <v>1</v>
      </c>
      <c r="CB70">
        <v>99</v>
      </c>
      <c r="CI70">
        <v>1</v>
      </c>
      <c r="CQ70">
        <v>1</v>
      </c>
      <c r="CR70">
        <v>1</v>
      </c>
      <c r="CW70">
        <v>1</v>
      </c>
      <c r="DD70">
        <v>2007</v>
      </c>
      <c r="DE70">
        <v>5</v>
      </c>
      <c r="DM70">
        <v>1</v>
      </c>
      <c r="DN70" t="s">
        <v>1400</v>
      </c>
      <c r="EN70">
        <v>1</v>
      </c>
      <c r="ES70" t="s">
        <v>1401</v>
      </c>
      <c r="ET70" t="s">
        <v>1401</v>
      </c>
      <c r="FE70">
        <v>2</v>
      </c>
      <c r="FN70">
        <v>2</v>
      </c>
      <c r="FQ70">
        <v>1</v>
      </c>
      <c r="FR70" t="s">
        <v>1402</v>
      </c>
      <c r="FV70">
        <v>1</v>
      </c>
      <c r="FX70">
        <v>4</v>
      </c>
      <c r="FZ70">
        <v>3</v>
      </c>
      <c r="GB70">
        <v>2</v>
      </c>
      <c r="GD70">
        <v>1</v>
      </c>
      <c r="GF70">
        <v>1</v>
      </c>
      <c r="GI70">
        <v>100</v>
      </c>
      <c r="GS70" t="s">
        <v>1403</v>
      </c>
      <c r="GT70">
        <v>59487270294</v>
      </c>
      <c r="GU70" t="s">
        <v>1135</v>
      </c>
      <c r="GV70" t="s">
        <v>1015</v>
      </c>
    </row>
    <row r="71" spans="1:204">
      <c r="A71" s="112">
        <v>42047.485497685186</v>
      </c>
      <c r="B71" t="s">
        <v>1307</v>
      </c>
      <c r="C71">
        <v>84957304694</v>
      </c>
      <c r="D71" t="s">
        <v>1011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L71">
        <v>2</v>
      </c>
      <c r="M71">
        <v>1</v>
      </c>
      <c r="N71">
        <v>1</v>
      </c>
      <c r="O71">
        <v>2</v>
      </c>
      <c r="P71">
        <v>2</v>
      </c>
      <c r="R71">
        <v>1</v>
      </c>
      <c r="S71" t="s">
        <v>1404</v>
      </c>
      <c r="V71">
        <v>1</v>
      </c>
      <c r="AE71">
        <v>1</v>
      </c>
      <c r="AP71">
        <v>1</v>
      </c>
      <c r="AQ71" t="s">
        <v>1012</v>
      </c>
      <c r="AR71">
        <v>1</v>
      </c>
      <c r="AZ71">
        <v>99</v>
      </c>
      <c r="BJ71">
        <v>99</v>
      </c>
      <c r="BK71">
        <v>99</v>
      </c>
      <c r="BL71">
        <v>99</v>
      </c>
      <c r="BM71">
        <v>99</v>
      </c>
      <c r="BN71">
        <v>99</v>
      </c>
      <c r="BO71">
        <v>99</v>
      </c>
      <c r="BU71">
        <v>1</v>
      </c>
      <c r="BV71">
        <v>1</v>
      </c>
      <c r="CB71">
        <v>99</v>
      </c>
      <c r="CJ71">
        <v>1</v>
      </c>
      <c r="CO71">
        <v>99</v>
      </c>
      <c r="CX71">
        <v>1</v>
      </c>
      <c r="DD71">
        <v>2007</v>
      </c>
      <c r="DE71">
        <v>5</v>
      </c>
      <c r="DM71">
        <v>1</v>
      </c>
      <c r="DN71" t="s">
        <v>1405</v>
      </c>
      <c r="EN71">
        <v>1</v>
      </c>
      <c r="FE71">
        <v>2</v>
      </c>
      <c r="FN71">
        <v>1</v>
      </c>
      <c r="FQ71">
        <v>1</v>
      </c>
      <c r="FR71" t="s">
        <v>1406</v>
      </c>
      <c r="FV71">
        <v>5</v>
      </c>
      <c r="FW71" t="s">
        <v>1407</v>
      </c>
      <c r="FX71">
        <v>1</v>
      </c>
      <c r="FZ71">
        <v>6</v>
      </c>
      <c r="GB71">
        <v>6</v>
      </c>
      <c r="GD71">
        <v>6</v>
      </c>
      <c r="GI71">
        <v>2</v>
      </c>
      <c r="GS71" t="s">
        <v>1408</v>
      </c>
      <c r="GT71">
        <v>84957304694</v>
      </c>
      <c r="GU71" t="s">
        <v>1409</v>
      </c>
      <c r="GV71" t="s">
        <v>1015</v>
      </c>
    </row>
    <row r="72" spans="1:204">
      <c r="A72" s="112">
        <v>42047.479525462964</v>
      </c>
      <c r="B72" t="s">
        <v>1268</v>
      </c>
      <c r="C72">
        <v>84955101739</v>
      </c>
      <c r="D72" t="s">
        <v>1011</v>
      </c>
      <c r="E72">
        <v>1</v>
      </c>
      <c r="F72">
        <v>1</v>
      </c>
      <c r="G72">
        <v>1</v>
      </c>
      <c r="H72">
        <v>1</v>
      </c>
      <c r="I72">
        <v>1</v>
      </c>
      <c r="J72">
        <v>98</v>
      </c>
      <c r="K72" t="s">
        <v>1410</v>
      </c>
      <c r="L72">
        <v>2</v>
      </c>
      <c r="M72">
        <v>1</v>
      </c>
      <c r="N72">
        <v>1</v>
      </c>
      <c r="O72">
        <v>1</v>
      </c>
      <c r="P72">
        <v>2</v>
      </c>
      <c r="T72">
        <v>1</v>
      </c>
      <c r="U72" t="s">
        <v>1353</v>
      </c>
      <c r="AE72">
        <v>1</v>
      </c>
      <c r="AF72" t="s">
        <v>1411</v>
      </c>
      <c r="AP72">
        <v>1</v>
      </c>
      <c r="AQ72" t="s">
        <v>1012</v>
      </c>
      <c r="AR72">
        <v>1</v>
      </c>
      <c r="AS72" t="s">
        <v>138</v>
      </c>
      <c r="BJ72">
        <v>99</v>
      </c>
      <c r="BK72">
        <v>99</v>
      </c>
      <c r="BL72">
        <v>99</v>
      </c>
      <c r="BM72">
        <v>99</v>
      </c>
      <c r="BN72">
        <v>99</v>
      </c>
      <c r="BO72">
        <v>99</v>
      </c>
      <c r="BT72">
        <v>99</v>
      </c>
      <c r="CC72">
        <v>1</v>
      </c>
      <c r="CD72">
        <v>1</v>
      </c>
      <c r="CE72">
        <v>1</v>
      </c>
      <c r="CF72">
        <v>1</v>
      </c>
      <c r="CG72">
        <v>1</v>
      </c>
      <c r="CI72">
        <v>1</v>
      </c>
      <c r="CO72">
        <v>99</v>
      </c>
      <c r="CW72">
        <v>1</v>
      </c>
      <c r="DD72">
        <v>5</v>
      </c>
      <c r="DE72">
        <v>5</v>
      </c>
      <c r="DW72">
        <v>1</v>
      </c>
      <c r="EN72">
        <v>2</v>
      </c>
      <c r="FE72">
        <v>2</v>
      </c>
      <c r="FN72">
        <v>1</v>
      </c>
      <c r="FQ72">
        <v>2</v>
      </c>
      <c r="FR72" t="s">
        <v>1076</v>
      </c>
      <c r="FU72">
        <v>100</v>
      </c>
      <c r="GI72">
        <v>2</v>
      </c>
      <c r="GS72" t="s">
        <v>1412</v>
      </c>
      <c r="GT72">
        <v>84955101739</v>
      </c>
      <c r="GU72" t="s">
        <v>1413</v>
      </c>
      <c r="GV72" t="s">
        <v>1015</v>
      </c>
    </row>
    <row r="73" spans="1:204">
      <c r="A73" s="112">
        <v>42047.465763888889</v>
      </c>
      <c r="B73" t="s">
        <v>1021</v>
      </c>
      <c r="C73">
        <v>83452695473</v>
      </c>
      <c r="D73" t="s">
        <v>1011</v>
      </c>
      <c r="E73">
        <v>1</v>
      </c>
      <c r="F73">
        <v>1</v>
      </c>
      <c r="G73">
        <v>1</v>
      </c>
      <c r="H73">
        <v>1</v>
      </c>
      <c r="I73">
        <v>2</v>
      </c>
      <c r="J73">
        <v>2</v>
      </c>
      <c r="L73">
        <v>2</v>
      </c>
      <c r="M73">
        <v>3</v>
      </c>
      <c r="N73">
        <v>2</v>
      </c>
      <c r="O73">
        <v>2</v>
      </c>
      <c r="P73">
        <v>2</v>
      </c>
      <c r="X73">
        <v>1</v>
      </c>
      <c r="Y73" t="s">
        <v>264</v>
      </c>
      <c r="Z73" t="s">
        <v>1414</v>
      </c>
      <c r="AA73">
        <v>1</v>
      </c>
      <c r="AB73" t="s">
        <v>1415</v>
      </c>
      <c r="AC73" t="s">
        <v>1416</v>
      </c>
      <c r="AP73">
        <v>1</v>
      </c>
      <c r="AQ73" t="s">
        <v>1012</v>
      </c>
      <c r="AR73">
        <v>1</v>
      </c>
      <c r="AS73" t="s">
        <v>138</v>
      </c>
      <c r="BI73">
        <v>99</v>
      </c>
      <c r="BU73">
        <v>1</v>
      </c>
      <c r="BV73">
        <v>1</v>
      </c>
      <c r="CJ73">
        <v>1</v>
      </c>
      <c r="CO73">
        <v>99</v>
      </c>
      <c r="CX73">
        <v>1</v>
      </c>
      <c r="DD73">
        <v>2005</v>
      </c>
      <c r="DE73">
        <v>5</v>
      </c>
      <c r="DQ73">
        <v>1</v>
      </c>
      <c r="DR73" t="s">
        <v>1417</v>
      </c>
      <c r="DS73" t="s">
        <v>1418</v>
      </c>
      <c r="EN73">
        <v>2</v>
      </c>
      <c r="FE73">
        <v>2</v>
      </c>
      <c r="FN73">
        <v>3</v>
      </c>
      <c r="FQ73">
        <v>2</v>
      </c>
      <c r="FR73" t="s">
        <v>1419</v>
      </c>
      <c r="FV73">
        <v>6</v>
      </c>
      <c r="FX73">
        <v>6</v>
      </c>
      <c r="FZ73">
        <v>6</v>
      </c>
      <c r="GB73">
        <v>6</v>
      </c>
      <c r="GD73">
        <v>6</v>
      </c>
      <c r="GI73">
        <v>100</v>
      </c>
      <c r="GS73" t="s">
        <v>1023</v>
      </c>
      <c r="GT73">
        <v>83452695473</v>
      </c>
      <c r="GU73" t="s">
        <v>1420</v>
      </c>
      <c r="GV73" t="s">
        <v>1015</v>
      </c>
    </row>
    <row r="74" spans="1:204">
      <c r="A74" s="112">
        <v>42047.453182870369</v>
      </c>
      <c r="B74" t="s">
        <v>1034</v>
      </c>
      <c r="C74">
        <v>83452540751</v>
      </c>
      <c r="D74" t="s">
        <v>1011</v>
      </c>
      <c r="E74">
        <v>1</v>
      </c>
      <c r="F74">
        <v>1</v>
      </c>
      <c r="G74">
        <v>1</v>
      </c>
      <c r="H74">
        <v>1</v>
      </c>
      <c r="I74">
        <v>2</v>
      </c>
      <c r="J74">
        <v>1</v>
      </c>
      <c r="L74">
        <v>2</v>
      </c>
      <c r="M74">
        <v>1</v>
      </c>
      <c r="N74">
        <v>2</v>
      </c>
      <c r="O74">
        <v>2</v>
      </c>
      <c r="P74">
        <v>2</v>
      </c>
      <c r="V74">
        <v>1</v>
      </c>
      <c r="W74" t="s">
        <v>1421</v>
      </c>
      <c r="AD74">
        <v>99</v>
      </c>
      <c r="AR74">
        <v>1</v>
      </c>
      <c r="AS74" t="s">
        <v>105</v>
      </c>
      <c r="AZ74">
        <v>99</v>
      </c>
      <c r="BJ74">
        <v>99</v>
      </c>
      <c r="BK74">
        <v>99</v>
      </c>
      <c r="BL74">
        <v>99</v>
      </c>
      <c r="BM74">
        <v>99</v>
      </c>
      <c r="BN74">
        <v>99</v>
      </c>
      <c r="BO74">
        <v>99</v>
      </c>
      <c r="BU74">
        <v>1</v>
      </c>
      <c r="BV74">
        <v>1</v>
      </c>
      <c r="BW74">
        <v>1</v>
      </c>
      <c r="BY74">
        <v>1</v>
      </c>
      <c r="CI74">
        <v>1</v>
      </c>
      <c r="CK74">
        <v>1</v>
      </c>
      <c r="CM74">
        <v>1</v>
      </c>
      <c r="DA74">
        <v>1</v>
      </c>
      <c r="DD74">
        <v>2014</v>
      </c>
      <c r="DE74">
        <v>1</v>
      </c>
      <c r="DK74">
        <v>1</v>
      </c>
      <c r="DL74" t="s">
        <v>1022</v>
      </c>
      <c r="EN74">
        <v>3</v>
      </c>
      <c r="ET74">
        <v>1408</v>
      </c>
      <c r="FE74">
        <v>2</v>
      </c>
      <c r="FN74">
        <v>2</v>
      </c>
      <c r="FQ74">
        <v>1</v>
      </c>
      <c r="FR74" t="s">
        <v>1422</v>
      </c>
      <c r="FV74">
        <v>5</v>
      </c>
      <c r="FW74" t="s">
        <v>1259</v>
      </c>
      <c r="FX74">
        <v>5</v>
      </c>
      <c r="FY74" t="s">
        <v>1259</v>
      </c>
      <c r="FZ74">
        <v>1</v>
      </c>
      <c r="GB74">
        <v>6</v>
      </c>
      <c r="GD74">
        <v>5</v>
      </c>
      <c r="GE74" t="s">
        <v>1423</v>
      </c>
      <c r="GI74">
        <v>1</v>
      </c>
      <c r="GJ74">
        <v>2</v>
      </c>
      <c r="GM74">
        <v>4</v>
      </c>
      <c r="GN74">
        <v>4</v>
      </c>
      <c r="GO74">
        <v>4</v>
      </c>
      <c r="GP74">
        <v>4</v>
      </c>
      <c r="GQ74">
        <v>5</v>
      </c>
      <c r="GR74">
        <v>3</v>
      </c>
      <c r="GS74" t="s">
        <v>1424</v>
      </c>
      <c r="GT74">
        <v>3452540751</v>
      </c>
      <c r="GU74" t="s">
        <v>1425</v>
      </c>
      <c r="GV74" t="s">
        <v>1015</v>
      </c>
    </row>
    <row r="75" spans="1:204">
      <c r="A75" s="112">
        <v>42047.452916666669</v>
      </c>
      <c r="B75" t="s">
        <v>1025</v>
      </c>
      <c r="C75">
        <v>84957859500</v>
      </c>
      <c r="D75" t="s">
        <v>1011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L75">
        <v>2</v>
      </c>
      <c r="M75">
        <v>1</v>
      </c>
      <c r="N75">
        <v>2</v>
      </c>
      <c r="O75">
        <v>2</v>
      </c>
      <c r="P75">
        <v>1</v>
      </c>
      <c r="Q75">
        <v>99</v>
      </c>
      <c r="AE75">
        <v>1</v>
      </c>
      <c r="AR75">
        <v>1</v>
      </c>
      <c r="AS75" t="s">
        <v>164</v>
      </c>
      <c r="AZ75">
        <v>99</v>
      </c>
      <c r="BJ75">
        <v>99</v>
      </c>
      <c r="BK75">
        <v>99</v>
      </c>
      <c r="BL75">
        <v>99</v>
      </c>
      <c r="BM75">
        <v>99</v>
      </c>
      <c r="BN75">
        <v>99</v>
      </c>
      <c r="BO75">
        <v>99</v>
      </c>
      <c r="BP75">
        <v>99</v>
      </c>
      <c r="BQ75">
        <v>99</v>
      </c>
      <c r="BU75">
        <v>1</v>
      </c>
      <c r="BV75">
        <v>1</v>
      </c>
      <c r="CB75">
        <v>99</v>
      </c>
      <c r="CI75">
        <v>1</v>
      </c>
      <c r="CO75">
        <v>99</v>
      </c>
      <c r="CW75">
        <v>1</v>
      </c>
      <c r="DD75">
        <v>20</v>
      </c>
      <c r="DE75">
        <v>5</v>
      </c>
      <c r="DI75">
        <v>1</v>
      </c>
      <c r="DJ75" t="s">
        <v>1293</v>
      </c>
      <c r="EN75">
        <v>2</v>
      </c>
      <c r="ES75" t="s">
        <v>1213</v>
      </c>
      <c r="ET75">
        <v>30000</v>
      </c>
      <c r="FE75">
        <v>2</v>
      </c>
      <c r="FN75">
        <v>1</v>
      </c>
      <c r="FQ75">
        <v>4</v>
      </c>
      <c r="FR75" t="s">
        <v>1426</v>
      </c>
      <c r="FV75">
        <v>6</v>
      </c>
      <c r="FX75">
        <v>6</v>
      </c>
      <c r="FZ75">
        <v>5</v>
      </c>
      <c r="GB75">
        <v>6</v>
      </c>
      <c r="GD75">
        <v>6</v>
      </c>
      <c r="GI75">
        <v>2</v>
      </c>
      <c r="GV75" t="s">
        <v>1015</v>
      </c>
    </row>
    <row r="76" spans="1:204">
      <c r="A76" s="112">
        <v>42047.443206018521</v>
      </c>
      <c r="B76" t="s">
        <v>1217</v>
      </c>
      <c r="C76">
        <v>84732774999</v>
      </c>
      <c r="D76" t="s">
        <v>1011</v>
      </c>
      <c r="E76">
        <v>1</v>
      </c>
      <c r="F76">
        <v>3</v>
      </c>
      <c r="G76">
        <v>1</v>
      </c>
      <c r="H76">
        <v>1</v>
      </c>
      <c r="I76">
        <v>2</v>
      </c>
      <c r="J76">
        <v>1</v>
      </c>
      <c r="L76">
        <v>2</v>
      </c>
      <c r="M76">
        <v>3</v>
      </c>
      <c r="N76">
        <v>1</v>
      </c>
      <c r="O76">
        <v>1</v>
      </c>
      <c r="P76">
        <v>1</v>
      </c>
      <c r="R76">
        <v>1</v>
      </c>
      <c r="S76" t="s">
        <v>1427</v>
      </c>
      <c r="AE76">
        <v>1</v>
      </c>
      <c r="AF76" t="s">
        <v>1428</v>
      </c>
      <c r="AP76">
        <v>1</v>
      </c>
      <c r="AQ76" t="s">
        <v>1012</v>
      </c>
      <c r="AR76">
        <v>1</v>
      </c>
      <c r="AS76" t="s">
        <v>1201</v>
      </c>
      <c r="BJ76">
        <v>99</v>
      </c>
      <c r="BK76">
        <v>99</v>
      </c>
      <c r="BL76">
        <v>99</v>
      </c>
      <c r="BM76">
        <v>99</v>
      </c>
      <c r="BN76">
        <v>99</v>
      </c>
      <c r="BO76">
        <v>99</v>
      </c>
      <c r="BV76">
        <v>1</v>
      </c>
      <c r="CC76">
        <v>1</v>
      </c>
      <c r="CE76">
        <v>1</v>
      </c>
      <c r="CI76">
        <v>1</v>
      </c>
      <c r="CQ76">
        <v>1</v>
      </c>
      <c r="CR76">
        <v>1</v>
      </c>
      <c r="CW76">
        <v>1</v>
      </c>
      <c r="DD76">
        <v>2009</v>
      </c>
      <c r="DE76">
        <v>5</v>
      </c>
      <c r="DQ76">
        <v>1</v>
      </c>
      <c r="DS76" t="s">
        <v>1429</v>
      </c>
      <c r="EN76">
        <v>2</v>
      </c>
      <c r="FE76">
        <v>2</v>
      </c>
      <c r="FN76">
        <v>1</v>
      </c>
      <c r="FQ76">
        <v>2</v>
      </c>
      <c r="FR76" t="s">
        <v>1046</v>
      </c>
      <c r="FV76">
        <v>3</v>
      </c>
      <c r="FX76">
        <v>3</v>
      </c>
      <c r="FZ76">
        <v>3</v>
      </c>
      <c r="GB76">
        <v>6</v>
      </c>
      <c r="GD76">
        <v>1</v>
      </c>
      <c r="GI76">
        <v>2</v>
      </c>
      <c r="GS76" t="s">
        <v>1430</v>
      </c>
      <c r="GT76">
        <v>84952774999</v>
      </c>
      <c r="GU76" t="s">
        <v>1431</v>
      </c>
      <c r="GV76" t="s">
        <v>1015</v>
      </c>
    </row>
    <row r="77" spans="1:204">
      <c r="A77" s="112">
        <v>42047.429548611108</v>
      </c>
      <c r="B77" t="s">
        <v>1016</v>
      </c>
      <c r="C77">
        <v>83832621008</v>
      </c>
      <c r="D77" t="s">
        <v>1011</v>
      </c>
      <c r="E77">
        <v>1</v>
      </c>
      <c r="F77">
        <v>1</v>
      </c>
      <c r="G77">
        <v>1</v>
      </c>
      <c r="H77">
        <v>1</v>
      </c>
      <c r="I77">
        <v>1</v>
      </c>
      <c r="J77">
        <v>2</v>
      </c>
      <c r="L77">
        <v>2</v>
      </c>
      <c r="M77">
        <v>4</v>
      </c>
      <c r="N77">
        <v>2</v>
      </c>
      <c r="O77">
        <v>2</v>
      </c>
      <c r="P77">
        <v>2</v>
      </c>
      <c r="V77">
        <v>1</v>
      </c>
      <c r="AE77">
        <v>1</v>
      </c>
      <c r="AF77" t="s">
        <v>1185</v>
      </c>
      <c r="AG77">
        <v>1</v>
      </c>
      <c r="AH77" t="s">
        <v>1185</v>
      </c>
      <c r="AP77">
        <v>1</v>
      </c>
      <c r="AQ77" t="s">
        <v>1012</v>
      </c>
      <c r="AR77">
        <v>1</v>
      </c>
      <c r="AS77" t="s">
        <v>105</v>
      </c>
      <c r="AZ77">
        <v>99</v>
      </c>
      <c r="BJ77">
        <v>99</v>
      </c>
      <c r="BK77">
        <v>99</v>
      </c>
      <c r="BL77">
        <v>99</v>
      </c>
      <c r="BM77">
        <v>99</v>
      </c>
      <c r="BN77">
        <v>99</v>
      </c>
      <c r="BO77">
        <v>99</v>
      </c>
      <c r="BU77">
        <v>1</v>
      </c>
      <c r="BV77">
        <v>1</v>
      </c>
      <c r="BW77">
        <v>1</v>
      </c>
      <c r="CG77">
        <v>1</v>
      </c>
      <c r="CI77">
        <v>1</v>
      </c>
      <c r="CO77">
        <v>99</v>
      </c>
      <c r="CW77">
        <v>1</v>
      </c>
      <c r="DE77">
        <v>98</v>
      </c>
      <c r="DI77">
        <v>1</v>
      </c>
      <c r="DJ77" t="s">
        <v>1432</v>
      </c>
      <c r="EN77">
        <v>2</v>
      </c>
      <c r="ES77" t="s">
        <v>87</v>
      </c>
      <c r="ET77">
        <v>4500</v>
      </c>
      <c r="FE77">
        <v>2</v>
      </c>
      <c r="FN77">
        <v>1</v>
      </c>
      <c r="FQ77">
        <v>2</v>
      </c>
      <c r="FR77" t="s">
        <v>1433</v>
      </c>
      <c r="FV77">
        <v>3</v>
      </c>
      <c r="FX77">
        <v>3</v>
      </c>
      <c r="FZ77">
        <v>5</v>
      </c>
      <c r="GA77" t="s">
        <v>1407</v>
      </c>
      <c r="GB77">
        <v>6</v>
      </c>
      <c r="GD77">
        <v>5</v>
      </c>
      <c r="GE77" t="s">
        <v>1434</v>
      </c>
      <c r="GI77">
        <v>2</v>
      </c>
      <c r="GS77" t="s">
        <v>1091</v>
      </c>
      <c r="GT77">
        <v>83832621008</v>
      </c>
      <c r="GU77" t="s">
        <v>1435</v>
      </c>
      <c r="GV77" t="s">
        <v>1015</v>
      </c>
    </row>
    <row r="78" spans="1:204">
      <c r="A78" s="112">
        <v>42047.424560185187</v>
      </c>
      <c r="B78" t="s">
        <v>1341</v>
      </c>
      <c r="C78">
        <v>84956339419</v>
      </c>
      <c r="D78" t="s">
        <v>1011</v>
      </c>
      <c r="E78">
        <v>1</v>
      </c>
      <c r="F78">
        <v>2</v>
      </c>
      <c r="G78">
        <v>1</v>
      </c>
      <c r="H78">
        <v>1</v>
      </c>
      <c r="I78">
        <v>1</v>
      </c>
      <c r="J78">
        <v>3</v>
      </c>
      <c r="L78">
        <v>2</v>
      </c>
      <c r="M78">
        <v>2</v>
      </c>
      <c r="N78">
        <v>2</v>
      </c>
      <c r="O78">
        <v>2</v>
      </c>
      <c r="P78">
        <v>1</v>
      </c>
      <c r="AG78">
        <v>1</v>
      </c>
      <c r="AH78" t="s">
        <v>1099</v>
      </c>
      <c r="AP78">
        <v>1</v>
      </c>
      <c r="AQ78" t="s">
        <v>1012</v>
      </c>
      <c r="AR78">
        <v>1</v>
      </c>
      <c r="AS78" t="s">
        <v>105</v>
      </c>
      <c r="AZ78">
        <v>99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V78">
        <v>1</v>
      </c>
      <c r="BW78">
        <v>1</v>
      </c>
      <c r="BX78">
        <v>1</v>
      </c>
      <c r="CC78">
        <v>1</v>
      </c>
      <c r="CI78">
        <v>1</v>
      </c>
      <c r="CS78">
        <v>1</v>
      </c>
      <c r="CW78">
        <v>1</v>
      </c>
      <c r="DD78">
        <v>2008</v>
      </c>
      <c r="DE78">
        <v>5</v>
      </c>
      <c r="DI78">
        <v>1</v>
      </c>
      <c r="DJ78" t="s">
        <v>1436</v>
      </c>
      <c r="EN78">
        <v>2</v>
      </c>
      <c r="ER78">
        <v>100</v>
      </c>
      <c r="FE78">
        <v>2</v>
      </c>
      <c r="FN78">
        <v>1</v>
      </c>
      <c r="FQ78">
        <v>1</v>
      </c>
      <c r="FR78" t="s">
        <v>1170</v>
      </c>
      <c r="FV78">
        <v>6</v>
      </c>
      <c r="FX78">
        <v>6</v>
      </c>
      <c r="FZ78">
        <v>6</v>
      </c>
      <c r="GB78">
        <v>6</v>
      </c>
      <c r="GD78">
        <v>6</v>
      </c>
      <c r="GF78">
        <v>6</v>
      </c>
      <c r="GI78">
        <v>2</v>
      </c>
      <c r="GS78" t="s">
        <v>1437</v>
      </c>
      <c r="GT78">
        <v>84956339419</v>
      </c>
      <c r="GU78" t="s">
        <v>1438</v>
      </c>
      <c r="GV78" t="s">
        <v>1015</v>
      </c>
    </row>
    <row r="79" spans="1:204">
      <c r="A79" s="112">
        <v>42047.419421296298</v>
      </c>
      <c r="B79" t="s">
        <v>1016</v>
      </c>
      <c r="C79">
        <v>84952589999</v>
      </c>
      <c r="D79" t="s">
        <v>1011</v>
      </c>
      <c r="E79">
        <v>1</v>
      </c>
      <c r="F79">
        <v>1</v>
      </c>
      <c r="G79">
        <v>1</v>
      </c>
      <c r="H79">
        <v>2</v>
      </c>
      <c r="I79">
        <v>1</v>
      </c>
      <c r="J79">
        <v>1</v>
      </c>
      <c r="L79">
        <v>2</v>
      </c>
      <c r="M79">
        <v>5</v>
      </c>
      <c r="N79">
        <v>1</v>
      </c>
      <c r="O79">
        <v>1</v>
      </c>
      <c r="P79">
        <v>1</v>
      </c>
      <c r="R79">
        <v>1</v>
      </c>
      <c r="S79" t="s">
        <v>1439</v>
      </c>
      <c r="T79">
        <v>1</v>
      </c>
      <c r="U79" t="s">
        <v>52</v>
      </c>
      <c r="V79">
        <v>1</v>
      </c>
      <c r="AE79">
        <v>1</v>
      </c>
      <c r="AG79">
        <v>1</v>
      </c>
      <c r="AP79">
        <v>1</v>
      </c>
      <c r="AQ79" t="s">
        <v>1012</v>
      </c>
      <c r="AR79">
        <v>1</v>
      </c>
      <c r="AS79" t="s">
        <v>164</v>
      </c>
      <c r="AZ79">
        <v>99</v>
      </c>
      <c r="BJ79">
        <v>99</v>
      </c>
      <c r="BK79">
        <v>99</v>
      </c>
      <c r="BL79">
        <v>99</v>
      </c>
      <c r="BM79">
        <v>99</v>
      </c>
      <c r="BN79">
        <v>99</v>
      </c>
      <c r="BO79">
        <v>99</v>
      </c>
      <c r="BU79">
        <v>1</v>
      </c>
      <c r="BW79">
        <v>1</v>
      </c>
      <c r="CD79">
        <v>1</v>
      </c>
      <c r="CF79">
        <v>1</v>
      </c>
      <c r="CG79">
        <v>1</v>
      </c>
      <c r="CI79">
        <v>1</v>
      </c>
      <c r="CK79">
        <v>1</v>
      </c>
      <c r="CO79">
        <v>99</v>
      </c>
      <c r="CW79">
        <v>1</v>
      </c>
      <c r="CY79">
        <v>1</v>
      </c>
      <c r="DD79">
        <v>2000</v>
      </c>
      <c r="DE79">
        <v>5</v>
      </c>
      <c r="DF79">
        <v>2000</v>
      </c>
      <c r="DG79">
        <v>5</v>
      </c>
      <c r="DQ79">
        <v>1</v>
      </c>
      <c r="DS79" t="s">
        <v>1440</v>
      </c>
      <c r="EF79">
        <v>1</v>
      </c>
      <c r="EH79" t="s">
        <v>1441</v>
      </c>
      <c r="EN79">
        <v>2</v>
      </c>
      <c r="EP79">
        <v>2</v>
      </c>
      <c r="FE79">
        <v>2</v>
      </c>
      <c r="FN79">
        <v>1</v>
      </c>
      <c r="FO79">
        <v>1</v>
      </c>
      <c r="FQ79">
        <v>1</v>
      </c>
      <c r="FR79" t="s">
        <v>1442</v>
      </c>
      <c r="FS79">
        <v>1</v>
      </c>
      <c r="FT79" t="s">
        <v>1443</v>
      </c>
      <c r="FV79">
        <v>6</v>
      </c>
      <c r="FX79">
        <v>6</v>
      </c>
      <c r="FZ79">
        <v>6</v>
      </c>
      <c r="GB79">
        <v>6</v>
      </c>
      <c r="GD79">
        <v>6</v>
      </c>
      <c r="GI79">
        <v>2</v>
      </c>
      <c r="GS79" t="s">
        <v>1444</v>
      </c>
      <c r="GT79">
        <v>84952589999</v>
      </c>
      <c r="GU79" t="s">
        <v>1445</v>
      </c>
      <c r="GV79" t="s">
        <v>1015</v>
      </c>
    </row>
    <row r="80" spans="1:204">
      <c r="A80" s="112">
        <v>42047.394548611112</v>
      </c>
      <c r="B80" t="s">
        <v>1217</v>
      </c>
      <c r="C80">
        <v>83452504610</v>
      </c>
      <c r="D80" t="s">
        <v>1011</v>
      </c>
      <c r="E80">
        <v>1</v>
      </c>
      <c r="F80">
        <v>1</v>
      </c>
      <c r="G80">
        <v>1</v>
      </c>
      <c r="H80">
        <v>1</v>
      </c>
      <c r="I80">
        <v>2</v>
      </c>
      <c r="J80">
        <v>1</v>
      </c>
      <c r="L80">
        <v>2</v>
      </c>
      <c r="M80">
        <v>4</v>
      </c>
      <c r="N80">
        <v>2</v>
      </c>
      <c r="O80">
        <v>2</v>
      </c>
      <c r="P80">
        <v>2</v>
      </c>
      <c r="X80">
        <v>1</v>
      </c>
      <c r="Y80" t="s">
        <v>56</v>
      </c>
      <c r="Z80" t="s">
        <v>1446</v>
      </c>
      <c r="AE80">
        <v>1</v>
      </c>
      <c r="AF80" t="s">
        <v>1185</v>
      </c>
      <c r="AG80">
        <v>1</v>
      </c>
      <c r="AH80" t="s">
        <v>1253</v>
      </c>
      <c r="AP80">
        <v>1</v>
      </c>
      <c r="AQ80" t="s">
        <v>105</v>
      </c>
      <c r="AR80">
        <v>1</v>
      </c>
      <c r="AS80" t="s">
        <v>105</v>
      </c>
      <c r="AZ80">
        <v>99</v>
      </c>
      <c r="BJ80">
        <v>2</v>
      </c>
      <c r="BK80">
        <v>2</v>
      </c>
      <c r="BL80">
        <v>1</v>
      </c>
      <c r="BM80">
        <v>2</v>
      </c>
      <c r="BN80">
        <v>2</v>
      </c>
      <c r="BO80">
        <v>2</v>
      </c>
      <c r="BU80">
        <v>1</v>
      </c>
      <c r="BV80">
        <v>1</v>
      </c>
      <c r="CE80">
        <v>1</v>
      </c>
      <c r="CF80">
        <v>1</v>
      </c>
      <c r="CG80">
        <v>1</v>
      </c>
      <c r="CI80">
        <v>1</v>
      </c>
      <c r="CJ80">
        <v>1</v>
      </c>
      <c r="CO80">
        <v>99</v>
      </c>
      <c r="CW80">
        <v>1</v>
      </c>
      <c r="CX80">
        <v>1</v>
      </c>
      <c r="DD80">
        <v>2007</v>
      </c>
      <c r="DE80">
        <v>5</v>
      </c>
      <c r="DG80">
        <v>98</v>
      </c>
      <c r="DQ80">
        <v>1</v>
      </c>
      <c r="DR80" t="s">
        <v>1447</v>
      </c>
      <c r="EF80">
        <v>1</v>
      </c>
      <c r="EG80" t="s">
        <v>1447</v>
      </c>
      <c r="EN80">
        <v>4</v>
      </c>
      <c r="EO80" t="s">
        <v>1169</v>
      </c>
      <c r="EP80">
        <v>4</v>
      </c>
      <c r="EQ80" t="s">
        <v>1169</v>
      </c>
      <c r="ES80">
        <v>6000</v>
      </c>
      <c r="ET80">
        <v>6000</v>
      </c>
      <c r="EY80">
        <v>6000</v>
      </c>
      <c r="EZ80">
        <v>6000</v>
      </c>
      <c r="FE80">
        <v>2</v>
      </c>
      <c r="FN80">
        <v>1</v>
      </c>
      <c r="FO80">
        <v>1</v>
      </c>
      <c r="FQ80">
        <v>1</v>
      </c>
      <c r="FR80" t="s">
        <v>1448</v>
      </c>
      <c r="FS80">
        <v>1</v>
      </c>
      <c r="FT80" t="s">
        <v>1448</v>
      </c>
      <c r="FV80">
        <v>6</v>
      </c>
      <c r="FX80">
        <v>6</v>
      </c>
      <c r="FZ80">
        <v>6</v>
      </c>
      <c r="GB80">
        <v>6</v>
      </c>
      <c r="GD80">
        <v>6</v>
      </c>
      <c r="GF80">
        <v>6</v>
      </c>
      <c r="GI80">
        <v>2</v>
      </c>
      <c r="GS80" t="s">
        <v>1449</v>
      </c>
      <c r="GT80">
        <v>83452504610</v>
      </c>
      <c r="GU80" t="s">
        <v>1450</v>
      </c>
      <c r="GV80" t="s">
        <v>1015</v>
      </c>
    </row>
    <row r="81" spans="1:204">
      <c r="A81" s="112">
        <v>42047.384456018517</v>
      </c>
      <c r="B81" t="s">
        <v>1117</v>
      </c>
      <c r="C81">
        <v>83832105430</v>
      </c>
      <c r="D81" t="s">
        <v>1011</v>
      </c>
      <c r="E81">
        <v>1</v>
      </c>
      <c r="F81">
        <v>1</v>
      </c>
      <c r="G81">
        <v>1</v>
      </c>
      <c r="H81">
        <v>1</v>
      </c>
      <c r="I81">
        <v>2</v>
      </c>
      <c r="J81">
        <v>1</v>
      </c>
      <c r="L81">
        <v>2</v>
      </c>
      <c r="M81">
        <v>3</v>
      </c>
      <c r="N81">
        <v>1</v>
      </c>
      <c r="O81">
        <v>1</v>
      </c>
      <c r="P81">
        <v>2</v>
      </c>
      <c r="R81">
        <v>1</v>
      </c>
      <c r="S81" t="s">
        <v>52</v>
      </c>
      <c r="V81">
        <v>1</v>
      </c>
      <c r="W81" t="s">
        <v>1451</v>
      </c>
      <c r="AE81">
        <v>1</v>
      </c>
      <c r="AF81" t="s">
        <v>1290</v>
      </c>
      <c r="AG81">
        <v>1</v>
      </c>
      <c r="AH81" t="s">
        <v>1290</v>
      </c>
      <c r="AP81">
        <v>1</v>
      </c>
      <c r="AQ81" t="s">
        <v>1012</v>
      </c>
      <c r="AR81">
        <v>1</v>
      </c>
      <c r="AS81" t="s">
        <v>105</v>
      </c>
      <c r="BC81">
        <v>1</v>
      </c>
      <c r="BD81" t="s">
        <v>1158</v>
      </c>
      <c r="BE81" t="s">
        <v>1158</v>
      </c>
      <c r="BJ81">
        <v>99</v>
      </c>
      <c r="BK81">
        <v>99</v>
      </c>
      <c r="BL81">
        <v>99</v>
      </c>
      <c r="BM81">
        <v>99</v>
      </c>
      <c r="BN81">
        <v>99</v>
      </c>
      <c r="BO81">
        <v>99</v>
      </c>
      <c r="BV81">
        <v>1</v>
      </c>
      <c r="BX81">
        <v>1</v>
      </c>
      <c r="CC81">
        <v>1</v>
      </c>
      <c r="CE81">
        <v>1</v>
      </c>
      <c r="CI81">
        <v>1</v>
      </c>
      <c r="CO81">
        <v>100</v>
      </c>
      <c r="CW81">
        <v>1</v>
      </c>
      <c r="DE81">
        <v>98</v>
      </c>
      <c r="DO81">
        <v>1</v>
      </c>
      <c r="DP81" t="s">
        <v>1452</v>
      </c>
      <c r="EN81">
        <v>4</v>
      </c>
      <c r="EO81" t="s">
        <v>1081</v>
      </c>
      <c r="ES81" t="s">
        <v>1119</v>
      </c>
      <c r="ET81" t="s">
        <v>1453</v>
      </c>
      <c r="FE81">
        <v>2</v>
      </c>
      <c r="FN81">
        <v>1</v>
      </c>
      <c r="FQ81">
        <v>1</v>
      </c>
      <c r="FR81" t="s">
        <v>1454</v>
      </c>
      <c r="FV81">
        <v>6</v>
      </c>
      <c r="FX81">
        <v>6</v>
      </c>
      <c r="FZ81">
        <v>6</v>
      </c>
      <c r="GB81">
        <v>6</v>
      </c>
      <c r="GD81">
        <v>6</v>
      </c>
      <c r="GI81">
        <v>2</v>
      </c>
      <c r="GS81" t="s">
        <v>1455</v>
      </c>
      <c r="GT81">
        <v>83832105430</v>
      </c>
      <c r="GU81" t="s">
        <v>1456</v>
      </c>
      <c r="GV81" t="s">
        <v>1015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214</vt:i4>
      </vt:variant>
    </vt:vector>
  </HeadingPairs>
  <TitlesOfParts>
    <vt:vector size="219" baseType="lpstr">
      <vt:lpstr>Contents Tables</vt:lpstr>
      <vt:lpstr>Tables</vt:lpstr>
      <vt:lpstr>Contents Sig_tables</vt:lpstr>
      <vt:lpstr>Sig_tables</vt:lpstr>
      <vt:lpstr>Source</vt:lpstr>
      <vt:lpstr>Sig_tables_table1</vt:lpstr>
      <vt:lpstr>Sig_tables_table10</vt:lpstr>
      <vt:lpstr>Sig_tables_table100</vt:lpstr>
      <vt:lpstr>Sig_tables_table101</vt:lpstr>
      <vt:lpstr>Sig_tables_table102</vt:lpstr>
      <vt:lpstr>Sig_tables_table103</vt:lpstr>
      <vt:lpstr>Sig_tables_table104</vt:lpstr>
      <vt:lpstr>Sig_tables_table105</vt:lpstr>
      <vt:lpstr>Sig_tables_table106</vt:lpstr>
      <vt:lpstr>Sig_tables_table107</vt:lpstr>
      <vt:lpstr>Sig_tables_table11</vt:lpstr>
      <vt:lpstr>Sig_tables_table12</vt:lpstr>
      <vt:lpstr>Sig_tables_table13</vt:lpstr>
      <vt:lpstr>Sig_tables_table14</vt:lpstr>
      <vt:lpstr>Sig_tables_table15</vt:lpstr>
      <vt:lpstr>Sig_tables_table16</vt:lpstr>
      <vt:lpstr>Sig_tables_table17</vt:lpstr>
      <vt:lpstr>Sig_tables_table18</vt:lpstr>
      <vt:lpstr>Sig_tables_table19</vt:lpstr>
      <vt:lpstr>Sig_tables_table2</vt:lpstr>
      <vt:lpstr>Sig_tables_table20</vt:lpstr>
      <vt:lpstr>Sig_tables_table21</vt:lpstr>
      <vt:lpstr>Sig_tables_table22</vt:lpstr>
      <vt:lpstr>Sig_tables_table23</vt:lpstr>
      <vt:lpstr>Sig_tables_table24</vt:lpstr>
      <vt:lpstr>Sig_tables_table25</vt:lpstr>
      <vt:lpstr>Sig_tables_table26</vt:lpstr>
      <vt:lpstr>Sig_tables_table27</vt:lpstr>
      <vt:lpstr>Sig_tables_table28</vt:lpstr>
      <vt:lpstr>Sig_tables_table29</vt:lpstr>
      <vt:lpstr>Sig_tables_table3</vt:lpstr>
      <vt:lpstr>Sig_tables_table30</vt:lpstr>
      <vt:lpstr>Sig_tables_table31</vt:lpstr>
      <vt:lpstr>Sig_tables_table32</vt:lpstr>
      <vt:lpstr>Sig_tables_table33</vt:lpstr>
      <vt:lpstr>Sig_tables_table34</vt:lpstr>
      <vt:lpstr>Sig_tables_table35</vt:lpstr>
      <vt:lpstr>Sig_tables_table36</vt:lpstr>
      <vt:lpstr>Sig_tables_table37</vt:lpstr>
      <vt:lpstr>Sig_tables_table38</vt:lpstr>
      <vt:lpstr>Sig_tables_table39</vt:lpstr>
      <vt:lpstr>Sig_tables_table4</vt:lpstr>
      <vt:lpstr>Sig_tables_table40</vt:lpstr>
      <vt:lpstr>Sig_tables_table41</vt:lpstr>
      <vt:lpstr>Sig_tables_table42</vt:lpstr>
      <vt:lpstr>Sig_tables_table43</vt:lpstr>
      <vt:lpstr>Sig_tables_table44</vt:lpstr>
      <vt:lpstr>Sig_tables_table45</vt:lpstr>
      <vt:lpstr>Sig_tables_table46</vt:lpstr>
      <vt:lpstr>Sig_tables_table47</vt:lpstr>
      <vt:lpstr>Sig_tables_table48</vt:lpstr>
      <vt:lpstr>Sig_tables_table49</vt:lpstr>
      <vt:lpstr>Sig_tables_table5</vt:lpstr>
      <vt:lpstr>Sig_tables_table50</vt:lpstr>
      <vt:lpstr>Sig_tables_table51</vt:lpstr>
      <vt:lpstr>Sig_tables_table52</vt:lpstr>
      <vt:lpstr>Sig_tables_table53</vt:lpstr>
      <vt:lpstr>Sig_tables_table54</vt:lpstr>
      <vt:lpstr>Sig_tables_table55</vt:lpstr>
      <vt:lpstr>Sig_tables_table56</vt:lpstr>
      <vt:lpstr>Sig_tables_table57</vt:lpstr>
      <vt:lpstr>Sig_tables_table58</vt:lpstr>
      <vt:lpstr>Sig_tables_table59</vt:lpstr>
      <vt:lpstr>Sig_tables_table6</vt:lpstr>
      <vt:lpstr>Sig_tables_table60</vt:lpstr>
      <vt:lpstr>Sig_tables_table61</vt:lpstr>
      <vt:lpstr>Sig_tables_table62</vt:lpstr>
      <vt:lpstr>Sig_tables_table63</vt:lpstr>
      <vt:lpstr>Sig_tables_table64</vt:lpstr>
      <vt:lpstr>Sig_tables_table65</vt:lpstr>
      <vt:lpstr>Sig_tables_table66</vt:lpstr>
      <vt:lpstr>Sig_tables_table67</vt:lpstr>
      <vt:lpstr>Sig_tables_table68</vt:lpstr>
      <vt:lpstr>Sig_tables_table69</vt:lpstr>
      <vt:lpstr>Sig_tables_table7</vt:lpstr>
      <vt:lpstr>Sig_tables_table70</vt:lpstr>
      <vt:lpstr>Sig_tables_table71</vt:lpstr>
      <vt:lpstr>Sig_tables_table72</vt:lpstr>
      <vt:lpstr>Sig_tables_table73</vt:lpstr>
      <vt:lpstr>Sig_tables_table74</vt:lpstr>
      <vt:lpstr>Sig_tables_table75</vt:lpstr>
      <vt:lpstr>Sig_tables_table76</vt:lpstr>
      <vt:lpstr>Sig_tables_table77</vt:lpstr>
      <vt:lpstr>Sig_tables_table78</vt:lpstr>
      <vt:lpstr>Sig_tables_table79</vt:lpstr>
      <vt:lpstr>Sig_tables_table8</vt:lpstr>
      <vt:lpstr>Sig_tables_table80</vt:lpstr>
      <vt:lpstr>Sig_tables_table81</vt:lpstr>
      <vt:lpstr>Sig_tables_table82</vt:lpstr>
      <vt:lpstr>Sig_tables_table83</vt:lpstr>
      <vt:lpstr>Sig_tables_table84</vt:lpstr>
      <vt:lpstr>Sig_tables_table85</vt:lpstr>
      <vt:lpstr>Sig_tables_table86</vt:lpstr>
      <vt:lpstr>Sig_tables_table87</vt:lpstr>
      <vt:lpstr>Sig_tables_table88</vt:lpstr>
      <vt:lpstr>Sig_tables_table89</vt:lpstr>
      <vt:lpstr>Sig_tables_table9</vt:lpstr>
      <vt:lpstr>Sig_tables_table90</vt:lpstr>
      <vt:lpstr>Sig_tables_table91</vt:lpstr>
      <vt:lpstr>Sig_tables_table92</vt:lpstr>
      <vt:lpstr>Sig_tables_table93</vt:lpstr>
      <vt:lpstr>Sig_tables_table94</vt:lpstr>
      <vt:lpstr>Sig_tables_table95</vt:lpstr>
      <vt:lpstr>Sig_tables_table96</vt:lpstr>
      <vt:lpstr>Sig_tables_table97</vt:lpstr>
      <vt:lpstr>Sig_tables_table98</vt:lpstr>
      <vt:lpstr>Sig_tables_table99</vt:lpstr>
      <vt:lpstr>Tables_table1</vt:lpstr>
      <vt:lpstr>Tables_table10</vt:lpstr>
      <vt:lpstr>Tables_table100</vt:lpstr>
      <vt:lpstr>Tables_table101</vt:lpstr>
      <vt:lpstr>Tables_table102</vt:lpstr>
      <vt:lpstr>Tables_table103</vt:lpstr>
      <vt:lpstr>Tables_table104</vt:lpstr>
      <vt:lpstr>Tables_table105</vt:lpstr>
      <vt:lpstr>Tables_table106</vt:lpstr>
      <vt:lpstr>Tables_table107</vt:lpstr>
      <vt:lpstr>Tables_table11</vt:lpstr>
      <vt:lpstr>Tables_table12</vt:lpstr>
      <vt:lpstr>Tables_table13</vt:lpstr>
      <vt:lpstr>Tables_table14</vt:lpstr>
      <vt:lpstr>Tables_table15</vt:lpstr>
      <vt:lpstr>Tables_table16</vt:lpstr>
      <vt:lpstr>Tables_table17</vt:lpstr>
      <vt:lpstr>Tables_table18</vt:lpstr>
      <vt:lpstr>Tables_table19</vt:lpstr>
      <vt:lpstr>Tables_table2</vt:lpstr>
      <vt:lpstr>Tables_table20</vt:lpstr>
      <vt:lpstr>Tables_table21</vt:lpstr>
      <vt:lpstr>Tables_table22</vt:lpstr>
      <vt:lpstr>Tables_table23</vt:lpstr>
      <vt:lpstr>Tables_table24</vt:lpstr>
      <vt:lpstr>Tables_table25</vt:lpstr>
      <vt:lpstr>Tables_table26</vt:lpstr>
      <vt:lpstr>Tables_table27</vt:lpstr>
      <vt:lpstr>Tables_table28</vt:lpstr>
      <vt:lpstr>Tables_table29</vt:lpstr>
      <vt:lpstr>Tables_table3</vt:lpstr>
      <vt:lpstr>Tables_table30</vt:lpstr>
      <vt:lpstr>Tables_table31</vt:lpstr>
      <vt:lpstr>Tables_table32</vt:lpstr>
      <vt:lpstr>Tables_table33</vt:lpstr>
      <vt:lpstr>Tables_table34</vt:lpstr>
      <vt:lpstr>Tables_table35</vt:lpstr>
      <vt:lpstr>Tables_table36</vt:lpstr>
      <vt:lpstr>Tables_table37</vt:lpstr>
      <vt:lpstr>Tables_table38</vt:lpstr>
      <vt:lpstr>Tables_table39</vt:lpstr>
      <vt:lpstr>Tables_table4</vt:lpstr>
      <vt:lpstr>Tables_table40</vt:lpstr>
      <vt:lpstr>Tables_table41</vt:lpstr>
      <vt:lpstr>Tables_table42</vt:lpstr>
      <vt:lpstr>Tables_table43</vt:lpstr>
      <vt:lpstr>Tables_table44</vt:lpstr>
      <vt:lpstr>Tables_table45</vt:lpstr>
      <vt:lpstr>Tables_table46</vt:lpstr>
      <vt:lpstr>Tables_table47</vt:lpstr>
      <vt:lpstr>Tables_table48</vt:lpstr>
      <vt:lpstr>Tables_table49</vt:lpstr>
      <vt:lpstr>Tables_table5</vt:lpstr>
      <vt:lpstr>Tables_table50</vt:lpstr>
      <vt:lpstr>Tables_table51</vt:lpstr>
      <vt:lpstr>Tables_table52</vt:lpstr>
      <vt:lpstr>Tables_table53</vt:lpstr>
      <vt:lpstr>Tables_table54</vt:lpstr>
      <vt:lpstr>Tables_table55</vt:lpstr>
      <vt:lpstr>Tables_table56</vt:lpstr>
      <vt:lpstr>Tables_table57</vt:lpstr>
      <vt:lpstr>Tables_table58</vt:lpstr>
      <vt:lpstr>Tables_table59</vt:lpstr>
      <vt:lpstr>Tables_table6</vt:lpstr>
      <vt:lpstr>Tables_table60</vt:lpstr>
      <vt:lpstr>Tables_table61</vt:lpstr>
      <vt:lpstr>Tables_table62</vt:lpstr>
      <vt:lpstr>Tables_table63</vt:lpstr>
      <vt:lpstr>Tables_table64</vt:lpstr>
      <vt:lpstr>Tables_table65</vt:lpstr>
      <vt:lpstr>Tables_table66</vt:lpstr>
      <vt:lpstr>Tables_table67</vt:lpstr>
      <vt:lpstr>Tables_table68</vt:lpstr>
      <vt:lpstr>Tables_table69</vt:lpstr>
      <vt:lpstr>Tables_table7</vt:lpstr>
      <vt:lpstr>Tables_table70</vt:lpstr>
      <vt:lpstr>Tables_table71</vt:lpstr>
      <vt:lpstr>Tables_table72</vt:lpstr>
      <vt:lpstr>Tables_table73</vt:lpstr>
      <vt:lpstr>Tables_table74</vt:lpstr>
      <vt:lpstr>Tables_table75</vt:lpstr>
      <vt:lpstr>Tables_table76</vt:lpstr>
      <vt:lpstr>Tables_table77</vt:lpstr>
      <vt:lpstr>Tables_table78</vt:lpstr>
      <vt:lpstr>Tables_table79</vt:lpstr>
      <vt:lpstr>Tables_table8</vt:lpstr>
      <vt:lpstr>Tables_table80</vt:lpstr>
      <vt:lpstr>Tables_table81</vt:lpstr>
      <vt:lpstr>Tables_table82</vt:lpstr>
      <vt:lpstr>Tables_table83</vt:lpstr>
      <vt:lpstr>Tables_table84</vt:lpstr>
      <vt:lpstr>Tables_table85</vt:lpstr>
      <vt:lpstr>Tables_table86</vt:lpstr>
      <vt:lpstr>Tables_table87</vt:lpstr>
      <vt:lpstr>Tables_table88</vt:lpstr>
      <vt:lpstr>Tables_table89</vt:lpstr>
      <vt:lpstr>Tables_table9</vt:lpstr>
      <vt:lpstr>Tables_table90</vt:lpstr>
      <vt:lpstr>Tables_table91</vt:lpstr>
      <vt:lpstr>Tables_table92</vt:lpstr>
      <vt:lpstr>Tables_table93</vt:lpstr>
      <vt:lpstr>Tables_table94</vt:lpstr>
      <vt:lpstr>Tables_table95</vt:lpstr>
      <vt:lpstr>Tables_table96</vt:lpstr>
      <vt:lpstr>Tables_table97</vt:lpstr>
      <vt:lpstr>Tables_table98</vt:lpstr>
      <vt:lpstr>Tables_table99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nik</dc:creator>
  <cp:lastModifiedBy>Садовин Николай</cp:lastModifiedBy>
  <dcterms:created xsi:type="dcterms:W3CDTF">2015-02-13T15:00:39Z</dcterms:created>
  <dcterms:modified xsi:type="dcterms:W3CDTF">2015-02-16T12:25:01Z</dcterms:modified>
</cp:coreProperties>
</file>