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www\megareport\sbrf\sbrf8\template\"/>
    </mc:Choice>
  </mc:AlternateContent>
  <bookViews>
    <workbookView xWindow="240" yWindow="105" windowWidth="19320" windowHeight="9525" firstSheet="1" activeTab="1"/>
  </bookViews>
  <sheets>
    <sheet name="Лист1" sheetId="8" state="hidden" r:id="rId1"/>
    <sheet name="Данные" sheetId="1" r:id="rId2"/>
    <sheet name="По сотрудникам" sheetId="2" r:id="rId3"/>
    <sheet name="Сводная" sheetId="3" r:id="rId4"/>
  </sheets>
  <externalReferences>
    <externalReference r:id="rId5"/>
  </externalReferences>
  <definedNames>
    <definedName name="_xlnm._FilterDatabase" localSheetId="1" hidden="1">Данные!$A$1:$AP$4</definedName>
    <definedName name="лоло">[1]Лист4!$A$1:$A$2</definedName>
  </definedNames>
  <calcPr calcId="152511"/>
  <pivotCaches>
    <pivotCache cacheId="0" r:id="rId6"/>
    <pivotCache cacheId="1" r:id="rId7"/>
  </pivotCaches>
</workbook>
</file>

<file path=xl/calcChain.xml><?xml version="1.0" encoding="utf-8"?>
<calcChain xmlns="http://schemas.openxmlformats.org/spreadsheetml/2006/main">
  <c r="B3" i="1" l="1"/>
  <c r="C3" i="1"/>
  <c r="D3" i="1"/>
  <c r="R3" i="1"/>
  <c r="Q3" i="1" s="1"/>
  <c r="P3" i="1" s="1"/>
  <c r="O3" i="1" s="1"/>
  <c r="U3" i="1"/>
  <c r="B2" i="1"/>
  <c r="C2" i="1"/>
  <c r="D2" i="1"/>
  <c r="R2" i="1"/>
  <c r="Q2" i="1" s="1"/>
  <c r="P2" i="1" s="1"/>
  <c r="O2" i="1" s="1"/>
  <c r="U2" i="1"/>
  <c r="B4" i="1" l="1"/>
  <c r="C4" i="1"/>
  <c r="D4" i="1"/>
  <c r="R4" i="1"/>
  <c r="U4" i="1"/>
  <c r="Q4" i="1" l="1"/>
  <c r="P4" i="1" s="1"/>
  <c r="O4" i="1" s="1"/>
  <c r="B19" i="8"/>
  <c r="C19" i="8"/>
  <c r="D19" i="8" s="1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U67" i="3" l="1"/>
  <c r="U68" i="3"/>
  <c r="U69" i="3"/>
  <c r="U70" i="3"/>
  <c r="U71" i="3"/>
  <c r="U72" i="3"/>
  <c r="U73" i="3"/>
  <c r="U74" i="3"/>
  <c r="U75" i="3"/>
  <c r="U76" i="3"/>
  <c r="U66" i="3"/>
</calcChain>
</file>

<file path=xl/sharedStrings.xml><?xml version="1.0" encoding="utf-8"?>
<sst xmlns="http://schemas.openxmlformats.org/spreadsheetml/2006/main" count="160" uniqueCount="110">
  <si>
    <t>Дата</t>
  </si>
  <si>
    <t>Год</t>
  </si>
  <si>
    <t>Месяц</t>
  </si>
  <si>
    <t>Неделя</t>
  </si>
  <si>
    <t>Специалист</t>
  </si>
  <si>
    <t>Отработанное время, час.</t>
  </si>
  <si>
    <t>Время в ожидании, час.</t>
  </si>
  <si>
    <t>Время в разговоре, мин.</t>
  </si>
  <si>
    <t>Заявки, взятые в обработку</t>
  </si>
  <si>
    <t>Звонки</t>
  </si>
  <si>
    <t>Дозвоны</t>
  </si>
  <si>
    <t>Презентации</t>
  </si>
  <si>
    <t xml:space="preserve">Отказы </t>
  </si>
  <si>
    <t>Недозвоны (N сетов)</t>
  </si>
  <si>
    <t>Общий итог</t>
  </si>
  <si>
    <t>Данные</t>
  </si>
  <si>
    <t xml:space="preserve"> Отработанное время, час.</t>
  </si>
  <si>
    <t xml:space="preserve"> Время в ожидании, час.</t>
  </si>
  <si>
    <t xml:space="preserve"> Время в разговоре, мин.</t>
  </si>
  <si>
    <t xml:space="preserve"> Заявки, взятые в обработку</t>
  </si>
  <si>
    <t xml:space="preserve"> Звонки</t>
  </si>
  <si>
    <t xml:space="preserve"> Дозвоны</t>
  </si>
  <si>
    <t xml:space="preserve"> Презентации</t>
  </si>
  <si>
    <t xml:space="preserve"> Отказы </t>
  </si>
  <si>
    <t xml:space="preserve"> Проинформирован</t>
  </si>
  <si>
    <t xml:space="preserve"> Подумает</t>
  </si>
  <si>
    <t xml:space="preserve"> Отказ от презентации</t>
  </si>
  <si>
    <t xml:space="preserve"> Уже звонили</t>
  </si>
  <si>
    <t xml:space="preserve"> Уже оформил продукт</t>
  </si>
  <si>
    <t xml:space="preserve"> Третье лицо</t>
  </si>
  <si>
    <t xml:space="preserve"> Недозвоны (N сетов)</t>
  </si>
  <si>
    <t xml:space="preserve"> Недозвоны</t>
  </si>
  <si>
    <t xml:space="preserve"> Доля недозвона</t>
  </si>
  <si>
    <t xml:space="preserve"> Доля презентаций от дозвона</t>
  </si>
  <si>
    <t xml:space="preserve"> Доля согласий от презентаций</t>
  </si>
  <si>
    <t xml:space="preserve"> Доля отказов от презентаций</t>
  </si>
  <si>
    <t xml:space="preserve"> Доля отложенных решений</t>
  </si>
  <si>
    <t xml:space="preserve"> Дозвоны в час</t>
  </si>
  <si>
    <t xml:space="preserve"> Презентаций в час</t>
  </si>
  <si>
    <t xml:space="preserve"> Согласий в час</t>
  </si>
  <si>
    <t xml:space="preserve"> Нет необходимости</t>
  </si>
  <si>
    <t xml:space="preserve"> Низкий уровень обслуживания в Банке</t>
  </si>
  <si>
    <t xml:space="preserve"> Другое</t>
  </si>
  <si>
    <t>(Все)</t>
  </si>
  <si>
    <t xml:space="preserve"> Будет обращаться к своему клиентскому менеджеру</t>
  </si>
  <si>
    <t>Площадка</t>
  </si>
  <si>
    <t>Тренинг</t>
  </si>
  <si>
    <t xml:space="preserve"> Сбой звонка</t>
  </si>
  <si>
    <t xml:space="preserve"> Некорректный номер</t>
  </si>
  <si>
    <t>Перенос звонка</t>
  </si>
  <si>
    <t xml:space="preserve"> Доля согласий от дозвона</t>
  </si>
  <si>
    <t>Главный специалист</t>
  </si>
  <si>
    <t>Пенсионер</t>
  </si>
  <si>
    <t>Дорогое обслуживание</t>
  </si>
  <si>
    <t>Непонятный сервис (сложный)</t>
  </si>
  <si>
    <t>Использование аналогичного сервиса в другом банке</t>
  </si>
  <si>
    <t>Неудобное расположение отделений формата СБП</t>
  </si>
  <si>
    <t>Проинформирован</t>
  </si>
  <si>
    <t>Подумает</t>
  </si>
  <si>
    <t>Сбой звонка</t>
  </si>
  <si>
    <t>Отказ от презентации</t>
  </si>
  <si>
    <t>Уже звонили</t>
  </si>
  <si>
    <t>Уже оформил продукт</t>
  </si>
  <si>
    <t>Некорректный номер</t>
  </si>
  <si>
    <t>Третье лицо</t>
  </si>
  <si>
    <t>Нет необходимости</t>
  </si>
  <si>
    <t>Низкий уровень обслуживания в Банке</t>
  </si>
  <si>
    <t>Будет обращаться к своему клиентскому менеджеру</t>
  </si>
  <si>
    <t>Другое</t>
  </si>
  <si>
    <t xml:space="preserve"> Дорогое обслуживание </t>
  </si>
  <si>
    <t xml:space="preserve"> Непонятный сервис (сложный)</t>
  </si>
  <si>
    <t xml:space="preserve"> Использование аналогичного сервиса в другом банке</t>
  </si>
  <si>
    <t xml:space="preserve"> Неудобное расположение отделений формата СБП</t>
  </si>
  <si>
    <t xml:space="preserve"> Пенсионер</t>
  </si>
  <si>
    <t>Кампания</t>
  </si>
  <si>
    <t xml:space="preserve"> Перенос звонка</t>
  </si>
  <si>
    <t>Просит направить информацию на e-mail</t>
  </si>
  <si>
    <t>Самостоятельно ознакомится на сайте</t>
  </si>
  <si>
    <t xml:space="preserve"> Просит направить информацию на e-mail</t>
  </si>
  <si>
    <t xml:space="preserve"> Самостоятельно ознакомится на сайте</t>
  </si>
  <si>
    <t>Согласия</t>
  </si>
  <si>
    <t>Согласия на ТП СБП</t>
  </si>
  <si>
    <t xml:space="preserve"> Согласия</t>
  </si>
  <si>
    <t xml:space="preserve">Согласия </t>
  </si>
  <si>
    <t>Процесс</t>
  </si>
  <si>
    <t>Заявки CRM</t>
  </si>
  <si>
    <t>Заявки Outlook</t>
  </si>
  <si>
    <t xml:space="preserve"> Заявки CRM</t>
  </si>
  <si>
    <t>(несколько элементов)</t>
  </si>
  <si>
    <t>Специалист2</t>
  </si>
  <si>
    <t>Значения</t>
  </si>
  <si>
    <t xml:space="preserve">Отработанное время, час. </t>
  </si>
  <si>
    <t xml:space="preserve">Дозвоны </t>
  </si>
  <si>
    <t xml:space="preserve">Презентации </t>
  </si>
  <si>
    <t xml:space="preserve">Отказы  </t>
  </si>
  <si>
    <t>Доля недозвонов</t>
  </si>
  <si>
    <t>Доля согласий от дозвона</t>
  </si>
  <si>
    <t xml:space="preserve">Доля согласий от презентаций </t>
  </si>
  <si>
    <t xml:space="preserve">Доля отказов от презентаций </t>
  </si>
  <si>
    <t xml:space="preserve">Дозвонов в час </t>
  </si>
  <si>
    <t xml:space="preserve">Презентаций в час </t>
  </si>
  <si>
    <t xml:space="preserve">Согласий в час </t>
  </si>
  <si>
    <t>Названия столбцов</t>
  </si>
  <si>
    <t>Дельта</t>
  </si>
  <si>
    <t>Отклонение</t>
  </si>
  <si>
    <t>Сумма по полю Перенос звонка</t>
  </si>
  <si>
    <t xml:space="preserve"> Согласия на ТП СБП</t>
  </si>
  <si>
    <t xml:space="preserve"> Согласий в час (без КМ)</t>
  </si>
  <si>
    <t>Согласия на формат ТП СБП"</t>
  </si>
  <si>
    <t>(пусто)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</si>
</sst>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5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</font>
    <font>
      <sz val="10"/>
      <color indexed="8"/>
      <name val="Tahoma"/>
      <family val="2"/>
      <charset val="204"/>
    </font>
    <font>
      <b/>
      <sz val="12"/>
      <color indexed="9"/>
      <name val="Tahoma"/>
      <family val="2"/>
      <charset val="204"/>
    </font>
    <font>
      <b/>
      <sz val="10"/>
      <color indexed="8"/>
      <name val="Arial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0"/>
      <name val="Helv"/>
    </font>
    <font>
      <sz val="10"/>
      <name val="Arial"/>
      <family val="2"/>
    </font>
    <font>
      <sz val="10"/>
      <color indexed="8"/>
      <name val="MS Sans Serif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8"/>
      <name val="Tahoma"/>
      <family val="2"/>
      <charset val="204"/>
    </font>
    <font>
      <b/>
      <sz val="12"/>
      <color indexed="9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50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8"/>
        <bgColor indexed="9"/>
      </patternFill>
    </fill>
    <fill>
      <patternFill patternType="solid">
        <fgColor indexed="5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49"/>
        <bgColor indexed="9"/>
      </patternFill>
    </fill>
    <fill>
      <patternFill patternType="solid">
        <fgColor indexed="62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1FF3C"/>
        <bgColor indexed="64"/>
      </patternFill>
    </fill>
  </fills>
  <borders count="70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theme="0" tint="-0.14999847407452621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indexed="8"/>
      </right>
      <top style="thin">
        <color indexed="65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72">
    <xf numFmtId="0" fontId="0" fillId="0" borderId="0"/>
    <xf numFmtId="0" fontId="28" fillId="0" borderId="0"/>
    <xf numFmtId="0" fontId="37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7" fillId="3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7" fillId="3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7" fillId="3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7" fillId="4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10" borderId="0" applyNumberFormat="0" applyBorder="0" applyAlignment="0" applyProtection="0"/>
    <xf numFmtId="0" fontId="1" fillId="10" borderId="0" applyNumberFormat="0" applyBorder="0" applyAlignment="0" applyProtection="0"/>
    <xf numFmtId="0" fontId="37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7" fillId="4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2" borderId="0" applyNumberFormat="0" applyBorder="0" applyAlignment="0" applyProtection="0"/>
    <xf numFmtId="0" fontId="1" fillId="5" borderId="0" applyNumberFormat="0" applyBorder="0" applyAlignment="0" applyProtection="0"/>
    <xf numFmtId="0" fontId="37" fillId="4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7" fillId="11" borderId="0" applyNumberFormat="0" applyBorder="0" applyAlignment="0" applyProtection="0"/>
    <xf numFmtId="0" fontId="1" fillId="11" borderId="0" applyNumberFormat="0" applyBorder="0" applyAlignment="0" applyProtection="0"/>
    <xf numFmtId="0" fontId="37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7" fillId="4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4" borderId="0" applyNumberFormat="0" applyBorder="0" applyAlignment="0" applyProtection="0"/>
    <xf numFmtId="0" fontId="1" fillId="12" borderId="0" applyNumberFormat="0" applyBorder="0" applyAlignment="0" applyProtection="0"/>
    <xf numFmtId="0" fontId="37" fillId="4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7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7" fillId="4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8" borderId="0" applyNumberFormat="0" applyBorder="0" applyAlignment="0" applyProtection="0"/>
    <xf numFmtId="0" fontId="1" fillId="8" borderId="0" applyNumberFormat="0" applyBorder="0" applyAlignment="0" applyProtection="0"/>
    <xf numFmtId="0" fontId="37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7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11" borderId="0" applyNumberFormat="0" applyBorder="0" applyAlignment="0" applyProtection="0"/>
    <xf numFmtId="0" fontId="1" fillId="11" borderId="0" applyNumberFormat="0" applyBorder="0" applyAlignment="0" applyProtection="0"/>
    <xf numFmtId="0" fontId="37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7" fillId="4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16" borderId="0" applyNumberFormat="0" applyBorder="0" applyAlignment="0" applyProtection="0"/>
    <xf numFmtId="0" fontId="1" fillId="16" borderId="0" applyNumberFormat="0" applyBorder="0" applyAlignment="0" applyProtection="0"/>
    <xf numFmtId="0" fontId="37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7" fillId="4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8" fillId="17" borderId="0" applyNumberFormat="0" applyBorder="0" applyAlignment="0" applyProtection="0"/>
    <xf numFmtId="0" fontId="12" fillId="17" borderId="0" applyNumberFormat="0" applyBorder="0" applyAlignment="0" applyProtection="0"/>
    <xf numFmtId="0" fontId="38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38" fillId="4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12" fillId="12" borderId="0" applyNumberFormat="0" applyBorder="0" applyAlignment="0" applyProtection="0"/>
    <xf numFmtId="0" fontId="38" fillId="5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38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38" fillId="5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8" fillId="5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9" borderId="0" applyNumberFormat="0" applyBorder="0" applyAlignment="0" applyProtection="0"/>
    <xf numFmtId="0" fontId="12" fillId="9" borderId="0" applyNumberFormat="0" applyBorder="0" applyAlignment="0" applyProtection="0"/>
    <xf numFmtId="0" fontId="38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8" fillId="5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38" fillId="5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8" fillId="20" borderId="0" applyNumberFormat="0" applyFont="0" applyFill="0" applyBorder="0" applyAlignment="0" applyProtection="0">
      <alignment horizontal="center" vertical="center"/>
    </xf>
    <xf numFmtId="0" fontId="8" fillId="21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35" fillId="22" borderId="0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35" fillId="22" borderId="1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35" fillId="22" borderId="0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35" fillId="22" borderId="1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35" fillId="22" borderId="0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35" fillId="22" borderId="1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36" fillId="20" borderId="0" applyNumberFormat="0" applyFont="0" applyFill="0" applyBorder="0" applyAlignment="0" applyProtection="0">
      <alignment horizontal="center" vertical="center" wrapText="1"/>
    </xf>
    <xf numFmtId="0" fontId="8" fillId="23" borderId="0" applyNumberFormat="0" applyFont="0" applyFill="0" applyBorder="0" applyAlignment="0" applyProtection="0">
      <alignment horizontal="center" vertical="center" wrapText="1"/>
    </xf>
    <xf numFmtId="0" fontId="11" fillId="23" borderId="0" applyNumberFormat="0" applyFont="0" applyFill="0" applyBorder="0" applyAlignment="0" applyProtection="0">
      <alignment horizontal="left" vertical="center" wrapText="1"/>
    </xf>
    <xf numFmtId="0" fontId="8" fillId="20" borderId="0" applyNumberFormat="0" applyFont="0" applyFill="0" applyBorder="0" applyAlignment="0" applyProtection="0">
      <alignment horizontal="center" vertical="center" wrapText="1"/>
    </xf>
    <xf numFmtId="0" fontId="8" fillId="20" borderId="0" applyNumberFormat="0" applyFont="0" applyFill="0" applyBorder="0" applyAlignment="0" applyProtection="0">
      <alignment horizontal="left" vertical="center" wrapText="1"/>
    </xf>
    <xf numFmtId="0" fontId="8" fillId="22" borderId="0" applyNumberFormat="0" applyFont="0" applyFill="0" applyBorder="0" applyAlignment="0" applyProtection="0">
      <alignment horizontal="left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35" fillId="21" borderId="0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35" fillId="21" borderId="1" applyNumberFormat="0" applyFont="0" applyFill="0" applyBorder="0" applyAlignment="0" applyProtection="0">
      <alignment horizontal="center" vertical="center" wrapText="1"/>
    </xf>
    <xf numFmtId="0" fontId="38" fillId="24" borderId="0" applyNumberFormat="0" applyBorder="0" applyAlignment="0" applyProtection="0"/>
    <xf numFmtId="0" fontId="12" fillId="24" borderId="0" applyNumberFormat="0" applyBorder="0" applyAlignment="0" applyProtection="0"/>
    <xf numFmtId="0" fontId="38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38" fillId="5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6" borderId="0" applyNumberFormat="0" applyBorder="0" applyAlignment="0" applyProtection="0"/>
    <xf numFmtId="0" fontId="12" fillId="26" borderId="0" applyNumberFormat="0" applyBorder="0" applyAlignment="0" applyProtection="0"/>
    <xf numFmtId="0" fontId="38" fillId="5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38" fillId="57" borderId="0" applyNumberFormat="0" applyBorder="0" applyAlignment="0" applyProtection="0"/>
    <xf numFmtId="0" fontId="12" fillId="27" borderId="0" applyNumberFormat="0" applyBorder="0" applyAlignment="0" applyProtection="0"/>
    <xf numFmtId="0" fontId="38" fillId="5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38" fillId="18" borderId="0" applyNumberFormat="0" applyBorder="0" applyAlignment="0" applyProtection="0"/>
    <xf numFmtId="0" fontId="12" fillId="18" borderId="0" applyNumberFormat="0" applyBorder="0" applyAlignment="0" applyProtection="0"/>
    <xf numFmtId="0" fontId="38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8" fillId="5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9" borderId="0" applyNumberFormat="0" applyBorder="0" applyAlignment="0" applyProtection="0"/>
    <xf numFmtId="0" fontId="12" fillId="9" borderId="0" applyNumberFormat="0" applyBorder="0" applyAlignment="0" applyProtection="0"/>
    <xf numFmtId="0" fontId="38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8" fillId="59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60" borderId="0" applyNumberFormat="0" applyBorder="0" applyAlignment="0" applyProtection="0"/>
    <xf numFmtId="0" fontId="12" fillId="29" borderId="0" applyNumberFormat="0" applyBorder="0" applyAlignment="0" applyProtection="0"/>
    <xf numFmtId="0" fontId="38" fillId="60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39" fillId="61" borderId="46" applyNumberFormat="0" applyAlignment="0" applyProtection="0"/>
    <xf numFmtId="0" fontId="13" fillId="5" borderId="2" applyNumberFormat="0" applyAlignment="0" applyProtection="0"/>
    <xf numFmtId="0" fontId="39" fillId="61" borderId="46" applyNumberFormat="0" applyAlignment="0" applyProtection="0"/>
    <xf numFmtId="0" fontId="13" fillId="5" borderId="2" applyNumberFormat="0" applyAlignment="0" applyProtection="0"/>
    <xf numFmtId="0" fontId="13" fillId="5" borderId="2" applyNumberFormat="0" applyAlignment="0" applyProtection="0"/>
    <xf numFmtId="0" fontId="40" fillId="15" borderId="47" applyNumberFormat="0" applyAlignment="0" applyProtection="0"/>
    <xf numFmtId="0" fontId="14" fillId="15" borderId="3" applyNumberFormat="0" applyAlignment="0" applyProtection="0"/>
    <xf numFmtId="0" fontId="40" fillId="15" borderId="47" applyNumberFormat="0" applyAlignment="0" applyProtection="0"/>
    <xf numFmtId="0" fontId="14" fillId="15" borderId="3" applyNumberFormat="0" applyAlignment="0" applyProtection="0"/>
    <xf numFmtId="0" fontId="14" fillId="15" borderId="3" applyNumberFormat="0" applyAlignment="0" applyProtection="0"/>
    <xf numFmtId="0" fontId="40" fillId="62" borderId="47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40" fillId="62" borderId="47" applyNumberFormat="0" applyAlignment="0" applyProtection="0"/>
    <xf numFmtId="0" fontId="40" fillId="62" borderId="47" applyNumberFormat="0" applyAlignment="0" applyProtection="0"/>
    <xf numFmtId="0" fontId="40" fillId="62" borderId="47" applyNumberFormat="0" applyAlignment="0" applyProtection="0"/>
    <xf numFmtId="0" fontId="41" fillId="15" borderId="46" applyNumberFormat="0" applyAlignment="0" applyProtection="0"/>
    <xf numFmtId="0" fontId="15" fillId="15" borderId="2" applyNumberFormat="0" applyAlignment="0" applyProtection="0"/>
    <xf numFmtId="0" fontId="41" fillId="15" borderId="46" applyNumberFormat="0" applyAlignment="0" applyProtection="0"/>
    <xf numFmtId="0" fontId="15" fillId="15" borderId="2" applyNumberFormat="0" applyAlignment="0" applyProtection="0"/>
    <xf numFmtId="0" fontId="15" fillId="15" borderId="2" applyNumberFormat="0" applyAlignment="0" applyProtection="0"/>
    <xf numFmtId="0" fontId="41" fillId="62" borderId="46" applyNumberFormat="0" applyAlignment="0" applyProtection="0"/>
    <xf numFmtId="0" fontId="15" fillId="9" borderId="2" applyNumberFormat="0" applyAlignment="0" applyProtection="0"/>
    <xf numFmtId="0" fontId="15" fillId="9" borderId="2" applyNumberFormat="0" applyAlignment="0" applyProtection="0"/>
    <xf numFmtId="0" fontId="41" fillId="62" borderId="46" applyNumberFormat="0" applyAlignment="0" applyProtection="0"/>
    <xf numFmtId="0" fontId="41" fillId="62" borderId="46" applyNumberFormat="0" applyAlignment="0" applyProtection="0"/>
    <xf numFmtId="0" fontId="41" fillId="62" borderId="46" applyNumberFormat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42" fillId="0" borderId="48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2" fillId="0" borderId="48" applyNumberFormat="0" applyFill="0" applyAlignment="0" applyProtection="0"/>
    <xf numFmtId="0" fontId="42" fillId="0" borderId="48" applyNumberFormat="0" applyFill="0" applyAlignment="0" applyProtection="0"/>
    <xf numFmtId="0" fontId="42" fillId="0" borderId="48" applyNumberFormat="0" applyFill="0" applyAlignment="0" applyProtection="0"/>
    <xf numFmtId="0" fontId="16" fillId="0" borderId="4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43" fillId="0" borderId="49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17" fillId="0" borderId="6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4" fillId="0" borderId="50" applyNumberFormat="0" applyFill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44" fillId="0" borderId="50" applyNumberFormat="0" applyFill="0" applyAlignment="0" applyProtection="0"/>
    <xf numFmtId="0" fontId="44" fillId="0" borderId="50" applyNumberFormat="0" applyFill="0" applyAlignment="0" applyProtection="0"/>
    <xf numFmtId="0" fontId="44" fillId="0" borderId="50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5" fillId="0" borderId="10" applyNumberFormat="0" applyFill="0" applyAlignment="0" applyProtection="0"/>
    <xf numFmtId="0" fontId="2" fillId="0" borderId="10" applyNumberFormat="0" applyFill="0" applyAlignment="0" applyProtection="0"/>
    <xf numFmtId="0" fontId="45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5" fillId="0" borderId="5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45" fillId="0" borderId="51" applyNumberFormat="0" applyFill="0" applyAlignment="0" applyProtection="0"/>
    <xf numFmtId="0" fontId="45" fillId="0" borderId="51" applyNumberFormat="0" applyFill="0" applyAlignment="0" applyProtection="0"/>
    <xf numFmtId="0" fontId="45" fillId="0" borderId="51" applyNumberFormat="0" applyFill="0" applyAlignment="0" applyProtection="0"/>
    <xf numFmtId="0" fontId="46" fillId="63" borderId="52" applyNumberFormat="0" applyAlignment="0" applyProtection="0"/>
    <xf numFmtId="0" fontId="19" fillId="30" borderId="12" applyNumberFormat="0" applyAlignment="0" applyProtection="0"/>
    <xf numFmtId="0" fontId="46" fillId="63" borderId="52" applyNumberFormat="0" applyAlignment="0" applyProtection="0"/>
    <xf numFmtId="0" fontId="19" fillId="30" borderId="12" applyNumberFormat="0" applyAlignment="0" applyProtection="0"/>
    <xf numFmtId="0" fontId="19" fillId="30" borderId="1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8" fillId="64" borderId="0" applyNumberFormat="0" applyBorder="0" applyAlignment="0" applyProtection="0"/>
    <xf numFmtId="0" fontId="21" fillId="14" borderId="0" applyNumberFormat="0" applyBorder="0" applyAlignment="0" applyProtection="0"/>
    <xf numFmtId="0" fontId="48" fillId="6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9" fillId="0" borderId="0"/>
    <xf numFmtId="0" fontId="49" fillId="0" borderId="0"/>
    <xf numFmtId="0" fontId="37" fillId="0" borderId="0"/>
    <xf numFmtId="0" fontId="37" fillId="0" borderId="0"/>
    <xf numFmtId="0" fontId="1" fillId="0" borderId="0"/>
    <xf numFmtId="0" fontId="27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27" fillId="0" borderId="0"/>
    <xf numFmtId="0" fontId="30" fillId="0" borderId="0"/>
    <xf numFmtId="0" fontId="30" fillId="0" borderId="0"/>
    <xf numFmtId="0" fontId="50" fillId="65" borderId="0" applyNumberFormat="0" applyBorder="0" applyAlignment="0" applyProtection="0"/>
    <xf numFmtId="0" fontId="22" fillId="4" borderId="0" applyNumberFormat="0" applyBorder="0" applyAlignment="0" applyProtection="0"/>
    <xf numFmtId="0" fontId="50" fillId="65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5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66" borderId="53" applyNumberFormat="0" applyFont="0" applyAlignment="0" applyProtection="0"/>
    <xf numFmtId="0" fontId="1" fillId="7" borderId="13" applyNumberFormat="0" applyFont="0" applyAlignment="0" applyProtection="0"/>
    <xf numFmtId="0" fontId="1" fillId="66" borderId="53" applyNumberFormat="0" applyFont="0" applyAlignment="0" applyProtection="0"/>
    <xf numFmtId="0" fontId="1" fillId="7" borderId="13" applyNumberFormat="0" applyFont="0" applyAlignment="0" applyProtection="0"/>
    <xf numFmtId="0" fontId="1" fillId="7" borderId="13" applyNumberFormat="0" applyFont="0" applyAlignment="0" applyProtection="0"/>
    <xf numFmtId="0" fontId="1" fillId="7" borderId="13" applyNumberFormat="0" applyFont="0" applyAlignment="0" applyProtection="0"/>
    <xf numFmtId="0" fontId="27" fillId="7" borderId="13" applyNumberFormat="0" applyFont="0" applyAlignment="0" applyProtection="0"/>
    <xf numFmtId="0" fontId="1" fillId="66" borderId="53" applyNumberFormat="0" applyFont="0" applyAlignment="0" applyProtection="0"/>
    <xf numFmtId="0" fontId="1" fillId="7" borderId="13" applyNumberFormat="0" applyFont="0" applyAlignment="0" applyProtection="0"/>
    <xf numFmtId="0" fontId="1" fillId="66" borderId="53" applyNumberFormat="0" applyFont="0" applyAlignment="0" applyProtection="0"/>
    <xf numFmtId="0" fontId="1" fillId="7" borderId="13" applyNumberFormat="0" applyFont="0" applyAlignment="0" applyProtection="0"/>
    <xf numFmtId="0" fontId="1" fillId="66" borderId="53" applyNumberFormat="0" applyFont="0" applyAlignment="0" applyProtection="0"/>
    <xf numFmtId="0" fontId="1" fillId="7" borderId="13" applyNumberFormat="0" applyFont="0" applyAlignment="0" applyProtection="0"/>
    <xf numFmtId="0" fontId="1" fillId="66" borderId="53" applyNumberFormat="0" applyFont="0" applyAlignment="0" applyProtection="0"/>
    <xf numFmtId="0" fontId="1" fillId="7" borderId="13" applyNumberFormat="0" applyFont="0" applyAlignment="0" applyProtection="0"/>
    <xf numFmtId="0" fontId="1" fillId="66" borderId="53" applyNumberFormat="0" applyFont="0" applyAlignment="0" applyProtection="0"/>
    <xf numFmtId="0" fontId="1" fillId="7" borderId="13" applyNumberFormat="0" applyFont="0" applyAlignment="0" applyProtection="0"/>
    <xf numFmtId="0" fontId="1" fillId="66" borderId="53" applyNumberFormat="0" applyFont="0" applyAlignment="0" applyProtection="0"/>
    <xf numFmtId="0" fontId="1" fillId="7" borderId="13" applyNumberFormat="0" applyFont="0" applyAlignment="0" applyProtection="0"/>
    <xf numFmtId="0" fontId="1" fillId="66" borderId="53" applyNumberFormat="0" applyFont="0" applyAlignment="0" applyProtection="0"/>
    <xf numFmtId="0" fontId="1" fillId="7" borderId="13" applyNumberFormat="0" applyFont="0" applyAlignment="0" applyProtection="0"/>
    <xf numFmtId="0" fontId="1" fillId="66" borderId="53" applyNumberFormat="0" applyFont="0" applyAlignment="0" applyProtection="0"/>
    <xf numFmtId="0" fontId="1" fillId="7" borderId="13" applyNumberFormat="0" applyFont="0" applyAlignment="0" applyProtection="0"/>
    <xf numFmtId="0" fontId="1" fillId="66" borderId="53" applyNumberFormat="0" applyFont="0" applyAlignment="0" applyProtection="0"/>
    <xf numFmtId="0" fontId="1" fillId="66" borderId="53" applyNumberFormat="0" applyFont="0" applyAlignment="0" applyProtection="0"/>
    <xf numFmtId="0" fontId="37" fillId="66" borderId="53" applyNumberFormat="0" applyFont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2" fillId="0" borderId="54" applyNumberFormat="0" applyFill="0" applyAlignment="0" applyProtection="0"/>
    <xf numFmtId="0" fontId="24" fillId="0" borderId="14" applyNumberFormat="0" applyFill="0" applyAlignment="0" applyProtection="0"/>
    <xf numFmtId="0" fontId="52" fillId="0" borderId="54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8" fillId="0" borderId="0"/>
    <xf numFmtId="0" fontId="5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4" fillId="67" borderId="0" applyNumberFormat="0" applyBorder="0" applyAlignment="0" applyProtection="0"/>
    <xf numFmtId="0" fontId="26" fillId="6" borderId="0" applyNumberFormat="0" applyBorder="0" applyAlignment="0" applyProtection="0"/>
    <xf numFmtId="0" fontId="54" fillId="67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</cellStyleXfs>
  <cellXfs count="167">
    <xf numFmtId="0" fontId="0" fillId="0" borderId="0" xfId="0"/>
    <xf numFmtId="0" fontId="3" fillId="31" borderId="15" xfId="0" applyFont="1" applyFill="1" applyBorder="1" applyAlignment="1">
      <alignment horizontal="center" vertical="center" wrapText="1"/>
    </xf>
    <xf numFmtId="0" fontId="6" fillId="0" borderId="16" xfId="41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2" borderId="0" xfId="0" applyFont="1" applyFill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2" fontId="0" fillId="0" borderId="21" xfId="0" applyNumberFormat="1" applyBorder="1"/>
    <xf numFmtId="0" fontId="0" fillId="0" borderId="22" xfId="0" applyBorder="1"/>
    <xf numFmtId="0" fontId="0" fillId="0" borderId="21" xfId="0" applyNumberFormat="1" applyBorder="1"/>
    <xf numFmtId="0" fontId="0" fillId="0" borderId="23" xfId="0" applyBorder="1"/>
    <xf numFmtId="0" fontId="0" fillId="0" borderId="17" xfId="0" pivotButton="1" applyBorder="1"/>
    <xf numFmtId="0" fontId="0" fillId="0" borderId="18" xfId="0" pivotButton="1" applyBorder="1"/>
    <xf numFmtId="0" fontId="0" fillId="0" borderId="24" xfId="0" applyBorder="1"/>
    <xf numFmtId="0" fontId="2" fillId="0" borderId="0" xfId="0" applyFont="1" applyFill="1"/>
    <xf numFmtId="0" fontId="0" fillId="0" borderId="0" xfId="0" applyFill="1"/>
    <xf numFmtId="0" fontId="0" fillId="0" borderId="25" xfId="0" applyBorder="1"/>
    <xf numFmtId="0" fontId="0" fillId="0" borderId="25" xfId="0" applyFill="1" applyBorder="1"/>
    <xf numFmtId="164" fontId="0" fillId="0" borderId="27" xfId="0" applyNumberFormat="1" applyBorder="1"/>
    <xf numFmtId="164" fontId="0" fillId="0" borderId="28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165" fontId="0" fillId="0" borderId="27" xfId="0" applyNumberFormat="1" applyBorder="1"/>
    <xf numFmtId="9" fontId="0" fillId="0" borderId="28" xfId="0" applyNumberFormat="1" applyBorder="1"/>
    <xf numFmtId="9" fontId="0" fillId="32" borderId="29" xfId="0" applyNumberFormat="1" applyFill="1" applyBorder="1"/>
    <xf numFmtId="9" fontId="0" fillId="0" borderId="30" xfId="0" applyNumberFormat="1" applyBorder="1"/>
    <xf numFmtId="2" fontId="0" fillId="0" borderId="28" xfId="0" applyNumberFormat="1" applyBorder="1"/>
    <xf numFmtId="2" fontId="0" fillId="34" borderId="30" xfId="0" applyNumberFormat="1" applyFill="1" applyBorder="1"/>
    <xf numFmtId="0" fontId="0" fillId="0" borderId="24" xfId="0" pivotButton="1" applyBorder="1"/>
    <xf numFmtId="0" fontId="0" fillId="0" borderId="15" xfId="0" pivotButton="1" applyBorder="1"/>
    <xf numFmtId="0" fontId="0" fillId="33" borderId="15" xfId="0" applyFill="1" applyBorder="1"/>
    <xf numFmtId="0" fontId="0" fillId="35" borderId="0" xfId="0" applyFill="1"/>
    <xf numFmtId="0" fontId="0" fillId="68" borderId="21" xfId="0" applyFill="1" applyBorder="1"/>
    <xf numFmtId="0" fontId="0" fillId="68" borderId="21" xfId="0" applyNumberFormat="1" applyFill="1" applyBorder="1"/>
    <xf numFmtId="0" fontId="0" fillId="0" borderId="34" xfId="0" applyBorder="1"/>
    <xf numFmtId="0" fontId="0" fillId="0" borderId="37" xfId="0" pivotButton="1" applyBorder="1"/>
    <xf numFmtId="0" fontId="0" fillId="0" borderId="0" xfId="0"/>
    <xf numFmtId="0" fontId="0" fillId="0" borderId="32" xfId="0" applyBorder="1"/>
    <xf numFmtId="0" fontId="0" fillId="0" borderId="39" xfId="0" applyBorder="1"/>
    <xf numFmtId="0" fontId="0" fillId="0" borderId="15" xfId="0" applyBorder="1"/>
    <xf numFmtId="164" fontId="0" fillId="0" borderId="21" xfId="0" applyNumberFormat="1" applyBorder="1"/>
    <xf numFmtId="0" fontId="0" fillId="0" borderId="24" xfId="0" applyBorder="1" applyAlignment="1">
      <alignment horizontal="left"/>
    </xf>
    <xf numFmtId="0" fontId="0" fillId="69" borderId="21" xfId="0" applyFill="1" applyBorder="1"/>
    <xf numFmtId="10" fontId="0" fillId="69" borderId="21" xfId="0" applyNumberFormat="1" applyFill="1" applyBorder="1"/>
    <xf numFmtId="0" fontId="0" fillId="70" borderId="21" xfId="0" applyFill="1" applyBorder="1"/>
    <xf numFmtId="0" fontId="0" fillId="70" borderId="21" xfId="0" applyNumberFormat="1" applyFill="1" applyBorder="1"/>
    <xf numFmtId="2" fontId="0" fillId="0" borderId="17" xfId="0" applyNumberFormat="1" applyBorder="1"/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2" fontId="0" fillId="36" borderId="0" xfId="0" applyNumberFormat="1" applyFont="1" applyFill="1" applyBorder="1" applyAlignment="1"/>
    <xf numFmtId="2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32" borderId="0" xfId="0" applyFont="1" applyFill="1" applyBorder="1" applyAlignment="1">
      <alignment horizontal="center"/>
    </xf>
    <xf numFmtId="14" fontId="0" fillId="0" borderId="41" xfId="0" applyNumberFormat="1" applyBorder="1" applyAlignment="1">
      <alignment horizontal="center"/>
    </xf>
    <xf numFmtId="0" fontId="0" fillId="0" borderId="41" xfId="0" applyBorder="1"/>
    <xf numFmtId="0" fontId="0" fillId="0" borderId="41" xfId="0" applyFont="1" applyFill="1" applyBorder="1"/>
    <xf numFmtId="0" fontId="0" fillId="0" borderId="41" xfId="0" applyBorder="1" applyAlignment="1">
      <alignment horizontal="center"/>
    </xf>
    <xf numFmtId="2" fontId="0" fillId="36" borderId="41" xfId="0" applyNumberFormat="1" applyFont="1" applyFill="1" applyBorder="1" applyAlignment="1"/>
    <xf numFmtId="2" fontId="0" fillId="0" borderId="41" xfId="0" applyNumberFormat="1" applyBorder="1" applyAlignment="1">
      <alignment horizontal="center"/>
    </xf>
    <xf numFmtId="0" fontId="0" fillId="0" borderId="41" xfId="0" applyFont="1" applyFill="1" applyBorder="1" applyAlignment="1">
      <alignment horizontal="center" vertical="center"/>
    </xf>
    <xf numFmtId="0" fontId="2" fillId="32" borderId="41" xfId="0" applyFont="1" applyFill="1" applyBorder="1" applyAlignment="1">
      <alignment horizontal="center"/>
    </xf>
    <xf numFmtId="0" fontId="0" fillId="0" borderId="0" xfId="0" applyNumberFormat="1"/>
    <xf numFmtId="0" fontId="0" fillId="33" borderId="43" xfId="0" applyNumberFormat="1" applyFill="1" applyBorder="1"/>
    <xf numFmtId="0" fontId="0" fillId="68" borderId="0" xfId="0" applyNumberFormat="1" applyFill="1"/>
    <xf numFmtId="0" fontId="0" fillId="70" borderId="0" xfId="0" applyNumberFormat="1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41" xfId="0" applyFont="1" applyFill="1" applyBorder="1" applyAlignment="1">
      <alignment horizontal="center"/>
    </xf>
    <xf numFmtId="0" fontId="3" fillId="31" borderId="44" xfId="0" applyFont="1" applyFill="1" applyBorder="1" applyAlignment="1">
      <alignment horizontal="center" vertical="center" wrapText="1"/>
    </xf>
    <xf numFmtId="0" fontId="0" fillId="0" borderId="31" xfId="0" applyBorder="1"/>
    <xf numFmtId="0" fontId="4" fillId="32" borderId="45" xfId="0" applyFont="1" applyFill="1" applyBorder="1" applyAlignment="1">
      <alignment horizontal="center" vertical="center" wrapText="1"/>
    </xf>
    <xf numFmtId="0" fontId="4" fillId="71" borderId="15" xfId="0" applyFont="1" applyFill="1" applyBorder="1" applyAlignment="1">
      <alignment horizontal="center" vertical="center" wrapText="1"/>
    </xf>
    <xf numFmtId="0" fontId="0" fillId="71" borderId="0" xfId="0" applyFont="1" applyFill="1" applyBorder="1" applyAlignment="1">
      <alignment horizontal="center" vertical="center"/>
    </xf>
    <xf numFmtId="0" fontId="0" fillId="71" borderId="41" xfId="0" applyFont="1" applyFill="1" applyBorder="1" applyAlignment="1">
      <alignment horizontal="center" vertical="center"/>
    </xf>
    <xf numFmtId="0" fontId="0" fillId="71" borderId="0" xfId="0" applyFill="1"/>
    <xf numFmtId="0" fontId="0" fillId="0" borderId="29" xfId="0" applyNumberFormat="1" applyFill="1" applyBorder="1"/>
    <xf numFmtId="9" fontId="37" fillId="0" borderId="0" xfId="453" applyFont="1"/>
    <xf numFmtId="0" fontId="45" fillId="0" borderId="38" xfId="0" applyFont="1" applyBorder="1" applyAlignment="1">
      <alignment textRotation="90" wrapText="1"/>
    </xf>
    <xf numFmtId="0" fontId="45" fillId="0" borderId="35" xfId="0" applyFont="1" applyBorder="1" applyAlignment="1">
      <alignment textRotation="90"/>
    </xf>
    <xf numFmtId="0" fontId="45" fillId="0" borderId="36" xfId="0" applyFont="1" applyBorder="1" applyAlignment="1">
      <alignment textRotation="90" wrapText="1"/>
    </xf>
    <xf numFmtId="0" fontId="45" fillId="0" borderId="35" xfId="0" applyFont="1" applyBorder="1" applyAlignment="1">
      <alignment textRotation="90" wrapText="1"/>
    </xf>
    <xf numFmtId="0" fontId="45" fillId="0" borderId="40" xfId="0" applyFont="1" applyBorder="1" applyAlignment="1">
      <alignment textRotation="90" wrapText="1"/>
    </xf>
    <xf numFmtId="0" fontId="45" fillId="0" borderId="38" xfId="0" applyFont="1" applyFill="1" applyBorder="1" applyAlignment="1">
      <alignment textRotation="90" wrapText="1"/>
    </xf>
    <xf numFmtId="0" fontId="45" fillId="32" borderId="15" xfId="0" applyFont="1" applyFill="1" applyBorder="1"/>
    <xf numFmtId="2" fontId="45" fillId="32" borderId="33" xfId="0" applyNumberFormat="1" applyFont="1" applyFill="1" applyBorder="1"/>
    <xf numFmtId="14" fontId="0" fillId="0" borderId="0" xfId="0" applyNumberFormat="1"/>
    <xf numFmtId="0" fontId="45" fillId="34" borderId="40" xfId="0" applyFont="1" applyFill="1" applyBorder="1" applyAlignment="1">
      <alignment textRotation="90"/>
    </xf>
    <xf numFmtId="0" fontId="45" fillId="73" borderId="26" xfId="0" applyFont="1" applyFill="1" applyBorder="1" applyAlignment="1">
      <alignment textRotation="90" wrapText="1"/>
    </xf>
    <xf numFmtId="0" fontId="0" fillId="73" borderId="28" xfId="0" applyNumberFormat="1" applyFill="1" applyBorder="1"/>
    <xf numFmtId="0" fontId="0" fillId="73" borderId="21" xfId="0" applyFill="1" applyBorder="1"/>
    <xf numFmtId="0" fontId="0" fillId="73" borderId="21" xfId="0" applyNumberFormat="1" applyFill="1" applyBorder="1"/>
    <xf numFmtId="0" fontId="0" fillId="74" borderId="21" xfId="0" applyFill="1" applyBorder="1"/>
    <xf numFmtId="0" fontId="0" fillId="74" borderId="21" xfId="0" applyNumberFormat="1" applyFill="1" applyBorder="1"/>
    <xf numFmtId="0" fontId="45" fillId="74" borderId="26" xfId="0" applyFont="1" applyFill="1" applyBorder="1" applyAlignment="1">
      <alignment textRotation="90" wrapText="1"/>
    </xf>
    <xf numFmtId="0" fontId="0" fillId="74" borderId="28" xfId="0" applyNumberFormat="1" applyFill="1" applyBorder="1"/>
    <xf numFmtId="0" fontId="0" fillId="0" borderId="55" xfId="0" applyBorder="1"/>
    <xf numFmtId="2" fontId="0" fillId="0" borderId="0" xfId="0" applyNumberFormat="1"/>
    <xf numFmtId="9" fontId="0" fillId="0" borderId="27" xfId="0" applyNumberFormat="1" applyBorder="1"/>
    <xf numFmtId="0" fontId="45" fillId="32" borderId="56" xfId="0" applyFont="1" applyFill="1" applyBorder="1" applyAlignment="1">
      <alignment textRotation="90"/>
    </xf>
    <xf numFmtId="0" fontId="45" fillId="0" borderId="57" xfId="0" applyFont="1" applyBorder="1" applyAlignment="1">
      <alignment textRotation="90"/>
    </xf>
    <xf numFmtId="0" fontId="45" fillId="75" borderId="26" xfId="0" applyFont="1" applyFill="1" applyBorder="1" applyAlignment="1">
      <alignment textRotation="90"/>
    </xf>
    <xf numFmtId="10" fontId="0" fillId="75" borderId="28" xfId="0" applyNumberFormat="1" applyFill="1" applyBorder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0" fontId="0" fillId="0" borderId="0" xfId="0" applyNumberFormat="1" applyFill="1"/>
    <xf numFmtId="0" fontId="0" fillId="75" borderId="0" xfId="0" applyFill="1" applyAlignment="1">
      <alignment horizontal="left"/>
    </xf>
    <xf numFmtId="10" fontId="0" fillId="75" borderId="0" xfId="0" applyNumberFormat="1" applyFill="1"/>
    <xf numFmtId="0" fontId="0" fillId="76" borderId="0" xfId="0" applyFill="1" applyAlignment="1">
      <alignment horizontal="left"/>
    </xf>
    <xf numFmtId="10" fontId="0" fillId="76" borderId="0" xfId="0" applyNumberFormat="1" applyFill="1"/>
    <xf numFmtId="0" fontId="0" fillId="77" borderId="0" xfId="0" applyFill="1" applyAlignment="1">
      <alignment horizontal="left"/>
    </xf>
    <xf numFmtId="10" fontId="0" fillId="77" borderId="0" xfId="0" applyNumberFormat="1" applyFill="1"/>
    <xf numFmtId="0" fontId="0" fillId="71" borderId="0" xfId="0" applyFill="1" applyAlignment="1">
      <alignment horizontal="left"/>
    </xf>
    <xf numFmtId="4" fontId="0" fillId="71" borderId="0" xfId="0" applyNumberFormat="1" applyFill="1"/>
    <xf numFmtId="0" fontId="45" fillId="0" borderId="58" xfId="0" applyFont="1" applyBorder="1"/>
    <xf numFmtId="2" fontId="0" fillId="0" borderId="59" xfId="0" applyNumberFormat="1" applyFont="1" applyBorder="1"/>
    <xf numFmtId="0" fontId="0" fillId="0" borderId="59" xfId="0" applyNumberFormat="1" applyFont="1" applyBorder="1"/>
    <xf numFmtId="10" fontId="0" fillId="0" borderId="59" xfId="0" applyNumberFormat="1" applyFont="1" applyBorder="1"/>
    <xf numFmtId="10" fontId="0" fillId="75" borderId="59" xfId="0" applyNumberFormat="1" applyFont="1" applyFill="1" applyBorder="1"/>
    <xf numFmtId="10" fontId="0" fillId="76" borderId="59" xfId="0" applyNumberFormat="1" applyFont="1" applyFill="1" applyBorder="1"/>
    <xf numFmtId="10" fontId="0" fillId="77" borderId="59" xfId="0" applyNumberFormat="1" applyFont="1" applyFill="1" applyBorder="1"/>
    <xf numFmtId="4" fontId="0" fillId="71" borderId="60" xfId="0" applyNumberFormat="1" applyFont="1" applyFill="1" applyBorder="1"/>
    <xf numFmtId="10" fontId="0" fillId="0" borderId="59" xfId="453" applyNumberFormat="1" applyFont="1" applyBorder="1"/>
    <xf numFmtId="10" fontId="0" fillId="75" borderId="59" xfId="453" applyNumberFormat="1" applyFont="1" applyFill="1" applyBorder="1"/>
    <xf numFmtId="10" fontId="0" fillId="76" borderId="59" xfId="453" applyNumberFormat="1" applyFont="1" applyFill="1" applyBorder="1"/>
    <xf numFmtId="10" fontId="0" fillId="77" borderId="59" xfId="453" applyNumberFormat="1" applyFont="1" applyFill="1" applyBorder="1"/>
    <xf numFmtId="10" fontId="0" fillId="71" borderId="60" xfId="453" applyNumberFormat="1" applyFont="1" applyFill="1" applyBorder="1"/>
    <xf numFmtId="0" fontId="0" fillId="71" borderId="0" xfId="0" applyNumberFormat="1" applyFill="1"/>
    <xf numFmtId="0" fontId="0" fillId="71" borderId="59" xfId="0" applyNumberFormat="1" applyFont="1" applyFill="1" applyBorder="1"/>
    <xf numFmtId="10" fontId="0" fillId="71" borderId="59" xfId="453" applyNumberFormat="1" applyFont="1" applyFill="1" applyBorder="1"/>
    <xf numFmtId="2" fontId="0" fillId="78" borderId="30" xfId="0" applyNumberFormat="1" applyFill="1" applyBorder="1"/>
    <xf numFmtId="0" fontId="45" fillId="78" borderId="62" xfId="0" applyFont="1" applyFill="1" applyBorder="1" applyAlignment="1">
      <alignment textRotation="90"/>
    </xf>
    <xf numFmtId="0" fontId="0" fillId="0" borderId="26" xfId="0" applyBorder="1"/>
    <xf numFmtId="0" fontId="0" fillId="0" borderId="62" xfId="0" applyBorder="1"/>
    <xf numFmtId="0" fontId="0" fillId="0" borderId="19" xfId="0" pivotButton="1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33" xfId="0" applyBorder="1"/>
    <xf numFmtId="0" fontId="0" fillId="0" borderId="61" xfId="0" applyBorder="1"/>
    <xf numFmtId="0" fontId="0" fillId="0" borderId="69" xfId="0" applyBorder="1"/>
    <xf numFmtId="10" fontId="0" fillId="0" borderId="15" xfId="0" applyNumberFormat="1" applyBorder="1"/>
    <xf numFmtId="10" fontId="0" fillId="0" borderId="23" xfId="0" applyNumberFormat="1" applyBorder="1"/>
    <xf numFmtId="10" fontId="0" fillId="0" borderId="22" xfId="0" applyNumberFormat="1" applyBorder="1"/>
    <xf numFmtId="0" fontId="0" fillId="0" borderId="15" xfId="0" applyNumberFormat="1" applyBorder="1"/>
    <xf numFmtId="0" fontId="0" fillId="0" borderId="22" xfId="0" applyNumberFormat="1" applyBorder="1"/>
    <xf numFmtId="10" fontId="45" fillId="32" borderId="15" xfId="0" applyNumberFormat="1" applyFont="1" applyFill="1" applyBorder="1"/>
    <xf numFmtId="0" fontId="0" fillId="33" borderId="15" xfId="0" applyNumberFormat="1" applyFill="1" applyBorder="1"/>
    <xf numFmtId="0" fontId="45" fillId="0" borderId="17" xfId="0" applyFont="1" applyBorder="1" applyAlignment="1">
      <alignment horizontal="center"/>
    </xf>
    <xf numFmtId="0" fontId="45" fillId="0" borderId="20" xfId="0" applyFont="1" applyBorder="1" applyAlignment="1">
      <alignment horizontal="center"/>
    </xf>
    <xf numFmtId="0" fontId="0" fillId="72" borderId="63" xfId="0" applyFont="1" applyFill="1" applyBorder="1" applyAlignment="1">
      <alignment horizontal="center" vertical="center" wrapText="1"/>
    </xf>
    <xf numFmtId="0" fontId="0" fillId="72" borderId="63" xfId="0" applyFill="1" applyBorder="1" applyAlignment="1">
      <alignment horizontal="center"/>
    </xf>
    <xf numFmtId="0" fontId="0" fillId="72" borderId="63" xfId="0" applyFill="1" applyBorder="1"/>
    <xf numFmtId="0" fontId="4" fillId="72" borderId="45" xfId="0" applyFont="1" applyFill="1" applyBorder="1" applyAlignment="1">
      <alignment horizontal="center" vertical="center" wrapText="1"/>
    </xf>
    <xf numFmtId="0" fontId="2" fillId="72" borderId="0" xfId="0" applyFont="1" applyFill="1" applyBorder="1" applyAlignment="1">
      <alignment horizontal="center"/>
    </xf>
    <xf numFmtId="0" fontId="2" fillId="72" borderId="41" xfId="0" applyFont="1" applyFill="1" applyBorder="1" applyAlignment="1">
      <alignment horizontal="center"/>
    </xf>
    <xf numFmtId="0" fontId="3" fillId="72" borderId="15" xfId="0" applyFont="1" applyFill="1" applyBorder="1" applyAlignment="1">
      <alignment horizontal="center" vertical="center" wrapText="1"/>
    </xf>
    <xf numFmtId="2" fontId="0" fillId="72" borderId="31" xfId="0" applyNumberFormat="1" applyFont="1" applyFill="1" applyBorder="1" applyAlignment="1"/>
    <xf numFmtId="2" fontId="0" fillId="72" borderId="42" xfId="0" applyNumberFormat="1" applyFont="1" applyFill="1" applyBorder="1" applyAlignment="1"/>
    <xf numFmtId="0" fontId="0" fillId="72" borderId="0" xfId="0" applyFill="1" applyAlignment="1">
      <alignment horizontal="center"/>
    </xf>
    <xf numFmtId="0" fontId="0" fillId="72" borderId="41" xfId="0" applyFill="1" applyBorder="1" applyAlignment="1">
      <alignment horizontal="center"/>
    </xf>
  </cellXfs>
  <cellStyles count="472">
    <cellStyle name=" 1" xfId="1"/>
    <cellStyle name="20% - Акцент1 2" xfId="2"/>
    <cellStyle name="20% - Акцент1 2 2" xfId="3"/>
    <cellStyle name="20% - Акцент1 2_КК Сочи 2014" xfId="4"/>
    <cellStyle name="20% - Акцент1 3" xfId="5"/>
    <cellStyle name="20% - Акцент1 4" xfId="6"/>
    <cellStyle name="20% - Акцент1 4 2" xfId="7"/>
    <cellStyle name="20% - Акцент1 4_КК Сочи 2014" xfId="8"/>
    <cellStyle name="20% - Акцент1 5" xfId="9"/>
    <cellStyle name="20% - Акцент1 6" xfId="10"/>
    <cellStyle name="20% - Акцент2 2" xfId="11"/>
    <cellStyle name="20% - Акцент2 2 2" xfId="12"/>
    <cellStyle name="20% - Акцент2 2_КК Сочи 2014" xfId="13"/>
    <cellStyle name="20% - Акцент2 3" xfId="14"/>
    <cellStyle name="20% - Акцент2 4" xfId="15"/>
    <cellStyle name="20% - Акцент2 4 2" xfId="16"/>
    <cellStyle name="20% - Акцент2 4_КК Сочи 2014" xfId="17"/>
    <cellStyle name="20% - Акцент2 5" xfId="18"/>
    <cellStyle name="20% - Акцент2 6" xfId="19"/>
    <cellStyle name="20% - Акцент3 2" xfId="20"/>
    <cellStyle name="20% - Акцент3 2 2" xfId="21"/>
    <cellStyle name="20% - Акцент3 2_КК Сочи 2014" xfId="22"/>
    <cellStyle name="20% - Акцент3 3" xfId="23"/>
    <cellStyle name="20% - Акцент3 4" xfId="24"/>
    <cellStyle name="20% - Акцент3 4 2" xfId="25"/>
    <cellStyle name="20% - Акцент3 4_КК Сочи 2014" xfId="26"/>
    <cellStyle name="20% - Акцент3 5" xfId="27"/>
    <cellStyle name="20% - Акцент3 6" xfId="28"/>
    <cellStyle name="20% - Акцент4 2" xfId="29"/>
    <cellStyle name="20% - Акцент4 2 2" xfId="30"/>
    <cellStyle name="20% - Акцент4 2_КК Сочи 2014" xfId="31"/>
    <cellStyle name="20% - Акцент4 3" xfId="32"/>
    <cellStyle name="20% - Акцент4 4" xfId="33"/>
    <cellStyle name="20% - Акцент4 4 2" xfId="34"/>
    <cellStyle name="20% - Акцент4 4_КК Сочи 2014" xfId="35"/>
    <cellStyle name="20% - Акцент4 5" xfId="36"/>
    <cellStyle name="20% - Акцент4 6" xfId="37"/>
    <cellStyle name="20% — акцент5" xfId="38" builtinId="46" customBuiltin="1"/>
    <cellStyle name="20% - Акцент5 2" xfId="39"/>
    <cellStyle name="20% - Акцент5 3" xfId="40"/>
    <cellStyle name="20% - Акцент5 3 2" xfId="41"/>
    <cellStyle name="20% - Акцент5 3_КК Сочи 2014" xfId="42"/>
    <cellStyle name="20% - Акцент5 4" xfId="43"/>
    <cellStyle name="20% - Акцент5 4 2" xfId="44"/>
    <cellStyle name="20% - Акцент5 4_КК Сочи 2014" xfId="45"/>
    <cellStyle name="20% - Акцент5 5" xfId="46"/>
    <cellStyle name="20% - Акцент5 6" xfId="47"/>
    <cellStyle name="20% - Акцент5 7" xfId="48"/>
    <cellStyle name="20% — акцент6" xfId="49" builtinId="50" customBuiltin="1"/>
    <cellStyle name="20% - Акцент6 2" xfId="50"/>
    <cellStyle name="20% - Акцент6 3" xfId="51"/>
    <cellStyle name="20% - Акцент6 3 2" xfId="52"/>
    <cellStyle name="20% - Акцент6 3_КК Сочи 2014" xfId="53"/>
    <cellStyle name="40% — акцент1" xfId="54" builtinId="31" customBuiltin="1"/>
    <cellStyle name="40% - Акцент1 2" xfId="55"/>
    <cellStyle name="40% - Акцент1 3" xfId="56"/>
    <cellStyle name="40% - Акцент1 3 2" xfId="57"/>
    <cellStyle name="40% - Акцент1 3_КК Сочи 2014" xfId="58"/>
    <cellStyle name="40% - Акцент1 4" xfId="59"/>
    <cellStyle name="40% - Акцент1 4 2" xfId="60"/>
    <cellStyle name="40% - Акцент1 4_КК Сочи 2014" xfId="61"/>
    <cellStyle name="40% - Акцент1 5" xfId="62"/>
    <cellStyle name="40% - Акцент1 6" xfId="63"/>
    <cellStyle name="40% - Акцент1 7" xfId="64"/>
    <cellStyle name="40% — акцент2" xfId="65" builtinId="35" customBuiltin="1"/>
    <cellStyle name="40% - Акцент2 2" xfId="66"/>
    <cellStyle name="40% - Акцент2 3" xfId="67"/>
    <cellStyle name="40% - Акцент2 3 2" xfId="68"/>
    <cellStyle name="40% - Акцент2 3_КК Сочи 2014" xfId="69"/>
    <cellStyle name="40% - Акцент3 2" xfId="70"/>
    <cellStyle name="40% - Акцент3 2 2" xfId="71"/>
    <cellStyle name="40% - Акцент3 2_КК Сочи 2014" xfId="72"/>
    <cellStyle name="40% - Акцент3 3" xfId="73"/>
    <cellStyle name="40% - Акцент3 4" xfId="74"/>
    <cellStyle name="40% - Акцент3 4 2" xfId="75"/>
    <cellStyle name="40% - Акцент3 4_КК Сочи 2014" xfId="76"/>
    <cellStyle name="40% - Акцент3 5" xfId="77"/>
    <cellStyle name="40% - Акцент3 6" xfId="78"/>
    <cellStyle name="40% — акцент4" xfId="79" builtinId="43" customBuiltin="1"/>
    <cellStyle name="40% - Акцент4 2" xfId="80"/>
    <cellStyle name="40% - Акцент4 3" xfId="81"/>
    <cellStyle name="40% - Акцент4 3 2" xfId="82"/>
    <cellStyle name="40% - Акцент4 3_КК Сочи 2014" xfId="83"/>
    <cellStyle name="40% - Акцент4 4" xfId="84"/>
    <cellStyle name="40% - Акцент4 4 2" xfId="85"/>
    <cellStyle name="40% - Акцент4 4_КК Сочи 2014" xfId="86"/>
    <cellStyle name="40% - Акцент4 5" xfId="87"/>
    <cellStyle name="40% - Акцент4 6" xfId="88"/>
    <cellStyle name="40% - Акцент4 7" xfId="89"/>
    <cellStyle name="40% — акцент5" xfId="90" builtinId="47" customBuiltin="1"/>
    <cellStyle name="40% - Акцент5 2" xfId="91"/>
    <cellStyle name="40% - Акцент5 3" xfId="92"/>
    <cellStyle name="40% - Акцент5 3 2" xfId="93"/>
    <cellStyle name="40% - Акцент5 3_КК Сочи 2014" xfId="94"/>
    <cellStyle name="40% - Акцент5 4" xfId="95"/>
    <cellStyle name="40% - Акцент5 4 2" xfId="96"/>
    <cellStyle name="40% - Акцент5 4_КК Сочи 2014" xfId="97"/>
    <cellStyle name="40% - Акцент5 5" xfId="98"/>
    <cellStyle name="40% - Акцент5 6" xfId="99"/>
    <cellStyle name="40% - Акцент5 7" xfId="100"/>
    <cellStyle name="40% — акцент6" xfId="101" builtinId="51" customBuiltin="1"/>
    <cellStyle name="40% - Акцент6 2" xfId="102"/>
    <cellStyle name="40% - Акцент6 3" xfId="103"/>
    <cellStyle name="40% - Акцент6 3 2" xfId="104"/>
    <cellStyle name="40% - Акцент6 3_КК Сочи 2014" xfId="105"/>
    <cellStyle name="40% - Акцент6 4" xfId="106"/>
    <cellStyle name="40% - Акцент6 4 2" xfId="107"/>
    <cellStyle name="40% - Акцент6 4_КК Сочи 2014" xfId="108"/>
    <cellStyle name="40% - Акцент6 5" xfId="109"/>
    <cellStyle name="40% - Акцент6 6" xfId="110"/>
    <cellStyle name="40% - Акцент6 7" xfId="111"/>
    <cellStyle name="60% — акцент1" xfId="112" builtinId="32" customBuiltin="1"/>
    <cellStyle name="60% - Акцент1 2" xfId="113"/>
    <cellStyle name="60% - Акцент1 3" xfId="114"/>
    <cellStyle name="60% - Акцент1 3 2" xfId="115"/>
    <cellStyle name="60% - Акцент1 3_КК Сочи 2014" xfId="116"/>
    <cellStyle name="60% - Акцент1 4" xfId="117"/>
    <cellStyle name="60% - Акцент1 4 2" xfId="118"/>
    <cellStyle name="60% - Акцент1 4_КК Сочи 2014" xfId="119"/>
    <cellStyle name="60% - Акцент1 5" xfId="120"/>
    <cellStyle name="60% - Акцент1 6" xfId="121"/>
    <cellStyle name="60% - Акцент1 7" xfId="122"/>
    <cellStyle name="60% — акцент2" xfId="123" builtinId="36" customBuiltin="1"/>
    <cellStyle name="60% - Акцент2 2" xfId="124"/>
    <cellStyle name="60% - Акцент2 3" xfId="125"/>
    <cellStyle name="60% - Акцент2 3 2" xfId="126"/>
    <cellStyle name="60% - Акцент2 3_КК Сочи 2014" xfId="127"/>
    <cellStyle name="60% - Акцент3 2" xfId="128"/>
    <cellStyle name="60% - Акцент3 2 2" xfId="129"/>
    <cellStyle name="60% - Акцент3 2_КК Сочи 2014" xfId="130"/>
    <cellStyle name="60% - Акцент3 3" xfId="131"/>
    <cellStyle name="60% - Акцент3 4" xfId="132"/>
    <cellStyle name="60% - Акцент3 4 2" xfId="133"/>
    <cellStyle name="60% - Акцент3 4_КК Сочи 2014" xfId="134"/>
    <cellStyle name="60% - Акцент3 5" xfId="135"/>
    <cellStyle name="60% - Акцент3 6" xfId="136"/>
    <cellStyle name="60% - Акцент4 2" xfId="137"/>
    <cellStyle name="60% - Акцент4 2 2" xfId="138"/>
    <cellStyle name="60% - Акцент4 2_КК Сочи 2014" xfId="139"/>
    <cellStyle name="60% - Акцент4 3" xfId="140"/>
    <cellStyle name="60% - Акцент4 4" xfId="141"/>
    <cellStyle name="60% - Акцент4 4 2" xfId="142"/>
    <cellStyle name="60% - Акцент4 4_КК Сочи 2014" xfId="143"/>
    <cellStyle name="60% - Акцент4 5" xfId="144"/>
    <cellStyle name="60% - Акцент4 6" xfId="145"/>
    <cellStyle name="60% — акцент5" xfId="146" builtinId="48" customBuiltin="1"/>
    <cellStyle name="60% - Акцент5 2" xfId="147"/>
    <cellStyle name="60% - Акцент5 3" xfId="148"/>
    <cellStyle name="60% - Акцент5 3 2" xfId="149"/>
    <cellStyle name="60% - Акцент5 3_КК Сочи 2014" xfId="150"/>
    <cellStyle name="60% - Акцент5 4" xfId="151"/>
    <cellStyle name="60% - Акцент5 4 2" xfId="152"/>
    <cellStyle name="60% - Акцент5 4_КК Сочи 2014" xfId="153"/>
    <cellStyle name="60% - Акцент5 5" xfId="154"/>
    <cellStyle name="60% - Акцент5 6" xfId="155"/>
    <cellStyle name="60% - Акцент5 7" xfId="156"/>
    <cellStyle name="60% - Акцент6 2" xfId="157"/>
    <cellStyle name="60% - Акцент6 2 2" xfId="158"/>
    <cellStyle name="60% - Акцент6 2_КК Сочи 2014" xfId="159"/>
    <cellStyle name="60% - Акцент6 3" xfId="160"/>
    <cellStyle name="60% - Акцент6 4" xfId="161"/>
    <cellStyle name="60% - Акцент6 4 2" xfId="162"/>
    <cellStyle name="60% - Акцент6 4_КК Сочи 2014" xfId="163"/>
    <cellStyle name="60% - Акцент6 5" xfId="164"/>
    <cellStyle name="60% - Акцент6 6" xfId="165"/>
    <cellStyle name="Style1" xfId="166"/>
    <cellStyle name="Style10" xfId="167"/>
    <cellStyle name="Style11" xfId="168"/>
    <cellStyle name="Style11 2" xfId="169"/>
    <cellStyle name="Style11 2 2" xfId="170"/>
    <cellStyle name="Style11 3" xfId="171"/>
    <cellStyle name="Style11 3 2" xfId="172"/>
    <cellStyle name="Style11 4" xfId="173"/>
    <cellStyle name="Style11 5" xfId="174"/>
    <cellStyle name="Style11 6" xfId="175"/>
    <cellStyle name="Style12" xfId="176"/>
    <cellStyle name="Style12 2" xfId="177"/>
    <cellStyle name="Style12 2 2" xfId="178"/>
    <cellStyle name="Style12 3" xfId="179"/>
    <cellStyle name="Style12 3 2" xfId="180"/>
    <cellStyle name="Style12 4" xfId="181"/>
    <cellStyle name="Style12 5" xfId="182"/>
    <cellStyle name="Style12 6" xfId="183"/>
    <cellStyle name="Style13" xfId="184"/>
    <cellStyle name="Style13 2" xfId="185"/>
    <cellStyle name="Style13 2 2" xfId="186"/>
    <cellStyle name="Style13 3" xfId="187"/>
    <cellStyle name="Style13 3 2" xfId="188"/>
    <cellStyle name="Style13 4" xfId="189"/>
    <cellStyle name="Style13 5" xfId="190"/>
    <cellStyle name="Style13 6" xfId="191"/>
    <cellStyle name="Style14" xfId="192"/>
    <cellStyle name="Style14 2" xfId="193"/>
    <cellStyle name="Style14 2 2" xfId="194"/>
    <cellStyle name="Style14 3" xfId="195"/>
    <cellStyle name="Style14 3 2" xfId="196"/>
    <cellStyle name="Style14 4" xfId="197"/>
    <cellStyle name="Style14 5" xfId="198"/>
    <cellStyle name="Style14 6" xfId="199"/>
    <cellStyle name="Style15" xfId="200"/>
    <cellStyle name="Style15 2" xfId="201"/>
    <cellStyle name="Style15 2 2" xfId="202"/>
    <cellStyle name="Style15 3" xfId="203"/>
    <cellStyle name="Style15 3 2" xfId="204"/>
    <cellStyle name="Style15 4" xfId="205"/>
    <cellStyle name="Style15 5" xfId="206"/>
    <cellStyle name="Style15 6" xfId="207"/>
    <cellStyle name="Style16" xfId="208"/>
    <cellStyle name="Style16 2" xfId="209"/>
    <cellStyle name="Style16 2 2" xfId="210"/>
    <cellStyle name="Style16 3" xfId="211"/>
    <cellStyle name="Style16 3 2" xfId="212"/>
    <cellStyle name="Style16 4" xfId="213"/>
    <cellStyle name="Style16 5" xfId="214"/>
    <cellStyle name="Style16 6" xfId="215"/>
    <cellStyle name="Style2" xfId="216"/>
    <cellStyle name="Style2 2" xfId="217"/>
    <cellStyle name="Style2 2 2" xfId="218"/>
    <cellStyle name="Style2 3" xfId="219"/>
    <cellStyle name="Style2 3 2" xfId="220"/>
    <cellStyle name="Style2 4" xfId="221"/>
    <cellStyle name="Style2 5" xfId="222"/>
    <cellStyle name="Style2 6" xfId="223"/>
    <cellStyle name="Style3" xfId="224"/>
    <cellStyle name="Style4" xfId="225"/>
    <cellStyle name="Style5" xfId="226"/>
    <cellStyle name="Style6" xfId="227"/>
    <cellStyle name="Style7" xfId="228"/>
    <cellStyle name="Style8" xfId="229"/>
    <cellStyle name="Style8 2" xfId="230"/>
    <cellStyle name="Style8 2 2" xfId="231"/>
    <cellStyle name="Style8 3" xfId="232"/>
    <cellStyle name="Style8 3 2" xfId="233"/>
    <cellStyle name="Style8 4" xfId="234"/>
    <cellStyle name="Style8 5" xfId="235"/>
    <cellStyle name="Style8 6" xfId="236"/>
    <cellStyle name="Style9" xfId="237"/>
    <cellStyle name="Style9 2" xfId="238"/>
    <cellStyle name="Style9 2 2" xfId="239"/>
    <cellStyle name="Style9 3" xfId="240"/>
    <cellStyle name="Style9 3 2" xfId="241"/>
    <cellStyle name="Style9 4" xfId="242"/>
    <cellStyle name="Style9 5" xfId="243"/>
    <cellStyle name="Style9 6" xfId="244"/>
    <cellStyle name="Акцент1" xfId="245" builtinId="29" customBuiltin="1"/>
    <cellStyle name="Акцент1 2" xfId="246"/>
    <cellStyle name="Акцент1 3" xfId="247"/>
    <cellStyle name="Акцент1 3 2" xfId="248"/>
    <cellStyle name="Акцент1 3_КК Сочи 2014" xfId="249"/>
    <cellStyle name="Акцент1 4" xfId="250"/>
    <cellStyle name="Акцент1 4 2" xfId="251"/>
    <cellStyle name="Акцент1 4_КК Сочи 2014" xfId="252"/>
    <cellStyle name="Акцент1 5" xfId="253"/>
    <cellStyle name="Акцент1 6" xfId="254"/>
    <cellStyle name="Акцент1 7" xfId="255"/>
    <cellStyle name="Акцент2" xfId="256" builtinId="33" customBuiltin="1"/>
    <cellStyle name="Акцент2 2" xfId="257"/>
    <cellStyle name="Акцент2 3" xfId="258"/>
    <cellStyle name="Акцент2 3 2" xfId="259"/>
    <cellStyle name="Акцент2 3_КК Сочи 2014" xfId="260"/>
    <cellStyle name="Акцент3" xfId="261" builtinId="37" customBuiltin="1"/>
    <cellStyle name="Акцент3 2" xfId="262"/>
    <cellStyle name="Акцент3 3" xfId="263"/>
    <cellStyle name="Акцент3 3 2" xfId="264"/>
    <cellStyle name="Акцент3 3_КК Сочи 2014" xfId="265"/>
    <cellStyle name="Акцент4" xfId="266" builtinId="41" customBuiltin="1"/>
    <cellStyle name="Акцент4 2" xfId="267"/>
    <cellStyle name="Акцент4 3" xfId="268"/>
    <cellStyle name="Акцент4 3 2" xfId="269"/>
    <cellStyle name="Акцент4 3_КК Сочи 2014" xfId="270"/>
    <cellStyle name="Акцент4 4" xfId="271"/>
    <cellStyle name="Акцент4 4 2" xfId="272"/>
    <cellStyle name="Акцент4 4_КК Сочи 2014" xfId="273"/>
    <cellStyle name="Акцент4 5" xfId="274"/>
    <cellStyle name="Акцент4 6" xfId="275"/>
    <cellStyle name="Акцент4 7" xfId="276"/>
    <cellStyle name="Акцент5" xfId="277" builtinId="45" customBuiltin="1"/>
    <cellStyle name="Акцент5 2" xfId="278"/>
    <cellStyle name="Акцент5 3" xfId="279"/>
    <cellStyle name="Акцент5 3 2" xfId="280"/>
    <cellStyle name="Акцент5 3_КК Сочи 2014" xfId="281"/>
    <cellStyle name="Акцент5 4" xfId="282"/>
    <cellStyle name="Акцент5 4 2" xfId="283"/>
    <cellStyle name="Акцент5 4_КК Сочи 2014" xfId="284"/>
    <cellStyle name="Акцент5 5" xfId="285"/>
    <cellStyle name="Акцент5 6" xfId="286"/>
    <cellStyle name="Акцент5 7" xfId="287"/>
    <cellStyle name="Акцент6" xfId="288" builtinId="49" customBuiltin="1"/>
    <cellStyle name="Акцент6 2" xfId="289"/>
    <cellStyle name="Акцент6 3" xfId="290"/>
    <cellStyle name="Акцент6 3 2" xfId="291"/>
    <cellStyle name="Акцент6 3_КК Сочи 2014" xfId="292"/>
    <cellStyle name="Ввод " xfId="293" builtinId="20" customBuiltin="1"/>
    <cellStyle name="Ввод  2" xfId="294"/>
    <cellStyle name="Ввод  3" xfId="295"/>
    <cellStyle name="Ввод  3 2" xfId="296"/>
    <cellStyle name="Ввод  3_КК Сочи 2014" xfId="297"/>
    <cellStyle name="Вывод" xfId="298" builtinId="21" customBuiltin="1"/>
    <cellStyle name="Вывод 2" xfId="299"/>
    <cellStyle name="Вывод 3" xfId="300"/>
    <cellStyle name="Вывод 3 2" xfId="301"/>
    <cellStyle name="Вывод 3_КК Сочи 2014" xfId="302"/>
    <cellStyle name="Вывод 4" xfId="303"/>
    <cellStyle name="Вывод 4 2" xfId="304"/>
    <cellStyle name="Вывод 4_КК Сочи 2014" xfId="305"/>
    <cellStyle name="Вывод 5" xfId="306"/>
    <cellStyle name="Вывод 6" xfId="307"/>
    <cellStyle name="Вывод 7" xfId="308"/>
    <cellStyle name="Вычисление" xfId="309" builtinId="22" customBuiltin="1"/>
    <cellStyle name="Вычисление 2" xfId="310"/>
    <cellStyle name="Вычисление 3" xfId="311"/>
    <cellStyle name="Вычисление 3 2" xfId="312"/>
    <cellStyle name="Вычисление 3_КК Сочи 2014" xfId="313"/>
    <cellStyle name="Вычисление 4" xfId="314"/>
    <cellStyle name="Вычисление 4 2" xfId="315"/>
    <cellStyle name="Вычисление 4_КК Сочи 2014" xfId="316"/>
    <cellStyle name="Вычисление 5" xfId="317"/>
    <cellStyle name="Вычисление 6" xfId="318"/>
    <cellStyle name="Вычисление 7" xfId="319"/>
    <cellStyle name="Заголовок 1 2" xfId="320"/>
    <cellStyle name="Заголовок 1 3" xfId="321"/>
    <cellStyle name="Заголовок 1 3 2" xfId="322"/>
    <cellStyle name="Заголовок 1 3_КК Сочи 2014" xfId="323"/>
    <cellStyle name="Заголовок 1 4" xfId="324"/>
    <cellStyle name="Заголовок 1 4 2" xfId="325"/>
    <cellStyle name="Заголовок 1 4_КК Сочи 2014" xfId="326"/>
    <cellStyle name="Заголовок 1 5" xfId="327"/>
    <cellStyle name="Заголовок 1 6" xfId="328"/>
    <cellStyle name="Заголовок 1 7" xfId="329"/>
    <cellStyle name="Заголовок 1 8" xfId="330"/>
    <cellStyle name="Заголовок 2 2" xfId="331"/>
    <cellStyle name="Заголовок 2 3" xfId="332"/>
    <cellStyle name="Заголовок 2 3 2" xfId="333"/>
    <cellStyle name="Заголовок 2 3_КК Сочи 2014" xfId="334"/>
    <cellStyle name="Заголовок 2 4" xfId="335"/>
    <cellStyle name="Заголовок 2 4 2" xfId="336"/>
    <cellStyle name="Заголовок 2 4_КК Сочи 2014" xfId="337"/>
    <cellStyle name="Заголовок 2 5" xfId="338"/>
    <cellStyle name="Заголовок 2 6" xfId="339"/>
    <cellStyle name="Заголовок 2 7" xfId="340"/>
    <cellStyle name="Заголовок 2 8" xfId="341"/>
    <cellStyle name="Заголовок 3 2" xfId="342"/>
    <cellStyle name="Заголовок 3 3" xfId="343"/>
    <cellStyle name="Заголовок 3 3 2" xfId="344"/>
    <cellStyle name="Заголовок 3 3_КК Сочи 2014" xfId="345"/>
    <cellStyle name="Заголовок 3 4" xfId="346"/>
    <cellStyle name="Заголовок 3 4 2" xfId="347"/>
    <cellStyle name="Заголовок 3 4_КК Сочи 2014" xfId="348"/>
    <cellStyle name="Заголовок 3 5" xfId="349"/>
    <cellStyle name="Заголовок 3 6" xfId="350"/>
    <cellStyle name="Заголовок 3 7" xfId="351"/>
    <cellStyle name="Заголовок 3 8" xfId="352"/>
    <cellStyle name="Заголовок 4 2" xfId="353"/>
    <cellStyle name="Заголовок 4 3" xfId="354"/>
    <cellStyle name="Заголовок 4 3 2" xfId="355"/>
    <cellStyle name="Заголовок 4 3_КК Сочи 2014" xfId="356"/>
    <cellStyle name="Заголовок 4 4" xfId="357"/>
    <cellStyle name="Заголовок 4 4 2" xfId="358"/>
    <cellStyle name="Заголовок 4 4_КК Сочи 2014" xfId="359"/>
    <cellStyle name="Заголовок 4 5" xfId="360"/>
    <cellStyle name="Заголовок 4 6" xfId="361"/>
    <cellStyle name="Заголовок 4 7" xfId="362"/>
    <cellStyle name="Заголовок 4 8" xfId="363"/>
    <cellStyle name="Итог" xfId="364" builtinId="25" customBuiltin="1"/>
    <cellStyle name="Итог 2" xfId="365"/>
    <cellStyle name="Итог 3" xfId="366"/>
    <cellStyle name="Итог 3 2" xfId="367"/>
    <cellStyle name="Итог 3_КК Сочи 2014" xfId="368"/>
    <cellStyle name="Итог 4" xfId="369"/>
    <cellStyle name="Итог 4 2" xfId="370"/>
    <cellStyle name="Итог 4_КК Сочи 2014" xfId="371"/>
    <cellStyle name="Итог 5" xfId="372"/>
    <cellStyle name="Итог 6" xfId="373"/>
    <cellStyle name="Итог 7" xfId="374"/>
    <cellStyle name="Контрольная ячейка" xfId="375" builtinId="23" customBuiltin="1"/>
    <cellStyle name="Контрольная ячейка 2" xfId="376"/>
    <cellStyle name="Контрольная ячейка 3" xfId="377"/>
    <cellStyle name="Контрольная ячейка 3 2" xfId="378"/>
    <cellStyle name="Контрольная ячейка 3_КК Сочи 2014" xfId="379"/>
    <cellStyle name="Название 2" xfId="380"/>
    <cellStyle name="Название 3" xfId="381"/>
    <cellStyle name="Название 3 2" xfId="382"/>
    <cellStyle name="Название 3_КК Сочи 2014" xfId="383"/>
    <cellStyle name="Название 4" xfId="384"/>
    <cellStyle name="Название 4 2" xfId="385"/>
    <cellStyle name="Название 4_КК Сочи 2014" xfId="386"/>
    <cellStyle name="Название 5" xfId="387"/>
    <cellStyle name="Название 6" xfId="388"/>
    <cellStyle name="Название 7" xfId="389"/>
    <cellStyle name="Название 8" xfId="390"/>
    <cellStyle name="Нейтральный" xfId="391" builtinId="28" customBuiltin="1"/>
    <cellStyle name="Нейтральный 2" xfId="392"/>
    <cellStyle name="Нейтральный 3" xfId="393"/>
    <cellStyle name="Нейтральный 3 2" xfId="394"/>
    <cellStyle name="Нейтральный 3_КК Сочи 2014" xfId="395"/>
    <cellStyle name="Обычный" xfId="0" builtinId="0"/>
    <cellStyle name="Обычный 10" xfId="396"/>
    <cellStyle name="Обычный 2" xfId="397"/>
    <cellStyle name="Обычный 2 2" xfId="398"/>
    <cellStyle name="Обычный 2 3" xfId="399"/>
    <cellStyle name="Обычный 2 4" xfId="400"/>
    <cellStyle name="Обычный 2 7 8" xfId="401"/>
    <cellStyle name="Обычный 3" xfId="402"/>
    <cellStyle name="Обычный 3 2" xfId="403"/>
    <cellStyle name="Обычный 3 3" xfId="404"/>
    <cellStyle name="Обычный 3_КК Сочи 2014" xfId="405"/>
    <cellStyle name="Обычный 4" xfId="406"/>
    <cellStyle name="Обычный 5" xfId="407"/>
    <cellStyle name="Обычный 5 2" xfId="408"/>
    <cellStyle name="Обычный 6" xfId="409"/>
    <cellStyle name="Обычный 6 2" xfId="410"/>
    <cellStyle name="Обычный 7" xfId="411"/>
    <cellStyle name="Обычный 7 2" xfId="412"/>
    <cellStyle name="Обычный 7 3" xfId="413"/>
    <cellStyle name="Обычный 79" xfId="414"/>
    <cellStyle name="Обычный 8" xfId="415"/>
    <cellStyle name="Обычный 8 2" xfId="416"/>
    <cellStyle name="Плохой" xfId="417" builtinId="27" customBuiltin="1"/>
    <cellStyle name="Плохой 2" xfId="418"/>
    <cellStyle name="Плохой 3" xfId="419"/>
    <cellStyle name="Плохой 3 2" xfId="420"/>
    <cellStyle name="Плохой 3_КК Сочи 2014" xfId="421"/>
    <cellStyle name="Пояснение" xfId="422" builtinId="53" customBuiltin="1"/>
    <cellStyle name="Пояснение 2" xfId="423"/>
    <cellStyle name="Пояснение 3" xfId="424"/>
    <cellStyle name="Пояснение 3 2" xfId="425"/>
    <cellStyle name="Пояснение 3_КК Сочи 2014" xfId="426"/>
    <cellStyle name="Примечание 2" xfId="427"/>
    <cellStyle name="Примечание 2 2" xfId="428"/>
    <cellStyle name="Примечание 2 3" xfId="429"/>
    <cellStyle name="Примечание 2 3 2" xfId="430"/>
    <cellStyle name="Примечание 2 3_Лист1" xfId="431"/>
    <cellStyle name="Примечание 2_Лист1" xfId="432"/>
    <cellStyle name="Примечание 3" xfId="433"/>
    <cellStyle name="Примечание 4" xfId="434"/>
    <cellStyle name="Примечание 4 2" xfId="435"/>
    <cellStyle name="Примечание 4 3" xfId="436"/>
    <cellStyle name="Примечание 4_Лист1" xfId="437"/>
    <cellStyle name="Примечание 5" xfId="438"/>
    <cellStyle name="Примечание 5 2" xfId="439"/>
    <cellStyle name="Примечание 5 3" xfId="440"/>
    <cellStyle name="Примечание 5_Лист1" xfId="441"/>
    <cellStyle name="Примечание 6" xfId="442"/>
    <cellStyle name="Примечание 6 2" xfId="443"/>
    <cellStyle name="Примечание 6 3" xfId="444"/>
    <cellStyle name="Примечание 6_Лист1" xfId="445"/>
    <cellStyle name="Примечание 7" xfId="446"/>
    <cellStyle name="Примечание 7 2" xfId="447"/>
    <cellStyle name="Примечание 7 3" xfId="448"/>
    <cellStyle name="Примечание 7_Лист1" xfId="449"/>
    <cellStyle name="Примечание 8" xfId="450"/>
    <cellStyle name="Примечание 8 2" xfId="451"/>
    <cellStyle name="Примечание 9" xfId="452"/>
    <cellStyle name="Процентный" xfId="453" builtinId="5"/>
    <cellStyle name="Процентный 2" xfId="454"/>
    <cellStyle name="Процентный 3" xfId="455"/>
    <cellStyle name="Связанная ячейка" xfId="456" builtinId="24" customBuiltin="1"/>
    <cellStyle name="Связанная ячейка 2" xfId="457"/>
    <cellStyle name="Связанная ячейка 3" xfId="458"/>
    <cellStyle name="Связанная ячейка 3 2" xfId="459"/>
    <cellStyle name="Связанная ячейка 3_КК Сочи 2014" xfId="460"/>
    <cellStyle name="Стиль 1" xfId="461"/>
    <cellStyle name="Текст предупреждения" xfId="462" builtinId="11" customBuiltin="1"/>
    <cellStyle name="Текст предупреждения 2" xfId="463"/>
    <cellStyle name="Текст предупреждения 3" xfId="464"/>
    <cellStyle name="Текст предупреждения 3 2" xfId="465"/>
    <cellStyle name="Текст предупреждения 3_КК Сочи 2014" xfId="466"/>
    <cellStyle name="Хороший" xfId="467" builtinId="26" customBuiltin="1"/>
    <cellStyle name="Хороший 2" xfId="468"/>
    <cellStyle name="Хороший 3" xfId="469"/>
    <cellStyle name="Хороший 3 2" xfId="470"/>
    <cellStyle name="Хороший 3_КК Сочи 2014" xfId="471"/>
  </cellStyles>
  <dxfs count="121">
    <dxf>
      <fill>
        <patternFill patternType="solid">
          <bgColor theme="5" tint="0.79998168889431442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CE6F1"/>
        </patternFill>
      </fill>
    </dxf>
    <dxf>
      <fill>
        <patternFill>
          <bgColor rgb="FFDCE6F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numFmt numFmtId="14" formatCode="0.00%"/>
    </dxf>
    <dxf>
      <numFmt numFmtId="164" formatCode="0.0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</dxf>
    <dxf>
      <font>
        <b/>
      </font>
    </dxf>
    <dxf>
      <alignment horizontal="center" readingOrder="0"/>
    </dxf>
    <dxf>
      <numFmt numFmtId="2" formatCode="0.00"/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fill>
        <patternFill>
          <bgColor rgb="FF91FF3C"/>
        </patternFill>
      </fill>
    </dxf>
    <dxf>
      <fill>
        <patternFill>
          <bgColor rgb="FF91FF3C"/>
        </patternFill>
      </fill>
    </dxf>
    <dxf>
      <numFmt numFmtId="2" formatCode="0.00"/>
    </dxf>
    <dxf>
      <font>
        <b/>
      </font>
      <fill>
        <patternFill patternType="solid">
          <fgColor indexed="64"/>
          <bgColor indexed="11"/>
        </patternFill>
      </fill>
      <alignment textRotation="90" readingOrder="0"/>
    </dxf>
    <dxf>
      <fill>
        <patternFill>
          <bgColor theme="4" tint="0.59999389629810485"/>
        </patternFill>
      </fill>
    </dxf>
    <dxf>
      <fill>
        <patternFill>
          <bgColor theme="5" tint="0.79998168889431442"/>
        </patternFill>
      </fill>
    </dxf>
    <dxf>
      <font>
        <b/>
      </font>
      <fill>
        <patternFill patternType="solid">
          <fgColor indexed="64"/>
          <bgColor theme="5" tint="0.39997558519241921"/>
        </patternFill>
      </fill>
      <alignment textRotation="90" wrapText="1" readingOrder="0"/>
    </dxf>
    <dxf>
      <numFmt numFmtId="14" formatCode="0.00%"/>
    </dxf>
    <dxf>
      <fill>
        <patternFill>
          <bgColor theme="6" tint="0.39997558519241921"/>
        </patternFill>
      </fill>
    </dxf>
    <dxf>
      <font>
        <b/>
      </font>
      <fill>
        <patternFill patternType="solid">
          <fgColor indexed="64"/>
          <bgColor indexed="51"/>
        </patternFill>
      </fill>
      <alignment textRotation="90" readingOrder="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b/>
      </font>
      <alignment textRotation="90" wrapText="1" readingOrder="0"/>
    </dxf>
    <dxf>
      <font>
        <b/>
      </font>
      <alignment textRotation="90" wrapText="1" readingOrder="0"/>
    </dxf>
    <dxf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numFmt numFmtId="164" formatCode="0.0"/>
    </dxf>
    <dxf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  <dxf>
      <font>
        <b/>
      </font>
    </dxf>
    <dxf>
      <alignment textRotation="90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alignment textRotation="90" readingOrder="0"/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%"/>
    </dxf>
    <dxf>
      <numFmt numFmtId="13" formatCode="0%"/>
    </dxf>
    <dxf>
      <border>
        <bottom style="thin">
          <color indexed="64"/>
        </bottom>
      </border>
    </dxf>
    <dxf>
      <numFmt numFmtId="2" formatCode="0.00"/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textRotation="90" readingOrder="0"/>
    </dxf>
    <dxf>
      <fill>
        <patternFill patternType="solid">
          <bgColor rgb="FFFFC000"/>
        </patternFill>
      </fill>
    </dxf>
    <dxf>
      <numFmt numFmtId="4" formatCode="#,##0.00"/>
    </dxf>
    <dxf>
      <fill>
        <patternFill patternType="solid">
          <bgColor rgb="FFFFC000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50729C"/>
      <rgbColor rgb="00E9E9E9"/>
      <rgbColor rgb="00E1EAF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1FF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634Emashova-ES\AppData\Local\Microsoft\Windows\Temporary%20Internet%20Files\Content.Outlook\IHFIM45E\&#1047;&#1072;&#1103;&#1074;&#1082;&#1080;%20&#1085;&#1072;%20%20&#1058;&#1055;%20&#1057;&#1041;&#1055;%20(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4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Дейстующий Премьер</v>
          </cell>
        </row>
        <row r="2">
          <cell r="A2" t="str">
            <v>Потенциальный Премьер</v>
          </cell>
        </row>
      </sheetData>
    </sheetDataSet>
  </externalBook>
</externalLink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Богданов Михаил Юрьевич" refreshedDate="41921.68287986111" createdVersion="4" refreshedVersion="4" minRefreshableVersion="3" recordCount="1010">
  <cacheSource type="worksheet">
    <worksheetSource ref="A1:AP1048576" sheet="Данные"/>
  </cacheSource>
  <cacheFields count="50">
    <cacheField name="Дата" numFmtId="0">
      <sharedItems containsNonDate="0" containsDate="1" containsString="0" containsBlank="1" minDate="2013-10-11T00:00:00" maxDate="2014-10-09T00:00:00" count="87"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m/>
      </sharedItems>
    </cacheField>
    <cacheField name="Год" numFmtId="0">
      <sharedItems containsString="0" containsBlank="1" containsNumber="1" containsInteger="1" minValue="2013" maxValue="2014" count="3">
        <n v="2013"/>
        <n v="2014"/>
        <m/>
      </sharedItems>
    </cacheField>
    <cacheField name="Месяц" numFmtId="0">
      <sharedItems containsString="0" containsBlank="1" containsNumber="1" containsInteger="1" minValue="9" maxValue="12"/>
    </cacheField>
    <cacheField name="Неделя" numFmtId="0">
      <sharedItems containsBlank="1"/>
    </cacheField>
    <cacheField name="Процесс" numFmtId="0">
      <sharedItems containsBlank="1"/>
    </cacheField>
    <cacheField name="Кампания" numFmtId="0">
      <sharedItems containsBlank="1"/>
    </cacheField>
    <cacheField name="Площадка" numFmtId="0">
      <sharedItems containsBlank="1"/>
    </cacheField>
    <cacheField name="Тренинг" numFmtId="0">
      <sharedItems containsNonDate="0" containsString="0" containsBlank="1"/>
    </cacheField>
    <cacheField name="Специалист" numFmtId="0">
      <sharedItems containsBlank="1"/>
    </cacheField>
    <cacheField name="Главный специалист" numFmtId="0">
      <sharedItems containsBlank="1"/>
    </cacheField>
    <cacheField name="Отработанное время, час." numFmtId="0">
      <sharedItems containsString="0" containsBlank="1" containsNumber="1" minValue="0" maxValue="10.625555555555554"/>
    </cacheField>
    <cacheField name="Время в ожидании, час." numFmtId="0">
      <sharedItems containsString="0" containsBlank="1" containsNumber="1" minValue="0" maxValue="2.2713888888888878"/>
    </cacheField>
    <cacheField name="Время в разговоре, мин." numFmtId="0">
      <sharedItems containsString="0" containsBlank="1" containsNumber="1" minValue="0" maxValue="376.7166666666667"/>
    </cacheField>
    <cacheField name="Заявки, взятые в обработку" numFmtId="0">
      <sharedItems containsString="0" containsBlank="1" containsNumber="1" containsInteger="1" minValue="0" maxValue="1188"/>
    </cacheField>
    <cacheField name="Звонки" numFmtId="0">
      <sharedItems containsString="0" containsBlank="1" containsNumber="1" containsInteger="1" minValue="1" maxValue="656"/>
    </cacheField>
    <cacheField name="Дозвоны" numFmtId="0">
      <sharedItems containsString="0" containsBlank="1" containsNumber="1" containsInteger="1" minValue="0" maxValue="123"/>
    </cacheField>
    <cacheField name="Презентации" numFmtId="0">
      <sharedItems containsString="0" containsBlank="1" containsNumber="1" containsInteger="1" minValue="0" maxValue="73"/>
    </cacheField>
    <cacheField name="Согласия" numFmtId="0">
      <sharedItems containsString="0" containsBlank="1" containsNumber="1" containsInteger="1" minValue="0" maxValue="16"/>
    </cacheField>
    <cacheField name="Согласия на ТП СБП" numFmtId="0">
      <sharedItems containsString="0" containsBlank="1" containsNumber="1" containsInteger="1" minValue="0" maxValue="15"/>
    </cacheField>
    <cacheField name="Согласия на персонального менеджера" numFmtId="0">
      <sharedItems containsString="0" containsBlank="1" containsNumber="1" containsInteger="1" minValue="0" maxValue="6"/>
    </cacheField>
    <cacheField name="Отказы " numFmtId="0">
      <sharedItems containsString="0" containsBlank="1" containsNumber="1" containsInteger="1" minValue="0" maxValue="60"/>
    </cacheField>
    <cacheField name="Проинформирован" numFmtId="0">
      <sharedItems containsString="0" containsBlank="1" containsNumber="1" containsInteger="1" minValue="0" maxValue="35"/>
    </cacheField>
    <cacheField name="Подумает" numFmtId="0">
      <sharedItems containsString="0" containsBlank="1" containsNumber="1" containsInteger="1" minValue="0" maxValue="18"/>
    </cacheField>
    <cacheField name="Перенос звонка" numFmtId="0">
      <sharedItems containsString="0" containsBlank="1" containsNumber="1" containsInteger="1" minValue="0" maxValue="47"/>
    </cacheField>
    <cacheField name="Сбой звонка" numFmtId="0">
      <sharedItems containsString="0" containsBlank="1" containsNumber="1" containsInteger="1" minValue="0" maxValue="44"/>
    </cacheField>
    <cacheField name="Отказ от презентации" numFmtId="0">
      <sharedItems containsString="0" containsBlank="1" containsNumber="1" containsInteger="1" minValue="0" maxValue="21"/>
    </cacheField>
    <cacheField name="Уже звонили" numFmtId="0">
      <sharedItems containsString="0" containsBlank="1" containsNumber="1" containsInteger="1" minValue="0" maxValue="10"/>
    </cacheField>
    <cacheField name="Уже оформил продукт" numFmtId="0">
      <sharedItems containsString="0" containsBlank="1" containsNumber="1" containsInteger="1" minValue="0" maxValue="5"/>
    </cacheField>
    <cacheField name="Некорректный номер" numFmtId="0">
      <sharedItems containsString="0" containsBlank="1" containsNumber="1" containsInteger="1" minValue="0" maxValue="0"/>
    </cacheField>
    <cacheField name="Третье лицо" numFmtId="0">
      <sharedItems containsString="0" containsBlank="1" containsNumber="1" containsInteger="1" minValue="0" maxValue="5"/>
    </cacheField>
    <cacheField name="Недозвоны (N сетов)" numFmtId="0">
      <sharedItems containsString="0" containsBlank="1" containsNumber="1" containsInteger="1" minValue="3" maxValue="603"/>
    </cacheField>
    <cacheField name="Нет необходимости" numFmtId="0">
      <sharedItems containsString="0" containsBlank="1" containsNumber="1" containsInteger="1" minValue="0" maxValue="56"/>
    </cacheField>
    <cacheField name="Дорогое обслуживание" numFmtId="0">
      <sharedItems containsString="0" containsBlank="1" containsNumber="1" containsInteger="1" minValue="0" maxValue="8"/>
    </cacheField>
    <cacheField name="Непонятный сервис (сложный)" numFmtId="0">
      <sharedItems containsString="0" containsBlank="1" containsNumber="1" containsInteger="1" minValue="0" maxValue="4"/>
    </cacheField>
    <cacheField name="Низкий уровень обслуживания в Банке" numFmtId="0">
      <sharedItems containsString="0" containsBlank="1" containsNumber="1" containsInteger="1" minValue="0" maxValue="9"/>
    </cacheField>
    <cacheField name="Будет обращаться к своему клиентскому менеджеру" numFmtId="0">
      <sharedItems containsString="0" containsBlank="1" containsNumber="1" containsInteger="1" minValue="0" maxValue="6"/>
    </cacheField>
    <cacheField name="Использование аналогичного сервиса в другом банке" numFmtId="0">
      <sharedItems containsString="0" containsBlank="1" containsNumber="1" containsInteger="1" minValue="0" maxValue="3"/>
    </cacheField>
    <cacheField name="Неудобное расположение отделений формата СБП" numFmtId="0">
      <sharedItems containsString="0" containsBlank="1" containsNumber="1" containsInteger="1" minValue="0" maxValue="3"/>
    </cacheField>
    <cacheField name="Пенсионер" numFmtId="0">
      <sharedItems containsString="0" containsBlank="1" containsNumber="1" containsInteger="1" minValue="0" maxValue="9"/>
    </cacheField>
    <cacheField name="Просит направить информацию на e-mail" numFmtId="0">
      <sharedItems containsString="0" containsBlank="1" containsNumber="1" containsInteger="1" minValue="0" maxValue="5"/>
    </cacheField>
    <cacheField name="Самостоятельно ознакомится на сайте" numFmtId="0">
      <sharedItems containsString="0" containsBlank="1" containsNumber="1" containsInteger="1" minValue="0" maxValue="16"/>
    </cacheField>
    <cacheField name="Другое" numFmtId="0">
      <sharedItems containsString="0" containsBlank="1" containsNumber="1" containsInteger="1" minValue="0" maxValue="18"/>
    </cacheField>
    <cacheField name="Недозвоны " numFmtId="0" formula="Звонки-Дозвоны" databaseField="0"/>
    <cacheField name="Доля недозвонов " numFmtId="0" formula="'Недозвоны '/Звонки" databaseField="0"/>
    <cacheField name="Доля согласий от дозвона " numFmtId="0" formula="Согласия/Дозвоны" databaseField="0"/>
    <cacheField name="Доля согласий от презентаций" numFmtId="0" formula="Согласия/Презентации" databaseField="0"/>
    <cacheField name="Доля отказов от презентаций" numFmtId="0" formula="'Отказы '/Презентации" databaseField="0"/>
    <cacheField name="Дозвонов в час" numFmtId="0" formula="Дозвоны/'Отработанное время, час.'" databaseField="0"/>
    <cacheField name="Презентаций в час" numFmtId="0" formula="Презентации/'Отработанное время, час.'" databaseField="0"/>
    <cacheField name="Согласий в час" numFmtId="0" formula="Согласия/'Отработанное время, час.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Зубрицкая Христина Викторовна" refreshedDate="41925.675287847225" createdVersion="4" refreshedVersion="4" minRefreshableVersion="3" recordCount="1010">
  <cacheSource type="worksheet">
    <worksheetSource ref="A1:AR64530" sheet="Данные"/>
  </cacheSource>
  <cacheFields count="63">
    <cacheField name="Дата" numFmtId="0">
      <sharedItems containsNonDate="0" containsDate="1" containsString="0" containsBlank="1" minDate="2013-10-11T00:00:00" maxDate="2014-10-09T00:00:00" count="87">
        <d v="2013-10-11T00:00:00"/>
        <m/>
        <d v="2013-12-02T00:00:00" u="1"/>
        <d v="2013-11-16T00:00:00" u="1"/>
        <d v="2013-10-30T00:00:00" u="1"/>
        <d v="2014-09-25T00:00:00" u="1"/>
        <d v="2013-11-09T00:00:00" u="1"/>
        <d v="2014-10-04T00:00:00" u="1"/>
        <d v="2013-10-23T00:00:00" u="1"/>
        <d v="2013-12-14T00:00:00" u="1"/>
        <d v="2013-11-28T00:00:00" u="1"/>
        <d v="2013-11-02T00:00:00" u="1"/>
        <d v="2013-10-16T00:00:00" u="1"/>
        <d v="2013-12-07T00:00:00" u="1"/>
        <d v="2013-11-21T00:00:00" u="1"/>
        <d v="2014-09-30T00:00:00" u="1"/>
        <d v="2013-11-14T00:00:00" u="1"/>
        <d v="2013-10-28T00:00:00" u="1"/>
        <d v="2013-12-19T00:00:00" u="1"/>
        <d v="2014-09-23T00:00:00" u="1"/>
        <d v="2013-11-07T00:00:00" u="1"/>
        <d v="2014-10-02T00:00:00" u="1"/>
        <d v="2013-10-21T00:00:00" u="1"/>
        <d v="2013-12-12T00:00:00" u="1"/>
        <d v="2013-11-26T00:00:00" u="1"/>
        <d v="2013-10-14T00:00:00" u="1"/>
        <d v="2013-12-05T00:00:00" u="1"/>
        <d v="2013-11-19T00:00:00" u="1"/>
        <d v="2014-09-28T00:00:00" u="1"/>
        <d v="2013-11-12T00:00:00" u="1"/>
        <d v="2014-10-07T00:00:00" u="1"/>
        <d v="2013-10-26T00:00:00" u="1"/>
        <d v="2013-12-17T00:00:00" u="1"/>
        <d v="2013-11-05T00:00:00" u="1"/>
        <d v="2013-10-19T00:00:00" u="1"/>
        <d v="2013-12-10T00:00:00" u="1"/>
        <d v="2013-11-24T00:00:00" u="1"/>
        <d v="2013-10-12T00:00:00" u="1"/>
        <d v="2013-12-03T00:00:00" u="1"/>
        <d v="2013-11-17T00:00:00" u="1"/>
        <d v="2013-10-31T00:00:00" u="1"/>
        <d v="2014-09-26T00:00:00" u="1"/>
        <d v="2013-11-10T00:00:00" u="1"/>
        <d v="2014-10-05T00:00:00" u="1"/>
        <d v="2013-10-24T00:00:00" u="1"/>
        <d v="2013-12-15T00:00:00" u="1"/>
        <d v="2013-11-29T00:00:00" u="1"/>
        <d v="2013-11-03T00:00:00" u="1"/>
        <d v="2013-10-17T00:00:00" u="1"/>
        <d v="2013-12-08T00:00:00" u="1"/>
        <d v="2013-11-22T00:00:00" u="1"/>
        <d v="2013-12-01T00:00:00" u="1"/>
        <d v="2013-11-15T00:00:00" u="1"/>
        <d v="2013-10-29T00:00:00" u="1"/>
        <d v="2014-09-24T00:00:00" u="1"/>
        <d v="2013-11-08T00:00:00" u="1"/>
        <d v="2014-10-03T00:00:00" u="1"/>
        <d v="2013-10-22T00:00:00" u="1"/>
        <d v="2013-12-13T00:00:00" u="1"/>
        <d v="2013-11-27T00:00:00" u="1"/>
        <d v="2013-11-01T00:00:00" u="1"/>
        <d v="2013-10-15T00:00:00" u="1"/>
        <d v="2013-12-06T00:00:00" u="1"/>
        <d v="2013-11-20T00:00:00" u="1"/>
        <d v="2014-09-29T00:00:00" u="1"/>
        <d v="2013-11-13T00:00:00" u="1"/>
        <d v="2014-10-08T00:00:00" u="1"/>
        <d v="2013-10-27T00:00:00" u="1"/>
        <d v="2013-12-18T00:00:00" u="1"/>
        <d v="2013-11-06T00:00:00" u="1"/>
        <d v="2014-10-01T00:00:00" u="1"/>
        <d v="2013-10-20T00:00:00" u="1"/>
        <d v="2013-12-11T00:00:00" u="1"/>
        <d v="2013-11-25T00:00:00" u="1"/>
        <d v="2013-10-13T00:00:00" u="1"/>
        <d v="2013-12-04T00:00:00" u="1"/>
        <d v="2013-11-18T00:00:00" u="1"/>
        <d v="2014-09-27T00:00:00" u="1"/>
        <d v="2013-11-11T00:00:00" u="1"/>
        <d v="2014-10-06T00:00:00" u="1"/>
        <d v="2013-10-25T00:00:00" u="1"/>
        <d v="2013-12-16T00:00:00" u="1"/>
        <d v="2013-11-30T00:00:00" u="1"/>
        <d v="2013-11-04T00:00:00" u="1"/>
        <d v="2013-10-18T00:00:00" u="1"/>
        <d v="2013-12-09T00:00:00" u="1"/>
        <d v="2013-11-23T00:00:00" u="1"/>
      </sharedItems>
    </cacheField>
    <cacheField name="Год" numFmtId="0">
      <sharedItems containsString="0" containsBlank="1" containsNumber="1" containsInteger="1" minValue="2013" maxValue="2014" count="3">
        <n v="2013"/>
        <m/>
        <n v="2014" u="1"/>
      </sharedItems>
    </cacheField>
    <cacheField name="Месяц" numFmtId="0">
      <sharedItems containsString="0" containsBlank="1" containsNumber="1" containsInteger="1" minValue="9" maxValue="12" count="5">
        <n v="10"/>
        <m/>
        <n v="9" u="1"/>
        <n v="11" u="1"/>
        <n v="12" u="1"/>
      </sharedItems>
    </cacheField>
    <cacheField name="Неделя" numFmtId="0">
      <sharedItems containsBlank="1" count="14">
        <s v="41 неделя"/>
        <m/>
        <s v="51 неделя" u="1"/>
        <s v="40 неделя" u="1"/>
        <s v="42 неделя" u="1"/>
        <s v="44 неделя" u="1"/>
        <s v="46 неделя" u="1"/>
        <s v="48 неделя" u="1"/>
        <s v="39 неделя" u="1"/>
        <s v="50 неделя" u="1"/>
        <s v="43 неделя" u="1"/>
        <s v="45 неделя" u="1"/>
        <s v="47 неделя" u="1"/>
        <s v="49 неделя" u="1"/>
      </sharedItems>
    </cacheField>
    <cacheField name="Процесс" numFmtId="0">
      <sharedItems containsNonDate="0" containsBlank="1" count="3">
        <m/>
        <s v="CRM" u="1"/>
        <s v="PDS" u="1"/>
      </sharedItems>
    </cacheField>
    <cacheField name="Кампания" numFmtId="0">
      <sharedItems containsNonDate="0" containsBlank="1" count="3">
        <m/>
        <s v="Гипотеза 1" u="1"/>
        <s v="Гипотеза 2" u="1"/>
      </sharedItems>
    </cacheField>
    <cacheField name="Площадка" numFmtId="0">
      <sharedItems containsNonDate="0" containsBlank="1" count="9">
        <m/>
        <s v="tgvekat" u="1"/>
        <s v="Волгоград" u="1"/>
        <s v="Воронеж" u="1"/>
        <s v="Екатеринбург" u="1"/>
        <s v="nagvolga" u="1"/>
        <s v="ravvolga" u="1"/>
        <s v="Омск" u="1"/>
        <s v="kovekat2" u="1"/>
      </sharedItems>
    </cacheField>
    <cacheField name="Тренинг" numFmtId="0">
      <sharedItems containsNonDate="0" containsString="0" containsBlank="1"/>
    </cacheField>
    <cacheField name="Специалист" numFmtId="0">
      <sharedItems containsNonDate="0" containsBlank="1" count="65">
        <m/>
        <s v="Гоголин Андрей Иванович" u="1"/>
        <s v="Куфтарева Тамара Михайловна" u="1"/>
        <s v="Белокурова Светлана Александровна" u="1"/>
        <s v="КОЛУНТАЕВА СВЕТЛАНА АНАТОЛЬЕВНА" u="1"/>
        <s v="Солдатова Анна Викторовна" u="1"/>
        <s v="Николаева Татьяна Николаевна" u="1"/>
        <s v="Слащева Анна Валерьевна" u="1"/>
        <s v="Яицкая Инна Владимировна" u="1"/>
        <s v="Кузнецова Александра Валерьевна" u="1"/>
        <s v="Перов Роман Владимирович" u="1"/>
        <s v="Хибина Александра Геннадьевна" u="1"/>
        <s v="Рассказова Александра Валерьевна" u="1"/>
        <s v="Тавапова Гульшат Винарисовна" u="1"/>
        <s v="Демьянова Алена Александровна" u="1"/>
        <s v="Бердникова Налия Дамировна" u="1"/>
        <s v="Шевелева Марина Владимировна" u="1"/>
        <s v="Ильина Татьяна Сергеевна" u="1"/>
        <s v="Луценко Екатерина Сергеевна" u="1"/>
        <s v="Купченко Наталья Анатольевна" u="1"/>
        <s v="Процкая Юлия Владимировна" u="1"/>
        <s v="Безуглова Светлана Евгеньевна" u="1"/>
        <s v="Паршакова Ирина Владимировна" u="1"/>
        <s v="ТУРКЕЕВА ВИКТОРИЯ АНДРЕЕВНА" u="1"/>
        <s v="Зубарева Наталья Викторовна" u="1"/>
        <s v="Лябина Марина Викторовна" u="1"/>
        <s v="Локшина Екатерина Валерьевна" u="1"/>
        <s v="Константинова Кристина Владиславовна" u="1"/>
        <s v="Пасова Мария Сергеевна" u="1"/>
        <s v="Халматова Ксения Викторовна" u="1"/>
        <s v="Долина Ираида Ивановна" u="1"/>
        <s v="Полякова Ксения Ивановна" u="1"/>
        <s v="Юркина Татьяна Михайловна" u="1"/>
        <s v="Котельникова Мария Евгеньевна" u="1"/>
        <s v="Ситникова Анастасия Константиновна" u="1"/>
        <s v="Степанова Олеся Анатольевна" u="1"/>
        <s v="Жируева Алла Юрьевна" u="1"/>
        <s v="Горбунова Светлана Валерьевна" u="1"/>
        <s v="Ерхова Екатерина Анатольевна" u="1"/>
        <s v="Савченко Олеся Александровна" u="1"/>
        <s v="ВОЛОДИНА АННА БОРИСОВНА" u="1"/>
        <s v="Дорохина Марина Юрьевна" u="1"/>
        <s v="Куликова Вера Сергеевна" u="1"/>
        <s v="Архипов Михаил Александрович" u="1"/>
        <s v="Андреева Светлана Эдуардовна" u="1"/>
        <s v="Зеленская Фаина Олеговна" u="1"/>
        <s v="Золотарева Юлия Николаевна" u="1"/>
        <s v="Акулова Елена Михайловна" u="1"/>
        <s v="Саблина Елена Анатольевна" u="1"/>
        <s v="Харламова Ирина Николаевна" u="1"/>
        <s v="Немкова Алевтина Гаджиевна" u="1"/>
        <s v="Потапова Мария Александровна" u="1"/>
        <s v="Шамсудинова Налия Рашидовна" u="1"/>
        <s v="Аблеева Алёна Валерьевна" u="1"/>
        <s v="Епифанцева Наталья Валерьевна" u="1"/>
        <s v="Хомякова Елена Вячеславовна" u="1"/>
        <s v="Смирнова Марина Васильевна" u="1"/>
        <s v="Харитонова Марина Андреевна" u="1"/>
        <s v="Димитренко Юлия Николаевна" u="1"/>
        <s v="Зеленская Людмила Сергеевна" u="1"/>
        <s v="Кузнецова Елена Владимировна" u="1"/>
        <s v="Петрова Елена Михайловна" u="1"/>
        <s v="Тарасова Ирина Васильевна" u="1"/>
        <s v="Колегова Ольга Викторовна" u="1"/>
        <s v="Топычканова Ирина Александровна" u="1"/>
      </sharedItems>
      <fieldGroup par="57"/>
    </cacheField>
    <cacheField name="Главный специалист" numFmtId="0">
      <sharedItems containsNonDate="0" containsString="0" containsBlank="1"/>
    </cacheField>
    <cacheField name="Отработанное время, час." numFmtId="0">
      <sharedItems containsString="0" containsBlank="1" containsNumber="1" minValue="3.0052777777777777" maxValue="8.7905555555555548"/>
    </cacheField>
    <cacheField name="Время в ожидании, час." numFmtId="0">
      <sharedItems containsString="0" containsBlank="1" containsNumber="1" minValue="0.31833333333333336" maxValue="1.1691666666666667"/>
    </cacheField>
    <cacheField name="Время в разговоре, мин." numFmtId="0">
      <sharedItems containsString="0" containsBlank="1" containsNumber="1" minValue="0.93333333333333335" maxValue="54.650000000000006"/>
    </cacheField>
    <cacheField name="Заявки, взятые в обработку" numFmtId="0">
      <sharedItems containsString="0" containsBlank="1" containsNumber="1" containsInteger="1" minValue="48" maxValue="48"/>
    </cacheField>
    <cacheField name="Звонки" numFmtId="0">
      <sharedItems containsString="0" containsBlank="1" containsNumber="1" containsInteger="1" minValue="1" maxValue="21"/>
    </cacheField>
    <cacheField name="Дозвоны" numFmtId="0">
      <sharedItems containsString="0" containsBlank="1" containsNumber="1" containsInteger="1" minValue="1" maxValue="13"/>
    </cacheField>
    <cacheField name="Презентации" numFmtId="0">
      <sharedItems containsString="0" containsBlank="1" containsNumber="1" containsInteger="1" minValue="0" maxValue="7"/>
    </cacheField>
    <cacheField name="Согласия" numFmtId="0">
      <sharedItems containsString="0" containsBlank="1" containsNumber="1" containsInteger="1" minValue="0" maxValue="1"/>
    </cacheField>
    <cacheField name="Согласия на ТП СБП" numFmtId="0">
      <sharedItems containsString="0" containsBlank="1" containsNumber="1" containsInteger="1" minValue="0" maxValue="1"/>
    </cacheField>
    <cacheField name="Согласия на формат ТП СБП&quot;" numFmtId="0">
      <sharedItems containsString="0" containsBlank="1" containsNumber="1" containsInteger="1" minValue="0" maxValue="0"/>
    </cacheField>
    <cacheField name="Отказы " numFmtId="0">
      <sharedItems containsString="0" containsBlank="1" containsNumber="1" containsInteger="1" minValue="0" maxValue="4"/>
    </cacheField>
    <cacheField name="Проинформирован" numFmtId="0">
      <sharedItems containsString="0" containsBlank="1" containsNumber="1" containsInteger="1" minValue="0" maxValue="3"/>
    </cacheField>
    <cacheField name="Подумает" numFmtId="0">
      <sharedItems containsString="0" containsBlank="1" containsNumber="1" containsInteger="1" minValue="0" maxValue="1"/>
    </cacheField>
    <cacheField name="Перенос звонка" numFmtId="0">
      <sharedItems containsString="0" containsBlank="1" containsNumber="1" containsInteger="1" minValue="0" maxValue="1"/>
    </cacheField>
    <cacheField name="Сбой звонка" numFmtId="0">
      <sharedItems containsString="0" containsBlank="1" containsNumber="1" containsInteger="1" minValue="0" maxValue="3"/>
    </cacheField>
    <cacheField name="Отказ от презентации" numFmtId="0">
      <sharedItems containsString="0" containsBlank="1" containsNumber="1" containsInteger="1" minValue="0" maxValue="3"/>
    </cacheField>
    <cacheField name="Уже звонили" numFmtId="0">
      <sharedItems containsString="0" containsBlank="1" containsNumber="1" containsInteger="1" minValue="0" maxValue="0"/>
    </cacheField>
    <cacheField name="Уже оформил продукт" numFmtId="0">
      <sharedItems containsString="0" containsBlank="1" containsNumber="1" containsInteger="1" minValue="0" maxValue="0"/>
    </cacheField>
    <cacheField name="Некорректный номер" numFmtId="0">
      <sharedItems containsString="0" containsBlank="1" containsNumber="1" containsInteger="1" minValue="0" maxValue="0"/>
    </cacheField>
    <cacheField name="Третье лицо" numFmtId="0">
      <sharedItems containsString="0" containsBlank="1" containsNumber="1" containsInteger="1" minValue="0" maxValue="2"/>
    </cacheField>
    <cacheField name="Недозвоны (N сетов)" numFmtId="0">
      <sharedItems containsString="0" containsBlank="1" containsNumber="1" containsInteger="1" minValue="14" maxValue="14"/>
    </cacheField>
    <cacheField name="Нет необходимости" numFmtId="0">
      <sharedItems containsString="0" containsBlank="1" containsNumber="1" containsInteger="1" minValue="0" maxValue="4"/>
    </cacheField>
    <cacheField name="Дорогое обслуживание" numFmtId="0">
      <sharedItems containsString="0" containsBlank="1" containsNumber="1" containsInteger="1" minValue="0" maxValue="0"/>
    </cacheField>
    <cacheField name="Непонятный сервис (сложный)" numFmtId="0">
      <sharedItems containsString="0" containsBlank="1" containsNumber="1" containsInteger="1" minValue="0" maxValue="0"/>
    </cacheField>
    <cacheField name="Низкий уровень обслуживания в Банке" numFmtId="0">
      <sharedItems containsString="0" containsBlank="1" containsNumber="1" containsInteger="1" minValue="0" maxValue="0"/>
    </cacheField>
    <cacheField name="Будет обращаться к своему клиентскому менеджеру" numFmtId="0">
      <sharedItems containsString="0" containsBlank="1" containsNumber="1" containsInteger="1" minValue="0" maxValue="0"/>
    </cacheField>
    <cacheField name="Использование аналогичного сервиса в другом банке" numFmtId="0">
      <sharedItems containsString="0" containsBlank="1" containsNumber="1" containsInteger="1" minValue="0" maxValue="1"/>
    </cacheField>
    <cacheField name="Неудобное расположение отделений формата СБП" numFmtId="0">
      <sharedItems containsString="0" containsBlank="1" containsNumber="1" containsInteger="1" minValue="0" maxValue="0"/>
    </cacheField>
    <cacheField name="Пенсионер" numFmtId="0">
      <sharedItems containsString="0" containsBlank="1" containsNumber="1" containsInteger="1" minValue="0" maxValue="0"/>
    </cacheField>
    <cacheField name="Просит направить информацию на e-mail" numFmtId="0">
      <sharedItems containsString="0" containsBlank="1" containsNumber="1" containsInteger="1" minValue="0" maxValue="0"/>
    </cacheField>
    <cacheField name="Самостоятельно ознакомится на сайте" numFmtId="0">
      <sharedItems containsString="0" containsBlank="1" containsNumber="1" containsInteger="1" minValue="0" maxValue="0"/>
    </cacheField>
    <cacheField name="Другое" numFmtId="0">
      <sharedItems containsString="0" containsBlank="1" containsNumber="1" containsInteger="1" minValue="0" maxValue="2"/>
    </cacheField>
    <cacheField name="Заявки CRM" numFmtId="0">
      <sharedItems containsNonDate="0" containsString="0" containsBlank="1"/>
    </cacheField>
    <cacheField name="Заявки Outlook" numFmtId="0">
      <sharedItems containsNonDate="0" containsString="0" containsBlank="1"/>
    </cacheField>
    <cacheField name="Доля отказов от презентаций" numFmtId="0" formula="'Отказы '/Презентации" databaseField="0"/>
    <cacheField name="Доля отложенных решений" numFmtId="0" formula="(Проинформирован+Подумает)/Презентации" databaseField="0"/>
    <cacheField name="Дозвоны в час" numFmtId="0" formula="Дозвоны/'Отработанное время, час.'" databaseField="0"/>
    <cacheField name="Согласий в час" numFmtId="0" formula="Согласия/'Отработанное время, час.'" databaseField="0"/>
    <cacheField name="Презентаций в час" numFmtId="0" formula="Презентации/'Отработанное время, час.'" databaseField="0"/>
    <cacheField name="  Согласия" numFmtId="0" formula="#NAME?+#NAME?+#NAME?+#NAME?+#NAME? +#NAME?" databaseField="0"/>
    <cacheField name="Согласия по продуктам" numFmtId="0" formula="#NAME?+#NAME?+#NAME?+(2*#NAME?)+#NAME? +(#NAME? *2)" databaseField="0"/>
    <cacheField name="Согласие на Оформление МВС" numFmtId="0" formula="#NAME?" databaseField="0"/>
    <cacheField name="Согласие на Сбер сертификат" numFmtId="0" formula="#NAME?" databaseField="0"/>
    <cacheField name="Согласие на Вклад максимальный" numFmtId="0" formula="#NAME?" databaseField="0"/>
    <cacheField name="Согласие на Вклад On-line" numFmtId="0" formula="#NAME?" databaseField="0"/>
    <cacheField name="Поле1" numFmtId="0" formula=" 0" databaseField="0"/>
    <cacheField name="Доля согласий от дозвона" numFmtId="0" formula="Согласия/Дозвоны" databaseField="0"/>
    <cacheField name="Специалист2" numFmtId="0" databaseField="0">
      <fieldGroup base="8">
        <discretePr count="65">
          <x v="55"/>
          <x v="53"/>
          <x v="57"/>
          <x v="14"/>
          <x v="57"/>
          <x v="13"/>
          <x v="2"/>
          <x v="45"/>
          <x v="21"/>
          <x v="31"/>
          <x v="24"/>
          <x v="6"/>
          <x v="56"/>
          <x v="57"/>
          <x v="16"/>
          <x v="33"/>
          <x v="30"/>
          <x v="44"/>
          <x v="1"/>
          <x v="7"/>
          <x v="48"/>
          <x v="15"/>
          <x v="52"/>
          <x v="57"/>
          <x v="23"/>
          <x v="38"/>
          <x v="50"/>
          <x v="19"/>
          <x v="12"/>
          <x v="57"/>
          <x v="37"/>
          <x v="35"/>
          <x v="9"/>
          <x v="20"/>
          <x v="3"/>
          <x v="25"/>
          <x v="4"/>
          <x v="29"/>
          <x v="34"/>
          <x v="54"/>
          <x v="57"/>
          <x v="17"/>
          <x v="41"/>
          <x v="26"/>
          <x v="40"/>
          <x v="22"/>
          <x v="11"/>
          <x v="42"/>
          <x v="32"/>
          <x v="47"/>
          <x v="56"/>
          <x v="28"/>
          <x v="39"/>
          <x v="49"/>
          <x v="18"/>
          <x v="46"/>
          <x v="36"/>
          <x v="27"/>
          <x v="5"/>
          <x v="10"/>
          <x v="0"/>
          <x v="8"/>
          <x v="43"/>
          <x v="57"/>
          <x v="51"/>
        </discretePr>
        <groupItems count="58">
          <s v="Кузнецова Елена Владимировна"/>
          <s v="Луценко Екатерина Сергеевна"/>
          <s v="Николаева Татьяна Николаевна"/>
          <s v="Ситникова Анастасия Константиновна"/>
          <s v="Жируева Алла Юрьевна"/>
          <s v="Димитренко Юлия Николаевна"/>
          <s v="Хибина Александра Геннадьевна"/>
          <s v="Купченко Наталья Анатольевна"/>
          <s v="Петрова Елена Михайловна"/>
          <s v="Юркина Татьяна Михайловна"/>
          <s v="Зеленская Людмила Сергеевна"/>
          <s v="Золотарева Юлия Николаевна"/>
          <s v="Пасова Мария Сергеевна"/>
          <s v="Солдатова Анна Викторовна"/>
          <s v="Белокурова Светлана Александровна"/>
          <s v="Безуглова Светлана Евгеньевна"/>
          <s v="Демьянова Алена Александровна"/>
          <s v="Дорохина Марина Юрьевна"/>
          <s v="Епифанцева Наталья Валерьевна"/>
          <s v="Константинова Кристина Владиславовна"/>
          <s v="Котельникова Мария Евгеньевна"/>
          <s v="Яицкая Инна Владимировна"/>
          <s v="Зеленская Фаина Олеговна"/>
          <s v="Зубарева Наталья Викторовна"/>
          <s v="Перов Роман Владимирович"/>
          <s v="Степанова Олеся Анатольевна"/>
          <s v="Архипов Михаил Александрович"/>
          <s v="Харитонова Марина Андреевна"/>
          <s v="Потапова Мария Александровна"/>
          <s v="Горбунова Светлана Валерьевна"/>
          <s v="Шевелева Марина Владимировна"/>
          <s v="Кузнецова Александра Валерьевна"/>
          <s v="Саблина Елена Анатольевна"/>
          <s v="Бердникова Налия Дамировна"/>
          <s v="Ерхова Екатерина Анатольевна"/>
          <s v="Полякова Ксения Ивановна"/>
          <s v="Смирнова Марина Васильевна"/>
          <s v="Долина Ираида Ивановна"/>
          <s v="Лябина Марина Викторовна"/>
          <s v="Шамсудинова Налия Рашидовна"/>
          <s v="Андреева Светлана Эдуардовна"/>
          <s v="Куликова Вера Сергеевна"/>
          <s v="Акулова Елена Михайловна"/>
          <s v="Тарасова Ирина Васильевна"/>
          <s v="Ильина Татьяна Сергеевна"/>
          <s v="Слащева Анна Валерьевна"/>
          <s v="Хомякова Елена Вячеславовна"/>
          <s v="Харламова Ирина Николаевна"/>
          <s v="Процкая Юлия Владимировна"/>
          <s v="Аблеева Алёна Валерьевна"/>
          <s v="Локшина Екатерина Валерьевна"/>
          <s v="Топычканова Ирина Александровна"/>
          <s v="Паршакова Ирина Владимировна"/>
          <s v="Гоголин Андрей Иванович"/>
          <s v="Савченко Олеся Александровна"/>
          <m/>
          <s v="Группа2"/>
          <s v="Группа1"/>
        </groupItems>
      </fieldGroup>
    </cacheField>
    <cacheField name="Доля согласий от презентаций" numFmtId="0" formula="Согласия/Презентации" databaseField="0"/>
    <cacheField name="Доля презентаций от дозвона" numFmtId="0" formula="Презентации/Дозвоны" databaseField="0"/>
    <cacheField name="Доля недозвона" numFmtId="0" formula="Недозвоны/Звонки" databaseField="0"/>
    <cacheField name="Недозвоны" numFmtId="0" formula="Звонки-Дозвоны" databaseField="0"/>
    <cacheField name="Согласий в час (без КМ)" numFmtId="0" formula="'Согласия на ТП СБП'/'Отработанное время, час.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0">
  <r>
    <x v="0"/>
    <x v="0"/>
    <x v="0"/>
    <x v="0"/>
    <x v="0"/>
    <x v="0"/>
    <x v="0"/>
    <m/>
    <x v="0"/>
    <m/>
    <n v="3.0052777777777777"/>
    <n v="0.31833333333333336"/>
    <n v="8.2833333333333332"/>
    <m/>
    <n v="2"/>
    <n v="2"/>
    <n v="2"/>
    <n v="0"/>
    <n v="0"/>
    <n v="0"/>
    <n v="1"/>
    <n v="1"/>
    <n v="0"/>
    <n v="0"/>
    <n v="0"/>
    <n v="0"/>
    <n v="0"/>
    <n v="0"/>
    <n v="0"/>
    <n v="0"/>
    <m/>
    <n v="1"/>
    <n v="0"/>
    <n v="0"/>
    <n v="0"/>
    <n v="0"/>
    <n v="0"/>
    <n v="0"/>
    <n v="0"/>
    <n v="0"/>
    <n v="0"/>
    <n v="0"/>
    <m/>
    <m/>
  </r>
  <r>
    <x v="0"/>
    <x v="0"/>
    <x v="0"/>
    <x v="0"/>
    <x v="0"/>
    <x v="0"/>
    <x v="0"/>
    <m/>
    <x v="0"/>
    <m/>
    <n v="4.5505555555555555"/>
    <n v="0.82444444444444431"/>
    <n v="0.93333333333333335"/>
    <m/>
    <n v="1"/>
    <n v="1"/>
    <n v="0"/>
    <n v="0"/>
    <n v="0"/>
    <n v="0"/>
    <n v="0"/>
    <n v="0"/>
    <n v="0"/>
    <n v="0"/>
    <n v="0"/>
    <n v="1"/>
    <n v="0"/>
    <n v="0"/>
    <n v="0"/>
    <n v="0"/>
    <m/>
    <n v="0"/>
    <n v="0"/>
    <n v="0"/>
    <n v="0"/>
    <n v="0"/>
    <n v="0"/>
    <n v="0"/>
    <n v="0"/>
    <n v="0"/>
    <n v="0"/>
    <n v="0"/>
    <m/>
    <m/>
  </r>
  <r>
    <x v="0"/>
    <x v="0"/>
    <x v="0"/>
    <x v="0"/>
    <x v="0"/>
    <x v="0"/>
    <x v="0"/>
    <m/>
    <x v="0"/>
    <m/>
    <n v="6.3283333333333331"/>
    <n v="1.0805555555555555"/>
    <n v="34.18333333333333"/>
    <m/>
    <n v="7"/>
    <n v="7"/>
    <n v="4"/>
    <n v="1"/>
    <n v="1"/>
    <n v="0"/>
    <n v="2"/>
    <n v="1"/>
    <n v="0"/>
    <n v="0"/>
    <n v="1"/>
    <n v="2"/>
    <n v="0"/>
    <n v="0"/>
    <n v="0"/>
    <n v="0"/>
    <m/>
    <n v="2"/>
    <n v="0"/>
    <n v="0"/>
    <n v="0"/>
    <n v="0"/>
    <n v="0"/>
    <n v="0"/>
    <n v="0"/>
    <n v="0"/>
    <n v="0"/>
    <n v="0"/>
    <m/>
    <m/>
  </r>
  <r>
    <x v="0"/>
    <x v="0"/>
    <x v="0"/>
    <x v="0"/>
    <x v="0"/>
    <x v="0"/>
    <x v="0"/>
    <m/>
    <x v="0"/>
    <m/>
    <n v="7.4811111111111117"/>
    <n v="0.55000000000000004"/>
    <n v="22.266666666666666"/>
    <m/>
    <n v="2"/>
    <n v="2"/>
    <n v="2"/>
    <n v="0"/>
    <n v="0"/>
    <n v="0"/>
    <n v="0"/>
    <n v="1"/>
    <n v="1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m/>
  </r>
  <r>
    <x v="0"/>
    <x v="0"/>
    <x v="0"/>
    <x v="0"/>
    <x v="0"/>
    <x v="0"/>
    <x v="0"/>
    <m/>
    <x v="0"/>
    <m/>
    <n v="8.7905555555555548"/>
    <n v="1.1691666666666667"/>
    <n v="54.650000000000006"/>
    <m/>
    <n v="15"/>
    <n v="13"/>
    <n v="7"/>
    <n v="0"/>
    <n v="0"/>
    <n v="0"/>
    <n v="4"/>
    <n v="3"/>
    <n v="0"/>
    <n v="0"/>
    <n v="3"/>
    <n v="3"/>
    <n v="0"/>
    <n v="0"/>
    <n v="0"/>
    <n v="2"/>
    <m/>
    <n v="4"/>
    <n v="0"/>
    <n v="0"/>
    <n v="0"/>
    <n v="0"/>
    <n v="0"/>
    <n v="0"/>
    <n v="0"/>
    <n v="0"/>
    <n v="0"/>
    <n v="0"/>
    <m/>
    <m/>
  </r>
  <r>
    <x v="0"/>
    <x v="0"/>
    <x v="0"/>
    <x v="0"/>
    <x v="0"/>
    <x v="0"/>
    <x v="0"/>
    <m/>
    <x v="0"/>
    <m/>
    <n v="4.589722222222222"/>
    <n v="0.61555555555555552"/>
    <n v="45.216666666666669"/>
    <n v="48"/>
    <n v="21"/>
    <n v="7"/>
    <n v="6"/>
    <n v="0"/>
    <n v="0"/>
    <n v="0"/>
    <n v="4"/>
    <n v="2"/>
    <n v="0"/>
    <n v="1"/>
    <n v="0"/>
    <n v="0"/>
    <n v="0"/>
    <n v="0"/>
    <n v="0"/>
    <n v="0"/>
    <n v="14"/>
    <n v="1"/>
    <n v="0"/>
    <n v="0"/>
    <n v="0"/>
    <n v="0"/>
    <n v="1"/>
    <n v="0"/>
    <n v="0"/>
    <n v="0"/>
    <n v="0"/>
    <n v="2"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x v="1"/>
    <x v="0"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5" cacheId="0" dataOnRows="1" applyNumberFormats="0" applyBorderFormats="0" applyFontFormats="0" applyPatternFormats="0" applyAlignmentFormats="0" applyWidthHeightFormats="1" dataCaption="Значения" updatedVersion="4" minRefreshableVersion="3" useAutoFormatting="1" colGrandTotals="0" itemPrintTitles="1" createdVersion="4" indent="0" outline="1" outlineData="1" multipleFieldFilters="0">
  <location ref="A4:C18" firstHeaderRow="1" firstDataRow="2" firstDataCol="1" rowPageCount="1" colPageCount="1"/>
  <pivotFields count="50">
    <pivotField axis="axisCol" multipleItemSelectionAllowed="1" showAll="0">
      <items count="8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6"/>
        <item x="84"/>
        <item x="85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0"/>
  </colFields>
  <colItems count="2">
    <i>
      <x v="85"/>
    </i>
    <i>
      <x v="86"/>
    </i>
  </colItems>
  <pageFields count="1">
    <pageField fld="1" item="1" hier="-1"/>
  </pageFields>
  <dataFields count="13">
    <dataField name="Отработанное время, час. " fld="10" baseField="0" baseItem="3207368" numFmtId="2"/>
    <dataField name="Дозвоны " fld="15" baseField="0" baseItem="0"/>
    <dataField name="Презентации " fld="16" baseField="0" baseItem="0"/>
    <dataField name="Согласия " fld="17" baseField="0" baseItem="0"/>
    <dataField name="Отказы  " fld="20" baseField="0" baseItem="0"/>
    <dataField name="Доля недозвонов" fld="43" baseField="0" baseItem="3207368" numFmtId="10"/>
    <dataField name="Доля согласий от дозвона" fld="44" baseField="0" baseItem="3207368" numFmtId="10"/>
    <dataField name="Доля согласий от презентаций " fld="45" baseField="0" baseItem="3207368" numFmtId="10"/>
    <dataField name="Доля отказов от презентаций " fld="46" baseField="0" baseItem="3207368" numFmtId="10"/>
    <dataField name="Дозвонов в час " fld="47" baseField="0" baseItem="3207368" numFmtId="2"/>
    <dataField name="Презентаций в час " fld="48" baseField="0" baseItem="3207368" numFmtId="2"/>
    <dataField name="Согласий в час " fld="49" baseField="3" baseItem="0" numFmtId="4"/>
    <dataField name="Сумма по полю Перенос звонка" fld="23" baseField="0" baseItem="0"/>
  </dataFields>
  <formats count="14">
    <format dxfId="12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9">
      <pivotArea outline="0" fieldPosition="0">
        <references count="1">
          <reference field="4294967294" count="1">
            <x v="9"/>
          </reference>
        </references>
      </pivotArea>
    </format>
    <format dxfId="118">
      <pivotArea outline="0" fieldPosition="0">
        <references count="1">
          <reference field="4294967294" count="1">
            <x v="5"/>
          </reference>
        </references>
      </pivotArea>
    </format>
    <format dxfId="117">
      <pivotArea outline="0" fieldPosition="0">
        <references count="1">
          <reference field="4294967294" count="1">
            <x v="6"/>
          </reference>
        </references>
      </pivotArea>
    </format>
    <format dxfId="116">
      <pivotArea outline="0" fieldPosition="0">
        <references count="1">
          <reference field="4294967294" count="1">
            <x v="7"/>
          </reference>
        </references>
      </pivotArea>
    </format>
    <format dxfId="115">
      <pivotArea outline="0" fieldPosition="0">
        <references count="1">
          <reference field="4294967294" count="1">
            <x v="8"/>
          </reference>
        </references>
      </pivotArea>
    </format>
    <format dxfId="114">
      <pivotArea outline="0" fieldPosition="0">
        <references count="1">
          <reference field="4294967294" count="1">
            <x v="0"/>
          </reference>
        </references>
      </pivotArea>
    </format>
    <format dxfId="113">
      <pivotArea dataOnly="0" outline="0" fieldPosition="0">
        <references count="2">
          <reference field="4294967294" count="1">
            <x v="5"/>
          </reference>
          <reference field="1" count="1" selected="0">
            <x v="1"/>
          </reference>
        </references>
      </pivotArea>
    </format>
    <format dxfId="112">
      <pivotArea dataOnly="0" outline="0" fieldPosition="0">
        <references count="2">
          <reference field="4294967294" count="1">
            <x v="6"/>
          </reference>
          <reference field="1" count="1" selected="0">
            <x v="1"/>
          </reference>
        </references>
      </pivotArea>
    </format>
    <format dxfId="111">
      <pivotArea dataOnly="0" outline="0" fieldPosition="0">
        <references count="2">
          <reference field="4294967294" count="1">
            <x v="7"/>
          </reference>
          <reference field="1" count="1" selected="0">
            <x v="1"/>
          </reference>
        </references>
      </pivotArea>
    </format>
    <format dxfId="110">
      <pivotArea dataOnly="0" outline="0" fieldPosition="0">
        <references count="2">
          <reference field="4294967294" count="1">
            <x v="8"/>
          </reference>
          <reference field="1" count="1" selected="0">
            <x v="1"/>
          </reference>
        </references>
      </pivotArea>
    </format>
    <format dxfId="109">
      <pivotArea dataOnly="0" outline="0" fieldPosition="0">
        <references count="2">
          <reference field="4294967294" count="1">
            <x v="11"/>
          </reference>
          <reference field="1" count="1" selected="0">
            <x v="1"/>
          </reference>
        </references>
      </pivotArea>
    </format>
    <format dxfId="108">
      <pivotArea outline="0" fieldPosition="0">
        <references count="1">
          <reference field="4294967294" count="1">
            <x v="11"/>
          </reference>
        </references>
      </pivotArea>
    </format>
    <format dxfId="107">
      <pivotArea dataOnly="0" outline="0" fieldPosition="0">
        <references count="2">
          <reference field="4294967294" count="1">
            <x v="3"/>
          </reference>
          <reference field="1" count="1" selected="0">
            <x v="1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1" applyNumberFormats="0" applyBorderFormats="0" applyFontFormats="0" applyPatternFormats="0" applyAlignmentFormats="0" applyWidthHeightFormats="1" dataCaption="Данные" showError="1" updatedVersion="4" minRefreshableVersion="3" asteriskTotals="1" showMemberPropertyTips="0" useAutoFormatting="1" itemPrintTitles="1" createdVersion="4" indent="0" compact="0" compactData="0" gridDropZones="1">
  <location ref="A8:W10" firstHeaderRow="1" firstDataRow="2" firstDataCol="3" rowPageCount="5" colPageCount="1"/>
  <pivotFields count="63">
    <pivotField axis="axisPage" compact="0" outline="0" subtotalTop="0" multipleItemSelectionAllowed="1" showAll="0" includeNewItemsInFilter="1">
      <items count="88">
        <item x="1"/>
        <item x="0"/>
        <item m="1" x="37"/>
        <item m="1" x="74"/>
        <item m="1" x="25"/>
        <item m="1" x="61"/>
        <item m="1" x="12"/>
        <item m="1" x="48"/>
        <item m="1" x="84"/>
        <item m="1" x="34"/>
        <item m="1" x="71"/>
        <item m="1" x="22"/>
        <item m="1" x="57"/>
        <item m="1" x="8"/>
        <item m="1" x="44"/>
        <item m="1" x="80"/>
        <item m="1" x="31"/>
        <item m="1" x="67"/>
        <item m="1" x="17"/>
        <item m="1" x="53"/>
        <item m="1" x="4"/>
        <item m="1" x="40"/>
        <item m="1" x="60"/>
        <item m="1" x="11"/>
        <item m="1" x="47"/>
        <item m="1" x="83"/>
        <item m="1" x="33"/>
        <item m="1" x="69"/>
        <item m="1" x="20"/>
        <item m="1" x="55"/>
        <item m="1" x="6"/>
        <item m="1" x="42"/>
        <item m="1" x="78"/>
        <item m="1" x="29"/>
        <item m="1" x="65"/>
        <item m="1" x="16"/>
        <item m="1" x="52"/>
        <item m="1" x="3"/>
        <item m="1" x="39"/>
        <item m="1" x="76"/>
        <item m="1" x="27"/>
        <item m="1" x="63"/>
        <item m="1" x="14"/>
        <item m="1" x="50"/>
        <item m="1" x="86"/>
        <item m="1" x="36"/>
        <item m="1" x="73"/>
        <item m="1" x="24"/>
        <item m="1" x="59"/>
        <item m="1" x="10"/>
        <item m="1" x="46"/>
        <item m="1" x="82"/>
        <item m="1" x="51"/>
        <item m="1" x="2"/>
        <item m="1" x="38"/>
        <item m="1" x="75"/>
        <item m="1" x="26"/>
        <item m="1" x="62"/>
        <item m="1" x="13"/>
        <item m="1" x="49"/>
        <item m="1" x="85"/>
        <item m="1" x="35"/>
        <item m="1" x="72"/>
        <item m="1" x="23"/>
        <item m="1" x="58"/>
        <item m="1" x="9"/>
        <item m="1" x="45"/>
        <item m="1" x="81"/>
        <item m="1" x="32"/>
        <item m="1" x="68"/>
        <item m="1" x="18"/>
        <item m="1" x="19"/>
        <item m="1" x="54"/>
        <item m="1" x="5"/>
        <item m="1" x="41"/>
        <item m="1" x="77"/>
        <item m="1" x="28"/>
        <item m="1" x="64"/>
        <item m="1" x="15"/>
        <item m="1" x="70"/>
        <item m="1" x="21"/>
        <item m="1" x="56"/>
        <item m="1" x="7"/>
        <item m="1" x="43"/>
        <item m="1" x="79"/>
        <item m="1" x="30"/>
        <item m="1" x="66"/>
        <item t="default"/>
      </items>
    </pivotField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axis="axisPage" compact="0" outline="0" subtotalTop="0" showAll="0" includeNewItemsInFilter="1">
      <items count="6">
        <item x="1"/>
        <item x="0"/>
        <item m="1" x="3"/>
        <item m="1" x="4"/>
        <item m="1" x="2"/>
        <item t="default"/>
      </items>
    </pivotField>
    <pivotField axis="axisPage" compact="0" outline="0" subtotalTop="0" showAll="0" includeNewItemsInFilter="1">
      <items count="15">
        <item x="1"/>
        <item m="1" x="4"/>
        <item m="1" x="10"/>
        <item m="1" x="5"/>
        <item m="1" x="11"/>
        <item m="1" x="6"/>
        <item m="1" x="12"/>
        <item m="1" x="7"/>
        <item m="1" x="13"/>
        <item m="1" x="9"/>
        <item m="1" x="2"/>
        <item x="0"/>
        <item m="1" x="8"/>
        <item m="1" x="3"/>
        <item t="default"/>
      </items>
    </pivotField>
    <pivotField compact="0" outline="0" showAll="0" defaultSubtotal="0"/>
    <pivotField axis="axisRow" compact="0" outline="0" subtotalTop="0" showAll="0" includeNewItemsInFilter="1" defaultSubtotal="0">
      <items count="3">
        <item h="1" m="1" x="1"/>
        <item m="1" x="2"/>
        <item h="1" x="0"/>
      </items>
    </pivotField>
    <pivotField axis="axisPage" compact="0" outline="0" subtotalTop="0" showAll="0" includeNewItemsInFilter="1">
      <items count="10">
        <item m="1" x="2"/>
        <item m="1" x="3"/>
        <item x="0"/>
        <item m="1" x="4"/>
        <item m="1" x="7"/>
        <item m="1" x="8"/>
        <item m="1" x="5"/>
        <item m="1" x="6"/>
        <item m="1" x="1"/>
        <item t="default"/>
      </items>
    </pivotField>
    <pivotField compact="0" outline="0" subtotalTop="0" showAll="0" includeNewItemsInFilter="1" defaultSubtotal="0"/>
    <pivotField axis="axisRow" compact="0" outline="0" subtotalTop="0" showAll="0" includeNewItemsInFilter="1" sortType="descending">
      <items count="66">
        <item x="0"/>
        <item m="1" x="57"/>
        <item m="1" x="60"/>
        <item m="1" x="42"/>
        <item m="1" x="17"/>
        <item m="1" x="49"/>
        <item m="1" x="7"/>
        <item m="1" x="55"/>
        <item m="1" x="5"/>
        <item m="1" x="9"/>
        <item m="1" x="16"/>
        <item m="1" x="47"/>
        <item m="1" x="44"/>
        <item m="1" x="37"/>
        <item m="1" x="26"/>
        <item m="1" x="34"/>
        <item m="1" x="29"/>
        <item m="1" x="20"/>
        <item m="1" x="31"/>
        <item m="1" x="51"/>
        <item m="1" x="53"/>
        <item m="1" x="54"/>
        <item m="1" x="27"/>
        <item m="1" x="56"/>
        <item m="1" x="32"/>
        <item m="1" x="45"/>
        <item m="1" x="48"/>
        <item m="1" x="46"/>
        <item m="1" x="28"/>
        <item m="1" x="38"/>
        <item m="1" x="11"/>
        <item m="1" x="33"/>
        <item m="1" x="10"/>
        <item m="1" x="8"/>
        <item m="1" x="30"/>
        <item m="1" x="61"/>
        <item m="1" x="12"/>
        <item m="1" x="21"/>
        <item m="1" x="41"/>
        <item m="1" x="14"/>
        <item m="1" x="6"/>
        <item m="1" x="13"/>
        <item m="1" x="25"/>
        <item m="1" x="19"/>
        <item m="1" x="50"/>
        <item m="1" x="22"/>
        <item m="1" x="1"/>
        <item m="1" x="36"/>
        <item m="1" x="18"/>
        <item m="1" x="24"/>
        <item m="1" x="58"/>
        <item m="1" x="59"/>
        <item m="1" x="3"/>
        <item m="1" x="35"/>
        <item m="1" x="43"/>
        <item m="1" x="2"/>
        <item m="1" x="15"/>
        <item m="1" x="52"/>
        <item m="1" x="62"/>
        <item m="1" x="64"/>
        <item m="1" x="39"/>
        <item m="1" x="63"/>
        <item m="1" x="40"/>
        <item m="1" x="4"/>
        <item m="1" x="23"/>
        <item t="default"/>
      </items>
      <autoSortScope>
        <pivotArea dataOnly="0" outline="0" fieldPosition="0">
          <references count="1">
            <reference field="4294967294" count="1" selected="0">
              <x v="13"/>
            </reference>
          </references>
        </pivotArea>
      </autoSortScope>
    </pivotField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 defaultSubtotal="0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Перенос звонка2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axis="axisRow" compact="0" outline="0" showAll="0">
      <items count="59">
        <item x="55"/>
        <item x="27"/>
        <item x="0"/>
        <item x="41"/>
        <item x="44"/>
        <item x="47"/>
        <item x="45"/>
        <item x="46"/>
        <item x="13"/>
        <item x="31"/>
        <item x="30"/>
        <item x="42"/>
        <item x="40"/>
        <item x="29"/>
        <item x="50"/>
        <item x="3"/>
        <item n="ЕКТ" x="57"/>
        <item x="48"/>
        <item x="35"/>
        <item x="28"/>
        <item x="49"/>
        <item x="18"/>
        <item x="19"/>
        <item x="36"/>
        <item x="9"/>
        <item x="22"/>
        <item x="32"/>
        <item x="11"/>
        <item x="12"/>
        <item x="34"/>
        <item x="6"/>
        <item x="20"/>
        <item x="24"/>
        <item x="21"/>
        <item x="37"/>
        <item x="8"/>
        <item n="ВЛГ" x="56"/>
        <item x="15"/>
        <item x="17"/>
        <item x="16"/>
        <item x="2"/>
        <item x="38"/>
        <item x="7"/>
        <item x="52"/>
        <item x="53"/>
        <item x="4"/>
        <item x="1"/>
        <item x="23"/>
        <item x="5"/>
        <item x="10"/>
        <item x="14"/>
        <item x="25"/>
        <item x="26"/>
        <item x="33"/>
        <item x="39"/>
        <item x="43"/>
        <item x="51"/>
        <item x="54"/>
        <item t="default"/>
      </items>
    </pivotField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dragToRow="0" dragToCol="0" dragToPage="0" showAll="0" defaultSubtotal="0"/>
  </pivotFields>
  <rowFields count="3">
    <field x="5"/>
    <field x="57"/>
    <field x="8"/>
  </rowFields>
  <rowItems count="1"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1" item="0" hier="0"/>
    <pageField fld="3" hier="0"/>
    <pageField fld="0" hier="0"/>
    <pageField fld="2" item="1" hier="0"/>
    <pageField fld="6" hier="0"/>
  </pageFields>
  <dataFields count="20">
    <dataField name=" Отработанное время, час." fld="10" baseField="5" baseItem="0" numFmtId="164"/>
    <dataField name=" Время в разговоре, мин." fld="12" baseField="5" baseItem="0" numFmtId="164"/>
    <dataField name=" Звонки" fld="14" baseField="5" baseItem="0"/>
    <dataField name=" Дозвоны" fld="15" baseField="5" baseItem="0"/>
    <dataField name=" Презентации" fld="16" baseField="5" baseItem="0"/>
    <dataField name="Согласия " fld="17" baseField="7" baseItem="536"/>
    <dataField name=" Согласия на ТП СБП" fld="18" baseField="8" baseItem="41"/>
    <dataField name=" Заявки CRM" fld="42" baseField="0" baseItem="0"/>
    <dataField name=" Отказы " fld="20" baseField="5" baseItem="0"/>
    <dataField name=" Недозвоны" fld="61" baseField="5" baseItem="0"/>
    <dataField name=" Доля недозвона" fld="60" subtotal="average" baseField="5" baseItem="0" numFmtId="165"/>
    <dataField name=" Доля презентаций от дозвона" fld="59" subtotal="average" baseField="5" baseItem="0" numFmtId="9"/>
    <dataField name=" Доля согласий от презентаций" fld="58" subtotal="average" baseField="5" baseItem="0" numFmtId="9"/>
    <dataField name=" Доля согласий от дозвона" fld="56" baseField="8" baseItem="61" numFmtId="10"/>
    <dataField name=" Доля отказов от презентаций" fld="44" subtotal="average" baseField="5" baseItem="0" numFmtId="9"/>
    <dataField name=" Доля отложенных решений" fld="45" subtotal="average" baseField="5" baseItem="0" numFmtId="9"/>
    <dataField name=" Дозвоны в час" fld="46" subtotal="average" baseField="5" baseItem="0" numFmtId="2"/>
    <dataField name=" Презентаций в час" fld="48" subtotal="average" baseField="5" baseItem="0" numFmtId="2"/>
    <dataField name=" Согласий в час" fld="47" subtotal="average" baseField="5" baseItem="0" numFmtId="2"/>
    <dataField name=" Согласий в час (без КМ)" fld="62" baseField="0" baseItem="0" numFmtId="2"/>
  </dataFields>
  <formats count="61">
    <format dxfId="106">
      <pivotArea dataOnly="0" labelOnly="1" outline="0" fieldPosition="0">
        <references count="1">
          <reference field="4294967294" count="5">
            <x v="0"/>
            <x v="2"/>
            <x v="3"/>
            <x v="4"/>
            <x v="8"/>
          </reference>
        </references>
      </pivotArea>
    </format>
    <format dxfId="105">
      <pivotArea dataOnly="0" labelOnly="1" outline="0" fieldPosition="0">
        <references count="1">
          <reference field="4294967294" count="5">
            <x v="0"/>
            <x v="2"/>
            <x v="3"/>
            <x v="4"/>
            <x v="8"/>
          </reference>
        </references>
      </pivotArea>
    </format>
    <format dxfId="104">
      <pivotArea dataOnly="0" labelOnly="1" outline="0" fieldPosition="0">
        <references count="1">
          <reference field="4294967294" count="5">
            <x v="0"/>
            <x v="2"/>
            <x v="3"/>
            <x v="4"/>
            <x v="8"/>
          </reference>
        </references>
      </pivotArea>
    </format>
    <format dxfId="103">
      <pivotArea outline="0" fieldPosition="0"/>
    </format>
    <format dxfId="102">
      <pivotArea dataOnly="0" labelOnly="1" outline="0" fieldPosition="0">
        <references count="1">
          <reference field="4294967294" count="5">
            <x v="0"/>
            <x v="2"/>
            <x v="3"/>
            <x v="4"/>
            <x v="8"/>
          </reference>
        </references>
      </pivotArea>
    </format>
    <format dxfId="101">
      <pivotArea field="-2" type="button" dataOnly="0" labelOnly="1" outline="0" axis="axisCol" fieldPosition="0"/>
    </format>
    <format dxfId="100">
      <pivotArea type="topRight" dataOnly="0" labelOnly="1" outline="0" fieldPosition="0"/>
    </format>
    <format dxfId="99">
      <pivotArea dataOnly="0" labelOnly="1" outline="0" fieldPosition="0">
        <references count="1">
          <reference field="4294967294" count="5">
            <x v="0"/>
            <x v="2"/>
            <x v="3"/>
            <x v="4"/>
            <x v="8"/>
          </reference>
        </references>
      </pivotArea>
    </format>
    <format dxfId="98">
      <pivotArea outline="0" fieldPosition="0"/>
    </format>
    <format dxfId="97">
      <pivotArea dataOnly="0" labelOnly="1" outline="0" fieldPosition="0">
        <references count="1">
          <reference field="8" count="0"/>
        </references>
      </pivotArea>
    </format>
    <format dxfId="96">
      <pivotArea dataOnly="0" labelOnly="1" grandRow="1" outline="0" fieldPosition="0"/>
    </format>
    <format dxfId="95">
      <pivotArea outline="0" fieldPosition="0">
        <references count="1">
          <reference field="4294967294" count="3" selected="0">
            <x v="16"/>
            <x v="17"/>
            <x v="18"/>
          </reference>
        </references>
      </pivotArea>
    </format>
    <format dxfId="94">
      <pivotArea dataOnly="0" labelOnly="1" outline="0" fieldPosition="0">
        <references count="1">
          <reference field="4294967294" count="5">
            <x v="0"/>
            <x v="2"/>
            <x v="3"/>
            <x v="4"/>
            <x v="8"/>
          </reference>
        </references>
      </pivotArea>
    </format>
    <format dxfId="93">
      <pivotArea outline="0" fieldPosition="0">
        <references count="1">
          <reference field="4294967294" count="5" selected="0">
            <x v="10"/>
            <x v="11"/>
            <x v="12"/>
            <x v="14"/>
            <x v="15"/>
          </reference>
        </references>
      </pivotArea>
    </format>
    <format dxfId="92">
      <pivotArea outline="0" fieldPosition="0">
        <references count="1">
          <reference field="4294967294" count="1" selected="0">
            <x v="10"/>
          </reference>
        </references>
      </pivotArea>
    </format>
    <format dxfId="91">
      <pivotArea type="topRight" dataOnly="0" labelOnly="1" outline="0" fieldPosition="0"/>
    </format>
    <format dxfId="90">
      <pivotArea outline="0" fieldPosition="0">
        <references count="1">
          <reference field="4294967294" count="5" selected="0">
            <x v="10"/>
            <x v="11"/>
            <x v="12"/>
            <x v="14"/>
            <x v="15"/>
          </reference>
        </references>
      </pivotArea>
    </format>
    <format dxfId="89">
      <pivotArea outline="0" fieldPosition="0">
        <references count="1">
          <reference field="4294967294" count="3" selected="0">
            <x v="16"/>
            <x v="17"/>
            <x v="18"/>
          </reference>
        </references>
      </pivotArea>
    </format>
    <format dxfId="88">
      <pivotArea outline="0" fieldPosition="0">
        <references count="1">
          <reference field="4294967294" count="5" selected="0">
            <x v="2"/>
            <x v="3"/>
            <x v="4"/>
            <x v="8"/>
            <x v="9"/>
          </reference>
        </references>
      </pivotArea>
    </format>
    <format dxfId="87">
      <pivotArea dataOnly="0" labelOnly="1" outline="0" fieldPosition="0">
        <references count="1">
          <reference field="4294967294" count="9">
            <x v="9"/>
            <x v="10"/>
            <x v="11"/>
            <x v="12"/>
            <x v="14"/>
            <x v="15"/>
            <x v="16"/>
            <x v="17"/>
            <x v="18"/>
          </reference>
        </references>
      </pivotArea>
    </format>
    <format dxfId="86">
      <pivotArea dataOnly="0" labelOnly="1" outline="0" fieldPosition="0">
        <references count="1">
          <reference field="4294967294" count="9">
            <x v="9"/>
            <x v="10"/>
            <x v="11"/>
            <x v="12"/>
            <x v="14"/>
            <x v="15"/>
            <x v="16"/>
            <x v="17"/>
            <x v="18"/>
          </reference>
        </references>
      </pivotArea>
    </format>
    <format dxfId="85">
      <pivotArea dataOnly="0" labelOnly="1" outline="0" fieldPosition="0">
        <references count="1">
          <reference field="4294967294" count="9">
            <x v="9"/>
            <x v="10"/>
            <x v="11"/>
            <x v="12"/>
            <x v="14"/>
            <x v="15"/>
            <x v="16"/>
            <x v="17"/>
            <x v="18"/>
          </reference>
        </references>
      </pivotArea>
    </format>
    <format dxfId="8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">
      <pivotArea dataOnly="0" outline="0" fieldPosition="0">
        <references count="1">
          <reference field="4294967294" count="1">
            <x v="18"/>
          </reference>
        </references>
      </pivotArea>
    </format>
    <format dxfId="81">
      <pivotArea dataOnly="0" outline="0" fieldPosition="0">
        <references count="1">
          <reference field="4294967294" count="1">
            <x v="12"/>
          </reference>
        </references>
      </pivotArea>
    </format>
    <format dxfId="80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79">
      <pivotArea outline="0" fieldPosition="0">
        <references count="1">
          <reference field="4294967294" count="1" selected="0">
            <x v="12"/>
          </reference>
        </references>
      </pivotArea>
    </format>
    <format dxfId="7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">
      <pivotArea type="topRight" dataOnly="0" labelOnly="1" outline="0" offset="E1" fieldPosition="0"/>
    </format>
    <format dxfId="76">
      <pivotArea type="topRight" dataOnly="0" labelOnly="1" outline="0" offset="J1" fieldPosition="0"/>
    </format>
    <format dxfId="75">
      <pivotArea type="topRight" dataOnly="0" labelOnly="1" outline="0" offset="O1" fieldPosition="0"/>
    </format>
    <format dxfId="74">
      <pivotArea outline="0" fieldPosition="0">
        <references count="1">
          <reference field="4294967294" count="1" selected="0">
            <x v="8"/>
          </reference>
        </references>
      </pivotArea>
    </format>
    <format dxfId="73">
      <pivotArea outline="0" fieldPosition="0">
        <references count="1">
          <reference field="4294967294" count="1" selected="0">
            <x v="8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1">
      <pivotArea outline="0" fieldPosition="0">
        <references count="1">
          <reference field="4294967294" count="1" selected="0">
            <x v="8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9">
      <pivotArea outline="0" fieldPosition="0">
        <references count="1">
          <reference field="4294967294" count="1" selected="0">
            <x v="12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">
      <pivotArea outline="0" fieldPosition="0">
        <references count="1">
          <reference field="4294967294" count="1" selected="0">
            <x v="18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8"/>
          </reference>
        </references>
      </pivotArea>
    </format>
    <format dxfId="65">
      <pivotArea outline="0" fieldPosition="0">
        <references count="1">
          <reference field="4294967294" count="1" selected="0">
            <x v="8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3">
      <pivotArea field="8" type="button" dataOnly="0" labelOnly="1" outline="0" axis="axisRow" fieldPosition="2"/>
    </format>
    <format dxfId="6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8"/>
            <x v="9"/>
            <x v="10"/>
            <x v="11"/>
            <x v="12"/>
            <x v="14"/>
            <x v="15"/>
            <x v="16"/>
            <x v="17"/>
            <x v="18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9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7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5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5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54">
      <pivotArea dataOnly="0" outline="0" fieldPosition="0">
        <references count="1">
          <reference field="4294967294" count="1">
            <x v="13"/>
          </reference>
        </references>
      </pivotArea>
    </format>
    <format dxfId="53">
      <pivotArea outline="0" fieldPosition="0">
        <references count="1">
          <reference field="4294967294" count="1">
            <x v="13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">
      <pivotArea dataOnly="0" outline="0" fieldPosition="0">
        <references count="2">
          <reference field="4294967294" count="1">
            <x v="6"/>
          </reference>
          <reference field="1" count="1" selected="0">
            <x v="2"/>
          </reference>
        </references>
      </pivotArea>
    </format>
    <format dxfId="50">
      <pivotArea dataOnly="0" outline="0" fieldPosition="0">
        <references count="2">
          <reference field="4294967294" count="1">
            <x v="7"/>
          </reference>
          <reference field="1" count="1" selected="0">
            <x v="2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19"/>
          </reference>
        </references>
      </pivotArea>
    </format>
    <format dxfId="48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47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19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1" cacheId="1" dataOnRows="1" applyNumberFormats="0" applyBorderFormats="0" applyFontFormats="0" applyPatternFormats="0" applyAlignmentFormats="0" applyWidthHeightFormats="1" dataCaption="Данные" updatedVersion="4" minRefreshableVersion="3" asteriskTotals="1" showMemberPropertyTips="0" useAutoFormatting="1" itemPrintTitles="1" createdVersion="4" indent="0" compact="0" compactData="0" gridDropZones="1">
  <location ref="B4:F50" firstHeaderRow="1" firstDataRow="5" firstDataCol="1" rowPageCount="2" colPageCount="1"/>
  <pivotFields count="63">
    <pivotField axis="axisCol" compact="0" outline="0" subtotalTop="0" showAll="0" includeNewItemsInFilter="1" sortType="ascending">
      <items count="88">
        <item x="0"/>
        <item m="1" x="37"/>
        <item m="1" x="74"/>
        <item m="1" x="25"/>
        <item m="1" x="61"/>
        <item m="1" x="12"/>
        <item m="1" x="48"/>
        <item m="1" x="84"/>
        <item m="1" x="34"/>
        <item m="1" x="71"/>
        <item m="1" x="22"/>
        <item m="1" x="57"/>
        <item m="1" x="8"/>
        <item m="1" x="44"/>
        <item m="1" x="80"/>
        <item m="1" x="31"/>
        <item m="1" x="67"/>
        <item m="1" x="17"/>
        <item m="1" x="53"/>
        <item m="1" x="4"/>
        <item m="1" x="40"/>
        <item m="1" x="60"/>
        <item m="1" x="11"/>
        <item m="1" x="47"/>
        <item m="1" x="83"/>
        <item m="1" x="33"/>
        <item m="1" x="69"/>
        <item m="1" x="20"/>
        <item m="1" x="55"/>
        <item m="1" x="6"/>
        <item m="1" x="42"/>
        <item m="1" x="78"/>
        <item m="1" x="29"/>
        <item m="1" x="65"/>
        <item m="1" x="16"/>
        <item m="1" x="52"/>
        <item m="1" x="3"/>
        <item m="1" x="39"/>
        <item m="1" x="76"/>
        <item m="1" x="27"/>
        <item m="1" x="63"/>
        <item m="1" x="14"/>
        <item m="1" x="50"/>
        <item m="1" x="86"/>
        <item m="1" x="36"/>
        <item m="1" x="73"/>
        <item m="1" x="24"/>
        <item m="1" x="59"/>
        <item m="1" x="10"/>
        <item m="1" x="46"/>
        <item m="1" x="82"/>
        <item m="1" x="51"/>
        <item m="1" x="2"/>
        <item m="1" x="38"/>
        <item m="1" x="75"/>
        <item m="1" x="26"/>
        <item m="1" x="62"/>
        <item m="1" x="13"/>
        <item m="1" x="49"/>
        <item sd="0" m="1" x="85"/>
        <item sd="0" m="1" x="35"/>
        <item m="1" x="72"/>
        <item m="1" x="23"/>
        <item m="1" x="58"/>
        <item m="1" x="9"/>
        <item m="1" x="45"/>
        <item m="1" x="81"/>
        <item m="1" x="32"/>
        <item m="1" x="68"/>
        <item m="1" x="18"/>
        <item m="1" x="19"/>
        <item m="1" x="54"/>
        <item m="1" x="5"/>
        <item m="1" x="41"/>
        <item m="1" x="77"/>
        <item m="1" x="28"/>
        <item m="1" x="64"/>
        <item m="1" x="15"/>
        <item m="1" x="70"/>
        <item m="1" x="21"/>
        <item m="1" x="56"/>
        <item m="1" x="7"/>
        <item m="1" x="43"/>
        <item m="1" x="79"/>
        <item m="1" x="30"/>
        <item m="1" x="66"/>
        <item x="1"/>
        <item t="default"/>
      </items>
    </pivotField>
    <pivotField axis="axisCol" compact="0" outline="0" subtotalTop="0" showAll="0" includeNewItemsInFilter="1">
      <items count="4">
        <item h="1" sd="0" x="0"/>
        <item m="1" x="2"/>
        <item h="1" x="1"/>
        <item t="default"/>
      </items>
    </pivotField>
    <pivotField axis="axisCol" compact="0" outline="0" subtotalTop="0" showAll="0" includeNewItemsInFilter="1" sortType="ascending">
      <items count="6">
        <item sd="0" m="1" x="2"/>
        <item x="0"/>
        <item m="1" x="3"/>
        <item m="1" x="4"/>
        <item h="1" x="1"/>
        <item t="default"/>
      </items>
    </pivotField>
    <pivotField axis="axisCol" compact="0" outline="0" subtotalTop="0" showAll="0" includeNewItemsInFilter="1" sortType="ascending">
      <items count="15">
        <item sd="0" m="1" x="8"/>
        <item sd="0" m="1" x="3"/>
        <item x="0"/>
        <item m="1" x="4"/>
        <item m="1" x="10"/>
        <item m="1" x="5"/>
        <item m="1" x="11"/>
        <item m="1" x="6"/>
        <item m="1" x="12"/>
        <item m="1" x="7"/>
        <item m="1" x="13"/>
        <item sd="0" m="1" x="9"/>
        <item sd="0" m="1" x="2"/>
        <item x="1"/>
        <item t="default"/>
      </items>
    </pivotField>
    <pivotField axis="axisPage" compact="0" outline="0" multipleItemSelectionAllowed="1" showAll="0" defaultSubtotal="0">
      <items count="3">
        <item m="1" x="1"/>
        <item m="1" x="2"/>
        <item h="1" x="0"/>
      </items>
    </pivotField>
    <pivotField axis="axisPage" compact="0" outline="0" subtotalTop="0" showAll="0" includeNewItemsInFilter="1" defaultSubtotal="0">
      <items count="3">
        <item m="1" x="1"/>
        <item m="1" x="2"/>
        <item x="0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>
      <items count="66">
        <item m="1" x="53"/>
        <item m="1" x="47"/>
        <item m="1" x="44"/>
        <item m="1" x="43"/>
        <item m="1" x="21"/>
        <item m="1" x="3"/>
        <item m="1" x="15"/>
        <item m="1" x="1"/>
        <item m="1" x="37"/>
        <item m="1" x="14"/>
        <item m="1" x="58"/>
        <item m="1" x="30"/>
        <item m="1" x="41"/>
        <item m="1" x="54"/>
        <item m="1" x="38"/>
        <item m="1" x="36"/>
        <item m="1" x="59"/>
        <item m="1" x="45"/>
        <item m="1" x="46"/>
        <item m="1" x="24"/>
        <item m="1" x="17"/>
        <item m="1" x="63"/>
        <item m="1" x="27"/>
        <item m="1" x="33"/>
        <item m="1" x="9"/>
        <item m="1" x="60"/>
        <item m="1" x="42"/>
        <item m="1" x="19"/>
        <item m="1" x="2"/>
        <item m="1" x="26"/>
        <item m="1" x="18"/>
        <item m="1" x="25"/>
        <item m="1" x="50"/>
        <item m="1" x="6"/>
        <item m="1" x="22"/>
        <item m="1" x="28"/>
        <item m="1" x="10"/>
        <item m="1" x="61"/>
        <item m="1" x="31"/>
        <item m="1" x="51"/>
        <item m="1" x="20"/>
        <item m="1" x="12"/>
        <item m="1" x="48"/>
        <item m="1" x="39"/>
        <item m="1" x="34"/>
        <item m="1" x="7"/>
        <item m="1" x="56"/>
        <item m="1" x="5"/>
        <item m="1" x="35"/>
        <item m="1" x="13"/>
        <item m="1" x="62"/>
        <item m="1" x="64"/>
        <item m="1" x="29"/>
        <item m="1" x="57"/>
        <item m="1" x="49"/>
        <item m="1" x="11"/>
        <item m="1" x="55"/>
        <item m="1" x="52"/>
        <item m="1" x="16"/>
        <item m="1" x="32"/>
        <item m="1" x="8"/>
        <item x="0"/>
        <item m="1" x="40"/>
        <item m="1" x="4"/>
        <item m="1" x="23"/>
        <item t="default"/>
      </items>
    </pivotField>
    <pivotField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howAll="0" defaultSubtotal="0">
      <items count="58">
        <item x="49"/>
        <item x="42"/>
        <item x="40"/>
        <item x="26"/>
        <item x="15"/>
        <item x="14"/>
        <item x="33"/>
        <item x="53"/>
        <item x="29"/>
        <item x="16"/>
        <item x="5"/>
        <item x="37"/>
        <item x="17"/>
        <item x="18"/>
        <item x="34"/>
        <item x="4"/>
        <item x="10"/>
        <item x="22"/>
        <item x="11"/>
        <item x="23"/>
        <item x="44"/>
        <item x="57"/>
        <item x="19"/>
        <item x="20"/>
        <item x="31"/>
        <item x="0"/>
        <item x="41"/>
        <item x="7"/>
        <item x="50"/>
        <item x="1"/>
        <item x="38"/>
        <item x="56"/>
        <item x="2"/>
        <item x="52"/>
        <item x="12"/>
        <item x="24"/>
        <item x="8"/>
        <item x="35"/>
        <item x="28"/>
        <item x="48"/>
        <item x="32"/>
        <item x="54"/>
        <item x="3"/>
        <item x="45"/>
        <item x="36"/>
        <item x="13"/>
        <item x="25"/>
        <item x="43"/>
        <item x="51"/>
        <item x="27"/>
        <item x="47"/>
        <item x="6"/>
        <item x="46"/>
        <item x="39"/>
        <item x="30"/>
        <item x="9"/>
        <item x="21"/>
        <item x="55"/>
      </items>
    </pivotField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dragToRow="0" dragToCol="0" dragToPage="0" showAll="0" defaultSubtotal="0"/>
  </pivotFields>
  <rowFields count="1">
    <field x="-2"/>
  </rowFields>
  <rowItems count="4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</rowItems>
  <colFields count="4">
    <field x="1"/>
    <field x="2"/>
    <field x="3"/>
    <field x="0"/>
  </colFields>
  <colItems count="1">
    <i t="grand">
      <x/>
    </i>
  </colItems>
  <pageFields count="2">
    <pageField fld="4" hier="-1"/>
    <pageField fld="5" hier="-1"/>
  </pageFields>
  <dataFields count="42">
    <dataField name=" Отработанное время, час." fld="10" baseField="0" baseItem="0" numFmtId="2"/>
    <dataField name=" Время в ожидании, час." fld="11" baseField="0" baseItem="0" numFmtId="2"/>
    <dataField name=" Время в разговоре, мин." fld="12" baseField="0" baseItem="0" numFmtId="164"/>
    <dataField name=" Заявки, взятые в обработку" fld="13" baseField="0" baseItem="0"/>
    <dataField name=" Звонки" fld="14" baseField="0" baseItem="0"/>
    <dataField name=" Дозвоны" fld="15" baseField="0" baseItem="0"/>
    <dataField name=" Презентации" fld="16" baseField="0" baseItem="0"/>
    <dataField name=" Согласия" fld="17" baseField="0" baseItem="143"/>
    <dataField name=" Согласия на ТП СБП" fld="18" baseField="0" baseItem="85"/>
    <dataField name=" Заявки CRM" fld="42" baseField="1" baseItem="0"/>
    <dataField name=" Отказы " fld="20" baseField="0" baseItem="0"/>
    <dataField name=" Нет необходимости" fld="31" baseField="0" baseItem="1"/>
    <dataField name=" Низкий уровень обслуживания в Банке" fld="34" baseField="0" baseItem="1"/>
    <dataField name=" Дорогое обслуживание " fld="32" baseField="0" baseItem="133"/>
    <dataField name=" Непонятный сервис (сложный)" fld="33" baseField="0" baseItem="133"/>
    <dataField name=" Будет обращаться к своему клиентскому менеджеру" fld="35" baseField="0" baseItem="133"/>
    <dataField name=" Использование аналогичного сервиса в другом банке" fld="36" baseField="0" baseItem="133"/>
    <dataField name=" Неудобное расположение отделений формата СБП" fld="37" baseField="0" baseItem="133"/>
    <dataField name=" Пенсионер" fld="38" baseField="0" baseItem="133"/>
    <dataField name=" Просит направить информацию на e-mail" fld="39" baseField="0" baseItem="135"/>
    <dataField name=" Самостоятельно ознакомится на сайте" fld="40" baseField="0" baseItem="135"/>
    <dataField name=" Другое" fld="41" baseField="0" baseItem="1"/>
    <dataField name=" Проинформирован" fld="21" baseField="0" baseItem="0"/>
    <dataField name=" Подумает" fld="22" baseField="0" baseItem="0"/>
    <dataField name=" Перенос звонка" fld="23" baseField="0" baseItem="133"/>
    <dataField name=" Сбой звонка" fld="24" baseField="0" baseItem="2"/>
    <dataField name=" Отказ от презентации" fld="25" baseField="0" baseItem="0"/>
    <dataField name=" Уже звонили" fld="26" baseField="0" baseItem="0"/>
    <dataField name=" Уже оформил продукт" fld="27" baseField="0" baseItem="1"/>
    <dataField name=" Некорректный номер" fld="28" baseField="0" baseItem="0"/>
    <dataField name=" Третье лицо" fld="29" baseField="0" baseItem="0"/>
    <dataField name=" Недозвоны (N сетов)" fld="30" baseField="0" baseItem="0"/>
    <dataField name=" Недозвоны" fld="61" baseField="0" baseItem="0"/>
    <dataField name=" Доля недозвона" fld="60" subtotal="average" baseField="0" baseItem="0" numFmtId="10"/>
    <dataField name=" Доля презентаций от дозвона" fld="59" subtotal="average" baseField="0" baseItem="0" numFmtId="10"/>
    <dataField name=" Доля согласий от дозвона" fld="56" subtotal="average" baseField="0" baseItem="133" numFmtId="10"/>
    <dataField name=" Доля согласий от презентаций" fld="58" subtotal="average" baseField="0" baseItem="0" numFmtId="10"/>
    <dataField name=" Доля отказов от презентаций" fld="44" subtotal="average" baseField="0" baseItem="0" numFmtId="10"/>
    <dataField name=" Доля отложенных решений" fld="45" subtotal="average" baseField="0" baseItem="0" numFmtId="10"/>
    <dataField name=" Дозвоны в час" fld="46" subtotal="average" baseField="0" baseItem="0" numFmtId="2"/>
    <dataField name=" Презентаций в час" fld="48" subtotal="average" baseField="0" baseItem="0" numFmtId="2"/>
    <dataField name=" Согласий в час" fld="47" subtotal="average" baseField="0" baseItem="0" numFmtId="2"/>
  </dataFields>
  <formats count="46">
    <format dxfId="45">
      <pivotArea outline="0" fieldPosition="0">
        <references count="1">
          <reference field="4294967294" count="3" selected="0">
            <x v="39"/>
            <x v="40"/>
            <x v="41"/>
          </reference>
        </references>
      </pivotArea>
    </format>
    <format dxfId="44">
      <pivotArea dataOnly="0" labelOnly="1" outline="0" fieldPosition="0">
        <references count="1">
          <reference field="4294967294" count="3">
            <x v="39"/>
            <x v="40"/>
            <x v="41"/>
          </reference>
        </references>
      </pivotArea>
    </format>
    <format dxfId="43">
      <pivotArea outline="0" fieldPosition="0">
        <references count="1">
          <reference field="4294967294" count="5" selected="0">
            <x v="33"/>
            <x v="34"/>
            <x v="36"/>
            <x v="37"/>
            <x v="38"/>
          </reference>
        </references>
      </pivotArea>
    </format>
    <format dxfId="42">
      <pivotArea dataOnly="0" labelOnly="1" outline="0" fieldPosition="0">
        <references count="1">
          <reference field="4294967294" count="5">
            <x v="33"/>
            <x v="34"/>
            <x v="36"/>
            <x v="37"/>
            <x v="38"/>
          </reference>
        </references>
      </pivotArea>
    </format>
    <format dxfId="41">
      <pivotArea outline="0" fieldPosition="0">
        <references count="1">
          <reference field="4294967294" count="12" selected="0">
            <x v="3"/>
            <x v="4"/>
            <x v="5"/>
            <x v="6"/>
            <x v="10"/>
            <x v="22"/>
            <x v="23"/>
            <x v="26"/>
            <x v="27"/>
            <x v="30"/>
            <x v="31"/>
            <x v="32"/>
          </reference>
        </references>
      </pivotArea>
    </format>
    <format dxfId="40">
      <pivotArea dataOnly="0" labelOnly="1" outline="0" fieldPosition="0">
        <references count="1">
          <reference field="4294967294" count="12">
            <x v="3"/>
            <x v="4"/>
            <x v="5"/>
            <x v="6"/>
            <x v="10"/>
            <x v="22"/>
            <x v="23"/>
            <x v="26"/>
            <x v="27"/>
            <x v="30"/>
            <x v="31"/>
            <x v="32"/>
          </reference>
        </references>
      </pivotArea>
    </format>
    <format dxfId="39">
      <pivotArea outline="0" fieldPosition="0">
        <references count="1">
          <reference field="4294967294" count="5" selected="0">
            <x v="33"/>
            <x v="34"/>
            <x v="36"/>
            <x v="37"/>
            <x v="38"/>
          </reference>
        </references>
      </pivotArea>
    </format>
    <format dxfId="38">
      <pivotArea dataOnly="0" outline="0" fieldPosition="0">
        <references count="1">
          <reference field="4294967294" count="1">
            <x v="41"/>
          </reference>
        </references>
      </pivotArea>
    </format>
    <format dxfId="37">
      <pivotArea dataOnly="0" outline="0" fieldPosition="0">
        <references count="1">
          <reference field="4294967294" count="1">
            <x v="36"/>
          </reference>
        </references>
      </pivotArea>
    </format>
    <format dxfId="36">
      <pivotArea outline="0" fieldPosition="0">
        <references count="1">
          <reference field="4294967294" count="1" selected="0">
            <x v="36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36"/>
          </reference>
        </references>
      </pivotArea>
    </format>
    <format dxfId="34">
      <pivotArea outline="0" fieldPosition="0">
        <references count="1">
          <reference field="4294967294" count="1" selected="0">
            <x v="41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41"/>
          </reference>
        </references>
      </pivotArea>
    </format>
    <format dxfId="32">
      <pivotArea outline="0" fieldPosition="0">
        <references count="1">
          <reference field="4294967294" count="1" selected="0">
            <x v="36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36"/>
          </reference>
        </references>
      </pivotArea>
    </format>
    <format dxfId="30">
      <pivotArea outline="0" fieldPosition="0">
        <references count="1">
          <reference field="4294967294" count="1" selected="0">
            <x v="41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41"/>
          </reference>
        </references>
      </pivotArea>
    </format>
    <format dxfId="28">
      <pivotArea outline="0" fieldPosition="0">
        <references count="1">
          <reference field="4294967294" count="1" selected="0">
            <x v="0"/>
          </reference>
        </references>
      </pivotArea>
    </format>
    <format dxfId="27">
      <pivotArea outline="0" fieldPosition="0">
        <references count="1">
          <reference field="4294967294" count="1" selected="0">
            <x v="10"/>
          </reference>
        </references>
      </pivotArea>
    </format>
    <format dxfId="26">
      <pivotArea outline="0" fieldPosition="0">
        <references count="1">
          <reference field="4294967294" count="1" selected="0">
            <x v="10"/>
          </reference>
        </references>
      </pivotArea>
    </format>
    <format dxfId="2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4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23">
      <pivotArea dataOnly="0" labelOnly="1" grandCol="1" outline="0" fieldPosition="0"/>
    </format>
    <format dxfId="22">
      <pivotArea dataOnly="0" labelOnly="1" grandCol="1" outline="0" fieldPosition="0"/>
    </format>
    <format dxfId="21">
      <pivotArea dataOnly="0" labelOnly="1" outline="0" fieldPosition="0">
        <references count="1">
          <reference field="4294967294" count="3">
            <x v="11"/>
            <x v="12"/>
            <x v="21"/>
          </reference>
        </references>
      </pivotArea>
    </format>
    <format dxfId="20">
      <pivotArea outline="0" fieldPosition="0">
        <references count="1">
          <reference field="4294967294" count="1" selected="0">
            <x v="15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8">
      <pivotArea outline="0" fieldPosition="0">
        <references count="1">
          <reference field="4294967294" count="4" selected="0">
            <x v="11"/>
            <x v="12"/>
            <x v="15"/>
            <x v="21"/>
          </reference>
        </references>
      </pivotArea>
    </format>
    <format dxfId="17">
      <pivotArea dataOnly="0" labelOnly="1" outline="0" fieldPosition="0">
        <references count="1">
          <reference field="4294967294" count="4">
            <x v="11"/>
            <x v="12"/>
            <x v="15"/>
            <x v="21"/>
          </reference>
        </references>
      </pivotArea>
    </format>
    <format dxfId="16">
      <pivotArea outline="0" fieldPosition="0">
        <references count="1">
          <reference field="4294967294" count="1" selected="0">
            <x v="2"/>
          </reference>
        </references>
      </pivotArea>
    </format>
    <format dxfId="15">
      <pivotArea outline="0" fieldPosition="0">
        <references count="1">
          <reference field="4294967294" count="1" selected="0">
            <x v="35"/>
          </reference>
        </references>
      </pivotArea>
    </format>
    <format dxfId="14">
      <pivotArea outline="0" fieldPosition="0">
        <references count="1">
          <reference field="4294967294" count="1" selected="0">
            <x v="35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35"/>
          </reference>
        </references>
      </pivotArea>
    </format>
    <format dxfId="12">
      <pivotArea outline="0" fieldPosition="0">
        <references count="1">
          <reference field="4294967294" count="1" selected="0">
            <x v="35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35"/>
          </reference>
        </references>
      </pivotArea>
    </format>
    <format dxfId="10">
      <pivotArea dataOnly="0" outline="0" fieldPosition="0">
        <references count="1">
          <reference field="4294967294" count="1">
            <x v="12"/>
          </reference>
        </references>
      </pivotArea>
    </format>
    <format dxfId="9">
      <pivotArea dataOnly="0" outline="0" fieldPosition="0">
        <references count="1">
          <reference field="4294967294" count="6">
            <x v="13"/>
            <x v="14"/>
            <x v="15"/>
            <x v="16"/>
            <x v="17"/>
            <x v="18"/>
          </reference>
        </references>
      </pivotArea>
    </format>
    <format dxfId="8">
      <pivotArea dataOnly="0" outline="0" fieldPosition="0">
        <references count="1">
          <reference field="4294967294" count="1">
            <x v="18"/>
          </reference>
        </references>
      </pivotArea>
    </format>
    <format dxfId="7">
      <pivotArea dataOnly="0" outline="0" fieldPosition="0">
        <references count="1">
          <reference field="4294967294" count="1">
            <x v="19"/>
          </reference>
        </references>
      </pivotArea>
    </format>
    <format dxfId="6">
      <pivotArea dataOnly="0" outline="0" fieldPosition="0">
        <references count="1">
          <reference field="4294967294" count="1">
            <x v="2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">
      <pivotArea dataOnly="0" outline="0" fieldPosition="0">
        <references count="1">
          <reference field="4294967294" count="1">
            <x v="9"/>
          </reference>
        </references>
      </pivotArea>
    </format>
    <format dxfId="0">
      <pivotArea dataOnly="0" outline="0" fieldPosition="0">
        <references count="1">
          <reference field="4294967294" count="1">
            <x v="8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E17" sqref="A5:E17"/>
    </sheetView>
  </sheetViews>
  <sheetFormatPr defaultRowHeight="15" x14ac:dyDescent="0.25"/>
  <cols>
    <col min="1" max="1" width="30.7109375" bestFit="1" customWidth="1"/>
    <col min="2" max="2" width="20.7109375" customWidth="1"/>
    <col min="3" max="3" width="10.140625" customWidth="1"/>
    <col min="4" max="4" width="11.85546875" customWidth="1"/>
    <col min="5" max="5" width="10.28515625" customWidth="1"/>
    <col min="6" max="14" width="10.28515625" bestFit="1" customWidth="1"/>
    <col min="15" max="15" width="8.28515625" customWidth="1"/>
    <col min="16" max="16" width="11.85546875" bestFit="1" customWidth="1"/>
  </cols>
  <sheetData>
    <row r="2" spans="1:5" x14ac:dyDescent="0.25">
      <c r="A2" s="106" t="s">
        <v>1</v>
      </c>
      <c r="B2" s="69">
        <v>2014</v>
      </c>
    </row>
    <row r="3" spans="1:5" x14ac:dyDescent="0.25">
      <c r="D3" s="39"/>
      <c r="E3" s="39"/>
    </row>
    <row r="4" spans="1:5" x14ac:dyDescent="0.25">
      <c r="B4" s="106" t="s">
        <v>102</v>
      </c>
    </row>
    <row r="5" spans="1:5" x14ac:dyDescent="0.25">
      <c r="A5" s="106" t="s">
        <v>90</v>
      </c>
      <c r="B5" s="89">
        <v>41919</v>
      </c>
      <c r="C5" s="89">
        <v>41920</v>
      </c>
      <c r="D5" s="118" t="s">
        <v>103</v>
      </c>
      <c r="E5" s="118" t="s">
        <v>104</v>
      </c>
    </row>
    <row r="6" spans="1:5" x14ac:dyDescent="0.25">
      <c r="A6" s="69" t="s">
        <v>91</v>
      </c>
      <c r="B6" s="100">
        <v>15.193978030927429</v>
      </c>
      <c r="C6" s="100">
        <v>25.242674540918578</v>
      </c>
      <c r="D6" s="119">
        <f>C6-B6</f>
        <v>10.048696509991149</v>
      </c>
      <c r="E6" s="126">
        <f>C6/B6-1</f>
        <v>0.66136047383621133</v>
      </c>
    </row>
    <row r="7" spans="1:5" x14ac:dyDescent="0.25">
      <c r="A7" s="69" t="s">
        <v>92</v>
      </c>
      <c r="B7" s="65">
        <v>185</v>
      </c>
      <c r="C7" s="65">
        <v>248</v>
      </c>
      <c r="D7" s="120">
        <f t="shared" ref="D7:D17" si="0">C7-B7</f>
        <v>63</v>
      </c>
      <c r="E7" s="126">
        <f t="shared" ref="E7:E17" si="1">C7/B7-1</f>
        <v>0.34054054054054061</v>
      </c>
    </row>
    <row r="8" spans="1:5" x14ac:dyDescent="0.25">
      <c r="A8" s="69" t="s">
        <v>93</v>
      </c>
      <c r="B8" s="65">
        <v>113</v>
      </c>
      <c r="C8" s="65">
        <v>144</v>
      </c>
      <c r="D8" s="120">
        <f t="shared" si="0"/>
        <v>31</v>
      </c>
      <c r="E8" s="126">
        <f t="shared" si="1"/>
        <v>0.27433628318584069</v>
      </c>
    </row>
    <row r="9" spans="1:5" x14ac:dyDescent="0.25">
      <c r="A9" s="116" t="s">
        <v>83</v>
      </c>
      <c r="B9" s="131">
        <v>23</v>
      </c>
      <c r="C9" s="131">
        <v>31</v>
      </c>
      <c r="D9" s="132">
        <f t="shared" si="0"/>
        <v>8</v>
      </c>
      <c r="E9" s="133">
        <f t="shared" si="1"/>
        <v>0.34782608695652173</v>
      </c>
    </row>
    <row r="10" spans="1:5" x14ac:dyDescent="0.25">
      <c r="A10" s="69" t="s">
        <v>94</v>
      </c>
      <c r="B10" s="65">
        <v>48</v>
      </c>
      <c r="C10" s="65">
        <v>64</v>
      </c>
      <c r="D10" s="120">
        <f t="shared" si="0"/>
        <v>16</v>
      </c>
      <c r="E10" s="126">
        <f t="shared" si="1"/>
        <v>0.33333333333333326</v>
      </c>
    </row>
    <row r="11" spans="1:5" x14ac:dyDescent="0.25">
      <c r="A11" s="108" t="s">
        <v>95</v>
      </c>
      <c r="B11" s="109">
        <v>0.32971014492753625</v>
      </c>
      <c r="C11" s="109">
        <v>0.29745042492917845</v>
      </c>
      <c r="D11" s="121">
        <f t="shared" si="0"/>
        <v>-3.2259719998357805E-2</v>
      </c>
      <c r="E11" s="126">
        <f t="shared" si="1"/>
        <v>-9.7842667247766579E-2</v>
      </c>
    </row>
    <row r="12" spans="1:5" x14ac:dyDescent="0.25">
      <c r="A12" s="110" t="s">
        <v>96</v>
      </c>
      <c r="B12" s="111">
        <v>0.12432432432432433</v>
      </c>
      <c r="C12" s="111">
        <v>0.125</v>
      </c>
      <c r="D12" s="122">
        <f t="shared" si="0"/>
        <v>6.7567567567566877E-4</v>
      </c>
      <c r="E12" s="127">
        <f t="shared" si="1"/>
        <v>5.4347826086955653E-3</v>
      </c>
    </row>
    <row r="13" spans="1:5" x14ac:dyDescent="0.25">
      <c r="A13" s="112" t="s">
        <v>97</v>
      </c>
      <c r="B13" s="113">
        <v>0.20353982300884957</v>
      </c>
      <c r="C13" s="113">
        <v>0.21527777777777779</v>
      </c>
      <c r="D13" s="123">
        <f t="shared" si="0"/>
        <v>1.1737954768928222E-2</v>
      </c>
      <c r="E13" s="128">
        <f t="shared" si="1"/>
        <v>5.7669082125603843E-2</v>
      </c>
    </row>
    <row r="14" spans="1:5" x14ac:dyDescent="0.25">
      <c r="A14" s="114" t="s">
        <v>98</v>
      </c>
      <c r="B14" s="115">
        <v>0.4247787610619469</v>
      </c>
      <c r="C14" s="115">
        <v>0.44444444444444442</v>
      </c>
      <c r="D14" s="124">
        <f t="shared" si="0"/>
        <v>1.9665683382497523E-2</v>
      </c>
      <c r="E14" s="129">
        <f t="shared" si="1"/>
        <v>4.629629629629628E-2</v>
      </c>
    </row>
    <row r="15" spans="1:5" x14ac:dyDescent="0.25">
      <c r="A15" s="107" t="s">
        <v>99</v>
      </c>
      <c r="B15" s="100">
        <v>12.17587649682206</v>
      </c>
      <c r="C15" s="100">
        <v>9.8246324729968695</v>
      </c>
      <c r="D15" s="119">
        <f t="shared" si="0"/>
        <v>-2.3512440238251902</v>
      </c>
      <c r="E15" s="126">
        <f t="shared" si="1"/>
        <v>-0.1931067569910776</v>
      </c>
    </row>
    <row r="16" spans="1:5" x14ac:dyDescent="0.25">
      <c r="A16" s="69" t="s">
        <v>100</v>
      </c>
      <c r="B16" s="100">
        <v>7.4371569953561769</v>
      </c>
      <c r="C16" s="100">
        <v>5.7046253069014075</v>
      </c>
      <c r="D16" s="119">
        <f t="shared" si="0"/>
        <v>-1.7325316884547695</v>
      </c>
      <c r="E16" s="126">
        <f t="shared" si="1"/>
        <v>-0.23295618063953427</v>
      </c>
    </row>
    <row r="17" spans="1:5" x14ac:dyDescent="0.25">
      <c r="A17" s="116" t="s">
        <v>101</v>
      </c>
      <c r="B17" s="117">
        <v>1.5137576185238237</v>
      </c>
      <c r="C17" s="117">
        <v>1.2280790591246087</v>
      </c>
      <c r="D17" s="125">
        <f t="shared" si="0"/>
        <v>-0.28567855939921505</v>
      </c>
      <c r="E17" s="130">
        <f t="shared" si="1"/>
        <v>-0.18872146762689868</v>
      </c>
    </row>
    <row r="18" spans="1:5" x14ac:dyDescent="0.25">
      <c r="A18" s="69" t="s">
        <v>105</v>
      </c>
      <c r="B18" s="65">
        <v>57</v>
      </c>
      <c r="C18" s="65">
        <v>77</v>
      </c>
    </row>
    <row r="19" spans="1:5" x14ac:dyDescent="0.25">
      <c r="B19" s="39">
        <f>B18/B7</f>
        <v>0.30810810810810813</v>
      </c>
      <c r="C19">
        <f>C18/C7</f>
        <v>0.31048387096774194</v>
      </c>
      <c r="D19">
        <f>C19-B19</f>
        <v>2.3757628596338121E-3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R4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5" x14ac:dyDescent="0.25"/>
  <cols>
    <col min="1" max="1" width="11.5703125" bestFit="1" customWidth="1"/>
    <col min="2" max="2" width="6.42578125" customWidth="1"/>
    <col min="3" max="3" width="7.28515625" customWidth="1"/>
    <col min="4" max="4" width="10" customWidth="1"/>
    <col min="5" max="5" width="10" style="39" customWidth="1"/>
    <col min="6" max="6" width="15.140625" bestFit="1" customWidth="1"/>
    <col min="7" max="7" width="11.7109375" customWidth="1"/>
    <col min="8" max="8" width="9.42578125" customWidth="1"/>
    <col min="9" max="9" width="20.5703125" customWidth="1"/>
    <col min="10" max="10" width="21" style="73" customWidth="1"/>
    <col min="11" max="11" width="10.85546875" style="4" customWidth="1"/>
    <col min="12" max="12" width="10.140625" style="4" customWidth="1"/>
    <col min="13" max="14" width="9.85546875" style="4" customWidth="1"/>
    <col min="15" max="15" width="10.28515625" customWidth="1"/>
    <col min="16" max="17" width="9.140625" customWidth="1"/>
    <col min="18" max="18" width="9.140625" style="78" customWidth="1"/>
    <col min="19" max="19" width="9.140625" style="5" customWidth="1"/>
    <col min="20" max="20" width="14.5703125" style="5" customWidth="1"/>
    <col min="21" max="21" width="9.140625" customWidth="1"/>
    <col min="22" max="22" width="9.7109375" style="4" customWidth="1"/>
    <col min="23" max="23" width="10.42578125" style="4" customWidth="1"/>
    <col min="24" max="42" width="9.140625" style="4" customWidth="1"/>
  </cols>
  <sheetData>
    <row r="1" spans="1:44" s="3" customFormat="1" ht="13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74</v>
      </c>
      <c r="G1" s="1" t="s">
        <v>45</v>
      </c>
      <c r="H1" s="162" t="s">
        <v>46</v>
      </c>
      <c r="I1" s="1" t="s">
        <v>4</v>
      </c>
      <c r="J1" s="162" t="s">
        <v>51</v>
      </c>
      <c r="K1" s="72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75" t="s">
        <v>80</v>
      </c>
      <c r="S1" s="159" t="s">
        <v>81</v>
      </c>
      <c r="T1" s="74" t="s">
        <v>108</v>
      </c>
      <c r="U1" s="1" t="s">
        <v>12</v>
      </c>
      <c r="V1" s="1" t="s">
        <v>57</v>
      </c>
      <c r="W1" s="1" t="s">
        <v>58</v>
      </c>
      <c r="X1" s="1" t="s">
        <v>49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13</v>
      </c>
      <c r="AF1" s="2" t="s">
        <v>65</v>
      </c>
      <c r="AG1" s="2" t="s">
        <v>53</v>
      </c>
      <c r="AH1" s="2" t="s">
        <v>54</v>
      </c>
      <c r="AI1" s="2" t="s">
        <v>66</v>
      </c>
      <c r="AJ1" s="2" t="s">
        <v>67</v>
      </c>
      <c r="AK1" s="2" t="s">
        <v>55</v>
      </c>
      <c r="AL1" s="2" t="s">
        <v>56</v>
      </c>
      <c r="AM1" s="2" t="s">
        <v>52</v>
      </c>
      <c r="AN1" s="2" t="s">
        <v>76</v>
      </c>
      <c r="AO1" s="2" t="s">
        <v>77</v>
      </c>
      <c r="AP1" s="2" t="s">
        <v>68</v>
      </c>
      <c r="AQ1" s="156" t="s">
        <v>85</v>
      </c>
      <c r="AR1" s="156" t="s">
        <v>86</v>
      </c>
    </row>
    <row r="2" spans="1:44" x14ac:dyDescent="0.25">
      <c r="A2" s="50"/>
      <c r="B2" s="51">
        <f t="shared" ref="B2:B4" si="0">YEAR(A2)</f>
        <v>1900</v>
      </c>
      <c r="C2" s="52">
        <f t="shared" ref="C2:C4" si="1">MONTH(A2)</f>
        <v>1</v>
      </c>
      <c r="D2" s="52" t="str">
        <f t="shared" ref="D2:D4" si="2">WEEKNUM(A2,2)&amp;" неделя"</f>
        <v>1 неделя</v>
      </c>
      <c r="E2" s="52"/>
      <c r="F2" s="4"/>
      <c r="G2" s="4"/>
      <c r="H2" s="165"/>
      <c r="I2" s="53"/>
      <c r="J2" s="163"/>
      <c r="K2" s="54"/>
      <c r="L2" s="54"/>
      <c r="M2" s="54"/>
      <c r="O2" s="4">
        <f t="shared" ref="O2:O4" si="3">P2+AC2+AD2+AE2</f>
        <v>0</v>
      </c>
      <c r="P2" s="55">
        <f t="shared" ref="P2:P4" si="4">Q2+X2+Y2+Z2+AA2+AB2</f>
        <v>0</v>
      </c>
      <c r="Q2" s="55">
        <f t="shared" ref="Q2:Q4" si="5">R2+U2+W2+V2</f>
        <v>0</v>
      </c>
      <c r="R2" s="76">
        <f t="shared" ref="R2:R4" si="6">S2+T2</f>
        <v>0</v>
      </c>
      <c r="S2" s="160"/>
      <c r="T2" s="56"/>
      <c r="U2" s="70">
        <f>SUM(AF2:AP2)</f>
        <v>0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157"/>
      <c r="AR2" s="158"/>
    </row>
    <row r="3" spans="1:44" s="39" customFormat="1" x14ac:dyDescent="0.25">
      <c r="A3" s="50"/>
      <c r="B3" s="51">
        <f t="shared" ref="B3" si="7">YEAR(A3)</f>
        <v>1900</v>
      </c>
      <c r="C3" s="52">
        <f t="shared" ref="C3" si="8">MONTH(A3)</f>
        <v>1</v>
      </c>
      <c r="D3" s="52" t="str">
        <f t="shared" ref="D3" si="9">WEEKNUM(A3,2)&amp;" неделя"</f>
        <v>1 неделя</v>
      </c>
      <c r="E3" s="52"/>
      <c r="F3" s="4"/>
      <c r="G3" s="4"/>
      <c r="H3" s="165"/>
      <c r="I3" s="53"/>
      <c r="J3" s="163"/>
      <c r="K3" s="54"/>
      <c r="L3" s="54"/>
      <c r="M3" s="54"/>
      <c r="N3" s="4"/>
      <c r="O3" s="4">
        <f t="shared" ref="O3" si="10">P3+AC3+AD3+AE3</f>
        <v>0</v>
      </c>
      <c r="P3" s="55">
        <f t="shared" ref="P3" si="11">Q3+X3+Y3+Z3+AA3+AB3</f>
        <v>0</v>
      </c>
      <c r="Q3" s="55">
        <f t="shared" ref="Q3" si="12">R3+U3+W3+V3</f>
        <v>0</v>
      </c>
      <c r="R3" s="76">
        <f t="shared" ref="R3" si="13">S3+T3</f>
        <v>0</v>
      </c>
      <c r="S3" s="160"/>
      <c r="T3" s="56"/>
      <c r="U3" s="70">
        <f>SUM(AF3:AP3)</f>
        <v>0</v>
      </c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157"/>
      <c r="AR3" s="158"/>
    </row>
    <row r="4" spans="1:44" ht="15.75" thickBot="1" x14ac:dyDescent="0.3">
      <c r="A4" s="57"/>
      <c r="B4" s="58">
        <f t="shared" si="0"/>
        <v>1900</v>
      </c>
      <c r="C4" s="59">
        <f t="shared" si="1"/>
        <v>1</v>
      </c>
      <c r="D4" s="59" t="str">
        <f t="shared" si="2"/>
        <v>1 неделя</v>
      </c>
      <c r="E4" s="59"/>
      <c r="F4" s="60"/>
      <c r="G4" s="60"/>
      <c r="H4" s="166"/>
      <c r="I4" s="61"/>
      <c r="J4" s="164"/>
      <c r="K4" s="62"/>
      <c r="L4" s="62"/>
      <c r="M4" s="62"/>
      <c r="N4" s="60"/>
      <c r="O4" s="60">
        <f t="shared" si="3"/>
        <v>0</v>
      </c>
      <c r="P4" s="63">
        <f t="shared" si="4"/>
        <v>0</v>
      </c>
      <c r="Q4" s="63">
        <f t="shared" si="5"/>
        <v>0</v>
      </c>
      <c r="R4" s="77">
        <f t="shared" si="6"/>
        <v>0</v>
      </c>
      <c r="S4" s="161"/>
      <c r="T4" s="64"/>
      <c r="U4" s="71">
        <f t="shared" ref="U4" si="14">SUM(AF4:AP4)</f>
        <v>0</v>
      </c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157"/>
      <c r="AR4" s="158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W353"/>
  <sheetViews>
    <sheetView topLeftCell="A2" workbookViewId="0">
      <selection activeCell="B12" sqref="B12"/>
    </sheetView>
  </sheetViews>
  <sheetFormatPr defaultRowHeight="15" x14ac:dyDescent="0.25"/>
  <cols>
    <col min="1" max="1" width="26.85546875" customWidth="1"/>
    <col min="2" max="2" width="34.28515625" customWidth="1"/>
    <col min="3" max="3" width="14" customWidth="1"/>
    <col min="4" max="4" width="8.28515625" customWidth="1"/>
    <col min="5" max="11" width="3.7109375" customWidth="1"/>
    <col min="12" max="12" width="3.7109375" style="39" customWidth="1"/>
    <col min="13" max="23" width="3.7109375" customWidth="1"/>
    <col min="24" max="24" width="4.5703125" customWidth="1"/>
    <col min="25" max="25" width="4.5703125" bestFit="1" customWidth="1"/>
  </cols>
  <sheetData>
    <row r="2" spans="1:23" x14ac:dyDescent="0.25">
      <c r="A2" s="31" t="s">
        <v>1</v>
      </c>
      <c r="B2" s="16" t="s">
        <v>109</v>
      </c>
      <c r="G2" s="17"/>
      <c r="Q2" s="18"/>
    </row>
    <row r="3" spans="1:23" x14ac:dyDescent="0.25">
      <c r="A3" s="31" t="s">
        <v>3</v>
      </c>
      <c r="B3" s="16" t="s">
        <v>43</v>
      </c>
      <c r="G3" s="17"/>
      <c r="Q3" s="18"/>
    </row>
    <row r="4" spans="1:23" x14ac:dyDescent="0.25">
      <c r="A4" s="31" t="s">
        <v>0</v>
      </c>
      <c r="B4" s="16" t="s">
        <v>43</v>
      </c>
      <c r="G4" s="17"/>
      <c r="Q4" s="18"/>
    </row>
    <row r="5" spans="1:23" x14ac:dyDescent="0.25">
      <c r="A5" s="31" t="s">
        <v>2</v>
      </c>
      <c r="B5" s="44">
        <v>10</v>
      </c>
      <c r="G5" s="17"/>
      <c r="Q5" s="18"/>
    </row>
    <row r="6" spans="1:23" x14ac:dyDescent="0.25">
      <c r="A6" s="31" t="s">
        <v>45</v>
      </c>
      <c r="B6" s="16" t="s">
        <v>43</v>
      </c>
      <c r="G6" s="17"/>
      <c r="Q6" s="18"/>
    </row>
    <row r="7" spans="1:23" x14ac:dyDescent="0.25">
      <c r="L7"/>
    </row>
    <row r="8" spans="1:23" ht="15.75" thickBot="1" x14ac:dyDescent="0.3">
      <c r="A8" s="6"/>
      <c r="B8" s="7"/>
      <c r="C8" s="7"/>
      <c r="D8" s="32" t="s">
        <v>15</v>
      </c>
      <c r="E8" s="40"/>
      <c r="F8" s="19"/>
      <c r="G8" s="19"/>
      <c r="H8" s="19"/>
      <c r="I8" s="20"/>
      <c r="J8" s="19"/>
      <c r="K8" s="19"/>
      <c r="L8" s="19"/>
      <c r="M8" s="19"/>
      <c r="N8" s="20"/>
      <c r="O8" s="19"/>
      <c r="P8" s="19"/>
      <c r="Q8" s="19"/>
      <c r="R8" s="19"/>
      <c r="S8" s="20"/>
      <c r="T8" s="19"/>
      <c r="U8" s="19"/>
      <c r="V8" s="19"/>
      <c r="W8" s="37"/>
    </row>
    <row r="9" spans="1:23" ht="118.5" thickBot="1" x14ac:dyDescent="0.3">
      <c r="A9" s="14" t="s">
        <v>74</v>
      </c>
      <c r="B9" s="14" t="s">
        <v>89</v>
      </c>
      <c r="C9" s="38" t="s">
        <v>4</v>
      </c>
      <c r="D9" s="81" t="s">
        <v>16</v>
      </c>
      <c r="E9" s="82" t="s">
        <v>18</v>
      </c>
      <c r="F9" s="83" t="s">
        <v>20</v>
      </c>
      <c r="G9" s="84" t="s">
        <v>21</v>
      </c>
      <c r="H9" s="85" t="s">
        <v>22</v>
      </c>
      <c r="I9" s="97" t="s">
        <v>83</v>
      </c>
      <c r="J9" s="97" t="s">
        <v>106</v>
      </c>
      <c r="K9" s="91" t="s">
        <v>87</v>
      </c>
      <c r="L9" s="86" t="s">
        <v>23</v>
      </c>
      <c r="M9" s="82" t="s">
        <v>31</v>
      </c>
      <c r="N9" s="82" t="s">
        <v>32</v>
      </c>
      <c r="O9" s="82" t="s">
        <v>33</v>
      </c>
      <c r="P9" s="102" t="s">
        <v>34</v>
      </c>
      <c r="Q9" s="104" t="s">
        <v>50</v>
      </c>
      <c r="R9" s="103" t="s">
        <v>35</v>
      </c>
      <c r="S9" s="82" t="s">
        <v>36</v>
      </c>
      <c r="T9" s="82" t="s">
        <v>37</v>
      </c>
      <c r="U9" s="82" t="s">
        <v>38</v>
      </c>
      <c r="V9" s="90" t="s">
        <v>39</v>
      </c>
      <c r="W9" s="135" t="s">
        <v>107</v>
      </c>
    </row>
    <row r="10" spans="1:23" x14ac:dyDescent="0.25">
      <c r="A10" s="41" t="s">
        <v>14</v>
      </c>
      <c r="B10" s="99"/>
      <c r="C10" s="99"/>
      <c r="D10" s="21"/>
      <c r="E10" s="22"/>
      <c r="F10" s="23"/>
      <c r="G10" s="24"/>
      <c r="H10" s="24"/>
      <c r="I10" s="98"/>
      <c r="J10" s="24"/>
      <c r="K10" s="92"/>
      <c r="L10" s="79"/>
      <c r="M10" s="24">
        <v>0</v>
      </c>
      <c r="N10" s="25"/>
      <c r="O10" s="26"/>
      <c r="P10" s="27"/>
      <c r="Q10" s="105"/>
      <c r="R10" s="101"/>
      <c r="S10" s="28"/>
      <c r="T10" s="29"/>
      <c r="U10" s="29"/>
      <c r="V10" s="30"/>
      <c r="W10" s="134"/>
    </row>
    <row r="11" spans="1:23" x14ac:dyDescent="0.25">
      <c r="L11"/>
    </row>
    <row r="12" spans="1:23" x14ac:dyDescent="0.25">
      <c r="L12"/>
    </row>
    <row r="13" spans="1:23" x14ac:dyDescent="0.25">
      <c r="L13"/>
    </row>
    <row r="14" spans="1:23" x14ac:dyDescent="0.25">
      <c r="L14"/>
    </row>
    <row r="15" spans="1:23" x14ac:dyDescent="0.25">
      <c r="L15"/>
    </row>
    <row r="16" spans="1:23" x14ac:dyDescent="0.25">
      <c r="L16"/>
    </row>
    <row r="17" spans="5:12" x14ac:dyDescent="0.25">
      <c r="L17"/>
    </row>
    <row r="18" spans="5:12" x14ac:dyDescent="0.25">
      <c r="L18"/>
    </row>
    <row r="19" spans="5:12" x14ac:dyDescent="0.25">
      <c r="L19"/>
    </row>
    <row r="20" spans="5:12" x14ac:dyDescent="0.25">
      <c r="L20"/>
    </row>
    <row r="21" spans="5:12" x14ac:dyDescent="0.25">
      <c r="L21"/>
    </row>
    <row r="22" spans="5:12" x14ac:dyDescent="0.25">
      <c r="E22" s="39"/>
      <c r="L22"/>
    </row>
    <row r="23" spans="5:12" x14ac:dyDescent="0.25">
      <c r="L23"/>
    </row>
    <row r="24" spans="5:12" x14ac:dyDescent="0.25">
      <c r="L24"/>
    </row>
    <row r="25" spans="5:12" x14ac:dyDescent="0.25">
      <c r="L25"/>
    </row>
    <row r="26" spans="5:12" x14ac:dyDescent="0.25">
      <c r="L26"/>
    </row>
    <row r="27" spans="5:12" x14ac:dyDescent="0.25">
      <c r="L27"/>
    </row>
    <row r="28" spans="5:12" x14ac:dyDescent="0.25">
      <c r="L28"/>
    </row>
    <row r="29" spans="5:12" x14ac:dyDescent="0.25">
      <c r="L29"/>
    </row>
    <row r="30" spans="5:12" x14ac:dyDescent="0.25">
      <c r="L30"/>
    </row>
    <row r="31" spans="5:12" x14ac:dyDescent="0.25">
      <c r="L31"/>
    </row>
    <row r="32" spans="5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</sheetData>
  <phoneticPr fontId="0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B1:EJ76"/>
  <sheetViews>
    <sheetView zoomScale="90" zoomScaleNormal="90" workbookViewId="0">
      <pane xSplit="2" ySplit="5" topLeftCell="C27" activePane="bottomRight" state="frozen"/>
      <selection pane="topRight" activeCell="C1" sqref="C1"/>
      <selection pane="bottomLeft" activeCell="A6" sqref="A6"/>
      <selection pane="bottomRight" activeCell="C18" sqref="C18"/>
    </sheetView>
  </sheetViews>
  <sheetFormatPr defaultRowHeight="15" x14ac:dyDescent="0.25"/>
  <cols>
    <col min="1" max="1" width="2.7109375" customWidth="1"/>
    <col min="2" max="2" width="51.7109375" customWidth="1"/>
    <col min="3" max="3" width="25.140625" customWidth="1"/>
    <col min="4" max="6" width="10.140625" customWidth="1"/>
    <col min="7" max="7" width="12" customWidth="1"/>
    <col min="8" max="8" width="14.85546875" customWidth="1"/>
    <col min="9" max="9" width="7.7109375" customWidth="1"/>
    <col min="10" max="10" width="10" customWidth="1"/>
    <col min="11" max="11" width="11.85546875" customWidth="1"/>
    <col min="12" max="12" width="7.7109375" customWidth="1"/>
    <col min="13" max="13" width="10" customWidth="1"/>
    <col min="14" max="14" width="11.85546875" customWidth="1"/>
    <col min="15" max="15" width="14.85546875" customWidth="1"/>
    <col min="16" max="16" width="7.7109375" customWidth="1"/>
    <col min="17" max="17" width="10" customWidth="1"/>
    <col min="18" max="18" width="11.85546875" customWidth="1"/>
    <col min="19" max="19" width="7.42578125" customWidth="1"/>
    <col min="20" max="20" width="11.85546875" customWidth="1"/>
    <col min="21" max="21" width="15.5703125" bestFit="1" customWidth="1"/>
    <col min="22" max="22" width="12.7109375" customWidth="1"/>
    <col min="23" max="23" width="15.5703125" bestFit="1" customWidth="1"/>
    <col min="24" max="24" width="14.85546875" bestFit="1" customWidth="1"/>
    <col min="25" max="25" width="12.7109375" bestFit="1" customWidth="1"/>
    <col min="26" max="26" width="15.5703125" bestFit="1" customWidth="1"/>
    <col min="27" max="27" width="12.7109375" customWidth="1"/>
    <col min="28" max="28" width="15.5703125" bestFit="1" customWidth="1"/>
    <col min="29" max="29" width="12.7109375" customWidth="1"/>
    <col min="30" max="30" width="15.5703125" customWidth="1"/>
    <col min="31" max="31" width="12.7109375" customWidth="1"/>
    <col min="32" max="32" width="15.5703125" bestFit="1" customWidth="1"/>
    <col min="33" max="33" width="12.7109375" bestFit="1" customWidth="1"/>
    <col min="34" max="34" width="15.5703125" customWidth="1"/>
    <col min="35" max="35" width="12.7109375" customWidth="1"/>
    <col min="36" max="36" width="15.5703125" customWidth="1"/>
    <col min="37" max="37" width="12.7109375" customWidth="1"/>
    <col min="38" max="38" width="15.5703125" customWidth="1"/>
    <col min="39" max="39" width="14.85546875" customWidth="1"/>
    <col min="40" max="40" width="12.7109375" customWidth="1"/>
    <col min="41" max="41" width="15.5703125" customWidth="1"/>
    <col min="42" max="42" width="12.7109375" customWidth="1"/>
    <col min="43" max="43" width="15.5703125" customWidth="1"/>
    <col min="44" max="44" width="12.7109375" customWidth="1"/>
    <col min="45" max="45" width="15.5703125" customWidth="1"/>
    <col min="46" max="46" width="12.7109375" customWidth="1"/>
    <col min="47" max="47" width="15.5703125" customWidth="1"/>
    <col min="48" max="48" width="14.85546875" bestFit="1" customWidth="1"/>
    <col min="49" max="49" width="8.28515625" customWidth="1"/>
    <col min="50" max="50" width="12.7109375" customWidth="1"/>
    <col min="51" max="51" width="15.5703125" customWidth="1"/>
    <col min="52" max="52" width="12.7109375" customWidth="1"/>
    <col min="53" max="53" width="15.5703125" customWidth="1"/>
    <col min="54" max="54" width="12.7109375" customWidth="1"/>
    <col min="55" max="55" width="15.5703125" customWidth="1"/>
    <col min="56" max="56" width="14.85546875" bestFit="1" customWidth="1"/>
    <col min="57" max="57" width="12.7109375" customWidth="1"/>
    <col min="58" max="58" width="15.5703125" customWidth="1"/>
    <col min="59" max="59" width="12.7109375" customWidth="1"/>
    <col min="60" max="60" width="15.5703125" customWidth="1"/>
    <col min="61" max="61" width="12.7109375" customWidth="1"/>
    <col min="62" max="62" width="15.5703125" customWidth="1"/>
    <col min="63" max="63" width="12.7109375" customWidth="1"/>
    <col min="64" max="64" width="15.5703125" customWidth="1"/>
    <col min="65" max="65" width="12.7109375" customWidth="1"/>
    <col min="66" max="66" width="15.5703125" customWidth="1"/>
    <col min="67" max="67" width="12.7109375" customWidth="1"/>
    <col min="68" max="68" width="15.5703125" customWidth="1"/>
    <col min="69" max="69" width="12.7109375" customWidth="1"/>
    <col min="70" max="70" width="15.5703125" customWidth="1"/>
    <col min="71" max="71" width="14.85546875" customWidth="1"/>
    <col min="72" max="72" width="12.7109375" customWidth="1"/>
    <col min="73" max="73" width="15.5703125" customWidth="1"/>
    <col min="74" max="74" width="12.7109375" customWidth="1"/>
    <col min="75" max="75" width="15.5703125" customWidth="1"/>
    <col min="76" max="76" width="12.7109375" bestFit="1" customWidth="1"/>
    <col min="77" max="77" width="15.5703125" bestFit="1" customWidth="1"/>
    <col min="78" max="78" width="12.7109375" customWidth="1"/>
    <col min="79" max="79" width="15.5703125" customWidth="1"/>
    <col min="80" max="80" width="12.7109375" bestFit="1" customWidth="1"/>
    <col min="81" max="81" width="15.5703125" bestFit="1" customWidth="1"/>
    <col min="82" max="82" width="12.7109375" bestFit="1" customWidth="1"/>
    <col min="83" max="83" width="15.5703125" bestFit="1" customWidth="1"/>
    <col min="84" max="84" width="12.7109375" bestFit="1" customWidth="1"/>
    <col min="85" max="85" width="15.5703125" bestFit="1" customWidth="1"/>
    <col min="86" max="86" width="14.85546875" bestFit="1" customWidth="1"/>
    <col min="87" max="87" width="12.7109375" bestFit="1" customWidth="1"/>
    <col min="88" max="88" width="15.5703125" bestFit="1" customWidth="1"/>
    <col min="89" max="89" width="12.7109375" bestFit="1" customWidth="1"/>
    <col min="90" max="90" width="15.5703125" bestFit="1" customWidth="1"/>
    <col min="91" max="91" width="12.7109375" bestFit="1" customWidth="1"/>
    <col min="92" max="92" width="15.5703125" bestFit="1" customWidth="1"/>
    <col min="93" max="93" width="12.7109375" customWidth="1"/>
    <col min="94" max="94" width="15.5703125" bestFit="1" customWidth="1"/>
    <col min="95" max="95" width="12.7109375" bestFit="1" customWidth="1"/>
    <col min="96" max="96" width="15.5703125" bestFit="1" customWidth="1"/>
    <col min="97" max="97" width="12.7109375" bestFit="1" customWidth="1"/>
    <col min="98" max="98" width="15.5703125" bestFit="1" customWidth="1"/>
    <col min="99" max="99" width="12.7109375" customWidth="1"/>
    <col min="100" max="100" width="15.5703125" bestFit="1" customWidth="1"/>
    <col min="101" max="101" width="14.85546875" bestFit="1" customWidth="1"/>
    <col min="102" max="102" width="12.7109375" bestFit="1" customWidth="1"/>
    <col min="103" max="103" width="15.5703125" bestFit="1" customWidth="1"/>
    <col min="104" max="104" width="12.7109375" customWidth="1"/>
    <col min="105" max="105" width="15.5703125" bestFit="1" customWidth="1"/>
    <col min="106" max="106" width="12.7109375" bestFit="1" customWidth="1"/>
    <col min="107" max="107" width="15.5703125" bestFit="1" customWidth="1"/>
    <col min="108" max="108" width="12.7109375" bestFit="1" customWidth="1"/>
    <col min="109" max="109" width="15.5703125" bestFit="1" customWidth="1"/>
    <col min="110" max="110" width="12.7109375" bestFit="1" customWidth="1"/>
    <col min="111" max="111" width="15.5703125" bestFit="1" customWidth="1"/>
    <col min="112" max="112" width="12.7109375" customWidth="1"/>
    <col min="113" max="113" width="15.5703125" bestFit="1" customWidth="1"/>
    <col min="114" max="114" width="14.85546875" bestFit="1" customWidth="1"/>
    <col min="115" max="115" width="8.28515625" customWidth="1"/>
    <col min="116" max="116" width="12.7109375" bestFit="1" customWidth="1"/>
    <col min="117" max="117" width="15.5703125" bestFit="1" customWidth="1"/>
    <col min="118" max="118" width="14.85546875" bestFit="1" customWidth="1"/>
    <col min="119" max="119" width="12.7109375" bestFit="1" customWidth="1"/>
    <col min="120" max="120" width="15.5703125" bestFit="1" customWidth="1"/>
    <col min="121" max="121" width="12.7109375" bestFit="1" customWidth="1"/>
    <col min="122" max="122" width="15.5703125" bestFit="1" customWidth="1"/>
    <col min="123" max="123" width="12.7109375" bestFit="1" customWidth="1"/>
    <col min="124" max="124" width="15.5703125" bestFit="1" customWidth="1"/>
    <col min="125" max="125" width="12.7109375" bestFit="1" customWidth="1"/>
    <col min="126" max="126" width="15.5703125" bestFit="1" customWidth="1"/>
    <col min="127" max="127" width="12.7109375" bestFit="1" customWidth="1"/>
    <col min="128" max="128" width="15.5703125" bestFit="1" customWidth="1"/>
    <col min="129" max="129" width="12.7109375" bestFit="1" customWidth="1"/>
    <col min="130" max="130" width="15.5703125" bestFit="1" customWidth="1"/>
    <col min="131" max="131" width="12.7109375" bestFit="1" customWidth="1"/>
    <col min="132" max="132" width="15.5703125" bestFit="1" customWidth="1"/>
    <col min="133" max="133" width="14.85546875" bestFit="1" customWidth="1"/>
    <col min="134" max="134" width="12.7109375" bestFit="1" customWidth="1"/>
    <col min="135" max="135" width="15.5703125" bestFit="1" customWidth="1"/>
    <col min="136" max="136" width="12.7109375" bestFit="1" customWidth="1"/>
    <col min="137" max="137" width="15.5703125" bestFit="1" customWidth="1"/>
    <col min="138" max="138" width="14.85546875" bestFit="1" customWidth="1"/>
    <col min="139" max="139" width="8.28515625" customWidth="1"/>
    <col min="140" max="140" width="11.85546875" bestFit="1" customWidth="1"/>
  </cols>
  <sheetData>
    <row r="1" spans="2:6" x14ac:dyDescent="0.25">
      <c r="B1" s="31" t="s">
        <v>84</v>
      </c>
      <c r="C1" s="16" t="s">
        <v>88</v>
      </c>
    </row>
    <row r="2" spans="2:6" x14ac:dyDescent="0.25">
      <c r="B2" s="31" t="s">
        <v>74</v>
      </c>
      <c r="C2" s="16" t="s">
        <v>43</v>
      </c>
    </row>
    <row r="4" spans="2:6" x14ac:dyDescent="0.25">
      <c r="B4" s="6"/>
      <c r="C4" s="14" t="s">
        <v>1</v>
      </c>
      <c r="D4" s="14" t="s">
        <v>2</v>
      </c>
      <c r="E4" s="15" t="s">
        <v>3</v>
      </c>
      <c r="F4" s="138" t="s">
        <v>0</v>
      </c>
    </row>
    <row r="5" spans="2:6" x14ac:dyDescent="0.25">
      <c r="B5" s="8"/>
      <c r="C5" s="154" t="s">
        <v>14</v>
      </c>
      <c r="D5" s="8"/>
      <c r="E5" s="139"/>
      <c r="F5" s="140"/>
    </row>
    <row r="6" spans="2:6" x14ac:dyDescent="0.25">
      <c r="B6" s="8"/>
      <c r="C6" s="155"/>
      <c r="D6" s="8"/>
      <c r="E6" s="139"/>
      <c r="F6" s="140"/>
    </row>
    <row r="7" spans="2:6" x14ac:dyDescent="0.25">
      <c r="B7" s="8"/>
      <c r="C7" s="155"/>
      <c r="D7" s="8"/>
      <c r="E7" s="139"/>
      <c r="F7" s="140"/>
    </row>
    <row r="8" spans="2:6" x14ac:dyDescent="0.25">
      <c r="B8" s="14" t="s">
        <v>15</v>
      </c>
      <c r="C8" s="155"/>
      <c r="D8" s="8"/>
      <c r="E8" s="141"/>
      <c r="F8" s="142"/>
    </row>
    <row r="9" spans="2:6" x14ac:dyDescent="0.25">
      <c r="B9" s="6" t="s">
        <v>16</v>
      </c>
      <c r="C9" s="49"/>
      <c r="D9" s="6"/>
      <c r="E9" s="136"/>
      <c r="F9" s="137"/>
    </row>
    <row r="10" spans="2:6" x14ac:dyDescent="0.25">
      <c r="B10" s="9" t="s">
        <v>17</v>
      </c>
      <c r="C10" s="10"/>
      <c r="D10" s="9"/>
      <c r="F10" s="143"/>
    </row>
    <row r="11" spans="2:6" x14ac:dyDescent="0.25">
      <c r="B11" s="9" t="s">
        <v>18</v>
      </c>
      <c r="C11" s="43"/>
      <c r="D11" s="9"/>
      <c r="F11" s="143"/>
    </row>
    <row r="12" spans="2:6" x14ac:dyDescent="0.25">
      <c r="B12" s="42" t="s">
        <v>19</v>
      </c>
      <c r="C12" s="150"/>
      <c r="D12" s="9"/>
      <c r="F12" s="143"/>
    </row>
    <row r="13" spans="2:6" x14ac:dyDescent="0.25">
      <c r="B13" s="11" t="s">
        <v>20</v>
      </c>
      <c r="C13" s="151"/>
      <c r="D13" s="9"/>
      <c r="F13" s="143"/>
    </row>
    <row r="14" spans="2:6" x14ac:dyDescent="0.25">
      <c r="B14" s="11" t="s">
        <v>21</v>
      </c>
      <c r="C14" s="151"/>
      <c r="D14" s="9"/>
      <c r="F14" s="143"/>
    </row>
    <row r="15" spans="2:6" x14ac:dyDescent="0.25">
      <c r="B15" s="11" t="s">
        <v>22</v>
      </c>
      <c r="C15" s="151"/>
      <c r="D15" s="9"/>
      <c r="F15" s="143"/>
    </row>
    <row r="16" spans="2:6" x14ac:dyDescent="0.25">
      <c r="B16" s="95" t="s">
        <v>82</v>
      </c>
      <c r="C16" s="96"/>
      <c r="D16" s="9"/>
      <c r="F16" s="143"/>
    </row>
    <row r="17" spans="2:140" x14ac:dyDescent="0.25">
      <c r="B17" s="93" t="s">
        <v>106</v>
      </c>
      <c r="C17" s="94"/>
      <c r="D17" s="9"/>
      <c r="F17" s="143"/>
    </row>
    <row r="18" spans="2:140" x14ac:dyDescent="0.25">
      <c r="B18" s="95" t="s">
        <v>87</v>
      </c>
      <c r="C18" s="96"/>
      <c r="D18" s="9"/>
      <c r="F18" s="143"/>
    </row>
    <row r="19" spans="2:140" x14ac:dyDescent="0.25">
      <c r="B19" s="33" t="s">
        <v>23</v>
      </c>
      <c r="C19" s="153"/>
      <c r="D19" s="9"/>
      <c r="F19" s="143"/>
    </row>
    <row r="20" spans="2:140" s="39" customFormat="1" x14ac:dyDescent="0.25">
      <c r="B20" s="35" t="s">
        <v>40</v>
      </c>
      <c r="C20" s="36"/>
      <c r="D20" s="9"/>
      <c r="E20"/>
      <c r="F20" s="143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</row>
    <row r="21" spans="2:140" x14ac:dyDescent="0.25">
      <c r="B21" s="47" t="s">
        <v>41</v>
      </c>
      <c r="C21" s="48"/>
      <c r="D21" s="9"/>
      <c r="F21" s="143"/>
    </row>
    <row r="22" spans="2:140" x14ac:dyDescent="0.25">
      <c r="B22" s="47" t="s">
        <v>69</v>
      </c>
      <c r="C22" s="48"/>
      <c r="D22" s="9"/>
      <c r="F22" s="143"/>
    </row>
    <row r="23" spans="2:140" x14ac:dyDescent="0.25">
      <c r="B23" s="47" t="s">
        <v>70</v>
      </c>
      <c r="C23" s="48"/>
      <c r="D23" s="9"/>
      <c r="F23" s="143"/>
    </row>
    <row r="24" spans="2:140" x14ac:dyDescent="0.25">
      <c r="B24" s="47" t="s">
        <v>44</v>
      </c>
      <c r="C24" s="48"/>
      <c r="D24" s="9"/>
      <c r="F24" s="143"/>
    </row>
    <row r="25" spans="2:140" x14ac:dyDescent="0.25">
      <c r="B25" s="47" t="s">
        <v>71</v>
      </c>
      <c r="C25" s="48"/>
      <c r="D25" s="9"/>
      <c r="F25" s="143"/>
    </row>
    <row r="26" spans="2:140" x14ac:dyDescent="0.25">
      <c r="B26" s="47" t="s">
        <v>72</v>
      </c>
      <c r="C26" s="48"/>
      <c r="D26" s="9"/>
      <c r="F26" s="143"/>
    </row>
    <row r="27" spans="2:140" s="34" customFormat="1" x14ac:dyDescent="0.25">
      <c r="B27" s="35" t="s">
        <v>73</v>
      </c>
      <c r="C27" s="36"/>
      <c r="D27" s="9"/>
      <c r="E27"/>
      <c r="F27" s="143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 spans="2:140" x14ac:dyDescent="0.25">
      <c r="B28" s="35" t="s">
        <v>78</v>
      </c>
      <c r="C28" s="36"/>
      <c r="D28" s="9"/>
      <c r="F28" s="143"/>
    </row>
    <row r="29" spans="2:140" x14ac:dyDescent="0.25">
      <c r="B29" s="35" t="s">
        <v>79</v>
      </c>
      <c r="C29" s="36"/>
      <c r="D29" s="9"/>
      <c r="F29" s="143"/>
    </row>
    <row r="30" spans="2:140" x14ac:dyDescent="0.25">
      <c r="B30" s="35" t="s">
        <v>42</v>
      </c>
      <c r="C30" s="36"/>
      <c r="D30" s="9"/>
      <c r="F30" s="143"/>
    </row>
    <row r="31" spans="2:140" x14ac:dyDescent="0.25">
      <c r="B31" s="42" t="s">
        <v>24</v>
      </c>
      <c r="C31" s="150"/>
      <c r="D31" s="9"/>
      <c r="F31" s="143"/>
    </row>
    <row r="32" spans="2:140" x14ac:dyDescent="0.25">
      <c r="B32" s="11" t="s">
        <v>25</v>
      </c>
      <c r="C32" s="151"/>
      <c r="D32" s="9"/>
      <c r="F32" s="143"/>
    </row>
    <row r="33" spans="2:6" x14ac:dyDescent="0.25">
      <c r="B33" s="9" t="s">
        <v>75</v>
      </c>
      <c r="C33" s="12"/>
      <c r="D33" s="9"/>
      <c r="F33" s="143"/>
    </row>
    <row r="34" spans="2:6" x14ac:dyDescent="0.25">
      <c r="B34" s="9" t="s">
        <v>47</v>
      </c>
      <c r="C34" s="12"/>
      <c r="D34" s="9"/>
      <c r="F34" s="143"/>
    </row>
    <row r="35" spans="2:6" x14ac:dyDescent="0.25">
      <c r="B35" s="42" t="s">
        <v>26</v>
      </c>
      <c r="C35" s="150"/>
      <c r="D35" s="9"/>
      <c r="F35" s="143"/>
    </row>
    <row r="36" spans="2:6" x14ac:dyDescent="0.25">
      <c r="B36" s="11" t="s">
        <v>27</v>
      </c>
      <c r="C36" s="151"/>
      <c r="D36" s="9"/>
      <c r="F36" s="143"/>
    </row>
    <row r="37" spans="2:6" x14ac:dyDescent="0.25">
      <c r="B37" s="9" t="s">
        <v>28</v>
      </c>
      <c r="C37" s="12"/>
      <c r="D37" s="9"/>
      <c r="F37" s="143"/>
    </row>
    <row r="38" spans="2:6" x14ac:dyDescent="0.25">
      <c r="B38" s="9" t="s">
        <v>48</v>
      </c>
      <c r="C38" s="12"/>
      <c r="D38" s="9"/>
      <c r="F38" s="143"/>
    </row>
    <row r="39" spans="2:6" x14ac:dyDescent="0.25">
      <c r="B39" s="42" t="s">
        <v>29</v>
      </c>
      <c r="C39" s="150"/>
      <c r="D39" s="9"/>
      <c r="F39" s="143"/>
    </row>
    <row r="40" spans="2:6" x14ac:dyDescent="0.25">
      <c r="B40" s="11" t="s">
        <v>30</v>
      </c>
      <c r="C40" s="151"/>
      <c r="D40" s="9"/>
      <c r="F40" s="143"/>
    </row>
    <row r="41" spans="2:6" x14ac:dyDescent="0.25">
      <c r="B41" s="11" t="s">
        <v>31</v>
      </c>
      <c r="C41" s="151">
        <v>0</v>
      </c>
      <c r="D41" s="9"/>
      <c r="F41" s="143"/>
    </row>
    <row r="42" spans="2:6" x14ac:dyDescent="0.25">
      <c r="B42" s="42" t="s">
        <v>32</v>
      </c>
      <c r="C42" s="147" t="e">
        <v>#DIV/0!</v>
      </c>
      <c r="D42" s="9"/>
      <c r="F42" s="143"/>
    </row>
    <row r="43" spans="2:6" x14ac:dyDescent="0.25">
      <c r="B43" s="13" t="s">
        <v>33</v>
      </c>
      <c r="C43" s="148" t="e">
        <v>#DIV/0!</v>
      </c>
      <c r="D43" s="9"/>
      <c r="F43" s="143"/>
    </row>
    <row r="44" spans="2:6" x14ac:dyDescent="0.25">
      <c r="B44" s="45" t="s">
        <v>50</v>
      </c>
      <c r="C44" s="46" t="e">
        <v>#DIV/0!</v>
      </c>
      <c r="D44" s="9"/>
      <c r="F44" s="143"/>
    </row>
    <row r="45" spans="2:6" x14ac:dyDescent="0.25">
      <c r="B45" s="87" t="s">
        <v>34</v>
      </c>
      <c r="C45" s="152" t="e">
        <v>#DIV/0!</v>
      </c>
      <c r="D45" s="9"/>
      <c r="F45" s="143"/>
    </row>
    <row r="46" spans="2:6" x14ac:dyDescent="0.25">
      <c r="B46" s="11" t="s">
        <v>35</v>
      </c>
      <c r="C46" s="149" t="e">
        <v>#DIV/0!</v>
      </c>
      <c r="D46" s="9"/>
      <c r="F46" s="143"/>
    </row>
    <row r="47" spans="2:6" x14ac:dyDescent="0.25">
      <c r="B47" s="13" t="s">
        <v>36</v>
      </c>
      <c r="C47" s="148" t="e">
        <v>#DIV/0!</v>
      </c>
      <c r="D47" s="9"/>
      <c r="F47" s="143"/>
    </row>
    <row r="48" spans="2:6" x14ac:dyDescent="0.25">
      <c r="B48" s="10" t="s">
        <v>37</v>
      </c>
      <c r="C48" s="10" t="e">
        <v>#DIV/0!</v>
      </c>
      <c r="D48" s="9"/>
      <c r="F48" s="143"/>
    </row>
    <row r="49" spans="2:6" x14ac:dyDescent="0.25">
      <c r="B49" s="10" t="s">
        <v>38</v>
      </c>
      <c r="C49" s="10" t="e">
        <v>#DIV/0!</v>
      </c>
      <c r="D49" s="9"/>
      <c r="F49" s="143"/>
    </row>
    <row r="50" spans="2:6" x14ac:dyDescent="0.25">
      <c r="B50" s="88" t="s">
        <v>39</v>
      </c>
      <c r="C50" s="88" t="e">
        <v>#DIV/0!</v>
      </c>
      <c r="D50" s="144"/>
      <c r="E50" s="145"/>
      <c r="F50" s="146"/>
    </row>
    <row r="65" spans="19:21" x14ac:dyDescent="0.25">
      <c r="S65" s="33" t="s">
        <v>23</v>
      </c>
      <c r="T65" s="66">
        <v>262</v>
      </c>
    </row>
    <row r="66" spans="19:21" x14ac:dyDescent="0.25">
      <c r="S66" s="35" t="s">
        <v>40</v>
      </c>
      <c r="T66" s="67">
        <v>145</v>
      </c>
      <c r="U66" s="80">
        <f>T66/$T$65</f>
        <v>0.55343511450381677</v>
      </c>
    </row>
    <row r="67" spans="19:21" x14ac:dyDescent="0.25">
      <c r="S67" s="47" t="s">
        <v>41</v>
      </c>
      <c r="T67" s="68">
        <v>26</v>
      </c>
      <c r="U67" s="80">
        <f t="shared" ref="U67:U76" si="0">T67/$T$65</f>
        <v>9.9236641221374045E-2</v>
      </c>
    </row>
    <row r="68" spans="19:21" x14ac:dyDescent="0.25">
      <c r="S68" s="47" t="s">
        <v>69</v>
      </c>
      <c r="T68" s="68">
        <v>0</v>
      </c>
      <c r="U68" s="80">
        <f t="shared" si="0"/>
        <v>0</v>
      </c>
    </row>
    <row r="69" spans="19:21" x14ac:dyDescent="0.25">
      <c r="S69" s="47" t="s">
        <v>70</v>
      </c>
      <c r="T69" s="68">
        <v>4</v>
      </c>
      <c r="U69" s="80">
        <f t="shared" si="0"/>
        <v>1.5267175572519083E-2</v>
      </c>
    </row>
    <row r="70" spans="19:21" x14ac:dyDescent="0.25">
      <c r="S70" s="47" t="s">
        <v>44</v>
      </c>
      <c r="T70" s="68">
        <v>8</v>
      </c>
      <c r="U70" s="80">
        <f t="shared" si="0"/>
        <v>3.0534351145038167E-2</v>
      </c>
    </row>
    <row r="71" spans="19:21" x14ac:dyDescent="0.25">
      <c r="S71" s="47" t="s">
        <v>71</v>
      </c>
      <c r="T71" s="68">
        <v>0</v>
      </c>
      <c r="U71" s="80">
        <f t="shared" si="0"/>
        <v>0</v>
      </c>
    </row>
    <row r="72" spans="19:21" x14ac:dyDescent="0.25">
      <c r="S72" s="47" t="s">
        <v>72</v>
      </c>
      <c r="T72" s="68">
        <v>5</v>
      </c>
      <c r="U72" s="80">
        <f t="shared" si="0"/>
        <v>1.9083969465648856E-2</v>
      </c>
    </row>
    <row r="73" spans="19:21" x14ac:dyDescent="0.25">
      <c r="S73" s="35" t="s">
        <v>73</v>
      </c>
      <c r="T73" s="67">
        <v>26</v>
      </c>
      <c r="U73" s="80">
        <f t="shared" si="0"/>
        <v>9.9236641221374045E-2</v>
      </c>
    </row>
    <row r="74" spans="19:21" x14ac:dyDescent="0.25">
      <c r="S74" s="35" t="s">
        <v>78</v>
      </c>
      <c r="T74" s="67">
        <v>0</v>
      </c>
      <c r="U74" s="80">
        <f t="shared" si="0"/>
        <v>0</v>
      </c>
    </row>
    <row r="75" spans="19:21" x14ac:dyDescent="0.25">
      <c r="S75" s="35" t="s">
        <v>79</v>
      </c>
      <c r="T75" s="67">
        <v>34</v>
      </c>
      <c r="U75" s="80">
        <f t="shared" si="0"/>
        <v>0.12977099236641221</v>
      </c>
    </row>
    <row r="76" spans="19:21" x14ac:dyDescent="0.25">
      <c r="S76" s="35" t="s">
        <v>42</v>
      </c>
      <c r="T76" s="67">
        <v>14</v>
      </c>
      <c r="U76" s="80">
        <f t="shared" si="0"/>
        <v>5.3435114503816793E-2</v>
      </c>
    </row>
  </sheetData>
  <phoneticPr fontId="0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Данные</vt:lpstr>
      <vt:lpstr>По сотрудникам</vt:lpstr>
      <vt:lpstr>Сводная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Цатурян Вячеслав Евгеньевич</dc:creator>
  <cp:lastModifiedBy>Садовин Николай</cp:lastModifiedBy>
  <cp:lastPrinted>2012-03-21T11:59:39Z</cp:lastPrinted>
  <dcterms:created xsi:type="dcterms:W3CDTF">2012-02-15T06:12:16Z</dcterms:created>
  <dcterms:modified xsi:type="dcterms:W3CDTF">2014-10-29T11:19:17Z</dcterms:modified>
</cp:coreProperties>
</file>