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a\Dropbox\_発表\200916-19_神奈川工科大学授業\資料\授業データ\"/>
    </mc:Choice>
  </mc:AlternateContent>
  <xr:revisionPtr revIDLastSave="0" documentId="13_ncr:1_{D92A530D-2806-4ECF-BC2D-EFE8AA0F1BA3}" xr6:coauthVersionLast="45" xr6:coauthVersionMax="45" xr10:uidLastSave="{00000000-0000-0000-0000-000000000000}"/>
  <bookViews>
    <workbookView xWindow="2050" yWindow="170" windowWidth="15260" windowHeight="11030" xr2:uid="{65EBD5E2-B32F-4E54-966C-53C456D85901}"/>
  </bookViews>
  <sheets>
    <sheet name="元データ" sheetId="1" r:id="rId1"/>
    <sheet name="全体" sheetId="6" r:id="rId2"/>
    <sheet name="男性" sheetId="7" r:id="rId3"/>
    <sheet name="女性" sheetId="8" r:id="rId4"/>
  </sheets>
  <definedNames>
    <definedName name="_xlnm._FilterDatabase" localSheetId="3" hidden="1">女性!$B$1:$C$28</definedName>
    <definedName name="_xlnm._FilterDatabase" localSheetId="1" hidden="1">全体!$B$1:$C$28</definedName>
    <definedName name="_xlnm._FilterDatabase" localSheetId="2" hidden="1">男性!$B$1:$C$28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8" l="1"/>
  <c r="H12" i="8"/>
  <c r="H10" i="8"/>
  <c r="H8" i="8"/>
  <c r="H5" i="8"/>
  <c r="H3" i="8"/>
  <c r="H2" i="8"/>
  <c r="H14" i="7"/>
  <c r="H12" i="7"/>
  <c r="H10" i="7"/>
  <c r="H8" i="7"/>
  <c r="H6" i="7"/>
  <c r="H5" i="7"/>
  <c r="H3" i="7"/>
  <c r="H2" i="7"/>
  <c r="H14" i="6"/>
  <c r="H12" i="6"/>
  <c r="H10" i="6"/>
  <c r="H8" i="6"/>
  <c r="H5" i="6"/>
  <c r="H3" i="6"/>
  <c r="H2" i="6"/>
  <c r="H4" i="6" s="1"/>
  <c r="H4" i="8" l="1"/>
  <c r="D15" i="8" s="1"/>
  <c r="E15" i="8" s="1"/>
  <c r="D2" i="8"/>
  <c r="E2" i="8" s="1"/>
  <c r="D10" i="8"/>
  <c r="E10" i="8" s="1"/>
  <c r="D4" i="8"/>
  <c r="E4" i="8" s="1"/>
  <c r="D8" i="8"/>
  <c r="E8" i="8" s="1"/>
  <c r="D18" i="8"/>
  <c r="E18" i="8" s="1"/>
  <c r="D6" i="8"/>
  <c r="E6" i="8" s="1"/>
  <c r="D14" i="8"/>
  <c r="E14" i="8" s="1"/>
  <c r="D17" i="8"/>
  <c r="E17" i="8" s="1"/>
  <c r="D19" i="8"/>
  <c r="E19" i="8" s="1"/>
  <c r="D5" i="8"/>
  <c r="E5" i="8" s="1"/>
  <c r="D9" i="8"/>
  <c r="E9" i="8" s="1"/>
  <c r="D13" i="8"/>
  <c r="E13" i="8" s="1"/>
  <c r="D16" i="8"/>
  <c r="E16" i="8" s="1"/>
  <c r="D12" i="8"/>
  <c r="E12" i="8" s="1"/>
  <c r="D3" i="8"/>
  <c r="E3" i="8" s="1"/>
  <c r="D7" i="8"/>
  <c r="E7" i="8" s="1"/>
  <c r="D11" i="8"/>
  <c r="E11" i="8" s="1"/>
  <c r="H4" i="7"/>
  <c r="D6" i="6"/>
  <c r="E6" i="6" s="1"/>
  <c r="D10" i="6"/>
  <c r="E10" i="6" s="1"/>
  <c r="D14" i="6"/>
  <c r="E14" i="6" s="1"/>
  <c r="D18" i="6"/>
  <c r="E18" i="6" s="1"/>
  <c r="D22" i="6"/>
  <c r="E22" i="6" s="1"/>
  <c r="D26" i="6"/>
  <c r="E26" i="6" s="1"/>
  <c r="D3" i="6"/>
  <c r="E3" i="6" s="1"/>
  <c r="D7" i="6"/>
  <c r="E7" i="6" s="1"/>
  <c r="D11" i="6"/>
  <c r="E11" i="6" s="1"/>
  <c r="D15" i="6"/>
  <c r="E15" i="6" s="1"/>
  <c r="D23" i="6"/>
  <c r="E23" i="6" s="1"/>
  <c r="D27" i="6"/>
  <c r="E27" i="6" s="1"/>
  <c r="D9" i="6"/>
  <c r="E9" i="6" s="1"/>
  <c r="D17" i="6"/>
  <c r="E17" i="6" s="1"/>
  <c r="D25" i="6"/>
  <c r="E25" i="6" s="1"/>
  <c r="D19" i="6"/>
  <c r="E19" i="6" s="1"/>
  <c r="D5" i="6"/>
  <c r="E5" i="6" s="1"/>
  <c r="D13" i="6"/>
  <c r="E13" i="6" s="1"/>
  <c r="D21" i="6"/>
  <c r="E21" i="6" s="1"/>
  <c r="D2" i="6"/>
  <c r="E2" i="6" s="1"/>
  <c r="D4" i="6"/>
  <c r="E4" i="6" s="1"/>
  <c r="D8" i="6"/>
  <c r="E8" i="6" s="1"/>
  <c r="D12" i="6"/>
  <c r="E12" i="6" s="1"/>
  <c r="D16" i="6"/>
  <c r="E16" i="6" s="1"/>
  <c r="D20" i="6"/>
  <c r="E20" i="6" s="1"/>
  <c r="D24" i="6"/>
  <c r="E24" i="6" s="1"/>
  <c r="D28" i="6"/>
  <c r="E28" i="6" s="1"/>
  <c r="D5" i="7"/>
  <c r="E5" i="7" s="1"/>
  <c r="D9" i="7"/>
  <c r="E9" i="7" s="1"/>
  <c r="D2" i="7"/>
  <c r="E2" i="7" s="1"/>
  <c r="D6" i="7"/>
  <c r="E6" i="7" s="1"/>
  <c r="D10" i="7"/>
  <c r="E10" i="7" s="1"/>
  <c r="D4" i="7"/>
  <c r="E4" i="7" s="1"/>
  <c r="D8" i="7"/>
  <c r="E8" i="7" s="1"/>
  <c r="D3" i="7"/>
  <c r="E3" i="7" s="1"/>
  <c r="D7" i="7"/>
  <c r="E7" i="7" s="1"/>
  <c r="H6" i="8" l="1"/>
  <c r="H11" i="8" s="1"/>
  <c r="H13" i="8" s="1"/>
  <c r="H6" i="6"/>
  <c r="H7" i="8" l="1"/>
  <c r="H9" i="8" s="1"/>
  <c r="H16" i="8" s="1"/>
  <c r="H11" i="6"/>
  <c r="H13" i="6" s="1"/>
  <c r="H7" i="6"/>
  <c r="H9" i="6" s="1"/>
  <c r="H16" i="6" s="1"/>
  <c r="H11" i="7"/>
  <c r="H13" i="7" s="1"/>
  <c r="H7" i="7"/>
  <c r="H9" i="7" s="1"/>
  <c r="H16" i="7" s="1"/>
</calcChain>
</file>

<file path=xl/sharedStrings.xml><?xml version="1.0" encoding="utf-8"?>
<sst xmlns="http://schemas.openxmlformats.org/spreadsheetml/2006/main" count="138" uniqueCount="21">
  <si>
    <t>男性</t>
  </si>
  <si>
    <t>女性</t>
  </si>
  <si>
    <t>合計</t>
    <rPh sb="0" eb="2">
      <t>ゴウケイ</t>
    </rPh>
    <phoneticPr fontId="2"/>
  </si>
  <si>
    <t>二乗和</t>
    <rPh sb="0" eb="3">
      <t>ジジョウワ</t>
    </rPh>
    <phoneticPr fontId="2"/>
  </si>
  <si>
    <t>分散</t>
    <rPh sb="0" eb="2">
      <t>ブンサン</t>
    </rPh>
    <phoneticPr fontId="2"/>
  </si>
  <si>
    <t>平均</t>
    <rPh sb="0" eb="2">
      <t>ヘイキン</t>
    </rPh>
    <phoneticPr fontId="2"/>
  </si>
  <si>
    <t>性別</t>
    <rPh sb="0" eb="2">
      <t>セイベツ</t>
    </rPh>
    <phoneticPr fontId="2"/>
  </si>
  <si>
    <t>身長</t>
    <rPh sb="0" eb="2">
      <t>シンチョウ</t>
    </rPh>
    <phoneticPr fontId="2"/>
  </si>
  <si>
    <t>その二乗</t>
    <rPh sb="2" eb="4">
      <t>ジジョウ</t>
    </rPh>
    <phoneticPr fontId="2"/>
  </si>
  <si>
    <t>標準偏差</t>
    <rPh sb="0" eb="2">
      <t>ヒョウジュン</t>
    </rPh>
    <rPh sb="2" eb="4">
      <t>ヘンサ</t>
    </rPh>
    <phoneticPr fontId="2"/>
  </si>
  <si>
    <t>不偏分散</t>
    <rPh sb="0" eb="2">
      <t>フヘン</t>
    </rPh>
    <rPh sb="2" eb="4">
      <t>ブンサン</t>
    </rPh>
    <phoneticPr fontId="2"/>
  </si>
  <si>
    <t>不偏標準偏差</t>
    <rPh sb="0" eb="2">
      <t>フヘン</t>
    </rPh>
    <rPh sb="2" eb="4">
      <t>ヒョウジュン</t>
    </rPh>
    <rPh sb="4" eb="6">
      <t>ヘンサ</t>
    </rPh>
    <phoneticPr fontId="2"/>
  </si>
  <si>
    <t>データ数</t>
    <rPh sb="3" eb="4">
      <t>スウ</t>
    </rPh>
    <phoneticPr fontId="2"/>
  </si>
  <si>
    <t>average関数</t>
    <rPh sb="7" eb="9">
      <t>カンスウ</t>
    </rPh>
    <phoneticPr fontId="2"/>
  </si>
  <si>
    <t>平均からの差</t>
    <rPh sb="0" eb="2">
      <t>ヘイキン</t>
    </rPh>
    <rPh sb="5" eb="6">
      <t>サ</t>
    </rPh>
    <phoneticPr fontId="2"/>
  </si>
  <si>
    <t>var.p関数</t>
    <rPh sb="5" eb="7">
      <t>カンスウ</t>
    </rPh>
    <phoneticPr fontId="2"/>
  </si>
  <si>
    <t>stdev.p関数</t>
    <rPh sb="7" eb="9">
      <t>カンスウ</t>
    </rPh>
    <phoneticPr fontId="2"/>
  </si>
  <si>
    <t>var.s関数</t>
    <rPh sb="5" eb="7">
      <t>カンスウ</t>
    </rPh>
    <phoneticPr fontId="2"/>
  </si>
  <si>
    <t>stdev.s関数</t>
    <rPh sb="7" eb="9">
      <t>カンスウ</t>
    </rPh>
    <phoneticPr fontId="2"/>
  </si>
  <si>
    <t>標準誤差</t>
    <rPh sb="0" eb="2">
      <t>ヒョウジュン</t>
    </rPh>
    <rPh sb="2" eb="4">
      <t>ゴサ</t>
    </rPh>
    <phoneticPr fontId="2"/>
  </si>
  <si>
    <t>※母集団（日本人全員）の身長の平均の推定をしていると仮定した場合</t>
    <rPh sb="1" eb="4">
      <t>ボシュウダン</t>
    </rPh>
    <rPh sb="5" eb="8">
      <t>ニホンジン</t>
    </rPh>
    <rPh sb="8" eb="10">
      <t>ゼンイン</t>
    </rPh>
    <rPh sb="12" eb="14">
      <t>シンチョウ</t>
    </rPh>
    <rPh sb="15" eb="17">
      <t>ヘイキン</t>
    </rPh>
    <rPh sb="18" eb="20">
      <t>スイテイ</t>
    </rPh>
    <rPh sb="26" eb="28">
      <t>カテイ</t>
    </rPh>
    <rPh sb="30" eb="32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</si>
</sst>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2" borderId="0" xfId="0" applyFill="1">
      <alignment vertical="center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5186-76C6-4838-9276-57E0D642E087}">
  <dimension ref="B1:D28"/>
  <sheetViews>
    <sheetView tabSelected="1" zoomScaleNormal="100" workbookViewId="0"/>
  </sheetViews>
  <sheetFormatPr defaultRowHeight="18" x14ac:dyDescent="0.55000000000000004"/>
  <cols>
    <col min="2" max="2" width="19" customWidth="1"/>
    <col min="3" max="3" width="14.25" customWidth="1"/>
  </cols>
  <sheetData>
    <row r="1" spans="2:4" ht="18.5" thickBot="1" x14ac:dyDescent="0.6"/>
    <row r="2" spans="2:4" ht="18.5" thickBot="1" x14ac:dyDescent="0.3">
      <c r="B2" s="1">
        <v>44089.898958333331</v>
      </c>
      <c r="C2" s="2">
        <v>176.5</v>
      </c>
      <c r="D2" s="3" t="s">
        <v>0</v>
      </c>
    </row>
    <row r="3" spans="2:4" ht="18.5" thickBot="1" x14ac:dyDescent="0.3">
      <c r="B3" s="1">
        <v>44090.502442129633</v>
      </c>
      <c r="C3" s="2">
        <v>169</v>
      </c>
      <c r="D3" s="3" t="s">
        <v>0</v>
      </c>
    </row>
    <row r="4" spans="2:4" ht="18.5" thickBot="1" x14ac:dyDescent="0.3">
      <c r="B4" s="1">
        <v>44090.502870370372</v>
      </c>
      <c r="C4" s="2">
        <v>176.2</v>
      </c>
      <c r="D4" s="3" t="s">
        <v>0</v>
      </c>
    </row>
    <row r="5" spans="2:4" ht="18.5" thickBot="1" x14ac:dyDescent="0.3">
      <c r="B5" s="1">
        <v>44090.503310185188</v>
      </c>
      <c r="C5" s="2">
        <v>154</v>
      </c>
      <c r="D5" s="3" t="s">
        <v>1</v>
      </c>
    </row>
    <row r="6" spans="2:4" ht="18.5" thickBot="1" x14ac:dyDescent="0.3">
      <c r="B6" s="1">
        <v>44090.503854166665</v>
      </c>
      <c r="C6" s="2">
        <v>156</v>
      </c>
      <c r="D6" s="3" t="s">
        <v>1</v>
      </c>
    </row>
    <row r="7" spans="2:4" ht="18.5" thickBot="1" x14ac:dyDescent="0.3">
      <c r="B7" s="1">
        <v>44090.503865740742</v>
      </c>
      <c r="C7" s="2">
        <v>164</v>
      </c>
      <c r="D7" s="3" t="s">
        <v>1</v>
      </c>
    </row>
    <row r="8" spans="2:4" ht="18.5" thickBot="1" x14ac:dyDescent="0.3">
      <c r="B8" s="1">
        <v>44090.503912037035</v>
      </c>
      <c r="C8" s="2">
        <v>166</v>
      </c>
      <c r="D8" s="3" t="s">
        <v>1</v>
      </c>
    </row>
    <row r="9" spans="2:4" ht="18.5" thickBot="1" x14ac:dyDescent="0.3">
      <c r="B9" s="1">
        <v>44090.503912037035</v>
      </c>
      <c r="C9" s="2">
        <v>160</v>
      </c>
      <c r="D9" s="3" t="s">
        <v>1</v>
      </c>
    </row>
    <row r="10" spans="2:4" ht="18.5" thickBot="1" x14ac:dyDescent="0.3">
      <c r="B10" s="1">
        <v>44090.503912037035</v>
      </c>
      <c r="C10" s="2">
        <v>159</v>
      </c>
      <c r="D10" s="3" t="s">
        <v>1</v>
      </c>
    </row>
    <row r="11" spans="2:4" ht="18.5" thickBot="1" x14ac:dyDescent="0.3">
      <c r="B11" s="1">
        <v>44090.503912037035</v>
      </c>
      <c r="C11" s="2">
        <v>167.1</v>
      </c>
      <c r="D11" s="3" t="s">
        <v>1</v>
      </c>
    </row>
    <row r="12" spans="2:4" ht="18.5" thickBot="1" x14ac:dyDescent="0.3">
      <c r="B12" s="1">
        <v>44090.503935185188</v>
      </c>
      <c r="C12" s="2">
        <v>157</v>
      </c>
      <c r="D12" s="3" t="s">
        <v>1</v>
      </c>
    </row>
    <row r="13" spans="2:4" ht="18.5" thickBot="1" x14ac:dyDescent="0.3">
      <c r="B13" s="1">
        <v>44090.503935185188</v>
      </c>
      <c r="C13" s="2">
        <v>162</v>
      </c>
      <c r="D13" s="3" t="s">
        <v>1</v>
      </c>
    </row>
    <row r="14" spans="2:4" ht="18.5" thickBot="1" x14ac:dyDescent="0.3">
      <c r="B14" s="1">
        <v>44090.503969907404</v>
      </c>
      <c r="C14" s="2">
        <v>173</v>
      </c>
      <c r="D14" s="3" t="s">
        <v>0</v>
      </c>
    </row>
    <row r="15" spans="2:4" ht="18.5" thickBot="1" x14ac:dyDescent="0.3">
      <c r="B15" s="1">
        <v>44090.50409722222</v>
      </c>
      <c r="C15" s="2">
        <v>157</v>
      </c>
      <c r="D15" s="3" t="s">
        <v>1</v>
      </c>
    </row>
    <row r="16" spans="2:4" ht="18.5" thickBot="1" x14ac:dyDescent="0.3">
      <c r="B16" s="1">
        <v>44090.504131944443</v>
      </c>
      <c r="C16" s="2">
        <v>161</v>
      </c>
      <c r="D16" s="3" t="s">
        <v>1</v>
      </c>
    </row>
    <row r="17" spans="2:4" ht="18.5" thickBot="1" x14ac:dyDescent="0.3">
      <c r="B17" s="1">
        <v>44090.504143518519</v>
      </c>
      <c r="C17" s="2">
        <v>162</v>
      </c>
      <c r="D17" s="3" t="s">
        <v>0</v>
      </c>
    </row>
    <row r="18" spans="2:4" ht="18.5" thickBot="1" x14ac:dyDescent="0.3">
      <c r="B18" s="1">
        <v>44090.504212962966</v>
      </c>
      <c r="C18" s="2">
        <v>158</v>
      </c>
      <c r="D18" s="3" t="s">
        <v>1</v>
      </c>
    </row>
    <row r="19" spans="2:4" ht="18.5" thickBot="1" x14ac:dyDescent="0.3">
      <c r="B19" s="1">
        <v>44090.504236111112</v>
      </c>
      <c r="C19" s="2">
        <v>169</v>
      </c>
      <c r="D19" s="3" t="s">
        <v>0</v>
      </c>
    </row>
    <row r="20" spans="2:4" ht="18.5" thickBot="1" x14ac:dyDescent="0.3">
      <c r="B20" s="1">
        <v>44090.504247685189</v>
      </c>
      <c r="C20" s="2">
        <v>155</v>
      </c>
      <c r="D20" s="3" t="s">
        <v>1</v>
      </c>
    </row>
    <row r="21" spans="2:4" ht="18.5" thickBot="1" x14ac:dyDescent="0.3">
      <c r="B21" s="1">
        <v>44090.504247685189</v>
      </c>
      <c r="C21" s="2">
        <v>159</v>
      </c>
      <c r="D21" s="3" t="s">
        <v>1</v>
      </c>
    </row>
    <row r="22" spans="2:4" ht="18.5" thickBot="1" x14ac:dyDescent="0.3">
      <c r="B22" s="1">
        <v>44090.504282407404</v>
      </c>
      <c r="C22" s="2">
        <v>170</v>
      </c>
      <c r="D22" s="3" t="s">
        <v>0</v>
      </c>
    </row>
    <row r="23" spans="2:4" ht="18.5" thickBot="1" x14ac:dyDescent="0.3">
      <c r="B23" s="1">
        <v>44090.504282407404</v>
      </c>
      <c r="C23" s="2">
        <v>176</v>
      </c>
      <c r="D23" s="3" t="s">
        <v>0</v>
      </c>
    </row>
    <row r="24" spans="2:4" ht="18.5" thickBot="1" x14ac:dyDescent="0.3">
      <c r="B24" s="1">
        <v>44090.504282407404</v>
      </c>
      <c r="C24" s="2">
        <v>154</v>
      </c>
      <c r="D24" s="3" t="s">
        <v>1</v>
      </c>
    </row>
    <row r="25" spans="2:4" ht="18.5" thickBot="1" x14ac:dyDescent="0.3">
      <c r="B25" s="1">
        <v>44090.504305555558</v>
      </c>
      <c r="C25" s="2">
        <v>168</v>
      </c>
      <c r="D25" s="3" t="s">
        <v>0</v>
      </c>
    </row>
    <row r="26" spans="2:4" ht="18.5" thickBot="1" x14ac:dyDescent="0.3">
      <c r="B26" s="1">
        <v>44090.504328703704</v>
      </c>
      <c r="C26" s="2">
        <v>163</v>
      </c>
      <c r="D26" s="3" t="s">
        <v>1</v>
      </c>
    </row>
    <row r="27" spans="2:4" ht="18.5" thickBot="1" x14ac:dyDescent="0.3">
      <c r="B27" s="1">
        <v>44090.504652777781</v>
      </c>
      <c r="C27" s="2">
        <v>167</v>
      </c>
      <c r="D27" s="3" t="s">
        <v>1</v>
      </c>
    </row>
    <row r="28" spans="2:4" ht="18.5" thickBot="1" x14ac:dyDescent="0.3">
      <c r="B28" s="1">
        <v>44090.507326388892</v>
      </c>
      <c r="C28" s="2">
        <v>148</v>
      </c>
      <c r="D28" s="3" t="s">
        <v>1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3D57-E2CB-4683-B2DF-664CC86B510A}">
  <dimension ref="B1:I28"/>
  <sheetViews>
    <sheetView workbookViewId="0">
      <selection activeCell="I16" sqref="I16"/>
    </sheetView>
  </sheetViews>
  <sheetFormatPr defaultRowHeight="18" x14ac:dyDescent="0.55000000000000004"/>
  <cols>
    <col min="7" max="7" width="12.75" customWidth="1"/>
  </cols>
  <sheetData>
    <row r="1" spans="2:9" ht="18.5" thickBot="1" x14ac:dyDescent="0.6">
      <c r="B1" s="5" t="s">
        <v>7</v>
      </c>
      <c r="C1" s="5" t="s">
        <v>6</v>
      </c>
      <c r="D1" t="s">
        <v>14</v>
      </c>
      <c r="E1" t="s">
        <v>8</v>
      </c>
    </row>
    <row r="2" spans="2:9" ht="18.5" thickBot="1" x14ac:dyDescent="0.3">
      <c r="B2" s="2">
        <v>176.5</v>
      </c>
      <c r="C2" s="3" t="s">
        <v>0</v>
      </c>
      <c r="D2">
        <f>B2-$H$4</f>
        <v>13.285185185185185</v>
      </c>
      <c r="E2">
        <f>D2^2</f>
        <v>176.49614540466391</v>
      </c>
      <c r="G2" t="s">
        <v>2</v>
      </c>
      <c r="H2">
        <f>SUM(B2:B28)</f>
        <v>4406.8</v>
      </c>
    </row>
    <row r="3" spans="2:9" ht="18.5" thickBot="1" x14ac:dyDescent="0.3">
      <c r="B3" s="2">
        <v>169</v>
      </c>
      <c r="C3" s="3" t="s">
        <v>0</v>
      </c>
      <c r="D3">
        <f t="shared" ref="D3:D28" si="0">B3-$H$4</f>
        <v>5.7851851851851848</v>
      </c>
      <c r="E3">
        <f t="shared" ref="E3:E28" si="1">D3^2</f>
        <v>33.468367626886142</v>
      </c>
      <c r="G3" t="s">
        <v>12</v>
      </c>
      <c r="H3">
        <f>COUNTA(B2:B28)</f>
        <v>27</v>
      </c>
    </row>
    <row r="4" spans="2:9" ht="18.5" thickBot="1" x14ac:dyDescent="0.3">
      <c r="B4" s="2">
        <v>176.2</v>
      </c>
      <c r="C4" s="3" t="s">
        <v>0</v>
      </c>
      <c r="D4">
        <f t="shared" si="0"/>
        <v>12.985185185185173</v>
      </c>
      <c r="E4">
        <f t="shared" si="1"/>
        <v>168.6150342935525</v>
      </c>
      <c r="G4" t="s">
        <v>5</v>
      </c>
      <c r="H4">
        <f>H2/H3</f>
        <v>163.21481481481482</v>
      </c>
    </row>
    <row r="5" spans="2:9" ht="18.5" thickBot="1" x14ac:dyDescent="0.3">
      <c r="B5" s="2">
        <v>154</v>
      </c>
      <c r="C5" s="3" t="s">
        <v>1</v>
      </c>
      <c r="D5">
        <f t="shared" si="0"/>
        <v>-9.2148148148148152</v>
      </c>
      <c r="E5">
        <f t="shared" si="1"/>
        <v>84.912812071330592</v>
      </c>
      <c r="G5" t="s">
        <v>13</v>
      </c>
      <c r="H5">
        <f>AVERAGE(B2:B28)</f>
        <v>163.21481481481482</v>
      </c>
    </row>
    <row r="6" spans="2:9" ht="18.5" thickBot="1" x14ac:dyDescent="0.3">
      <c r="B6" s="2">
        <v>156</v>
      </c>
      <c r="C6" s="3" t="s">
        <v>1</v>
      </c>
      <c r="D6">
        <f t="shared" si="0"/>
        <v>-7.2148148148148152</v>
      </c>
      <c r="E6">
        <f t="shared" si="1"/>
        <v>52.053552812071338</v>
      </c>
      <c r="G6" t="s">
        <v>3</v>
      </c>
      <c r="H6">
        <f>SUM(E2:E28)</f>
        <v>1457.0540740740732</v>
      </c>
    </row>
    <row r="7" spans="2:9" ht="18.5" thickBot="1" x14ac:dyDescent="0.3">
      <c r="B7" s="2">
        <v>164</v>
      </c>
      <c r="C7" s="3" t="s">
        <v>1</v>
      </c>
      <c r="D7">
        <f t="shared" si="0"/>
        <v>0.78518518518518476</v>
      </c>
      <c r="E7">
        <f t="shared" si="1"/>
        <v>0.61651577503429289</v>
      </c>
      <c r="G7" t="s">
        <v>4</v>
      </c>
      <c r="H7">
        <f>H6/H3</f>
        <v>53.96496570644716</v>
      </c>
    </row>
    <row r="8" spans="2:9" ht="18.5" thickBot="1" x14ac:dyDescent="0.3">
      <c r="B8" s="2">
        <v>166</v>
      </c>
      <c r="C8" s="3" t="s">
        <v>1</v>
      </c>
      <c r="D8">
        <f t="shared" si="0"/>
        <v>2.7851851851851848</v>
      </c>
      <c r="E8">
        <f t="shared" si="1"/>
        <v>7.7572565157750324</v>
      </c>
      <c r="G8" t="s">
        <v>15</v>
      </c>
      <c r="H8">
        <f>_xlfn.VAR.P(B2:B28)</f>
        <v>53.96496570644716</v>
      </c>
    </row>
    <row r="9" spans="2:9" ht="18.5" thickBot="1" x14ac:dyDescent="0.3">
      <c r="B9" s="2">
        <v>160</v>
      </c>
      <c r="C9" s="3" t="s">
        <v>1</v>
      </c>
      <c r="D9">
        <f t="shared" si="0"/>
        <v>-3.2148148148148152</v>
      </c>
      <c r="E9">
        <f t="shared" si="1"/>
        <v>10.335034293552814</v>
      </c>
      <c r="G9" t="s">
        <v>9</v>
      </c>
      <c r="H9">
        <f>SQRT(H7)</f>
        <v>7.3460850598429062</v>
      </c>
    </row>
    <row r="10" spans="2:9" ht="18.5" thickBot="1" x14ac:dyDescent="0.3">
      <c r="B10" s="2">
        <v>159</v>
      </c>
      <c r="C10" s="3" t="s">
        <v>1</v>
      </c>
      <c r="D10">
        <f t="shared" si="0"/>
        <v>-4.2148148148148152</v>
      </c>
      <c r="E10">
        <f t="shared" si="1"/>
        <v>17.764663923182447</v>
      </c>
      <c r="G10" t="s">
        <v>16</v>
      </c>
      <c r="H10">
        <f>_xlfn.STDEV.P(B2:B28)</f>
        <v>7.3460850598429062</v>
      </c>
    </row>
    <row r="11" spans="2:9" ht="18.5" thickBot="1" x14ac:dyDescent="0.3">
      <c r="B11" s="2">
        <v>167.1</v>
      </c>
      <c r="C11" s="3" t="s">
        <v>1</v>
      </c>
      <c r="D11">
        <f t="shared" si="0"/>
        <v>3.8851851851851791</v>
      </c>
      <c r="E11">
        <f t="shared" si="1"/>
        <v>15.094663923182395</v>
      </c>
      <c r="G11" t="s">
        <v>10</v>
      </c>
      <c r="H11">
        <f>H6/(H3-1)</f>
        <v>56.040541310541279</v>
      </c>
    </row>
    <row r="12" spans="2:9" ht="18.5" thickBot="1" x14ac:dyDescent="0.3">
      <c r="B12" s="2">
        <v>157</v>
      </c>
      <c r="C12" s="3" t="s">
        <v>1</v>
      </c>
      <c r="D12">
        <f t="shared" si="0"/>
        <v>-6.2148148148148152</v>
      </c>
      <c r="E12">
        <f t="shared" si="1"/>
        <v>38.623923182441708</v>
      </c>
      <c r="G12" t="s">
        <v>17</v>
      </c>
      <c r="H12">
        <f>_xlfn.VAR.S(B2:B28)</f>
        <v>56.040541310541279</v>
      </c>
    </row>
    <row r="13" spans="2:9" ht="18.5" thickBot="1" x14ac:dyDescent="0.3">
      <c r="B13" s="2">
        <v>162</v>
      </c>
      <c r="C13" s="3" t="s">
        <v>1</v>
      </c>
      <c r="D13">
        <f t="shared" si="0"/>
        <v>-1.2148148148148152</v>
      </c>
      <c r="E13">
        <f t="shared" si="1"/>
        <v>1.4757750342935538</v>
      </c>
      <c r="G13" t="s">
        <v>11</v>
      </c>
      <c r="H13">
        <f>SQRT(H11)</f>
        <v>7.4860230637195659</v>
      </c>
    </row>
    <row r="14" spans="2:9" ht="18.5" thickBot="1" x14ac:dyDescent="0.3">
      <c r="B14" s="2">
        <v>173</v>
      </c>
      <c r="C14" s="3" t="s">
        <v>0</v>
      </c>
      <c r="D14">
        <f t="shared" si="0"/>
        <v>9.7851851851851848</v>
      </c>
      <c r="E14">
        <f t="shared" si="1"/>
        <v>95.749849108367613</v>
      </c>
      <c r="G14" t="s">
        <v>18</v>
      </c>
      <c r="H14">
        <f>_xlfn.STDEV.S(B2:B28)</f>
        <v>7.4860230637195659</v>
      </c>
    </row>
    <row r="15" spans="2:9" ht="18.5" thickBot="1" x14ac:dyDescent="0.3">
      <c r="B15" s="2">
        <v>157</v>
      </c>
      <c r="C15" s="3" t="s">
        <v>1</v>
      </c>
      <c r="D15">
        <f t="shared" si="0"/>
        <v>-6.2148148148148152</v>
      </c>
      <c r="E15">
        <f t="shared" si="1"/>
        <v>38.623923182441708</v>
      </c>
    </row>
    <row r="16" spans="2:9" ht="18.5" thickBot="1" x14ac:dyDescent="0.3">
      <c r="B16" s="2">
        <v>161</v>
      </c>
      <c r="C16" s="3" t="s">
        <v>1</v>
      </c>
      <c r="D16">
        <f t="shared" si="0"/>
        <v>-2.2148148148148152</v>
      </c>
      <c r="E16">
        <f t="shared" si="1"/>
        <v>4.9054046639231847</v>
      </c>
      <c r="G16" t="s">
        <v>19</v>
      </c>
      <c r="H16">
        <f>H9/SQRT(H3)</f>
        <v>1.4137547289300634</v>
      </c>
      <c r="I16" t="s">
        <v>20</v>
      </c>
    </row>
    <row r="17" spans="2:5" ht="18.5" thickBot="1" x14ac:dyDescent="0.3">
      <c r="B17" s="2">
        <v>162</v>
      </c>
      <c r="C17" s="3" t="s">
        <v>0</v>
      </c>
      <c r="D17">
        <f t="shared" si="0"/>
        <v>-1.2148148148148152</v>
      </c>
      <c r="E17">
        <f t="shared" si="1"/>
        <v>1.4757750342935538</v>
      </c>
    </row>
    <row r="18" spans="2:5" ht="18.5" thickBot="1" x14ac:dyDescent="0.3">
      <c r="B18" s="2">
        <v>158</v>
      </c>
      <c r="C18" s="3" t="s">
        <v>1</v>
      </c>
      <c r="D18">
        <f t="shared" si="0"/>
        <v>-5.2148148148148152</v>
      </c>
      <c r="E18">
        <f t="shared" si="1"/>
        <v>27.194293552812077</v>
      </c>
    </row>
    <row r="19" spans="2:5" ht="18.5" thickBot="1" x14ac:dyDescent="0.3">
      <c r="B19" s="2">
        <v>169</v>
      </c>
      <c r="C19" s="3" t="s">
        <v>0</v>
      </c>
      <c r="D19">
        <f t="shared" si="0"/>
        <v>5.7851851851851848</v>
      </c>
      <c r="E19">
        <f t="shared" si="1"/>
        <v>33.468367626886142</v>
      </c>
    </row>
    <row r="20" spans="2:5" ht="18.5" thickBot="1" x14ac:dyDescent="0.3">
      <c r="B20" s="2">
        <v>155</v>
      </c>
      <c r="C20" s="3" t="s">
        <v>1</v>
      </c>
      <c r="D20">
        <f t="shared" si="0"/>
        <v>-8.2148148148148152</v>
      </c>
      <c r="E20">
        <f t="shared" si="1"/>
        <v>67.483182441700961</v>
      </c>
    </row>
    <row r="21" spans="2:5" ht="18.5" thickBot="1" x14ac:dyDescent="0.3">
      <c r="B21" s="2">
        <v>159</v>
      </c>
      <c r="C21" s="3" t="s">
        <v>1</v>
      </c>
      <c r="D21">
        <f t="shared" si="0"/>
        <v>-4.2148148148148152</v>
      </c>
      <c r="E21">
        <f t="shared" si="1"/>
        <v>17.764663923182447</v>
      </c>
    </row>
    <row r="22" spans="2:5" ht="18.5" thickBot="1" x14ac:dyDescent="0.3">
      <c r="B22" s="2">
        <v>170</v>
      </c>
      <c r="C22" s="3" t="s">
        <v>0</v>
      </c>
      <c r="D22">
        <f t="shared" si="0"/>
        <v>6.7851851851851848</v>
      </c>
      <c r="E22">
        <f t="shared" si="1"/>
        <v>46.038737997256511</v>
      </c>
    </row>
    <row r="23" spans="2:5" ht="18.5" thickBot="1" x14ac:dyDescent="0.3">
      <c r="B23" s="2">
        <v>176</v>
      </c>
      <c r="C23" s="3" t="s">
        <v>0</v>
      </c>
      <c r="D23">
        <f t="shared" si="0"/>
        <v>12.785185185185185</v>
      </c>
      <c r="E23">
        <f t="shared" si="1"/>
        <v>163.46096021947872</v>
      </c>
    </row>
    <row r="24" spans="2:5" ht="18.5" thickBot="1" x14ac:dyDescent="0.3">
      <c r="B24" s="2">
        <v>154</v>
      </c>
      <c r="C24" s="3" t="s">
        <v>1</v>
      </c>
      <c r="D24">
        <f t="shared" si="0"/>
        <v>-9.2148148148148152</v>
      </c>
      <c r="E24">
        <f t="shared" si="1"/>
        <v>84.912812071330592</v>
      </c>
    </row>
    <row r="25" spans="2:5" ht="18.5" thickBot="1" x14ac:dyDescent="0.3">
      <c r="B25" s="2">
        <v>168</v>
      </c>
      <c r="C25" s="3" t="s">
        <v>0</v>
      </c>
      <c r="D25">
        <f t="shared" si="0"/>
        <v>4.7851851851851848</v>
      </c>
      <c r="E25">
        <f t="shared" si="1"/>
        <v>22.897997256515772</v>
      </c>
    </row>
    <row r="26" spans="2:5" ht="18.5" thickBot="1" x14ac:dyDescent="0.3">
      <c r="B26" s="2">
        <v>163</v>
      </c>
      <c r="C26" s="3" t="s">
        <v>1</v>
      </c>
      <c r="D26">
        <f t="shared" si="0"/>
        <v>-0.21481481481481524</v>
      </c>
      <c r="E26">
        <f t="shared" si="1"/>
        <v>4.6145404663923362E-2</v>
      </c>
    </row>
    <row r="27" spans="2:5" ht="18.5" thickBot="1" x14ac:dyDescent="0.3">
      <c r="B27" s="2">
        <v>167</v>
      </c>
      <c r="C27" s="3" t="s">
        <v>1</v>
      </c>
      <c r="D27">
        <f t="shared" si="0"/>
        <v>3.7851851851851848</v>
      </c>
      <c r="E27">
        <f t="shared" si="1"/>
        <v>14.327626886145401</v>
      </c>
    </row>
    <row r="28" spans="2:5" ht="18.5" thickBot="1" x14ac:dyDescent="0.3">
      <c r="B28" s="2">
        <v>148</v>
      </c>
      <c r="C28" s="3" t="s">
        <v>1</v>
      </c>
      <c r="D28">
        <f t="shared" si="0"/>
        <v>-15.214814814814815</v>
      </c>
      <c r="E28">
        <f t="shared" si="1"/>
        <v>231.49058984910837</v>
      </c>
    </row>
  </sheetData>
  <autoFilter ref="B1:C28" xr:uid="{174B5C72-251F-45CE-A097-DF761CC8038D}"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EA42-2738-4194-8DD7-FE09DBA10EBB}">
  <dimension ref="B1:I28"/>
  <sheetViews>
    <sheetView workbookViewId="0">
      <selection activeCell="I16" sqref="I16"/>
    </sheetView>
  </sheetViews>
  <sheetFormatPr defaultRowHeight="18" x14ac:dyDescent="0.55000000000000004"/>
  <cols>
    <col min="7" max="7" width="12.75" customWidth="1"/>
  </cols>
  <sheetData>
    <row r="1" spans="2:9" ht="18.5" thickBot="1" x14ac:dyDescent="0.6">
      <c r="B1" s="5" t="s">
        <v>7</v>
      </c>
      <c r="C1" s="5" t="s">
        <v>6</v>
      </c>
      <c r="D1" t="s">
        <v>14</v>
      </c>
      <c r="E1" t="s">
        <v>8</v>
      </c>
    </row>
    <row r="2" spans="2:9" ht="18.5" thickBot="1" x14ac:dyDescent="0.3">
      <c r="B2" s="2">
        <v>176.5</v>
      </c>
      <c r="C2" s="3" t="s">
        <v>0</v>
      </c>
      <c r="D2">
        <f>B2-$H$4</f>
        <v>5.4222222222222172</v>
      </c>
      <c r="E2">
        <f>D2^2</f>
        <v>29.400493827160439</v>
      </c>
      <c r="G2" t="s">
        <v>2</v>
      </c>
      <c r="H2">
        <f>SUM(B2:B10)</f>
        <v>1539.7</v>
      </c>
    </row>
    <row r="3" spans="2:9" ht="18.5" thickBot="1" x14ac:dyDescent="0.3">
      <c r="B3" s="2">
        <v>169</v>
      </c>
      <c r="C3" s="3" t="s">
        <v>0</v>
      </c>
      <c r="D3">
        <f t="shared" ref="D3:D28" si="0">B3-$H$4</f>
        <v>-2.0777777777777828</v>
      </c>
      <c r="E3">
        <f t="shared" ref="E3:E28" si="1">D3^2</f>
        <v>4.3171604938271813</v>
      </c>
      <c r="G3" t="s">
        <v>12</v>
      </c>
      <c r="H3">
        <f>COUNTA(B2:B10)</f>
        <v>9</v>
      </c>
    </row>
    <row r="4" spans="2:9" ht="18.5" thickBot="1" x14ac:dyDescent="0.3">
      <c r="B4" s="2">
        <v>176.2</v>
      </c>
      <c r="C4" s="3" t="s">
        <v>0</v>
      </c>
      <c r="D4">
        <f t="shared" si="0"/>
        <v>5.1222222222222058</v>
      </c>
      <c r="E4">
        <f t="shared" si="1"/>
        <v>26.237160493826991</v>
      </c>
      <c r="G4" t="s">
        <v>5</v>
      </c>
      <c r="H4">
        <f>H2/H3</f>
        <v>171.07777777777778</v>
      </c>
    </row>
    <row r="5" spans="2:9" ht="18.5" thickBot="1" x14ac:dyDescent="0.3">
      <c r="B5" s="2">
        <v>173</v>
      </c>
      <c r="C5" s="3" t="s">
        <v>0</v>
      </c>
      <c r="D5">
        <f t="shared" si="0"/>
        <v>1.9222222222222172</v>
      </c>
      <c r="E5">
        <f t="shared" si="1"/>
        <v>3.6949382716049191</v>
      </c>
      <c r="G5" t="s">
        <v>13</v>
      </c>
      <c r="H5">
        <f>AVERAGE(B2:B10)</f>
        <v>171.07777777777778</v>
      </c>
    </row>
    <row r="6" spans="2:9" ht="18.5" thickBot="1" x14ac:dyDescent="0.3">
      <c r="B6" s="2">
        <v>162</v>
      </c>
      <c r="C6" s="3" t="s">
        <v>0</v>
      </c>
      <c r="D6">
        <f t="shared" si="0"/>
        <v>-9.0777777777777828</v>
      </c>
      <c r="E6">
        <f t="shared" si="1"/>
        <v>82.406049382716148</v>
      </c>
      <c r="G6" t="s">
        <v>3</v>
      </c>
      <c r="H6">
        <f>SUM(E2:E10)</f>
        <v>185.23555555555541</v>
      </c>
    </row>
    <row r="7" spans="2:9" ht="18.5" thickBot="1" x14ac:dyDescent="0.3">
      <c r="B7" s="2">
        <v>169</v>
      </c>
      <c r="C7" s="3" t="s">
        <v>0</v>
      </c>
      <c r="D7">
        <f t="shared" si="0"/>
        <v>-2.0777777777777828</v>
      </c>
      <c r="E7">
        <f t="shared" si="1"/>
        <v>4.3171604938271813</v>
      </c>
      <c r="G7" t="s">
        <v>4</v>
      </c>
      <c r="H7">
        <f>H6/H3</f>
        <v>20.581728395061713</v>
      </c>
    </row>
    <row r="8" spans="2:9" ht="18.5" thickBot="1" x14ac:dyDescent="0.3">
      <c r="B8" s="2">
        <v>170</v>
      </c>
      <c r="C8" s="3" t="s">
        <v>0</v>
      </c>
      <c r="D8">
        <f t="shared" si="0"/>
        <v>-1.0777777777777828</v>
      </c>
      <c r="E8">
        <f t="shared" si="1"/>
        <v>1.1616049382716158</v>
      </c>
      <c r="G8" t="s">
        <v>15</v>
      </c>
      <c r="H8">
        <f>_xlfn.VAR.P(B2:B10)</f>
        <v>20.581728395061713</v>
      </c>
    </row>
    <row r="9" spans="2:9" ht="18.5" thickBot="1" x14ac:dyDescent="0.3">
      <c r="B9" s="2">
        <v>176</v>
      </c>
      <c r="C9" s="3" t="s">
        <v>0</v>
      </c>
      <c r="D9">
        <f t="shared" si="0"/>
        <v>4.9222222222222172</v>
      </c>
      <c r="E9">
        <f t="shared" si="1"/>
        <v>24.228271604938222</v>
      </c>
      <c r="G9" t="s">
        <v>9</v>
      </c>
      <c r="H9">
        <f>SQRT(H7)</f>
        <v>4.5367089828488796</v>
      </c>
    </row>
    <row r="10" spans="2:9" x14ac:dyDescent="0.25">
      <c r="B10" s="6">
        <v>168</v>
      </c>
      <c r="C10" s="7" t="s">
        <v>0</v>
      </c>
      <c r="D10">
        <f t="shared" si="0"/>
        <v>-3.0777777777777828</v>
      </c>
      <c r="E10">
        <f t="shared" si="1"/>
        <v>9.4727160493827469</v>
      </c>
      <c r="G10" t="s">
        <v>16</v>
      </c>
      <c r="H10">
        <f>_xlfn.STDEV.P(B2:B10)</f>
        <v>4.5367089828488796</v>
      </c>
    </row>
    <row r="11" spans="2:9" x14ac:dyDescent="0.25">
      <c r="B11" s="4"/>
      <c r="C11" s="8"/>
      <c r="D11" s="9"/>
      <c r="E11" s="9"/>
      <c r="F11" s="9"/>
      <c r="G11" t="s">
        <v>10</v>
      </c>
      <c r="H11">
        <f>H6/(H3-1)</f>
        <v>23.154444444444426</v>
      </c>
    </row>
    <row r="12" spans="2:9" x14ac:dyDescent="0.25">
      <c r="B12" s="4"/>
      <c r="C12" s="8"/>
      <c r="D12" s="9"/>
      <c r="E12" s="9"/>
      <c r="F12" s="9"/>
      <c r="G12" t="s">
        <v>17</v>
      </c>
      <c r="H12">
        <f>_xlfn.VAR.S(B2:B10)</f>
        <v>23.154444444444426</v>
      </c>
    </row>
    <row r="13" spans="2:9" x14ac:dyDescent="0.25">
      <c r="B13" s="4"/>
      <c r="C13" s="8"/>
      <c r="D13" s="9"/>
      <c r="E13" s="9"/>
      <c r="F13" s="9"/>
      <c r="G13" t="s">
        <v>11</v>
      </c>
      <c r="H13">
        <f>SQRT(H11)</f>
        <v>4.8119065290635508</v>
      </c>
    </row>
    <row r="14" spans="2:9" x14ac:dyDescent="0.25">
      <c r="B14" s="4"/>
      <c r="C14" s="8"/>
      <c r="D14" s="9"/>
      <c r="E14" s="9"/>
      <c r="F14" s="9"/>
      <c r="G14" t="s">
        <v>18</v>
      </c>
      <c r="H14">
        <f>_xlfn.STDEV.S(B2:B10)</f>
        <v>4.8119065290635508</v>
      </c>
    </row>
    <row r="15" spans="2:9" x14ac:dyDescent="0.25">
      <c r="B15" s="4"/>
      <c r="C15" s="8"/>
      <c r="D15" s="9"/>
      <c r="E15" s="9"/>
      <c r="F15" s="9"/>
    </row>
    <row r="16" spans="2:9" x14ac:dyDescent="0.25">
      <c r="B16" s="4"/>
      <c r="C16" s="8"/>
      <c r="D16" s="9"/>
      <c r="E16" s="9"/>
      <c r="F16" s="9"/>
      <c r="G16" t="s">
        <v>19</v>
      </c>
      <c r="H16">
        <f>H9/SQRT(H3)</f>
        <v>1.5122363276162931</v>
      </c>
      <c r="I16" t="s">
        <v>20</v>
      </c>
    </row>
    <row r="17" spans="2:6" x14ac:dyDescent="0.25">
      <c r="B17" s="4"/>
      <c r="C17" s="8"/>
      <c r="D17" s="9"/>
      <c r="E17" s="9"/>
      <c r="F17" s="9"/>
    </row>
    <row r="18" spans="2:6" x14ac:dyDescent="0.25">
      <c r="B18" s="4"/>
      <c r="C18" s="8"/>
      <c r="D18" s="9"/>
      <c r="E18" s="9"/>
      <c r="F18" s="9"/>
    </row>
    <row r="19" spans="2:6" x14ac:dyDescent="0.25">
      <c r="B19" s="4"/>
      <c r="C19" s="8"/>
      <c r="D19" s="9"/>
      <c r="E19" s="9"/>
      <c r="F19" s="9"/>
    </row>
    <row r="20" spans="2:6" x14ac:dyDescent="0.25">
      <c r="B20" s="4"/>
      <c r="C20" s="8"/>
      <c r="D20" s="9"/>
      <c r="E20" s="9"/>
      <c r="F20" s="9"/>
    </row>
    <row r="21" spans="2:6" x14ac:dyDescent="0.25">
      <c r="B21" s="4"/>
      <c r="C21" s="8"/>
      <c r="D21" s="9"/>
      <c r="E21" s="9"/>
      <c r="F21" s="9"/>
    </row>
    <row r="22" spans="2:6" x14ac:dyDescent="0.25">
      <c r="B22" s="4"/>
      <c r="C22" s="8"/>
      <c r="D22" s="9"/>
      <c r="E22" s="9"/>
      <c r="F22" s="9"/>
    </row>
    <row r="23" spans="2:6" x14ac:dyDescent="0.25">
      <c r="B23" s="4"/>
      <c r="C23" s="8"/>
      <c r="D23" s="9"/>
      <c r="E23" s="9"/>
      <c r="F23" s="9"/>
    </row>
    <row r="24" spans="2:6" x14ac:dyDescent="0.25">
      <c r="B24" s="4"/>
      <c r="C24" s="8"/>
      <c r="D24" s="9"/>
      <c r="E24" s="9"/>
      <c r="F24" s="9"/>
    </row>
    <row r="25" spans="2:6" x14ac:dyDescent="0.25">
      <c r="B25" s="4"/>
      <c r="C25" s="8"/>
      <c r="D25" s="9"/>
      <c r="E25" s="9"/>
      <c r="F25" s="9"/>
    </row>
    <row r="26" spans="2:6" x14ac:dyDescent="0.25">
      <c r="B26" s="4"/>
      <c r="C26" s="8"/>
      <c r="D26" s="9"/>
      <c r="E26" s="9"/>
      <c r="F26" s="9"/>
    </row>
    <row r="27" spans="2:6" x14ac:dyDescent="0.25">
      <c r="B27" s="4"/>
      <c r="C27" s="8"/>
      <c r="D27" s="9"/>
      <c r="E27" s="9"/>
      <c r="F27" s="9"/>
    </row>
    <row r="28" spans="2:6" x14ac:dyDescent="0.25">
      <c r="B28" s="4"/>
      <c r="C28" s="8"/>
      <c r="D28" s="9"/>
      <c r="E28" s="9"/>
      <c r="F28" s="9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1BCC-D60B-4973-A767-A981A2FDECCD}">
  <dimension ref="B1:I28"/>
  <sheetViews>
    <sheetView workbookViewId="0">
      <selection activeCell="I16" sqref="I16"/>
    </sheetView>
  </sheetViews>
  <sheetFormatPr defaultRowHeight="18" x14ac:dyDescent="0.55000000000000004"/>
  <cols>
    <col min="7" max="7" width="12.75" customWidth="1"/>
  </cols>
  <sheetData>
    <row r="1" spans="2:9" ht="18.5" thickBot="1" x14ac:dyDescent="0.6">
      <c r="B1" s="5" t="s">
        <v>7</v>
      </c>
      <c r="C1" s="5" t="s">
        <v>6</v>
      </c>
      <c r="D1" t="s">
        <v>14</v>
      </c>
      <c r="E1" t="s">
        <v>8</v>
      </c>
    </row>
    <row r="2" spans="2:9" ht="18.5" thickBot="1" x14ac:dyDescent="0.3">
      <c r="B2" s="2">
        <v>154</v>
      </c>
      <c r="C2" s="3" t="s">
        <v>1</v>
      </c>
      <c r="D2">
        <f>B2-$H$4</f>
        <v>-5.2833333333333314</v>
      </c>
      <c r="E2">
        <f>D2^2</f>
        <v>27.913611111111091</v>
      </c>
      <c r="G2" t="s">
        <v>2</v>
      </c>
      <c r="H2">
        <f>SUM(B2:B19)</f>
        <v>2867.1</v>
      </c>
    </row>
    <row r="3" spans="2:9" ht="18.5" thickBot="1" x14ac:dyDescent="0.3">
      <c r="B3" s="2">
        <v>156</v>
      </c>
      <c r="C3" s="3" t="s">
        <v>1</v>
      </c>
      <c r="D3">
        <f t="shared" ref="D3:D28" si="0">B3-$H$4</f>
        <v>-3.2833333333333314</v>
      </c>
      <c r="E3">
        <f t="shared" ref="E3:E28" si="1">D3^2</f>
        <v>10.780277777777766</v>
      </c>
      <c r="G3" t="s">
        <v>12</v>
      </c>
      <c r="H3">
        <f>COUNTA(B2:B19)</f>
        <v>18</v>
      </c>
    </row>
    <row r="4" spans="2:9" ht="18.5" thickBot="1" x14ac:dyDescent="0.3">
      <c r="B4" s="2">
        <v>164</v>
      </c>
      <c r="C4" s="3" t="s">
        <v>1</v>
      </c>
      <c r="D4">
        <f t="shared" si="0"/>
        <v>4.7166666666666686</v>
      </c>
      <c r="E4">
        <f t="shared" si="1"/>
        <v>22.246944444444463</v>
      </c>
      <c r="G4" t="s">
        <v>5</v>
      </c>
      <c r="H4">
        <f>H2/H3</f>
        <v>159.28333333333333</v>
      </c>
    </row>
    <row r="5" spans="2:9" ht="18.5" thickBot="1" x14ac:dyDescent="0.3">
      <c r="B5" s="2">
        <v>166</v>
      </c>
      <c r="C5" s="3" t="s">
        <v>1</v>
      </c>
      <c r="D5">
        <f t="shared" si="0"/>
        <v>6.7166666666666686</v>
      </c>
      <c r="E5">
        <f t="shared" si="1"/>
        <v>45.113611111111133</v>
      </c>
      <c r="G5" t="s">
        <v>13</v>
      </c>
      <c r="H5">
        <f>AVERAGE(B2:B19)</f>
        <v>159.28333333333333</v>
      </c>
    </row>
    <row r="6" spans="2:9" ht="18.5" thickBot="1" x14ac:dyDescent="0.3">
      <c r="B6" s="2">
        <v>160</v>
      </c>
      <c r="C6" s="3" t="s">
        <v>1</v>
      </c>
      <c r="D6">
        <f t="shared" si="0"/>
        <v>0.71666666666666856</v>
      </c>
      <c r="E6">
        <f t="shared" si="1"/>
        <v>0.51361111111111379</v>
      </c>
      <c r="G6" t="s">
        <v>3</v>
      </c>
      <c r="H6">
        <f>SUM(E2:E28)</f>
        <v>437.16499999999996</v>
      </c>
    </row>
    <row r="7" spans="2:9" ht="18.5" thickBot="1" x14ac:dyDescent="0.3">
      <c r="B7" s="2">
        <v>159</v>
      </c>
      <c r="C7" s="3" t="s">
        <v>1</v>
      </c>
      <c r="D7">
        <f t="shared" si="0"/>
        <v>-0.28333333333333144</v>
      </c>
      <c r="E7">
        <f t="shared" si="1"/>
        <v>8.0277777777776699E-2</v>
      </c>
      <c r="G7" t="s">
        <v>4</v>
      </c>
      <c r="H7">
        <f>H6/H3</f>
        <v>24.286944444444444</v>
      </c>
    </row>
    <row r="8" spans="2:9" ht="18.5" thickBot="1" x14ac:dyDescent="0.3">
      <c r="B8" s="2">
        <v>167.1</v>
      </c>
      <c r="C8" s="3" t="s">
        <v>1</v>
      </c>
      <c r="D8">
        <f t="shared" si="0"/>
        <v>7.8166666666666629</v>
      </c>
      <c r="E8">
        <f t="shared" si="1"/>
        <v>61.10027777777772</v>
      </c>
      <c r="G8" t="s">
        <v>15</v>
      </c>
      <c r="H8">
        <f>_xlfn.VAR.P(B2:B19)</f>
        <v>24.286944444444444</v>
      </c>
    </row>
    <row r="9" spans="2:9" ht="18.5" thickBot="1" x14ac:dyDescent="0.3">
      <c r="B9" s="2">
        <v>157</v>
      </c>
      <c r="C9" s="3" t="s">
        <v>1</v>
      </c>
      <c r="D9">
        <f t="shared" si="0"/>
        <v>-2.2833333333333314</v>
      </c>
      <c r="E9">
        <f t="shared" si="1"/>
        <v>5.2136111111111028</v>
      </c>
      <c r="G9" t="s">
        <v>9</v>
      </c>
      <c r="H9">
        <f>SQRT(H7)</f>
        <v>4.9281786132854846</v>
      </c>
    </row>
    <row r="10" spans="2:9" ht="18.5" thickBot="1" x14ac:dyDescent="0.3">
      <c r="B10" s="2">
        <v>162</v>
      </c>
      <c r="C10" s="3" t="s">
        <v>1</v>
      </c>
      <c r="D10">
        <f t="shared" si="0"/>
        <v>2.7166666666666686</v>
      </c>
      <c r="E10">
        <f t="shared" si="1"/>
        <v>7.3802777777777884</v>
      </c>
      <c r="G10" t="s">
        <v>16</v>
      </c>
      <c r="H10">
        <f>_xlfn.STDEV.P(B2:B19)</f>
        <v>4.9281786132854846</v>
      </c>
    </row>
    <row r="11" spans="2:9" ht="18.5" thickBot="1" x14ac:dyDescent="0.3">
      <c r="B11" s="2">
        <v>157</v>
      </c>
      <c r="C11" s="3" t="s">
        <v>1</v>
      </c>
      <c r="D11">
        <f t="shared" si="0"/>
        <v>-2.2833333333333314</v>
      </c>
      <c r="E11">
        <f t="shared" si="1"/>
        <v>5.2136111111111028</v>
      </c>
      <c r="G11" t="s">
        <v>10</v>
      </c>
      <c r="H11">
        <f>H6/(H3-1)</f>
        <v>25.715588235294117</v>
      </c>
    </row>
    <row r="12" spans="2:9" ht="18.5" thickBot="1" x14ac:dyDescent="0.3">
      <c r="B12" s="2">
        <v>161</v>
      </c>
      <c r="C12" s="3" t="s">
        <v>1</v>
      </c>
      <c r="D12">
        <f t="shared" si="0"/>
        <v>1.7166666666666686</v>
      </c>
      <c r="E12">
        <f t="shared" si="1"/>
        <v>2.9469444444444508</v>
      </c>
      <c r="G12" t="s">
        <v>17</v>
      </c>
      <c r="H12">
        <f>_xlfn.VAR.S(B2:B19)</f>
        <v>25.715588235294117</v>
      </c>
    </row>
    <row r="13" spans="2:9" ht="18.5" thickBot="1" x14ac:dyDescent="0.3">
      <c r="B13" s="2">
        <v>158</v>
      </c>
      <c r="C13" s="3" t="s">
        <v>1</v>
      </c>
      <c r="D13">
        <f t="shared" si="0"/>
        <v>-1.2833333333333314</v>
      </c>
      <c r="E13">
        <f t="shared" si="1"/>
        <v>1.6469444444444397</v>
      </c>
      <c r="G13" t="s">
        <v>11</v>
      </c>
      <c r="H13">
        <f>SQRT(H11)</f>
        <v>5.071053957048191</v>
      </c>
    </row>
    <row r="14" spans="2:9" ht="18.5" thickBot="1" x14ac:dyDescent="0.3">
      <c r="B14" s="2">
        <v>155</v>
      </c>
      <c r="C14" s="3" t="s">
        <v>1</v>
      </c>
      <c r="D14">
        <f t="shared" si="0"/>
        <v>-4.2833333333333314</v>
      </c>
      <c r="E14">
        <f t="shared" si="1"/>
        <v>18.346944444444429</v>
      </c>
      <c r="G14" t="s">
        <v>18</v>
      </c>
      <c r="H14">
        <f>_xlfn.STDEV.S(B2:B19)</f>
        <v>5.071053957048191</v>
      </c>
    </row>
    <row r="15" spans="2:9" ht="18.5" thickBot="1" x14ac:dyDescent="0.3">
      <c r="B15" s="2">
        <v>159</v>
      </c>
      <c r="C15" s="3" t="s">
        <v>1</v>
      </c>
      <c r="D15">
        <f t="shared" si="0"/>
        <v>-0.28333333333333144</v>
      </c>
      <c r="E15">
        <f t="shared" si="1"/>
        <v>8.0277777777776699E-2</v>
      </c>
    </row>
    <row r="16" spans="2:9" ht="18.5" thickBot="1" x14ac:dyDescent="0.3">
      <c r="B16" s="2">
        <v>154</v>
      </c>
      <c r="C16" s="3" t="s">
        <v>1</v>
      </c>
      <c r="D16">
        <f t="shared" si="0"/>
        <v>-5.2833333333333314</v>
      </c>
      <c r="E16">
        <f t="shared" si="1"/>
        <v>27.913611111111091</v>
      </c>
      <c r="G16" t="s">
        <v>19</v>
      </c>
      <c r="H16">
        <f>H9/SQRT(H3)</f>
        <v>1.1615828387842275</v>
      </c>
      <c r="I16" t="s">
        <v>20</v>
      </c>
    </row>
    <row r="17" spans="2:6" ht="18.5" thickBot="1" x14ac:dyDescent="0.3">
      <c r="B17" s="2">
        <v>163</v>
      </c>
      <c r="C17" s="3" t="s">
        <v>1</v>
      </c>
      <c r="D17">
        <f t="shared" si="0"/>
        <v>3.7166666666666686</v>
      </c>
      <c r="E17">
        <f t="shared" si="1"/>
        <v>13.813611111111125</v>
      </c>
    </row>
    <row r="18" spans="2:6" ht="18.5" thickBot="1" x14ac:dyDescent="0.3">
      <c r="B18" s="2">
        <v>167</v>
      </c>
      <c r="C18" s="3" t="s">
        <v>1</v>
      </c>
      <c r="D18">
        <f t="shared" si="0"/>
        <v>7.7166666666666686</v>
      </c>
      <c r="E18">
        <f t="shared" si="1"/>
        <v>59.54694444444447</v>
      </c>
    </row>
    <row r="19" spans="2:6" x14ac:dyDescent="0.25">
      <c r="B19" s="6">
        <v>148</v>
      </c>
      <c r="C19" s="7" t="s">
        <v>1</v>
      </c>
      <c r="D19">
        <f t="shared" si="0"/>
        <v>-11.283333333333331</v>
      </c>
      <c r="E19">
        <f t="shared" si="1"/>
        <v>127.31361111111107</v>
      </c>
    </row>
    <row r="20" spans="2:6" x14ac:dyDescent="0.25">
      <c r="B20" s="4"/>
      <c r="C20" s="8"/>
      <c r="D20" s="9"/>
      <c r="E20" s="9"/>
      <c r="F20" s="9"/>
    </row>
    <row r="21" spans="2:6" x14ac:dyDescent="0.25">
      <c r="B21" s="4"/>
      <c r="C21" s="8"/>
      <c r="D21" s="9"/>
      <c r="E21" s="9"/>
      <c r="F21" s="9"/>
    </row>
    <row r="22" spans="2:6" x14ac:dyDescent="0.25">
      <c r="B22" s="4"/>
      <c r="C22" s="8"/>
      <c r="D22" s="9"/>
      <c r="E22" s="9"/>
      <c r="F22" s="9"/>
    </row>
    <row r="23" spans="2:6" x14ac:dyDescent="0.25">
      <c r="B23" s="4"/>
      <c r="C23" s="8"/>
      <c r="D23" s="9"/>
      <c r="E23" s="9"/>
      <c r="F23" s="9"/>
    </row>
    <row r="24" spans="2:6" x14ac:dyDescent="0.25">
      <c r="B24" s="4"/>
      <c r="C24" s="8"/>
      <c r="D24" s="9"/>
      <c r="E24" s="9"/>
      <c r="F24" s="9"/>
    </row>
    <row r="25" spans="2:6" x14ac:dyDescent="0.25">
      <c r="B25" s="4"/>
      <c r="C25" s="8"/>
      <c r="D25" s="9"/>
      <c r="E25" s="9"/>
      <c r="F25" s="9"/>
    </row>
    <row r="26" spans="2:6" x14ac:dyDescent="0.25">
      <c r="B26" s="4"/>
      <c r="C26" s="8"/>
      <c r="D26" s="9"/>
      <c r="E26" s="9"/>
      <c r="F26" s="9"/>
    </row>
    <row r="27" spans="2:6" x14ac:dyDescent="0.25">
      <c r="B27" s="4"/>
      <c r="C27" s="8"/>
      <c r="D27" s="9"/>
      <c r="E27" s="9"/>
      <c r="F27" s="9"/>
    </row>
    <row r="28" spans="2:6" x14ac:dyDescent="0.25">
      <c r="B28" s="4"/>
      <c r="C28" s="8"/>
      <c r="D28" s="9"/>
      <c r="E28" s="9"/>
      <c r="F28" s="9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元データ</vt:lpstr>
      <vt:lpstr>全体</vt:lpstr>
      <vt:lpstr>男性</vt:lpstr>
      <vt:lpstr>女性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sakura</cp:lastModifiedBy>
  <dcterms:created xsi:type="dcterms:W3CDTF">2020-09-16T03:13:55Z</dcterms:created>
  <dcterms:modified xsi:type="dcterms:W3CDTF">2020-09-18T01:11:36Z</dcterms:modified>
</cp:coreProperties>
</file>