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filterPrivacy="1" defaultThemeVersion="124226"/>
  <xr:revisionPtr revIDLastSave="0" documentId="13_ncr:1_{9533A02C-4244-444A-9B92-E936C2EE4D91}" xr6:coauthVersionLast="47" xr6:coauthVersionMax="47" xr10:uidLastSave="{00000000-0000-0000-0000-000000000000}"/>
  <bookViews>
    <workbookView xWindow="8145" yWindow="2100" windowWidth="20055" windowHeight="17880" xr2:uid="{00000000-000D-0000-FFFF-FFFF00000000}"/>
  </bookViews>
  <sheets>
    <sheet name="カイ二乗検定計算" sheetId="9" r:id="rId1"/>
    <sheet name="カイ二乗検定解答" sheetId="8" r:id="rId2"/>
    <sheet name="ANOVAデータ、計算" sheetId="6" r:id="rId3"/>
    <sheet name="ANOVA解答" sheetId="5" r:id="rId4"/>
  </sheets>
  <externalReferences>
    <externalReference r:id="rId5"/>
  </externalReferences>
  <calcPr calcId="181029"/>
</workbook>
</file>

<file path=xl/calcChain.xml><?xml version="1.0" encoding="utf-8"?>
<calcChain xmlns="http://schemas.openxmlformats.org/spreadsheetml/2006/main">
  <c r="J37" i="8" l="1"/>
  <c r="J36" i="8"/>
  <c r="J35" i="8"/>
  <c r="J34" i="8"/>
  <c r="J33" i="8"/>
  <c r="J32" i="8"/>
  <c r="J31" i="8"/>
  <c r="J30" i="8"/>
  <c r="J29" i="8"/>
  <c r="J28" i="8"/>
  <c r="J27" i="8"/>
  <c r="C27" i="8"/>
  <c r="J4" i="8" s="1"/>
  <c r="J8" i="8" s="1"/>
  <c r="J11" i="8" s="1"/>
  <c r="J26" i="8"/>
  <c r="J25" i="8"/>
  <c r="J24" i="8"/>
  <c r="J23" i="8"/>
  <c r="J22" i="8"/>
  <c r="C22" i="8"/>
  <c r="J21" i="8"/>
  <c r="J20" i="8"/>
  <c r="J19" i="8"/>
  <c r="J18" i="8"/>
  <c r="D18" i="8"/>
  <c r="D23" i="8" s="1"/>
  <c r="D28" i="8" s="1"/>
  <c r="K5" i="8" s="1"/>
  <c r="C18" i="8"/>
  <c r="C23" i="8" s="1"/>
  <c r="C28" i="8" s="1"/>
  <c r="J5" i="8" s="1"/>
  <c r="J17" i="8"/>
  <c r="D17" i="8"/>
  <c r="D22" i="8" s="1"/>
  <c r="D27" i="8" s="1"/>
  <c r="K4" i="8" s="1"/>
  <c r="C17" i="8"/>
  <c r="J14" i="8"/>
  <c r="D13" i="8"/>
  <c r="C13" i="8"/>
  <c r="E12" i="8"/>
  <c r="D12" i="8"/>
  <c r="C12" i="8"/>
  <c r="F11" i="8"/>
  <c r="E11" i="8"/>
  <c r="J10" i="8"/>
  <c r="F10" i="8"/>
  <c r="E10" i="8"/>
  <c r="L43" i="5" l="1"/>
  <c r="L42" i="5"/>
  <c r="L41" i="5"/>
  <c r="L40" i="5"/>
  <c r="L39" i="5"/>
  <c r="L38" i="5"/>
  <c r="L37" i="5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9" i="5"/>
  <c r="I8" i="5"/>
  <c r="D13" i="5" s="1"/>
  <c r="D32" i="5" s="1"/>
  <c r="I6" i="5"/>
  <c r="D25" i="5" s="1"/>
  <c r="D44" i="5" s="1"/>
  <c r="H6" i="5"/>
  <c r="I5" i="5"/>
  <c r="F24" i="5" s="1"/>
  <c r="F43" i="5" s="1"/>
  <c r="H5" i="5"/>
  <c r="I4" i="5"/>
  <c r="G23" i="5" s="1"/>
  <c r="G42" i="5" s="1"/>
  <c r="H4" i="5"/>
  <c r="H7" i="5" s="1"/>
  <c r="I3" i="5"/>
  <c r="D22" i="5" s="1"/>
  <c r="D41" i="5" s="1"/>
  <c r="H3" i="5"/>
  <c r="C10" i="5" l="1"/>
  <c r="C29" i="5" s="1"/>
  <c r="D10" i="5"/>
  <c r="D29" i="5" s="1"/>
  <c r="G10" i="5"/>
  <c r="G29" i="5" s="1"/>
  <c r="E10" i="5"/>
  <c r="E29" i="5" s="1"/>
  <c r="D11" i="5"/>
  <c r="D30" i="5" s="1"/>
  <c r="E22" i="5"/>
  <c r="E41" i="5" s="1"/>
  <c r="F11" i="5"/>
  <c r="F30" i="5" s="1"/>
  <c r="G11" i="5"/>
  <c r="G30" i="5" s="1"/>
  <c r="E12" i="5"/>
  <c r="E31" i="5" s="1"/>
  <c r="C13" i="5"/>
  <c r="C32" i="5" s="1"/>
  <c r="E13" i="5"/>
  <c r="E32" i="5" s="1"/>
  <c r="F13" i="5"/>
  <c r="F32" i="5" s="1"/>
  <c r="C18" i="5"/>
  <c r="C37" i="5" s="1"/>
  <c r="C12" i="5"/>
  <c r="C31" i="5" s="1"/>
  <c r="F22" i="5"/>
  <c r="F41" i="5" s="1"/>
  <c r="E25" i="5"/>
  <c r="E44" i="5" s="1"/>
  <c r="F10" i="5"/>
  <c r="F29" i="5" s="1"/>
  <c r="D12" i="5"/>
  <c r="D31" i="5" s="1"/>
  <c r="C19" i="5"/>
  <c r="C38" i="5" s="1"/>
  <c r="G22" i="5"/>
  <c r="G41" i="5" s="1"/>
  <c r="C24" i="5"/>
  <c r="C43" i="5" s="1"/>
  <c r="F25" i="5"/>
  <c r="F44" i="5" s="1"/>
  <c r="D24" i="5"/>
  <c r="D43" i="5" s="1"/>
  <c r="C11" i="5"/>
  <c r="C30" i="5" s="1"/>
  <c r="F12" i="5"/>
  <c r="F31" i="5" s="1"/>
  <c r="C16" i="5"/>
  <c r="C35" i="5" s="1"/>
  <c r="C23" i="5"/>
  <c r="C42" i="5" s="1"/>
  <c r="E24" i="5"/>
  <c r="E43" i="5" s="1"/>
  <c r="D23" i="5"/>
  <c r="D42" i="5" s="1"/>
  <c r="E11" i="5"/>
  <c r="E30" i="5" s="1"/>
  <c r="C17" i="5"/>
  <c r="C36" i="5" s="1"/>
  <c r="C22" i="5"/>
  <c r="C41" i="5" s="1"/>
  <c r="E23" i="5"/>
  <c r="E42" i="5" s="1"/>
  <c r="F23" i="5"/>
  <c r="F42" i="5" s="1"/>
  <c r="C25" i="5"/>
  <c r="C44" i="5" s="1"/>
  <c r="I32" i="5" l="1"/>
  <c r="L6" i="5" s="1"/>
  <c r="I38" i="5"/>
  <c r="L4" i="5" s="1"/>
  <c r="N4" i="5" s="1"/>
  <c r="I44" i="5"/>
  <c r="L5" i="5" s="1"/>
  <c r="N5" i="5" s="1"/>
  <c r="O4" i="5" l="1"/>
  <c r="O9" i="5" s="1"/>
</calcChain>
</file>

<file path=xl/sharedStrings.xml><?xml version="1.0" encoding="utf-8"?>
<sst xmlns="http://schemas.openxmlformats.org/spreadsheetml/2006/main" count="200" uniqueCount="54">
  <si>
    <t>A群</t>
    <rPh sb="1" eb="2">
      <t>グン</t>
    </rPh>
    <phoneticPr fontId="1"/>
  </si>
  <si>
    <t>B群</t>
    <rPh sb="1" eb="2">
      <t>グン</t>
    </rPh>
    <phoneticPr fontId="1"/>
  </si>
  <si>
    <t>C群</t>
    <rPh sb="1" eb="2">
      <t>グン</t>
    </rPh>
    <phoneticPr fontId="1"/>
  </si>
  <si>
    <t>D群</t>
    <rPh sb="1" eb="2">
      <t>グン</t>
    </rPh>
    <phoneticPr fontId="1"/>
  </si>
  <si>
    <t>二乗</t>
    <rPh sb="0" eb="2">
      <t>ジジョウ</t>
    </rPh>
    <phoneticPr fontId="1"/>
  </si>
  <si>
    <t>二乗和</t>
    <rPh sb="0" eb="3">
      <t>ジジョウワ</t>
    </rPh>
    <phoneticPr fontId="1"/>
  </si>
  <si>
    <t>要因</t>
    <rPh sb="0" eb="2">
      <t>ヨウイン</t>
    </rPh>
    <phoneticPr fontId="1"/>
  </si>
  <si>
    <t>全体</t>
    <rPh sb="0" eb="2">
      <t>ゼンタイ</t>
    </rPh>
    <phoneticPr fontId="1"/>
  </si>
  <si>
    <t>自由度</t>
    <rPh sb="0" eb="2">
      <t>ジユウ</t>
    </rPh>
    <rPh sb="2" eb="3">
      <t>ド</t>
    </rPh>
    <phoneticPr fontId="1"/>
  </si>
  <si>
    <t>不偏標本分散</t>
    <rPh sb="0" eb="2">
      <t>フヘン</t>
    </rPh>
    <rPh sb="2" eb="4">
      <t>ヒョウホン</t>
    </rPh>
    <rPh sb="4" eb="6">
      <t>ブンサン</t>
    </rPh>
    <phoneticPr fontId="1"/>
  </si>
  <si>
    <t>F値</t>
    <rPh sb="1" eb="2">
      <t>チ</t>
    </rPh>
    <phoneticPr fontId="1"/>
  </si>
  <si>
    <t>α</t>
    <phoneticPr fontId="1"/>
  </si>
  <si>
    <t>①データの個数</t>
    <rPh sb="5" eb="7">
      <t>コスウ</t>
    </rPh>
    <phoneticPr fontId="1"/>
  </si>
  <si>
    <t>②全データ数→</t>
    <rPh sb="1" eb="2">
      <t>ゼン</t>
    </rPh>
    <rPh sb="5" eb="6">
      <t>スウ</t>
    </rPh>
    <phoneticPr fontId="1"/>
  </si>
  <si>
    <t>③群平均</t>
    <rPh sb="1" eb="2">
      <t>グン</t>
    </rPh>
    <rPh sb="2" eb="4">
      <t>ヘイキン</t>
    </rPh>
    <phoneticPr fontId="1"/>
  </si>
  <si>
    <t>④全体の平均→</t>
    <rPh sb="1" eb="3">
      <t>ゼンタイ</t>
    </rPh>
    <rPh sb="4" eb="6">
      <t>ヘイキン</t>
    </rPh>
    <phoneticPr fontId="1"/>
  </si>
  <si>
    <t>⑤全平均からのずれ</t>
    <rPh sb="1" eb="2">
      <t>ゼン</t>
    </rPh>
    <rPh sb="2" eb="4">
      <t>ヘイキン</t>
    </rPh>
    <phoneticPr fontId="1"/>
  </si>
  <si>
    <t>⑥全平均からの群のずれ</t>
    <rPh sb="1" eb="2">
      <t>ゼン</t>
    </rPh>
    <rPh sb="2" eb="4">
      <t>ヘイキン</t>
    </rPh>
    <rPh sb="7" eb="8">
      <t>グン</t>
    </rPh>
    <phoneticPr fontId="1"/>
  </si>
  <si>
    <t>⑦郡内のずれ</t>
    <rPh sb="1" eb="3">
      <t>グンナイ</t>
    </rPh>
    <phoneticPr fontId="1"/>
  </si>
  <si>
    <t>⑧全平均からのずれ</t>
    <rPh sb="1" eb="2">
      <t>ゼン</t>
    </rPh>
    <rPh sb="2" eb="4">
      <t>ヘイキン</t>
    </rPh>
    <phoneticPr fontId="1"/>
  </si>
  <si>
    <t>⑨全平均からの群のずれ（×データ数）</t>
    <rPh sb="1" eb="2">
      <t>ゼン</t>
    </rPh>
    <rPh sb="2" eb="4">
      <t>ヘイキン</t>
    </rPh>
    <rPh sb="7" eb="8">
      <t>グン</t>
    </rPh>
    <rPh sb="16" eb="17">
      <t>スウ</t>
    </rPh>
    <phoneticPr fontId="1"/>
  </si>
  <si>
    <t>⑩郡内のずれ</t>
    <rPh sb="1" eb="3">
      <t>グンナイ</t>
    </rPh>
    <phoneticPr fontId="1"/>
  </si>
  <si>
    <t>⑪二乗和→</t>
    <rPh sb="1" eb="4">
      <t>ジジョウワ</t>
    </rPh>
    <phoneticPr fontId="1"/>
  </si>
  <si>
    <t>⑫二乗和→</t>
    <rPh sb="1" eb="4">
      <t>ジジョウワ</t>
    </rPh>
    <phoneticPr fontId="1"/>
  </si>
  <si>
    <t>⑬二乗和→</t>
    <rPh sb="1" eb="4">
      <t>ジジョウワ</t>
    </rPh>
    <phoneticPr fontId="1"/>
  </si>
  <si>
    <t>⑭</t>
    <phoneticPr fontId="1"/>
  </si>
  <si>
    <t>⑮</t>
    <phoneticPr fontId="1"/>
  </si>
  <si>
    <t>⑯</t>
    <phoneticPr fontId="1"/>
  </si>
  <si>
    <t>⑰</t>
    <phoneticPr fontId="1"/>
  </si>
  <si>
    <t>⑱p値</t>
    <rPh sb="2" eb="3">
      <t>チ</t>
    </rPh>
    <phoneticPr fontId="1"/>
  </si>
  <si>
    <t>⑲そのF</t>
    <phoneticPr fontId="1"/>
  </si>
  <si>
    <t>⑳Ｆ分布</t>
    <rPh sb="2" eb="4">
      <t>ブンプ</t>
    </rPh>
    <phoneticPr fontId="1"/>
  </si>
  <si>
    <t>群間（因子）</t>
    <rPh sb="0" eb="2">
      <t>グンカン</t>
    </rPh>
    <rPh sb="3" eb="5">
      <t>インシ</t>
    </rPh>
    <phoneticPr fontId="1"/>
  </si>
  <si>
    <t>群内（残差）</t>
    <rPh sb="0" eb="1">
      <t>グン</t>
    </rPh>
    <rPh sb="1" eb="2">
      <t>ナイ</t>
    </rPh>
    <rPh sb="3" eb="5">
      <t>ザンサ</t>
    </rPh>
    <phoneticPr fontId="1"/>
  </si>
  <si>
    <t>観測データ</t>
    <rPh sb="0" eb="2">
      <t>カンソク</t>
    </rPh>
    <phoneticPr fontId="1"/>
  </si>
  <si>
    <t>(5) 期待度数で割る</t>
    <rPh sb="4" eb="7">
      <t>キタイド</t>
    </rPh>
    <rPh sb="7" eb="8">
      <t>スウ</t>
    </rPh>
    <rPh sb="9" eb="10">
      <t>ワ</t>
    </rPh>
    <phoneticPr fontId="1"/>
  </si>
  <si>
    <t>ビール好き</t>
    <rPh sb="3" eb="4">
      <t>ス</t>
    </rPh>
    <phoneticPr fontId="1"/>
  </si>
  <si>
    <t>ビール好きではない</t>
    <rPh sb="3" eb="4">
      <t>ス</t>
    </rPh>
    <phoneticPr fontId="1"/>
  </si>
  <si>
    <t>男性</t>
    <rPh sb="0" eb="2">
      <t>ダンセイ</t>
    </rPh>
    <phoneticPr fontId="1"/>
  </si>
  <si>
    <t>女性</t>
    <rPh sb="0" eb="2">
      <t>ジョセイ</t>
    </rPh>
    <phoneticPr fontId="1"/>
  </si>
  <si>
    <t>(6) その和を求める</t>
    <rPh sb="6" eb="7">
      <t>ワ</t>
    </rPh>
    <rPh sb="8" eb="9">
      <t>モト</t>
    </rPh>
    <phoneticPr fontId="1"/>
  </si>
  <si>
    <t>(1) 観測データから、カテゴリーごとに割合を出す</t>
    <rPh sb="4" eb="6">
      <t>カンソク</t>
    </rPh>
    <rPh sb="20" eb="22">
      <t>ワリアイ</t>
    </rPh>
    <rPh sb="23" eb="24">
      <t>ダ</t>
    </rPh>
    <phoneticPr fontId="1"/>
  </si>
  <si>
    <t>二乗和</t>
    <rPh sb="0" eb="2">
      <t>ジジョウ</t>
    </rPh>
    <rPh sb="2" eb="3">
      <t>ワ</t>
    </rPh>
    <phoneticPr fontId="1"/>
  </si>
  <si>
    <t>←検定統計量</t>
    <rPh sb="1" eb="3">
      <t>ケンテイ</t>
    </rPh>
    <rPh sb="3" eb="6">
      <t>トウケイリョウ</t>
    </rPh>
    <phoneticPr fontId="1"/>
  </si>
  <si>
    <t>合計</t>
    <rPh sb="0" eb="2">
      <t>ゴウケイ</t>
    </rPh>
    <phoneticPr fontId="1"/>
  </si>
  <si>
    <t>割合</t>
    <rPh sb="0" eb="2">
      <t>ワリアイ</t>
    </rPh>
    <phoneticPr fontId="1"/>
  </si>
  <si>
    <t>自由度</t>
    <rPh sb="0" eb="3">
      <t>ジユウド</t>
    </rPh>
    <phoneticPr fontId="1"/>
  </si>
  <si>
    <t>p値</t>
    <rPh sb="1" eb="2">
      <t>チ</t>
    </rPh>
    <phoneticPr fontId="1"/>
  </si>
  <si>
    <t>優位水準α</t>
    <rPh sb="0" eb="2">
      <t>ユウイ</t>
    </rPh>
    <rPh sb="2" eb="4">
      <t>スイジュン</t>
    </rPh>
    <phoneticPr fontId="1"/>
  </si>
  <si>
    <t>αでの境界値</t>
    <rPh sb="3" eb="6">
      <t>キョウカイチ</t>
    </rPh>
    <phoneticPr fontId="1"/>
  </si>
  <si>
    <t>(2) (1)の割合から、カテゴリーが独立な場合の度数（期待度数）を出す</t>
    <rPh sb="8" eb="10">
      <t>ワリアイ</t>
    </rPh>
    <rPh sb="19" eb="21">
      <t>ドクリツ</t>
    </rPh>
    <rPh sb="22" eb="24">
      <t>バアイ</t>
    </rPh>
    <rPh sb="25" eb="27">
      <t>ドスウ</t>
    </rPh>
    <rPh sb="28" eb="31">
      <t>キタイド</t>
    </rPh>
    <rPh sb="31" eb="32">
      <t>スウ</t>
    </rPh>
    <rPh sb="34" eb="35">
      <t>ダ</t>
    </rPh>
    <phoneticPr fontId="1"/>
  </si>
  <si>
    <t>カイ二乗分布</t>
    <rPh sb="2" eb="4">
      <t>ジジョウ</t>
    </rPh>
    <rPh sb="4" eb="6">
      <t>ブンプ</t>
    </rPh>
    <phoneticPr fontId="1"/>
  </si>
  <si>
    <t>(3) 観測度数と期待度数の差を出す</t>
    <rPh sb="4" eb="6">
      <t>カンソク</t>
    </rPh>
    <rPh sb="6" eb="8">
      <t>ドスウ</t>
    </rPh>
    <rPh sb="9" eb="12">
      <t>キタイド</t>
    </rPh>
    <rPh sb="12" eb="13">
      <t>スウ</t>
    </rPh>
    <rPh sb="14" eb="15">
      <t>サ</t>
    </rPh>
    <rPh sb="16" eb="17">
      <t>ダ</t>
    </rPh>
    <phoneticPr fontId="1"/>
  </si>
  <si>
    <t>(4) その二乗を出す</t>
    <rPh sb="6" eb="8">
      <t>ジジョウ</t>
    </rPh>
    <rPh sb="9" eb="10">
      <t>ダ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</si>
</sst>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quotePrefix="1"/>
    <xf numFmtId="0" fontId="0" fillId="4" borderId="0" xfId="0" applyFill="1"/>
    <xf numFmtId="0" fontId="0" fillId="0" borderId="0" xfId="0" applyAlignment="1">
      <alignment horizontal="right"/>
    </xf>
    <xf numFmtId="0" fontId="0" fillId="5" borderId="0" xfId="0" applyFill="1"/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カイ二乗検定計算!$I$17:$I$37</c:f>
              <c:numCache>
                <c:formatCode>General</c:formatCode>
                <c:ptCount val="21"/>
                <c:pt idx="0">
                  <c:v>0.2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カイ二乗検定計算!$J$17:$J$37</c:f>
              <c:numCache>
                <c:formatCode>General</c:formatCode>
                <c:ptCount val="2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21-4908-9F0F-CA31B00A75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4538040"/>
        <c:axId val="744541640"/>
      </c:scatterChart>
      <c:valAx>
        <c:axId val="744538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44541640"/>
        <c:crosses val="autoZero"/>
        <c:crossBetween val="midCat"/>
      </c:valAx>
      <c:valAx>
        <c:axId val="744541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44538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カイ二乗検定解答!$I$17:$I$37</c:f>
              <c:numCache>
                <c:formatCode>General</c:formatCode>
                <c:ptCount val="21"/>
                <c:pt idx="0">
                  <c:v>0.2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カイ二乗検定解答!$J$17:$J$37</c:f>
              <c:numCache>
                <c:formatCode>General</c:formatCode>
                <c:ptCount val="21"/>
                <c:pt idx="0">
                  <c:v>0.80717112935768098</c:v>
                </c:pt>
                <c:pt idx="1">
                  <c:v>0.43939128946772238</c:v>
                </c:pt>
                <c:pt idx="2">
                  <c:v>0.24197072451914334</c:v>
                </c:pt>
                <c:pt idx="3">
                  <c:v>0.15386632280545526</c:v>
                </c:pt>
                <c:pt idx="4">
                  <c:v>0.10377687435514868</c:v>
                </c:pt>
                <c:pt idx="5">
                  <c:v>7.2288957067272508E-2</c:v>
                </c:pt>
                <c:pt idx="6">
                  <c:v>5.1393443267923083E-2</c:v>
                </c:pt>
                <c:pt idx="7">
                  <c:v>3.705618452374812E-2</c:v>
                </c:pt>
                <c:pt idx="8">
                  <c:v>2.6995483256594028E-2</c:v>
                </c:pt>
                <c:pt idx="9">
                  <c:v>1.9821714870604894E-2</c:v>
                </c:pt>
                <c:pt idx="10">
                  <c:v>1.4644982561926487E-2</c:v>
                </c:pt>
                <c:pt idx="11">
                  <c:v>1.0874740337283141E-2</c:v>
                </c:pt>
                <c:pt idx="12">
                  <c:v>8.1086955549402422E-3</c:v>
                </c:pt>
                <c:pt idx="13">
                  <c:v>6.0673119025767353E-3</c:v>
                </c:pt>
                <c:pt idx="14">
                  <c:v>4.5533429216401732E-3</c:v>
                </c:pt>
                <c:pt idx="15">
                  <c:v>3.4259035101394824E-3</c:v>
                </c:pt>
                <c:pt idx="16">
                  <c:v>2.5833731692615066E-3</c:v>
                </c:pt>
                <c:pt idx="17">
                  <c:v>1.9518617565225447E-3</c:v>
                </c:pt>
                <c:pt idx="18">
                  <c:v>1.4772828039793357E-3</c:v>
                </c:pt>
                <c:pt idx="19">
                  <c:v>1.1198232344578796E-3</c:v>
                </c:pt>
                <c:pt idx="20">
                  <c:v>8.5003666025203423E-4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48-4853-9674-97D2B3A4FA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4538040"/>
        <c:axId val="744541640"/>
      </c:scatterChart>
      <c:valAx>
        <c:axId val="744538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44541640"/>
        <c:crosses val="autoZero"/>
        <c:crossBetween val="midCat"/>
      </c:valAx>
      <c:valAx>
        <c:axId val="744541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44538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'ANOVAデータ、計算'!$K$13:$K$43</c:f>
              <c:numCache>
                <c:formatCode>General</c:formatCode>
                <c:ptCount val="3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</c:numCache>
            </c:numRef>
          </c:xVal>
          <c:yVal>
            <c:numRef>
              <c:f>'ANOVAデータ、計算'!$L$13:$L$43</c:f>
              <c:numCache>
                <c:formatCode>General</c:formatCode>
                <c:ptCount val="3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A41-4A8C-A3C8-45F32892EF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955456"/>
        <c:axId val="77958144"/>
      </c:scatterChart>
      <c:valAx>
        <c:axId val="77955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7958144"/>
        <c:crosses val="autoZero"/>
        <c:crossBetween val="midCat"/>
      </c:valAx>
      <c:valAx>
        <c:axId val="77958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7955456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ANOVA解答!$K$13:$K$43</c:f>
              <c:numCache>
                <c:formatCode>General</c:formatCode>
                <c:ptCount val="3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</c:numCache>
            </c:numRef>
          </c:xVal>
          <c:yVal>
            <c:numRef>
              <c:f>ANOVA解答!$L$13:$L$43</c:f>
              <c:numCache>
                <c:formatCode>General</c:formatCode>
                <c:ptCount val="31"/>
                <c:pt idx="0">
                  <c:v>0</c:v>
                </c:pt>
                <c:pt idx="1">
                  <c:v>0.68298394446918931</c:v>
                </c:pt>
                <c:pt idx="2">
                  <c:v>0.68588968073334833</c:v>
                </c:pt>
                <c:pt idx="3">
                  <c:v>0.60448448268391286</c:v>
                </c:pt>
                <c:pt idx="4">
                  <c:v>0.5084720154803184</c:v>
                </c:pt>
                <c:pt idx="5">
                  <c:v>0.41886969359188569</c:v>
                </c:pt>
                <c:pt idx="6">
                  <c:v>0.34168641910204328</c:v>
                </c:pt>
                <c:pt idx="7">
                  <c:v>0.27755687602236467</c:v>
                </c:pt>
                <c:pt idx="8">
                  <c:v>0.22522315782411426</c:v>
                </c:pt>
                <c:pt idx="9">
                  <c:v>0.18290110063745796</c:v>
                </c:pt>
                <c:pt idx="10">
                  <c:v>0.14881777446104269</c:v>
                </c:pt>
                <c:pt idx="11">
                  <c:v>0.12140448696766709</c:v>
                </c:pt>
                <c:pt idx="12">
                  <c:v>9.9344899266847184E-2</c:v>
                </c:pt>
                <c:pt idx="13">
                  <c:v>8.1564513310016823E-2</c:v>
                </c:pt>
                <c:pt idx="14">
                  <c:v>6.7199436393294273E-2</c:v>
                </c:pt>
                <c:pt idx="15">
                  <c:v>5.556083858826491E-2</c:v>
                </c:pt>
                <c:pt idx="16">
                  <c:v>4.6101784328078668E-2</c:v>
                </c:pt>
                <c:pt idx="17">
                  <c:v>3.8388718837020157E-2</c:v>
                </c:pt>
                <c:pt idx="18">
                  <c:v>3.2077959456004362E-2</c:v>
                </c:pt>
                <c:pt idx="19">
                  <c:v>2.68967606218081E-2</c:v>
                </c:pt>
                <c:pt idx="20">
                  <c:v>2.2628267738652567E-2</c:v>
                </c:pt>
                <c:pt idx="21">
                  <c:v>1.9099654209362868E-2</c:v>
                </c:pt>
                <c:pt idx="22">
                  <c:v>1.6172807776548632E-2</c:v>
                </c:pt>
                <c:pt idx="23">
                  <c:v>1.3737032360298405E-2</c:v>
                </c:pt>
                <c:pt idx="24">
                  <c:v>1.1703331293923338E-2</c:v>
                </c:pt>
                <c:pt idx="25">
                  <c:v>9.9999261058253304E-3</c:v>
                </c:pt>
                <c:pt idx="26">
                  <c:v>8.5687386839220017E-3</c:v>
                </c:pt>
                <c:pt idx="27">
                  <c:v>7.3626242269471736E-3</c:v>
                </c:pt>
                <c:pt idx="28">
                  <c:v>6.3431896180027219E-3</c:v>
                </c:pt>
                <c:pt idx="29">
                  <c:v>5.4790688641559492E-3</c:v>
                </c:pt>
                <c:pt idx="30">
                  <c:v>4.7445560357317652E-3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1C3-4702-9849-804ABB7694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356864"/>
        <c:axId val="120358784"/>
      </c:scatterChart>
      <c:valAx>
        <c:axId val="120356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0358784"/>
        <c:crosses val="autoZero"/>
        <c:crossBetween val="midCat"/>
      </c:valAx>
      <c:valAx>
        <c:axId val="120358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0356864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304800</xdr:colOff>
      <xdr:row>16</xdr:row>
      <xdr:rowOff>85724</xdr:rowOff>
    </xdr:from>
    <xdr:to>
      <xdr:col>17</xdr:col>
      <xdr:colOff>76200</xdr:colOff>
      <xdr:row>31</xdr:row>
      <xdr:rowOff>171449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A39B1C0-8E6D-4801-8B62-6F19460B58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304800</xdr:colOff>
      <xdr:row>16</xdr:row>
      <xdr:rowOff>85724</xdr:rowOff>
    </xdr:from>
    <xdr:to>
      <xdr:col>17</xdr:col>
      <xdr:colOff>76200</xdr:colOff>
      <xdr:row>31</xdr:row>
      <xdr:rowOff>171449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E489DF0-B4E3-445C-907A-188EAC90AC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314325</xdr:colOff>
      <xdr:row>12</xdr:row>
      <xdr:rowOff>123825</xdr:rowOff>
    </xdr:from>
    <xdr:to>
      <xdr:col>18</xdr:col>
      <xdr:colOff>523875</xdr:colOff>
      <xdr:row>28</xdr:row>
      <xdr:rowOff>123825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314325</xdr:colOff>
      <xdr:row>12</xdr:row>
      <xdr:rowOff>123825</xdr:rowOff>
    </xdr:from>
    <xdr:to>
      <xdr:col>18</xdr:col>
      <xdr:colOff>523875</xdr:colOff>
      <xdr:row>28</xdr:row>
      <xdr:rowOff>123825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nc\sakura\dropbox\_&#30330;&#34920;\240729-0801_&#31070;&#22856;&#24029;&#24037;&#31185;&#22823;&#23398;\&#25480;&#26989;\&#35036;&#36275;&#36039;&#26009;\&#35036;&#36275;&#36039;&#26009;Excel\240731_chi-squared.xlsx" TargetMode="External"/><Relationship Id="rId1" Type="http://schemas.openxmlformats.org/officeDocument/2006/relationships/externalLinkPath" Target="240731_chi-squar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カイ二乗検定 計算"/>
      <sheetName val="解答"/>
    </sheetNames>
    <sheetDataSet>
      <sheetData sheetId="0">
        <row r="17">
          <cell r="I17">
            <v>0.2</v>
          </cell>
        </row>
        <row r="18">
          <cell r="I18">
            <v>0.5</v>
          </cell>
        </row>
        <row r="19">
          <cell r="I19">
            <v>1</v>
          </cell>
        </row>
        <row r="20">
          <cell r="I20">
            <v>1.5</v>
          </cell>
        </row>
        <row r="21">
          <cell r="I21">
            <v>2</v>
          </cell>
        </row>
        <row r="22">
          <cell r="I22">
            <v>2.5</v>
          </cell>
        </row>
        <row r="23">
          <cell r="I23">
            <v>3</v>
          </cell>
        </row>
        <row r="24">
          <cell r="I24">
            <v>3.5</v>
          </cell>
        </row>
        <row r="25">
          <cell r="I25">
            <v>4</v>
          </cell>
        </row>
        <row r="26">
          <cell r="I26">
            <v>4.5</v>
          </cell>
        </row>
        <row r="27">
          <cell r="I27">
            <v>5</v>
          </cell>
        </row>
        <row r="28">
          <cell r="I28">
            <v>5.5</v>
          </cell>
        </row>
        <row r="29">
          <cell r="I29">
            <v>6</v>
          </cell>
        </row>
        <row r="30">
          <cell r="I30">
            <v>6.5</v>
          </cell>
        </row>
        <row r="31">
          <cell r="I31">
            <v>7</v>
          </cell>
        </row>
        <row r="32">
          <cell r="I32">
            <v>7.5</v>
          </cell>
        </row>
        <row r="33">
          <cell r="I33">
            <v>8</v>
          </cell>
        </row>
        <row r="34">
          <cell r="I34">
            <v>8.5</v>
          </cell>
        </row>
        <row r="35">
          <cell r="I35">
            <v>9</v>
          </cell>
        </row>
        <row r="36">
          <cell r="I36">
            <v>9.5</v>
          </cell>
        </row>
        <row r="37">
          <cell r="I37">
            <v>10</v>
          </cell>
        </row>
      </sheetData>
      <sheetData sheetId="1">
        <row r="17">
          <cell r="I17">
            <v>0.2</v>
          </cell>
          <cell r="J17">
            <v>0.80717112935768098</v>
          </cell>
        </row>
        <row r="18">
          <cell r="I18">
            <v>0.5</v>
          </cell>
          <cell r="J18">
            <v>0.43939128946772238</v>
          </cell>
        </row>
        <row r="19">
          <cell r="I19">
            <v>1</v>
          </cell>
          <cell r="J19">
            <v>0.24197072451914334</v>
          </cell>
        </row>
        <row r="20">
          <cell r="I20">
            <v>1.5</v>
          </cell>
          <cell r="J20">
            <v>0.15386632280545526</v>
          </cell>
        </row>
        <row r="21">
          <cell r="I21">
            <v>2</v>
          </cell>
          <cell r="J21">
            <v>0.10377687435514868</v>
          </cell>
        </row>
        <row r="22">
          <cell r="I22">
            <v>2.5</v>
          </cell>
          <cell r="J22">
            <v>7.2288957067272508E-2</v>
          </cell>
        </row>
        <row r="23">
          <cell r="I23">
            <v>3</v>
          </cell>
          <cell r="J23">
            <v>5.1393443267923083E-2</v>
          </cell>
        </row>
        <row r="24">
          <cell r="I24">
            <v>3.5</v>
          </cell>
          <cell r="J24">
            <v>3.705618452374812E-2</v>
          </cell>
        </row>
        <row r="25">
          <cell r="I25">
            <v>4</v>
          </cell>
          <cell r="J25">
            <v>2.6995483256594028E-2</v>
          </cell>
        </row>
        <row r="26">
          <cell r="I26">
            <v>4.5</v>
          </cell>
          <cell r="J26">
            <v>1.9821714870604894E-2</v>
          </cell>
        </row>
        <row r="27">
          <cell r="I27">
            <v>5</v>
          </cell>
          <cell r="J27">
            <v>1.4644982561926487E-2</v>
          </cell>
        </row>
        <row r="28">
          <cell r="I28">
            <v>5.5</v>
          </cell>
          <cell r="J28">
            <v>1.0874740337283141E-2</v>
          </cell>
        </row>
        <row r="29">
          <cell r="I29">
            <v>6</v>
          </cell>
          <cell r="J29">
            <v>8.1086955549402422E-3</v>
          </cell>
        </row>
        <row r="30">
          <cell r="I30">
            <v>6.5</v>
          </cell>
          <cell r="J30">
            <v>6.0673119025767353E-3</v>
          </cell>
        </row>
        <row r="31">
          <cell r="I31">
            <v>7</v>
          </cell>
          <cell r="J31">
            <v>4.5533429216401732E-3</v>
          </cell>
        </row>
        <row r="32">
          <cell r="I32">
            <v>7.5</v>
          </cell>
          <cell r="J32">
            <v>3.4259035101394824E-3</v>
          </cell>
        </row>
        <row r="33">
          <cell r="I33">
            <v>8</v>
          </cell>
          <cell r="J33">
            <v>2.5833731692615066E-3</v>
          </cell>
        </row>
        <row r="34">
          <cell r="I34">
            <v>8.5</v>
          </cell>
          <cell r="J34">
            <v>1.9518617565225447E-3</v>
          </cell>
        </row>
        <row r="35">
          <cell r="I35">
            <v>9</v>
          </cell>
          <cell r="J35">
            <v>1.4772828039793357E-3</v>
          </cell>
        </row>
        <row r="36">
          <cell r="I36">
            <v>9.5</v>
          </cell>
          <cell r="J36">
            <v>1.1198232344578796E-3</v>
          </cell>
        </row>
        <row r="37">
          <cell r="I37">
            <v>10</v>
          </cell>
          <cell r="J37">
            <v>8.5003666025203423E-4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B22B6-85D8-4D09-94C2-6D526CF9AAD3}">
  <dimension ref="B2:K37"/>
  <sheetViews>
    <sheetView tabSelected="1" workbookViewId="0"/>
  </sheetViews>
  <sheetFormatPr defaultRowHeight="13.5" x14ac:dyDescent="0.15"/>
  <cols>
    <col min="3" max="3" width="10.875" bestFit="1" customWidth="1"/>
  </cols>
  <sheetData>
    <row r="2" spans="2:11" x14ac:dyDescent="0.15">
      <c r="B2" t="s">
        <v>34</v>
      </c>
      <c r="I2" s="3" t="s">
        <v>35</v>
      </c>
    </row>
    <row r="3" spans="2:11" x14ac:dyDescent="0.15">
      <c r="B3" s="4"/>
      <c r="C3" s="4" t="s">
        <v>36</v>
      </c>
      <c r="D3" s="4" t="s">
        <v>37</v>
      </c>
      <c r="I3" s="4"/>
      <c r="J3" s="4" t="s">
        <v>36</v>
      </c>
      <c r="K3" s="4" t="s">
        <v>37</v>
      </c>
    </row>
    <row r="4" spans="2:11" x14ac:dyDescent="0.15">
      <c r="B4" s="4" t="s">
        <v>38</v>
      </c>
      <c r="C4" s="2">
        <v>69</v>
      </c>
      <c r="D4" s="2">
        <v>36</v>
      </c>
      <c r="I4" s="4" t="s">
        <v>38</v>
      </c>
      <c r="J4" s="1"/>
      <c r="K4" s="1"/>
    </row>
    <row r="5" spans="2:11" x14ac:dyDescent="0.15">
      <c r="B5" s="4" t="s">
        <v>39</v>
      </c>
      <c r="C5" s="2">
        <v>21</v>
      </c>
      <c r="D5" s="2">
        <v>24</v>
      </c>
      <c r="I5" s="4" t="s">
        <v>39</v>
      </c>
      <c r="J5" s="1"/>
      <c r="K5" s="1"/>
    </row>
    <row r="7" spans="2:11" x14ac:dyDescent="0.15">
      <c r="I7" s="3" t="s">
        <v>40</v>
      </c>
    </row>
    <row r="8" spans="2:11" x14ac:dyDescent="0.15">
      <c r="B8" s="3" t="s">
        <v>41</v>
      </c>
      <c r="I8" t="s">
        <v>42</v>
      </c>
      <c r="J8" s="1"/>
      <c r="K8" t="s">
        <v>43</v>
      </c>
    </row>
    <row r="9" spans="2:11" x14ac:dyDescent="0.15">
      <c r="B9" s="4"/>
      <c r="C9" s="4" t="s">
        <v>36</v>
      </c>
      <c r="D9" s="4" t="s">
        <v>37</v>
      </c>
      <c r="E9" s="6" t="s">
        <v>44</v>
      </c>
      <c r="F9" s="6" t="s">
        <v>45</v>
      </c>
    </row>
    <row r="10" spans="2:11" x14ac:dyDescent="0.15">
      <c r="B10" s="4" t="s">
        <v>38</v>
      </c>
      <c r="C10" s="2">
        <v>69</v>
      </c>
      <c r="D10" s="2">
        <v>36</v>
      </c>
      <c r="E10" s="1"/>
      <c r="F10" s="1"/>
      <c r="I10" t="s">
        <v>46</v>
      </c>
      <c r="J10" s="1"/>
    </row>
    <row r="11" spans="2:11" x14ac:dyDescent="0.15">
      <c r="B11" s="4" t="s">
        <v>39</v>
      </c>
      <c r="C11" s="2">
        <v>21</v>
      </c>
      <c r="D11" s="2">
        <v>24</v>
      </c>
      <c r="E11" s="1"/>
      <c r="F11" s="1"/>
      <c r="I11" t="s">
        <v>47</v>
      </c>
      <c r="J11" s="1"/>
    </row>
    <row r="12" spans="2:11" x14ac:dyDescent="0.15">
      <c r="B12" s="6" t="s">
        <v>44</v>
      </c>
      <c r="C12" s="1"/>
      <c r="D12" s="1"/>
      <c r="E12" s="1"/>
    </row>
    <row r="13" spans="2:11" x14ac:dyDescent="0.15">
      <c r="B13" s="6" t="s">
        <v>45</v>
      </c>
      <c r="C13" s="1"/>
      <c r="D13" s="1"/>
      <c r="I13" s="5" t="s">
        <v>48</v>
      </c>
      <c r="J13">
        <v>0.05</v>
      </c>
    </row>
    <row r="14" spans="2:11" x14ac:dyDescent="0.15">
      <c r="I14" s="5" t="s">
        <v>49</v>
      </c>
      <c r="J14" s="1"/>
    </row>
    <row r="15" spans="2:11" x14ac:dyDescent="0.15">
      <c r="B15" s="3" t="s">
        <v>50</v>
      </c>
    </row>
    <row r="16" spans="2:11" x14ac:dyDescent="0.15">
      <c r="B16" s="4"/>
      <c r="C16" s="4" t="s">
        <v>36</v>
      </c>
      <c r="D16" s="4" t="s">
        <v>37</v>
      </c>
      <c r="J16" t="s">
        <v>51</v>
      </c>
    </row>
    <row r="17" spans="2:10" x14ac:dyDescent="0.15">
      <c r="B17" s="4" t="s">
        <v>38</v>
      </c>
      <c r="C17" s="1"/>
      <c r="D17" s="1"/>
      <c r="I17">
        <v>0.2</v>
      </c>
      <c r="J17" s="1"/>
    </row>
    <row r="18" spans="2:10" x14ac:dyDescent="0.15">
      <c r="B18" s="4" t="s">
        <v>39</v>
      </c>
      <c r="C18" s="1"/>
      <c r="D18" s="1"/>
      <c r="I18">
        <v>0.5</v>
      </c>
      <c r="J18" s="1"/>
    </row>
    <row r="19" spans="2:10" x14ac:dyDescent="0.15">
      <c r="I19">
        <v>1</v>
      </c>
      <c r="J19" s="1"/>
    </row>
    <row r="20" spans="2:10" x14ac:dyDescent="0.15">
      <c r="B20" s="3" t="s">
        <v>52</v>
      </c>
      <c r="I20">
        <v>1.5</v>
      </c>
      <c r="J20" s="1"/>
    </row>
    <row r="21" spans="2:10" x14ac:dyDescent="0.15">
      <c r="B21" s="4"/>
      <c r="C21" s="4" t="s">
        <v>36</v>
      </c>
      <c r="D21" s="4" t="s">
        <v>37</v>
      </c>
      <c r="I21">
        <v>2</v>
      </c>
      <c r="J21" s="1"/>
    </row>
    <row r="22" spans="2:10" x14ac:dyDescent="0.15">
      <c r="B22" s="4" t="s">
        <v>38</v>
      </c>
      <c r="C22" s="1"/>
      <c r="D22" s="1"/>
      <c r="I22">
        <v>2.5</v>
      </c>
      <c r="J22" s="1"/>
    </row>
    <row r="23" spans="2:10" x14ac:dyDescent="0.15">
      <c r="B23" s="4" t="s">
        <v>39</v>
      </c>
      <c r="C23" s="1"/>
      <c r="D23" s="1"/>
      <c r="I23">
        <v>3</v>
      </c>
      <c r="J23" s="1"/>
    </row>
    <row r="24" spans="2:10" x14ac:dyDescent="0.15">
      <c r="I24">
        <v>3.5</v>
      </c>
      <c r="J24" s="1"/>
    </row>
    <row r="25" spans="2:10" x14ac:dyDescent="0.15">
      <c r="B25" s="3" t="s">
        <v>53</v>
      </c>
      <c r="I25">
        <v>4</v>
      </c>
      <c r="J25" s="1"/>
    </row>
    <row r="26" spans="2:10" x14ac:dyDescent="0.15">
      <c r="B26" s="4"/>
      <c r="C26" s="4" t="s">
        <v>36</v>
      </c>
      <c r="D26" s="4" t="s">
        <v>37</v>
      </c>
      <c r="I26">
        <v>4.5</v>
      </c>
      <c r="J26" s="1"/>
    </row>
    <row r="27" spans="2:10" x14ac:dyDescent="0.15">
      <c r="B27" s="4" t="s">
        <v>38</v>
      </c>
      <c r="C27" s="1"/>
      <c r="D27" s="1"/>
      <c r="I27">
        <v>5</v>
      </c>
      <c r="J27" s="1"/>
    </row>
    <row r="28" spans="2:10" x14ac:dyDescent="0.15">
      <c r="B28" s="4" t="s">
        <v>39</v>
      </c>
      <c r="C28" s="1"/>
      <c r="D28" s="1"/>
      <c r="I28">
        <v>5.5</v>
      </c>
      <c r="J28" s="1"/>
    </row>
    <row r="29" spans="2:10" x14ac:dyDescent="0.15">
      <c r="I29">
        <v>6</v>
      </c>
      <c r="J29" s="1"/>
    </row>
    <row r="30" spans="2:10" x14ac:dyDescent="0.15">
      <c r="I30">
        <v>6.5</v>
      </c>
      <c r="J30" s="1"/>
    </row>
    <row r="31" spans="2:10" x14ac:dyDescent="0.15">
      <c r="I31">
        <v>7</v>
      </c>
      <c r="J31" s="1"/>
    </row>
    <row r="32" spans="2:10" x14ac:dyDescent="0.15">
      <c r="I32">
        <v>7.5</v>
      </c>
      <c r="J32" s="1"/>
    </row>
    <row r="33" spans="9:10" x14ac:dyDescent="0.15">
      <c r="I33">
        <v>8</v>
      </c>
      <c r="J33" s="1"/>
    </row>
    <row r="34" spans="9:10" x14ac:dyDescent="0.15">
      <c r="I34">
        <v>8.5</v>
      </c>
      <c r="J34" s="1"/>
    </row>
    <row r="35" spans="9:10" x14ac:dyDescent="0.15">
      <c r="I35">
        <v>9</v>
      </c>
      <c r="J35" s="1"/>
    </row>
    <row r="36" spans="9:10" x14ac:dyDescent="0.15">
      <c r="I36">
        <v>9.5</v>
      </c>
      <c r="J36" s="1"/>
    </row>
    <row r="37" spans="9:10" x14ac:dyDescent="0.15">
      <c r="I37">
        <v>10</v>
      </c>
      <c r="J37" s="1"/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AF3A1-C3FD-4FB7-82B0-23AE6EC36C0C}">
  <dimension ref="B2:K37"/>
  <sheetViews>
    <sheetView workbookViewId="0"/>
  </sheetViews>
  <sheetFormatPr defaultRowHeight="13.5" x14ac:dyDescent="0.15"/>
  <cols>
    <col min="3" max="3" width="10.875" bestFit="1" customWidth="1"/>
  </cols>
  <sheetData>
    <row r="2" spans="2:11" x14ac:dyDescent="0.15">
      <c r="B2" t="s">
        <v>34</v>
      </c>
      <c r="I2" s="3" t="s">
        <v>35</v>
      </c>
    </row>
    <row r="3" spans="2:11" x14ac:dyDescent="0.15">
      <c r="B3" s="4"/>
      <c r="C3" s="4" t="s">
        <v>36</v>
      </c>
      <c r="D3" s="4" t="s">
        <v>37</v>
      </c>
      <c r="I3" s="4"/>
      <c r="J3" s="4" t="s">
        <v>36</v>
      </c>
      <c r="K3" s="4" t="s">
        <v>37</v>
      </c>
    </row>
    <row r="4" spans="2:11" x14ac:dyDescent="0.15">
      <c r="B4" s="4" t="s">
        <v>38</v>
      </c>
      <c r="C4" s="2">
        <v>69</v>
      </c>
      <c r="D4" s="2">
        <v>36</v>
      </c>
      <c r="I4" s="4" t="s">
        <v>38</v>
      </c>
      <c r="J4" s="1">
        <f>C27/C17</f>
        <v>0.5714285714285714</v>
      </c>
      <c r="K4" s="1">
        <f>D27/D17</f>
        <v>0.8571428571428571</v>
      </c>
    </row>
    <row r="5" spans="2:11" x14ac:dyDescent="0.15">
      <c r="B5" s="4" t="s">
        <v>39</v>
      </c>
      <c r="C5" s="2">
        <v>21</v>
      </c>
      <c r="D5" s="2">
        <v>24</v>
      </c>
      <c r="I5" s="4" t="s">
        <v>39</v>
      </c>
      <c r="J5" s="1">
        <f>C28/C18</f>
        <v>1.3333333333333333</v>
      </c>
      <c r="K5" s="1">
        <f>D28/D18</f>
        <v>2</v>
      </c>
    </row>
    <row r="7" spans="2:11" x14ac:dyDescent="0.15">
      <c r="I7" s="3" t="s">
        <v>40</v>
      </c>
    </row>
    <row r="8" spans="2:11" x14ac:dyDescent="0.15">
      <c r="B8" s="3" t="s">
        <v>41</v>
      </c>
      <c r="I8" t="s">
        <v>42</v>
      </c>
      <c r="J8" s="1">
        <f>SUM(J4:K5)</f>
        <v>4.7619047619047619</v>
      </c>
      <c r="K8" t="s">
        <v>43</v>
      </c>
    </row>
    <row r="9" spans="2:11" x14ac:dyDescent="0.15">
      <c r="B9" s="4"/>
      <c r="C9" s="4" t="s">
        <v>36</v>
      </c>
      <c r="D9" s="4" t="s">
        <v>37</v>
      </c>
      <c r="E9" s="6" t="s">
        <v>44</v>
      </c>
      <c r="F9" s="6" t="s">
        <v>45</v>
      </c>
    </row>
    <row r="10" spans="2:11" x14ac:dyDescent="0.15">
      <c r="B10" s="4" t="s">
        <v>38</v>
      </c>
      <c r="C10" s="2">
        <v>69</v>
      </c>
      <c r="D10" s="2">
        <v>36</v>
      </c>
      <c r="E10" s="1">
        <f>SUM(C10:D10)</f>
        <v>105</v>
      </c>
      <c r="F10" s="1">
        <f>E10/E12</f>
        <v>0.7</v>
      </c>
      <c r="I10" t="s">
        <v>46</v>
      </c>
      <c r="J10" s="1">
        <f>(COUNTA(C3:D3)-1) * (COUNTA(B4:B5)-1)</f>
        <v>1</v>
      </c>
    </row>
    <row r="11" spans="2:11" x14ac:dyDescent="0.15">
      <c r="B11" s="4" t="s">
        <v>39</v>
      </c>
      <c r="C11" s="2">
        <v>21</v>
      </c>
      <c r="D11" s="2">
        <v>24</v>
      </c>
      <c r="E11" s="1">
        <f>SUM(C11:D11)</f>
        <v>45</v>
      </c>
      <c r="F11" s="1">
        <f>E11/E12</f>
        <v>0.3</v>
      </c>
      <c r="I11" t="s">
        <v>47</v>
      </c>
      <c r="J11" s="1">
        <f>_xlfn.CHISQ.DIST.RT(J8,J10)</f>
        <v>2.9096331741252202E-2</v>
      </c>
    </row>
    <row r="12" spans="2:11" x14ac:dyDescent="0.15">
      <c r="B12" s="6" t="s">
        <v>44</v>
      </c>
      <c r="C12" s="1">
        <f>SUM(C10:C11)</f>
        <v>90</v>
      </c>
      <c r="D12" s="1">
        <f>SUM(D10:D11)</f>
        <v>60</v>
      </c>
      <c r="E12" s="1">
        <f>SUM(C10:D11)</f>
        <v>150</v>
      </c>
    </row>
    <row r="13" spans="2:11" x14ac:dyDescent="0.15">
      <c r="B13" s="6" t="s">
        <v>45</v>
      </c>
      <c r="C13" s="1">
        <f>C12/E12</f>
        <v>0.6</v>
      </c>
      <c r="D13" s="1">
        <f>D12/E12</f>
        <v>0.4</v>
      </c>
      <c r="I13" s="5" t="s">
        <v>48</v>
      </c>
      <c r="J13">
        <v>0.05</v>
      </c>
    </row>
    <row r="14" spans="2:11" x14ac:dyDescent="0.15">
      <c r="I14" s="5" t="s">
        <v>49</v>
      </c>
      <c r="J14" s="1">
        <f>_xlfn.CHISQ.INV.RT(J13,J10)</f>
        <v>3.8414588206941236</v>
      </c>
    </row>
    <row r="15" spans="2:11" x14ac:dyDescent="0.15">
      <c r="B15" s="3" t="s">
        <v>50</v>
      </c>
    </row>
    <row r="16" spans="2:11" x14ac:dyDescent="0.15">
      <c r="B16" s="4"/>
      <c r="C16" s="4" t="s">
        <v>36</v>
      </c>
      <c r="D16" s="4" t="s">
        <v>37</v>
      </c>
      <c r="J16" t="s">
        <v>51</v>
      </c>
    </row>
    <row r="17" spans="2:10" x14ac:dyDescent="0.15">
      <c r="B17" s="4" t="s">
        <v>38</v>
      </c>
      <c r="C17" s="1">
        <f>E10*C13</f>
        <v>63</v>
      </c>
      <c r="D17" s="1">
        <f>E10*D13</f>
        <v>42</v>
      </c>
      <c r="I17">
        <v>0.2</v>
      </c>
      <c r="J17" s="1">
        <f t="shared" ref="J17:J37" si="0">_xlfn.CHISQ.DIST(I17,$J$10,FALSE)</f>
        <v>0.80717112935768098</v>
      </c>
    </row>
    <row r="18" spans="2:10" x14ac:dyDescent="0.15">
      <c r="B18" s="4" t="s">
        <v>39</v>
      </c>
      <c r="C18" s="1">
        <f>E11*C13</f>
        <v>27</v>
      </c>
      <c r="D18" s="1">
        <f>E11*D13</f>
        <v>18</v>
      </c>
      <c r="I18">
        <v>0.5</v>
      </c>
      <c r="J18" s="1">
        <f t="shared" si="0"/>
        <v>0.43939128946772238</v>
      </c>
    </row>
    <row r="19" spans="2:10" x14ac:dyDescent="0.15">
      <c r="I19">
        <v>1</v>
      </c>
      <c r="J19" s="1">
        <f t="shared" si="0"/>
        <v>0.24197072451914334</v>
      </c>
    </row>
    <row r="20" spans="2:10" x14ac:dyDescent="0.15">
      <c r="B20" s="3" t="s">
        <v>52</v>
      </c>
      <c r="I20">
        <v>1.5</v>
      </c>
      <c r="J20" s="1">
        <f t="shared" si="0"/>
        <v>0.15386632280545526</v>
      </c>
    </row>
    <row r="21" spans="2:10" x14ac:dyDescent="0.15">
      <c r="B21" s="4"/>
      <c r="C21" s="4" t="s">
        <v>36</v>
      </c>
      <c r="D21" s="4" t="s">
        <v>37</v>
      </c>
      <c r="I21">
        <v>2</v>
      </c>
      <c r="J21" s="1">
        <f t="shared" si="0"/>
        <v>0.10377687435514868</v>
      </c>
    </row>
    <row r="22" spans="2:10" x14ac:dyDescent="0.15">
      <c r="B22" s="4" t="s">
        <v>38</v>
      </c>
      <c r="C22" s="1">
        <f>C10-C17</f>
        <v>6</v>
      </c>
      <c r="D22" s="1">
        <f>D10-D17</f>
        <v>-6</v>
      </c>
      <c r="I22">
        <v>2.5</v>
      </c>
      <c r="J22" s="1">
        <f t="shared" si="0"/>
        <v>7.2288957067272508E-2</v>
      </c>
    </row>
    <row r="23" spans="2:10" x14ac:dyDescent="0.15">
      <c r="B23" s="4" t="s">
        <v>39</v>
      </c>
      <c r="C23" s="1">
        <f>C11-C18</f>
        <v>-6</v>
      </c>
      <c r="D23" s="1">
        <f>D11-D18</f>
        <v>6</v>
      </c>
      <c r="I23">
        <v>3</v>
      </c>
      <c r="J23" s="1">
        <f t="shared" si="0"/>
        <v>5.1393443267923083E-2</v>
      </c>
    </row>
    <row r="24" spans="2:10" x14ac:dyDescent="0.15">
      <c r="I24">
        <v>3.5</v>
      </c>
      <c r="J24" s="1">
        <f t="shared" si="0"/>
        <v>3.705618452374812E-2</v>
      </c>
    </row>
    <row r="25" spans="2:10" x14ac:dyDescent="0.15">
      <c r="B25" s="3" t="s">
        <v>53</v>
      </c>
      <c r="I25">
        <v>4</v>
      </c>
      <c r="J25" s="1">
        <f t="shared" si="0"/>
        <v>2.6995483256594028E-2</v>
      </c>
    </row>
    <row r="26" spans="2:10" x14ac:dyDescent="0.15">
      <c r="B26" s="4"/>
      <c r="C26" s="4" t="s">
        <v>36</v>
      </c>
      <c r="D26" s="4" t="s">
        <v>37</v>
      </c>
      <c r="I26">
        <v>4.5</v>
      </c>
      <c r="J26" s="1">
        <f t="shared" si="0"/>
        <v>1.9821714870604894E-2</v>
      </c>
    </row>
    <row r="27" spans="2:10" x14ac:dyDescent="0.15">
      <c r="B27" s="4" t="s">
        <v>38</v>
      </c>
      <c r="C27" s="1">
        <f>C22^2</f>
        <v>36</v>
      </c>
      <c r="D27" s="1">
        <f>D22^2</f>
        <v>36</v>
      </c>
      <c r="I27">
        <v>5</v>
      </c>
      <c r="J27" s="1">
        <f t="shared" si="0"/>
        <v>1.4644982561926487E-2</v>
      </c>
    </row>
    <row r="28" spans="2:10" x14ac:dyDescent="0.15">
      <c r="B28" s="4" t="s">
        <v>39</v>
      </c>
      <c r="C28" s="1">
        <f>C23^2</f>
        <v>36</v>
      </c>
      <c r="D28" s="1">
        <f>D23^2</f>
        <v>36</v>
      </c>
      <c r="I28">
        <v>5.5</v>
      </c>
      <c r="J28" s="1">
        <f t="shared" si="0"/>
        <v>1.0874740337283141E-2</v>
      </c>
    </row>
    <row r="29" spans="2:10" x14ac:dyDescent="0.15">
      <c r="I29">
        <v>6</v>
      </c>
      <c r="J29" s="1">
        <f t="shared" si="0"/>
        <v>8.1086955549402422E-3</v>
      </c>
    </row>
    <row r="30" spans="2:10" x14ac:dyDescent="0.15">
      <c r="I30">
        <v>6.5</v>
      </c>
      <c r="J30" s="1">
        <f t="shared" si="0"/>
        <v>6.0673119025767353E-3</v>
      </c>
    </row>
    <row r="31" spans="2:10" x14ac:dyDescent="0.15">
      <c r="I31">
        <v>7</v>
      </c>
      <c r="J31" s="1">
        <f t="shared" si="0"/>
        <v>4.5533429216401732E-3</v>
      </c>
    </row>
    <row r="32" spans="2:10" x14ac:dyDescent="0.15">
      <c r="I32">
        <v>7.5</v>
      </c>
      <c r="J32" s="1">
        <f t="shared" si="0"/>
        <v>3.4259035101394824E-3</v>
      </c>
    </row>
    <row r="33" spans="9:10" x14ac:dyDescent="0.15">
      <c r="I33">
        <v>8</v>
      </c>
      <c r="J33" s="1">
        <f t="shared" si="0"/>
        <v>2.5833731692615066E-3</v>
      </c>
    </row>
    <row r="34" spans="9:10" x14ac:dyDescent="0.15">
      <c r="I34">
        <v>8.5</v>
      </c>
      <c r="J34" s="1">
        <f t="shared" si="0"/>
        <v>1.9518617565225447E-3</v>
      </c>
    </row>
    <row r="35" spans="9:10" x14ac:dyDescent="0.15">
      <c r="I35">
        <v>9</v>
      </c>
      <c r="J35" s="1">
        <f t="shared" si="0"/>
        <v>1.4772828039793357E-3</v>
      </c>
    </row>
    <row r="36" spans="9:10" x14ac:dyDescent="0.15">
      <c r="I36">
        <v>9.5</v>
      </c>
      <c r="J36" s="1">
        <f t="shared" si="0"/>
        <v>1.1198232344578796E-3</v>
      </c>
    </row>
    <row r="37" spans="9:10" x14ac:dyDescent="0.15">
      <c r="I37">
        <v>10</v>
      </c>
      <c r="J37" s="1">
        <f t="shared" si="0"/>
        <v>8.5003666025203423E-4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O44"/>
  <sheetViews>
    <sheetView workbookViewId="0"/>
  </sheetViews>
  <sheetFormatPr defaultRowHeight="13.5" x14ac:dyDescent="0.15"/>
  <cols>
    <col min="7" max="7" width="11.375" customWidth="1"/>
    <col min="8" max="8" width="13.875" customWidth="1"/>
    <col min="11" max="11" width="10" customWidth="1"/>
    <col min="14" max="14" width="12.25" customWidth="1"/>
  </cols>
  <sheetData>
    <row r="2" spans="2:15" x14ac:dyDescent="0.15">
      <c r="H2" t="s">
        <v>12</v>
      </c>
      <c r="I2" t="s">
        <v>14</v>
      </c>
      <c r="L2" t="s">
        <v>25</v>
      </c>
      <c r="M2" t="s">
        <v>26</v>
      </c>
      <c r="N2" t="s">
        <v>27</v>
      </c>
      <c r="O2" t="s">
        <v>28</v>
      </c>
    </row>
    <row r="3" spans="2:15" x14ac:dyDescent="0.15">
      <c r="B3" t="s">
        <v>0</v>
      </c>
      <c r="C3" s="2">
        <v>341</v>
      </c>
      <c r="D3" s="2">
        <v>347</v>
      </c>
      <c r="E3" s="2">
        <v>328</v>
      </c>
      <c r="F3" s="2">
        <v>329</v>
      </c>
      <c r="G3" s="2">
        <v>352</v>
      </c>
      <c r="H3" s="1"/>
      <c r="I3" s="1"/>
      <c r="K3" t="s">
        <v>6</v>
      </c>
      <c r="L3" t="s">
        <v>5</v>
      </c>
      <c r="M3" t="s">
        <v>8</v>
      </c>
      <c r="N3" t="s">
        <v>9</v>
      </c>
      <c r="O3" t="s">
        <v>10</v>
      </c>
    </row>
    <row r="4" spans="2:15" x14ac:dyDescent="0.15">
      <c r="B4" t="s">
        <v>1</v>
      </c>
      <c r="C4" s="2">
        <v>305</v>
      </c>
      <c r="D4" s="2">
        <v>317</v>
      </c>
      <c r="E4" s="2">
        <v>342</v>
      </c>
      <c r="F4" s="2">
        <v>322</v>
      </c>
      <c r="G4" s="2">
        <v>319</v>
      </c>
      <c r="H4" s="1"/>
      <c r="I4" s="1"/>
      <c r="K4" t="s">
        <v>32</v>
      </c>
      <c r="L4" s="1"/>
      <c r="M4" s="1"/>
      <c r="N4" s="1"/>
      <c r="O4" s="1"/>
    </row>
    <row r="5" spans="2:15" x14ac:dyDescent="0.15">
      <c r="B5" t="s">
        <v>2</v>
      </c>
      <c r="C5" s="2">
        <v>342</v>
      </c>
      <c r="D5" s="2">
        <v>313</v>
      </c>
      <c r="E5" s="2">
        <v>350</v>
      </c>
      <c r="F5" s="2">
        <v>323</v>
      </c>
      <c r="H5" s="1"/>
      <c r="I5" s="1"/>
      <c r="K5" t="s">
        <v>33</v>
      </c>
      <c r="L5" s="1"/>
      <c r="M5" s="1"/>
      <c r="N5" s="1"/>
    </row>
    <row r="6" spans="2:15" x14ac:dyDescent="0.15">
      <c r="B6" t="s">
        <v>3</v>
      </c>
      <c r="C6" s="2">
        <v>331</v>
      </c>
      <c r="D6" s="2">
        <v>327</v>
      </c>
      <c r="E6" s="2">
        <v>303</v>
      </c>
      <c r="F6" s="2">
        <v>314</v>
      </c>
      <c r="H6" s="1"/>
      <c r="I6" s="1"/>
      <c r="K6" t="s">
        <v>7</v>
      </c>
      <c r="L6" s="1"/>
      <c r="M6" s="1"/>
    </row>
    <row r="7" spans="2:15" x14ac:dyDescent="0.15">
      <c r="G7" t="s">
        <v>13</v>
      </c>
      <c r="H7" s="1"/>
    </row>
    <row r="8" spans="2:15" x14ac:dyDescent="0.15">
      <c r="H8" t="s">
        <v>15</v>
      </c>
      <c r="I8" s="1"/>
      <c r="K8" t="s">
        <v>11</v>
      </c>
      <c r="L8">
        <v>0.05</v>
      </c>
      <c r="O8" t="s">
        <v>29</v>
      </c>
    </row>
    <row r="9" spans="2:15" x14ac:dyDescent="0.15">
      <c r="B9" t="s">
        <v>16</v>
      </c>
      <c r="K9" t="s">
        <v>30</v>
      </c>
      <c r="L9" s="1"/>
      <c r="O9" s="1"/>
    </row>
    <row r="10" spans="2:15" x14ac:dyDescent="0.15">
      <c r="B10" t="s">
        <v>0</v>
      </c>
      <c r="C10" s="1"/>
      <c r="D10" s="1"/>
      <c r="E10" s="1"/>
      <c r="F10" s="1"/>
      <c r="G10" s="1"/>
    </row>
    <row r="11" spans="2:15" x14ac:dyDescent="0.15">
      <c r="B11" t="s">
        <v>1</v>
      </c>
      <c r="C11" s="1"/>
      <c r="D11" s="1"/>
      <c r="E11" s="1"/>
      <c r="F11" s="1"/>
      <c r="G11" s="1"/>
    </row>
    <row r="12" spans="2:15" x14ac:dyDescent="0.15">
      <c r="B12" t="s">
        <v>2</v>
      </c>
      <c r="C12" s="1"/>
      <c r="D12" s="1"/>
      <c r="E12" s="1"/>
      <c r="F12" s="1"/>
      <c r="L12" t="s">
        <v>31</v>
      </c>
    </row>
    <row r="13" spans="2:15" x14ac:dyDescent="0.15">
      <c r="B13" t="s">
        <v>3</v>
      </c>
      <c r="C13" s="1"/>
      <c r="D13" s="1"/>
      <c r="E13" s="1"/>
      <c r="F13" s="1"/>
      <c r="K13">
        <v>0</v>
      </c>
      <c r="L13" s="1"/>
    </row>
    <row r="14" spans="2:15" x14ac:dyDescent="0.15">
      <c r="K14">
        <v>0.2</v>
      </c>
      <c r="L14" s="1"/>
    </row>
    <row r="15" spans="2:15" x14ac:dyDescent="0.15">
      <c r="B15" t="s">
        <v>17</v>
      </c>
      <c r="K15">
        <v>0.4</v>
      </c>
      <c r="L15" s="1"/>
    </row>
    <row r="16" spans="2:15" x14ac:dyDescent="0.15">
      <c r="B16" t="s">
        <v>0</v>
      </c>
      <c r="C16" s="1"/>
      <c r="K16">
        <v>0.6</v>
      </c>
      <c r="L16" s="1"/>
    </row>
    <row r="17" spans="2:12" x14ac:dyDescent="0.15">
      <c r="B17" t="s">
        <v>1</v>
      </c>
      <c r="C17" s="1"/>
      <c r="K17">
        <v>0.8</v>
      </c>
      <c r="L17" s="1"/>
    </row>
    <row r="18" spans="2:12" x14ac:dyDescent="0.15">
      <c r="B18" t="s">
        <v>2</v>
      </c>
      <c r="C18" s="1"/>
      <c r="K18">
        <v>1</v>
      </c>
      <c r="L18" s="1"/>
    </row>
    <row r="19" spans="2:12" x14ac:dyDescent="0.15">
      <c r="B19" t="s">
        <v>3</v>
      </c>
      <c r="C19" s="1"/>
      <c r="K19">
        <v>1.2</v>
      </c>
      <c r="L19" s="1"/>
    </row>
    <row r="20" spans="2:12" x14ac:dyDescent="0.15">
      <c r="K20">
        <v>1.4</v>
      </c>
      <c r="L20" s="1"/>
    </row>
    <row r="21" spans="2:12" x14ac:dyDescent="0.15">
      <c r="B21" t="s">
        <v>18</v>
      </c>
      <c r="K21">
        <v>1.6</v>
      </c>
      <c r="L21" s="1"/>
    </row>
    <row r="22" spans="2:12" x14ac:dyDescent="0.15">
      <c r="B22" t="s">
        <v>0</v>
      </c>
      <c r="C22" s="1"/>
      <c r="D22" s="1"/>
      <c r="E22" s="1"/>
      <c r="F22" s="1"/>
      <c r="G22" s="1"/>
      <c r="K22">
        <v>1.8</v>
      </c>
      <c r="L22" s="1"/>
    </row>
    <row r="23" spans="2:12" x14ac:dyDescent="0.15">
      <c r="B23" t="s">
        <v>1</v>
      </c>
      <c r="C23" s="1"/>
      <c r="D23" s="1"/>
      <c r="E23" s="1"/>
      <c r="F23" s="1"/>
      <c r="G23" s="1"/>
      <c r="K23">
        <v>2</v>
      </c>
      <c r="L23" s="1"/>
    </row>
    <row r="24" spans="2:12" x14ac:dyDescent="0.15">
      <c r="B24" t="s">
        <v>2</v>
      </c>
      <c r="C24" s="1"/>
      <c r="D24" s="1"/>
      <c r="E24" s="1"/>
      <c r="F24" s="1"/>
      <c r="K24">
        <v>2.2000000000000002</v>
      </c>
      <c r="L24" s="1"/>
    </row>
    <row r="25" spans="2:12" x14ac:dyDescent="0.15">
      <c r="B25" t="s">
        <v>3</v>
      </c>
      <c r="C25" s="1"/>
      <c r="D25" s="1"/>
      <c r="E25" s="1"/>
      <c r="F25" s="1"/>
      <c r="K25">
        <v>2.4</v>
      </c>
      <c r="L25" s="1"/>
    </row>
    <row r="26" spans="2:12" x14ac:dyDescent="0.15">
      <c r="K26">
        <v>2.6</v>
      </c>
      <c r="L26" s="1"/>
    </row>
    <row r="27" spans="2:12" x14ac:dyDescent="0.15">
      <c r="B27" t="s">
        <v>4</v>
      </c>
      <c r="K27">
        <v>2.8</v>
      </c>
      <c r="L27" s="1"/>
    </row>
    <row r="28" spans="2:12" x14ac:dyDescent="0.15">
      <c r="B28" t="s">
        <v>19</v>
      </c>
      <c r="K28">
        <v>3</v>
      </c>
      <c r="L28" s="1"/>
    </row>
    <row r="29" spans="2:12" x14ac:dyDescent="0.15">
      <c r="B29" t="s">
        <v>0</v>
      </c>
      <c r="C29" s="1"/>
      <c r="D29" s="1"/>
      <c r="E29" s="1"/>
      <c r="F29" s="1"/>
      <c r="G29" s="1"/>
      <c r="K29">
        <v>3.2</v>
      </c>
      <c r="L29" s="1"/>
    </row>
    <row r="30" spans="2:12" x14ac:dyDescent="0.15">
      <c r="B30" t="s">
        <v>1</v>
      </c>
      <c r="C30" s="1"/>
      <c r="D30" s="1"/>
      <c r="E30" s="1"/>
      <c r="F30" s="1"/>
      <c r="G30" s="1"/>
      <c r="K30">
        <v>3.4</v>
      </c>
      <c r="L30" s="1"/>
    </row>
    <row r="31" spans="2:12" x14ac:dyDescent="0.15">
      <c r="B31" t="s">
        <v>2</v>
      </c>
      <c r="C31" s="1"/>
      <c r="D31" s="1"/>
      <c r="E31" s="1"/>
      <c r="F31" s="1"/>
      <c r="K31">
        <v>3.6</v>
      </c>
      <c r="L31" s="1"/>
    </row>
    <row r="32" spans="2:12" x14ac:dyDescent="0.15">
      <c r="B32" t="s">
        <v>3</v>
      </c>
      <c r="C32" s="1"/>
      <c r="D32" s="1"/>
      <c r="E32" s="1"/>
      <c r="F32" s="1"/>
      <c r="H32" t="s">
        <v>22</v>
      </c>
      <c r="I32" s="1"/>
      <c r="K32">
        <v>3.8</v>
      </c>
      <c r="L32" s="1"/>
    </row>
    <row r="33" spans="2:12" x14ac:dyDescent="0.15">
      <c r="K33">
        <v>4</v>
      </c>
      <c r="L33" s="1"/>
    </row>
    <row r="34" spans="2:12" x14ac:dyDescent="0.15">
      <c r="B34" t="s">
        <v>20</v>
      </c>
      <c r="K34">
        <v>4.2</v>
      </c>
      <c r="L34" s="1"/>
    </row>
    <row r="35" spans="2:12" x14ac:dyDescent="0.15">
      <c r="B35" t="s">
        <v>0</v>
      </c>
      <c r="C35" s="1"/>
      <c r="K35">
        <v>4.4000000000000004</v>
      </c>
      <c r="L35" s="1"/>
    </row>
    <row r="36" spans="2:12" x14ac:dyDescent="0.15">
      <c r="B36" t="s">
        <v>1</v>
      </c>
      <c r="C36" s="1"/>
      <c r="K36">
        <v>4.5999999999999996</v>
      </c>
      <c r="L36" s="1"/>
    </row>
    <row r="37" spans="2:12" x14ac:dyDescent="0.15">
      <c r="B37" t="s">
        <v>2</v>
      </c>
      <c r="C37" s="1"/>
      <c r="K37">
        <v>4.8</v>
      </c>
      <c r="L37" s="1"/>
    </row>
    <row r="38" spans="2:12" x14ac:dyDescent="0.15">
      <c r="B38" t="s">
        <v>3</v>
      </c>
      <c r="C38" s="1"/>
      <c r="H38" t="s">
        <v>23</v>
      </c>
      <c r="I38" s="1"/>
      <c r="K38">
        <v>5</v>
      </c>
      <c r="L38" s="1"/>
    </row>
    <row r="39" spans="2:12" x14ac:dyDescent="0.15">
      <c r="K39">
        <v>5.2</v>
      </c>
      <c r="L39" s="1"/>
    </row>
    <row r="40" spans="2:12" x14ac:dyDescent="0.15">
      <c r="B40" t="s">
        <v>21</v>
      </c>
      <c r="K40">
        <v>5.4</v>
      </c>
      <c r="L40" s="1"/>
    </row>
    <row r="41" spans="2:12" x14ac:dyDescent="0.15">
      <c r="B41" t="s">
        <v>0</v>
      </c>
      <c r="C41" s="1"/>
      <c r="D41" s="1"/>
      <c r="E41" s="1"/>
      <c r="F41" s="1"/>
      <c r="G41" s="1"/>
      <c r="K41">
        <v>5.6</v>
      </c>
      <c r="L41" s="1"/>
    </row>
    <row r="42" spans="2:12" x14ac:dyDescent="0.15">
      <c r="B42" t="s">
        <v>1</v>
      </c>
      <c r="C42" s="1"/>
      <c r="D42" s="1"/>
      <c r="E42" s="1"/>
      <c r="F42" s="1"/>
      <c r="G42" s="1"/>
      <c r="K42">
        <v>5.8</v>
      </c>
      <c r="L42" s="1"/>
    </row>
    <row r="43" spans="2:12" x14ac:dyDescent="0.15">
      <c r="B43" t="s">
        <v>2</v>
      </c>
      <c r="C43" s="1"/>
      <c r="D43" s="1"/>
      <c r="E43" s="1"/>
      <c r="F43" s="1"/>
      <c r="K43">
        <v>6</v>
      </c>
      <c r="L43" s="1"/>
    </row>
    <row r="44" spans="2:12" x14ac:dyDescent="0.15">
      <c r="B44" t="s">
        <v>3</v>
      </c>
      <c r="C44" s="1"/>
      <c r="D44" s="1"/>
      <c r="E44" s="1"/>
      <c r="F44" s="1"/>
      <c r="H44" t="s">
        <v>24</v>
      </c>
      <c r="I44" s="1"/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O44"/>
  <sheetViews>
    <sheetView workbookViewId="0"/>
  </sheetViews>
  <sheetFormatPr defaultRowHeight="13.5" x14ac:dyDescent="0.15"/>
  <cols>
    <col min="7" max="7" width="11.375" customWidth="1"/>
    <col min="8" max="8" width="13.875" customWidth="1"/>
    <col min="11" max="11" width="10" customWidth="1"/>
    <col min="14" max="14" width="12.25" customWidth="1"/>
  </cols>
  <sheetData>
    <row r="2" spans="2:15" x14ac:dyDescent="0.15">
      <c r="H2" t="s">
        <v>12</v>
      </c>
      <c r="I2" t="s">
        <v>14</v>
      </c>
      <c r="L2" t="s">
        <v>25</v>
      </c>
      <c r="M2" t="s">
        <v>26</v>
      </c>
      <c r="N2" t="s">
        <v>27</v>
      </c>
      <c r="O2" t="s">
        <v>28</v>
      </c>
    </row>
    <row r="3" spans="2:15" x14ac:dyDescent="0.15">
      <c r="B3" t="s">
        <v>0</v>
      </c>
      <c r="C3" s="2">
        <v>341</v>
      </c>
      <c r="D3" s="2">
        <v>347</v>
      </c>
      <c r="E3" s="2">
        <v>328</v>
      </c>
      <c r="F3" s="2">
        <v>329</v>
      </c>
      <c r="G3" s="2">
        <v>352</v>
      </c>
      <c r="H3" s="1">
        <f>COUNTA(C3:G3)</f>
        <v>5</v>
      </c>
      <c r="I3" s="1">
        <f>AVERAGE(C3:G3)</f>
        <v>339.4</v>
      </c>
      <c r="K3" t="s">
        <v>6</v>
      </c>
      <c r="L3" t="s">
        <v>5</v>
      </c>
      <c r="M3" t="s">
        <v>8</v>
      </c>
      <c r="N3" t="s">
        <v>9</v>
      </c>
      <c r="O3" t="s">
        <v>10</v>
      </c>
    </row>
    <row r="4" spans="2:15" x14ac:dyDescent="0.15">
      <c r="B4" t="s">
        <v>1</v>
      </c>
      <c r="C4" s="2">
        <v>305</v>
      </c>
      <c r="D4" s="2">
        <v>317</v>
      </c>
      <c r="E4" s="2">
        <v>342</v>
      </c>
      <c r="F4" s="2">
        <v>322</v>
      </c>
      <c r="G4" s="2">
        <v>319</v>
      </c>
      <c r="H4" s="1">
        <f t="shared" ref="H4:H6" si="0">COUNTA(C4:G4)</f>
        <v>5</v>
      </c>
      <c r="I4" s="1">
        <f>AVERAGE(C4:G4)</f>
        <v>321</v>
      </c>
      <c r="K4" t="s">
        <v>32</v>
      </c>
      <c r="L4" s="1">
        <f>I38</f>
        <v>1300.9944444444418</v>
      </c>
      <c r="M4" s="1">
        <v>3</v>
      </c>
      <c r="N4" s="1">
        <f>L4/M4</f>
        <v>433.66481481481395</v>
      </c>
      <c r="O4" s="1">
        <f>N4/N5</f>
        <v>2.3997736743443134</v>
      </c>
    </row>
    <row r="5" spans="2:15" x14ac:dyDescent="0.15">
      <c r="B5" t="s">
        <v>2</v>
      </c>
      <c r="C5" s="2">
        <v>342</v>
      </c>
      <c r="D5" s="2">
        <v>313</v>
      </c>
      <c r="E5" s="2">
        <v>350</v>
      </c>
      <c r="F5" s="2">
        <v>323</v>
      </c>
      <c r="H5" s="1">
        <f t="shared" si="0"/>
        <v>4</v>
      </c>
      <c r="I5" s="1">
        <f>AVERAGE(C5:F5)</f>
        <v>332</v>
      </c>
      <c r="K5" t="s">
        <v>33</v>
      </c>
      <c r="L5" s="1">
        <f>I44</f>
        <v>2529.9499999999998</v>
      </c>
      <c r="M5" s="1">
        <v>14</v>
      </c>
      <c r="N5" s="1">
        <f>L5/M5</f>
        <v>180.71071428571426</v>
      </c>
    </row>
    <row r="6" spans="2:15" x14ac:dyDescent="0.15">
      <c r="B6" t="s">
        <v>3</v>
      </c>
      <c r="C6" s="2">
        <v>331</v>
      </c>
      <c r="D6" s="2">
        <v>327</v>
      </c>
      <c r="E6" s="2">
        <v>303</v>
      </c>
      <c r="F6" s="2">
        <v>314</v>
      </c>
      <c r="H6" s="1">
        <f t="shared" si="0"/>
        <v>4</v>
      </c>
      <c r="I6" s="1">
        <f>AVERAGE(C6:F6)</f>
        <v>318.75</v>
      </c>
      <c r="K6" t="s">
        <v>7</v>
      </c>
      <c r="L6" s="1">
        <f>I32</f>
        <v>3830.9444444444443</v>
      </c>
      <c r="M6" s="1">
        <v>17</v>
      </c>
    </row>
    <row r="7" spans="2:15" x14ac:dyDescent="0.15">
      <c r="G7" t="s">
        <v>13</v>
      </c>
      <c r="H7" s="1">
        <f>SUM(H3:H6)</f>
        <v>18</v>
      </c>
    </row>
    <row r="8" spans="2:15" x14ac:dyDescent="0.15">
      <c r="H8" t="s">
        <v>15</v>
      </c>
      <c r="I8" s="1">
        <f>AVERAGE(C3:G6)</f>
        <v>328.05555555555554</v>
      </c>
      <c r="K8" t="s">
        <v>11</v>
      </c>
      <c r="L8">
        <v>0.05</v>
      </c>
      <c r="O8" t="s">
        <v>29</v>
      </c>
    </row>
    <row r="9" spans="2:15" x14ac:dyDescent="0.15">
      <c r="B9" t="s">
        <v>16</v>
      </c>
      <c r="K9" t="s">
        <v>30</v>
      </c>
      <c r="L9" s="1">
        <f>_xlfn.F.INV.RT(L8,M4,M5)</f>
        <v>3.3438886781189128</v>
      </c>
      <c r="O9" s="1">
        <f>_xlfn.F.DIST.RT(O4,M4,M5)</f>
        <v>0.11145815859631555</v>
      </c>
    </row>
    <row r="10" spans="2:15" x14ac:dyDescent="0.15">
      <c r="B10" t="s">
        <v>0</v>
      </c>
      <c r="C10" s="1">
        <f>C3-$I$8</f>
        <v>12.944444444444457</v>
      </c>
      <c r="D10" s="1">
        <f t="shared" ref="D10:G10" si="1">D3-$I$8</f>
        <v>18.944444444444457</v>
      </c>
      <c r="E10" s="1">
        <f t="shared" si="1"/>
        <v>-5.5555555555542924E-2</v>
      </c>
      <c r="F10" s="1">
        <f t="shared" si="1"/>
        <v>0.94444444444445708</v>
      </c>
      <c r="G10" s="1">
        <f t="shared" si="1"/>
        <v>23.944444444444457</v>
      </c>
    </row>
    <row r="11" spans="2:15" x14ac:dyDescent="0.15">
      <c r="B11" t="s">
        <v>1</v>
      </c>
      <c r="C11" s="1">
        <f t="shared" ref="C11:G13" si="2">C4-$I$8</f>
        <v>-23.055555555555543</v>
      </c>
      <c r="D11" s="1">
        <f t="shared" si="2"/>
        <v>-11.055555555555543</v>
      </c>
      <c r="E11" s="1">
        <f t="shared" si="2"/>
        <v>13.944444444444457</v>
      </c>
      <c r="F11" s="1">
        <f t="shared" si="2"/>
        <v>-6.0555555555555429</v>
      </c>
      <c r="G11" s="1">
        <f t="shared" si="2"/>
        <v>-9.0555555555555429</v>
      </c>
    </row>
    <row r="12" spans="2:15" x14ac:dyDescent="0.15">
      <c r="B12" t="s">
        <v>2</v>
      </c>
      <c r="C12" s="1">
        <f t="shared" si="2"/>
        <v>13.944444444444457</v>
      </c>
      <c r="D12" s="1">
        <f t="shared" si="2"/>
        <v>-15.055555555555543</v>
      </c>
      <c r="E12" s="1">
        <f t="shared" si="2"/>
        <v>21.944444444444457</v>
      </c>
      <c r="F12" s="1">
        <f t="shared" si="2"/>
        <v>-5.0555555555555429</v>
      </c>
      <c r="L12" t="s">
        <v>31</v>
      </c>
    </row>
    <row r="13" spans="2:15" x14ac:dyDescent="0.15">
      <c r="B13" t="s">
        <v>3</v>
      </c>
      <c r="C13" s="1">
        <f>C6-$I$8</f>
        <v>2.9444444444444571</v>
      </c>
      <c r="D13" s="1">
        <f t="shared" si="2"/>
        <v>-1.0555555555555429</v>
      </c>
      <c r="E13" s="1">
        <f t="shared" si="2"/>
        <v>-25.055555555555543</v>
      </c>
      <c r="F13" s="1">
        <f t="shared" si="2"/>
        <v>-14.055555555555543</v>
      </c>
      <c r="K13">
        <v>0</v>
      </c>
      <c r="L13" s="1">
        <f>_xlfn.F.DIST(K13,$M$4,$M$5,FALSE)</f>
        <v>0</v>
      </c>
    </row>
    <row r="14" spans="2:15" x14ac:dyDescent="0.15">
      <c r="K14">
        <v>0.2</v>
      </c>
      <c r="L14" s="1">
        <f t="shared" ref="L14:L43" si="3">_xlfn.F.DIST(K14,$M$4,$M$5,FALSE)</f>
        <v>0.68298394446918931</v>
      </c>
    </row>
    <row r="15" spans="2:15" x14ac:dyDescent="0.15">
      <c r="B15" t="s">
        <v>17</v>
      </c>
      <c r="K15">
        <v>0.4</v>
      </c>
      <c r="L15" s="1">
        <f t="shared" si="3"/>
        <v>0.68588968073334833</v>
      </c>
    </row>
    <row r="16" spans="2:15" x14ac:dyDescent="0.15">
      <c r="B16" t="s">
        <v>0</v>
      </c>
      <c r="C16" s="1">
        <f>I3-$I$8</f>
        <v>11.344444444444434</v>
      </c>
      <c r="K16">
        <v>0.6</v>
      </c>
      <c r="L16" s="1">
        <f t="shared" si="3"/>
        <v>0.60448448268391286</v>
      </c>
    </row>
    <row r="17" spans="2:12" x14ac:dyDescent="0.15">
      <c r="B17" t="s">
        <v>1</v>
      </c>
      <c r="C17" s="1">
        <f t="shared" ref="C17:C19" si="4">I4-$I$8</f>
        <v>-7.0555555555555429</v>
      </c>
      <c r="K17">
        <v>0.8</v>
      </c>
      <c r="L17" s="1">
        <f t="shared" si="3"/>
        <v>0.5084720154803184</v>
      </c>
    </row>
    <row r="18" spans="2:12" x14ac:dyDescent="0.15">
      <c r="B18" t="s">
        <v>2</v>
      </c>
      <c r="C18" s="1">
        <f t="shared" si="4"/>
        <v>3.9444444444444571</v>
      </c>
      <c r="K18">
        <v>1</v>
      </c>
      <c r="L18" s="1">
        <f t="shared" si="3"/>
        <v>0.41886969359188569</v>
      </c>
    </row>
    <row r="19" spans="2:12" x14ac:dyDescent="0.15">
      <c r="B19" t="s">
        <v>3</v>
      </c>
      <c r="C19" s="1">
        <f t="shared" si="4"/>
        <v>-9.3055555555555429</v>
      </c>
      <c r="K19">
        <v>1.2</v>
      </c>
      <c r="L19" s="1">
        <f t="shared" si="3"/>
        <v>0.34168641910204328</v>
      </c>
    </row>
    <row r="20" spans="2:12" x14ac:dyDescent="0.15">
      <c r="K20">
        <v>1.4</v>
      </c>
      <c r="L20" s="1">
        <f t="shared" si="3"/>
        <v>0.27755687602236467</v>
      </c>
    </row>
    <row r="21" spans="2:12" x14ac:dyDescent="0.15">
      <c r="B21" t="s">
        <v>18</v>
      </c>
      <c r="K21">
        <v>1.6</v>
      </c>
      <c r="L21" s="1">
        <f t="shared" si="3"/>
        <v>0.22522315782411426</v>
      </c>
    </row>
    <row r="22" spans="2:12" x14ac:dyDescent="0.15">
      <c r="B22" t="s">
        <v>0</v>
      </c>
      <c r="C22" s="1">
        <f>C3-$I3</f>
        <v>1.6000000000000227</v>
      </c>
      <c r="D22" s="1">
        <f t="shared" ref="D22:G22" si="5">D3-$I3</f>
        <v>7.6000000000000227</v>
      </c>
      <c r="E22" s="1">
        <f t="shared" si="5"/>
        <v>-11.399999999999977</v>
      </c>
      <c r="F22" s="1">
        <f t="shared" si="5"/>
        <v>-10.399999999999977</v>
      </c>
      <c r="G22" s="1">
        <f t="shared" si="5"/>
        <v>12.600000000000023</v>
      </c>
      <c r="K22">
        <v>1.8</v>
      </c>
      <c r="L22" s="1">
        <f t="shared" si="3"/>
        <v>0.18290110063745796</v>
      </c>
    </row>
    <row r="23" spans="2:12" x14ac:dyDescent="0.15">
      <c r="B23" t="s">
        <v>1</v>
      </c>
      <c r="C23" s="1">
        <f t="shared" ref="C23:G25" si="6">C4-$I4</f>
        <v>-16</v>
      </c>
      <c r="D23" s="1">
        <f t="shared" si="6"/>
        <v>-4</v>
      </c>
      <c r="E23" s="1">
        <f t="shared" si="6"/>
        <v>21</v>
      </c>
      <c r="F23" s="1">
        <f t="shared" si="6"/>
        <v>1</v>
      </c>
      <c r="G23" s="1">
        <f t="shared" si="6"/>
        <v>-2</v>
      </c>
      <c r="K23">
        <v>2</v>
      </c>
      <c r="L23" s="1">
        <f t="shared" si="3"/>
        <v>0.14881777446104269</v>
      </c>
    </row>
    <row r="24" spans="2:12" x14ac:dyDescent="0.15">
      <c r="B24" t="s">
        <v>2</v>
      </c>
      <c r="C24" s="1">
        <f t="shared" si="6"/>
        <v>10</v>
      </c>
      <c r="D24" s="1">
        <f t="shared" si="6"/>
        <v>-19</v>
      </c>
      <c r="E24" s="1">
        <f t="shared" si="6"/>
        <v>18</v>
      </c>
      <c r="F24" s="1">
        <f t="shared" si="6"/>
        <v>-9</v>
      </c>
      <c r="K24">
        <v>2.2000000000000002</v>
      </c>
      <c r="L24" s="1">
        <f t="shared" si="3"/>
        <v>0.12140448696766709</v>
      </c>
    </row>
    <row r="25" spans="2:12" x14ac:dyDescent="0.15">
      <c r="B25" t="s">
        <v>3</v>
      </c>
      <c r="C25" s="1">
        <f t="shared" si="6"/>
        <v>12.25</v>
      </c>
      <c r="D25" s="1">
        <f t="shared" si="6"/>
        <v>8.25</v>
      </c>
      <c r="E25" s="1">
        <f t="shared" si="6"/>
        <v>-15.75</v>
      </c>
      <c r="F25" s="1">
        <f t="shared" si="6"/>
        <v>-4.75</v>
      </c>
      <c r="K25">
        <v>2.4</v>
      </c>
      <c r="L25" s="1">
        <f t="shared" si="3"/>
        <v>9.9344899266847184E-2</v>
      </c>
    </row>
    <row r="26" spans="2:12" x14ac:dyDescent="0.15">
      <c r="K26">
        <v>2.6</v>
      </c>
      <c r="L26" s="1">
        <f t="shared" si="3"/>
        <v>8.1564513310016823E-2</v>
      </c>
    </row>
    <row r="27" spans="2:12" x14ac:dyDescent="0.15">
      <c r="B27" t="s">
        <v>4</v>
      </c>
      <c r="K27">
        <v>2.8</v>
      </c>
      <c r="L27" s="1">
        <f t="shared" si="3"/>
        <v>6.7199436393294273E-2</v>
      </c>
    </row>
    <row r="28" spans="2:12" x14ac:dyDescent="0.15">
      <c r="B28" t="s">
        <v>19</v>
      </c>
      <c r="K28">
        <v>3</v>
      </c>
      <c r="L28" s="1">
        <f t="shared" si="3"/>
        <v>5.556083858826491E-2</v>
      </c>
    </row>
    <row r="29" spans="2:12" x14ac:dyDescent="0.15">
      <c r="B29" t="s">
        <v>0</v>
      </c>
      <c r="C29" s="1">
        <f>C10^2</f>
        <v>167.55864197530897</v>
      </c>
      <c r="D29" s="1">
        <f t="shared" ref="D29:G29" si="7">D10^2</f>
        <v>358.89197530864243</v>
      </c>
      <c r="E29" s="1">
        <f t="shared" si="7"/>
        <v>3.0864197530850162E-3</v>
      </c>
      <c r="F29" s="1">
        <f t="shared" si="7"/>
        <v>0.89197530864199914</v>
      </c>
      <c r="G29" s="1">
        <f t="shared" si="7"/>
        <v>573.33641975308706</v>
      </c>
      <c r="K29">
        <v>3.2</v>
      </c>
      <c r="L29" s="1">
        <f t="shared" si="3"/>
        <v>4.6101784328078668E-2</v>
      </c>
    </row>
    <row r="30" spans="2:12" x14ac:dyDescent="0.15">
      <c r="B30" t="s">
        <v>1</v>
      </c>
      <c r="C30" s="1">
        <f t="shared" ref="C30:G32" si="8">C11^2</f>
        <v>531.55864197530809</v>
      </c>
      <c r="D30" s="1">
        <f t="shared" si="8"/>
        <v>122.22530864197503</v>
      </c>
      <c r="E30" s="1">
        <f t="shared" si="8"/>
        <v>194.44753086419789</v>
      </c>
      <c r="F30" s="1">
        <f t="shared" si="8"/>
        <v>36.669753086419597</v>
      </c>
      <c r="G30" s="1">
        <f t="shared" si="8"/>
        <v>82.003086419752862</v>
      </c>
      <c r="K30">
        <v>3.4</v>
      </c>
      <c r="L30" s="1">
        <f t="shared" si="3"/>
        <v>3.8388718837020157E-2</v>
      </c>
    </row>
    <row r="31" spans="2:12" x14ac:dyDescent="0.15">
      <c r="B31" t="s">
        <v>2</v>
      </c>
      <c r="C31" s="1">
        <f t="shared" si="8"/>
        <v>194.44753086419789</v>
      </c>
      <c r="D31" s="1">
        <f t="shared" si="8"/>
        <v>226.66975308641938</v>
      </c>
      <c r="E31" s="1">
        <f t="shared" si="8"/>
        <v>481.55864197530917</v>
      </c>
      <c r="F31" s="1">
        <f t="shared" si="8"/>
        <v>25.558641975308515</v>
      </c>
      <c r="K31">
        <v>3.6</v>
      </c>
      <c r="L31" s="1">
        <f t="shared" si="3"/>
        <v>3.2077959456004362E-2</v>
      </c>
    </row>
    <row r="32" spans="2:12" x14ac:dyDescent="0.15">
      <c r="B32" t="s">
        <v>3</v>
      </c>
      <c r="C32" s="1">
        <f t="shared" si="8"/>
        <v>8.6697530864198278</v>
      </c>
      <c r="D32" s="1">
        <f t="shared" si="8"/>
        <v>1.1141975308641709</v>
      </c>
      <c r="E32" s="1">
        <f t="shared" si="8"/>
        <v>627.78086419753026</v>
      </c>
      <c r="F32" s="1">
        <f t="shared" si="8"/>
        <v>197.55864197530829</v>
      </c>
      <c r="H32" t="s">
        <v>22</v>
      </c>
      <c r="I32" s="1">
        <f>SUM(C29:G32)</f>
        <v>3830.9444444444443</v>
      </c>
      <c r="K32">
        <v>3.8</v>
      </c>
      <c r="L32" s="1">
        <f t="shared" si="3"/>
        <v>2.68967606218081E-2</v>
      </c>
    </row>
    <row r="33" spans="2:12" x14ac:dyDescent="0.15">
      <c r="K33">
        <v>4</v>
      </c>
      <c r="L33" s="1">
        <f t="shared" si="3"/>
        <v>2.2628267738652567E-2</v>
      </c>
    </row>
    <row r="34" spans="2:12" x14ac:dyDescent="0.15">
      <c r="B34" t="s">
        <v>20</v>
      </c>
      <c r="K34">
        <v>4.2</v>
      </c>
      <c r="L34" s="1">
        <f t="shared" si="3"/>
        <v>1.9099654209362868E-2</v>
      </c>
    </row>
    <row r="35" spans="2:12" x14ac:dyDescent="0.15">
      <c r="B35" t="s">
        <v>0</v>
      </c>
      <c r="C35" s="1">
        <f>C16^2*H3</f>
        <v>643.48209876543092</v>
      </c>
      <c r="K35">
        <v>4.4000000000000004</v>
      </c>
      <c r="L35" s="1">
        <f t="shared" si="3"/>
        <v>1.6172807776548632E-2</v>
      </c>
    </row>
    <row r="36" spans="2:12" x14ac:dyDescent="0.15">
      <c r="B36" t="s">
        <v>1</v>
      </c>
      <c r="C36" s="1">
        <f t="shared" ref="C36:C38" si="9">C17^2*H4</f>
        <v>248.90432098765342</v>
      </c>
      <c r="K36">
        <v>4.5999999999999996</v>
      </c>
      <c r="L36" s="1">
        <f t="shared" si="3"/>
        <v>1.3737032360298405E-2</v>
      </c>
    </row>
    <row r="37" spans="2:12" x14ac:dyDescent="0.15">
      <c r="B37" t="s">
        <v>2</v>
      </c>
      <c r="C37" s="1">
        <f t="shared" si="9"/>
        <v>62.234567901234968</v>
      </c>
      <c r="K37">
        <v>4.8</v>
      </c>
      <c r="L37" s="1">
        <f t="shared" si="3"/>
        <v>1.1703331293923338E-2</v>
      </c>
    </row>
    <row r="38" spans="2:12" x14ac:dyDescent="0.15">
      <c r="B38" t="s">
        <v>3</v>
      </c>
      <c r="C38" s="1">
        <f t="shared" si="9"/>
        <v>346.37345679012253</v>
      </c>
      <c r="H38" t="s">
        <v>23</v>
      </c>
      <c r="I38" s="1">
        <f>SUM(C35:C38)</f>
        <v>1300.9944444444418</v>
      </c>
      <c r="K38">
        <v>5</v>
      </c>
      <c r="L38" s="1">
        <f t="shared" si="3"/>
        <v>9.9999261058253304E-3</v>
      </c>
    </row>
    <row r="39" spans="2:12" x14ac:dyDescent="0.15">
      <c r="K39">
        <v>5.2</v>
      </c>
      <c r="L39" s="1">
        <f t="shared" si="3"/>
        <v>8.5687386839220017E-3</v>
      </c>
    </row>
    <row r="40" spans="2:12" x14ac:dyDescent="0.15">
      <c r="B40" t="s">
        <v>21</v>
      </c>
      <c r="K40">
        <v>5.4</v>
      </c>
      <c r="L40" s="1">
        <f t="shared" si="3"/>
        <v>7.3626242269471736E-3</v>
      </c>
    </row>
    <row r="41" spans="2:12" x14ac:dyDescent="0.15">
      <c r="B41" t="s">
        <v>0</v>
      </c>
      <c r="C41" s="1">
        <f>C22^2</f>
        <v>2.5600000000000729</v>
      </c>
      <c r="D41" s="1">
        <f t="shared" ref="D41:G41" si="10">D22^2</f>
        <v>57.760000000000346</v>
      </c>
      <c r="E41" s="1">
        <f t="shared" si="10"/>
        <v>129.95999999999947</v>
      </c>
      <c r="F41" s="1">
        <f t="shared" si="10"/>
        <v>108.15999999999953</v>
      </c>
      <c r="G41" s="1">
        <f t="shared" si="10"/>
        <v>158.76000000000056</v>
      </c>
      <c r="K41">
        <v>5.6</v>
      </c>
      <c r="L41" s="1">
        <f t="shared" si="3"/>
        <v>6.3431896180027219E-3</v>
      </c>
    </row>
    <row r="42" spans="2:12" x14ac:dyDescent="0.15">
      <c r="B42" t="s">
        <v>1</v>
      </c>
      <c r="C42" s="1">
        <f t="shared" ref="C42:G44" si="11">C23^2</f>
        <v>256</v>
      </c>
      <c r="D42" s="1">
        <f t="shared" si="11"/>
        <v>16</v>
      </c>
      <c r="E42" s="1">
        <f t="shared" si="11"/>
        <v>441</v>
      </c>
      <c r="F42" s="1">
        <f t="shared" si="11"/>
        <v>1</v>
      </c>
      <c r="G42" s="1">
        <f t="shared" si="11"/>
        <v>4</v>
      </c>
      <c r="K42">
        <v>5.8</v>
      </c>
      <c r="L42" s="1">
        <f t="shared" si="3"/>
        <v>5.4790688641559492E-3</v>
      </c>
    </row>
    <row r="43" spans="2:12" x14ac:dyDescent="0.15">
      <c r="B43" t="s">
        <v>2</v>
      </c>
      <c r="C43" s="1">
        <f t="shared" si="11"/>
        <v>100</v>
      </c>
      <c r="D43" s="1">
        <f t="shared" si="11"/>
        <v>361</v>
      </c>
      <c r="E43" s="1">
        <f t="shared" si="11"/>
        <v>324</v>
      </c>
      <c r="F43" s="1">
        <f t="shared" si="11"/>
        <v>81</v>
      </c>
      <c r="K43">
        <v>6</v>
      </c>
      <c r="L43" s="1">
        <f t="shared" si="3"/>
        <v>4.7445560357317652E-3</v>
      </c>
    </row>
    <row r="44" spans="2:12" x14ac:dyDescent="0.15">
      <c r="B44" t="s">
        <v>3</v>
      </c>
      <c r="C44" s="1">
        <f t="shared" si="11"/>
        <v>150.0625</v>
      </c>
      <c r="D44" s="1">
        <f t="shared" si="11"/>
        <v>68.0625</v>
      </c>
      <c r="E44" s="1">
        <f t="shared" si="11"/>
        <v>248.0625</v>
      </c>
      <c r="F44" s="1">
        <f t="shared" si="11"/>
        <v>22.5625</v>
      </c>
      <c r="H44" t="s">
        <v>24</v>
      </c>
      <c r="I44" s="1">
        <f>SUM(C41:G44)</f>
        <v>2529.9499999999998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カイ二乗検定計算</vt:lpstr>
      <vt:lpstr>カイ二乗検定解答</vt:lpstr>
      <vt:lpstr>ANOVAデータ、計算</vt:lpstr>
      <vt:lpstr>ANOVA解答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2024-07-28T04:28:42Z</dcterms:modified>
</cp:coreProperties>
</file>