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ahul\Documents\MMF\Billing&amp;Settlement\"/>
    </mc:Choice>
  </mc:AlternateContent>
  <bookViews>
    <workbookView xWindow="0" yWindow="0" windowWidth="15345" windowHeight="4635"/>
  </bookViews>
  <sheets>
    <sheet name="Sheet1" sheetId="3"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1" i="3" l="1"/>
  <c r="L57" i="3" l="1"/>
  <c r="L52" i="3"/>
  <c r="L51" i="3"/>
  <c r="N51" i="3" s="1"/>
  <c r="L49" i="3"/>
  <c r="K57" i="3"/>
  <c r="M57" i="3" s="1"/>
  <c r="K52" i="3"/>
  <c r="K49" i="3"/>
  <c r="L58" i="3"/>
  <c r="N58" i="3" s="1"/>
  <c r="N57" i="3"/>
  <c r="L56" i="3"/>
  <c r="L55" i="3"/>
  <c r="N55" i="3" s="1"/>
  <c r="L54" i="3"/>
  <c r="N54" i="3" s="1"/>
  <c r="L53" i="3"/>
  <c r="N53" i="3" s="1"/>
  <c r="N52" i="3"/>
  <c r="L50" i="3"/>
  <c r="K58" i="3"/>
  <c r="M58" i="3" s="1"/>
  <c r="K56" i="3"/>
  <c r="M56" i="3" s="1"/>
  <c r="K55" i="3"/>
  <c r="M55" i="3" s="1"/>
  <c r="K54" i="3"/>
  <c r="M54" i="3" s="1"/>
  <c r="K53" i="3"/>
  <c r="M53" i="3" s="1"/>
  <c r="M52" i="3"/>
  <c r="M51" i="3"/>
  <c r="K50" i="3"/>
  <c r="M50" i="3" s="1"/>
  <c r="D61" i="3"/>
  <c r="C61" i="3"/>
  <c r="R55" i="3" l="1"/>
  <c r="T55" i="3" s="1"/>
  <c r="N56" i="3"/>
  <c r="Q57" i="3"/>
  <c r="Q53" i="3"/>
  <c r="S53" i="3" s="1"/>
  <c r="R49" i="3"/>
  <c r="T49" i="3" s="1"/>
  <c r="R51" i="3"/>
  <c r="T51" i="3" s="1"/>
  <c r="S57" i="3"/>
  <c r="D62" i="3"/>
  <c r="L60" i="3"/>
  <c r="N50" i="3"/>
  <c r="Q56" i="3"/>
  <c r="S56" i="3" s="1"/>
  <c r="Q52" i="3"/>
  <c r="S52" i="3" s="1"/>
  <c r="R58" i="3"/>
  <c r="T58" i="3" s="1"/>
  <c r="R54" i="3"/>
  <c r="T54" i="3" s="1"/>
  <c r="R50" i="3"/>
  <c r="T50" i="3" s="1"/>
  <c r="Q49" i="3"/>
  <c r="Q55" i="3"/>
  <c r="Q51" i="3"/>
  <c r="S51" i="3" s="1"/>
  <c r="R57" i="3"/>
  <c r="T57" i="3" s="1"/>
  <c r="R53" i="3"/>
  <c r="T53" i="3" s="1"/>
  <c r="S55" i="3"/>
  <c r="Q58" i="3"/>
  <c r="S58" i="3" s="1"/>
  <c r="Q54" i="3"/>
  <c r="Q50" i="3"/>
  <c r="S50" i="3" s="1"/>
  <c r="R56" i="3"/>
  <c r="T56" i="3" s="1"/>
  <c r="R52" i="3"/>
  <c r="T52" i="3" s="1"/>
  <c r="S54" i="3"/>
  <c r="K60" i="3"/>
  <c r="M49" i="3"/>
  <c r="N49" i="3"/>
  <c r="M60" i="3" l="1"/>
  <c r="I70" i="3"/>
  <c r="I69" i="3"/>
  <c r="I71" i="3"/>
  <c r="T60" i="3"/>
  <c r="R60" i="3"/>
  <c r="Q60" i="3"/>
  <c r="S49" i="3"/>
  <c r="S60" i="3" l="1"/>
  <c r="T62" i="3" s="1"/>
  <c r="I68" i="3"/>
  <c r="U60" i="3" l="1"/>
</calcChain>
</file>

<file path=xl/comments1.xml><?xml version="1.0" encoding="utf-8"?>
<comments xmlns="http://schemas.openxmlformats.org/spreadsheetml/2006/main">
  <authors>
    <author>rahul</author>
  </authors>
  <commentList>
    <comment ref="C1" authorId="0" shapeId="0">
      <text>
        <r>
          <rPr>
            <b/>
            <sz val="9"/>
            <color indexed="81"/>
            <rFont val="Tahoma"/>
            <family val="2"/>
          </rPr>
          <t>rahul:</t>
        </r>
        <r>
          <rPr>
            <sz val="9"/>
            <color indexed="81"/>
            <rFont val="Tahoma"/>
            <family val="2"/>
          </rPr>
          <t xml:space="preserve">
Values in the tables including the names of promoCodes, Tiers, Tier Ranges, etc. are only for illustration and given as examples. Actual values may differ and ideally should be configurable from Admin screens and if possible few of the values can be deduced automatically in future such as based on backlink of investor registration can be used to determine source of the lead.</t>
        </r>
      </text>
    </comment>
    <comment ref="C7" authorId="0" shapeId="0">
      <text>
        <r>
          <rPr>
            <b/>
            <sz val="9"/>
            <color indexed="81"/>
            <rFont val="Tahoma"/>
            <family val="2"/>
          </rPr>
          <t>rahul:</t>
        </r>
        <r>
          <rPr>
            <sz val="9"/>
            <color indexed="81"/>
            <rFont val="Tahoma"/>
            <family val="2"/>
          </rPr>
          <t xml:space="preserve">
Promo can be defined by the admin users. To start with only MMFChannel and AdvChannel would be enough.</t>
        </r>
      </text>
    </comment>
    <comment ref="C33" authorId="0" shapeId="0">
      <text>
        <r>
          <rPr>
            <b/>
            <sz val="9"/>
            <color indexed="81"/>
            <rFont val="Tahoma"/>
            <family val="2"/>
          </rPr>
          <t>rahul:</t>
        </r>
        <r>
          <rPr>
            <sz val="9"/>
            <color indexed="81"/>
            <rFont val="Tahoma"/>
            <family val="2"/>
          </rPr>
          <t xml:space="preserve">
ForeignKey from CustomerAdvisorMapping table</t>
        </r>
      </text>
    </comment>
    <comment ref="D33" authorId="0" shapeId="0">
      <text>
        <r>
          <rPr>
            <b/>
            <sz val="9"/>
            <color indexed="81"/>
            <rFont val="Tahoma"/>
            <family val="2"/>
          </rPr>
          <t xml:space="preserve">rahul: </t>
        </r>
        <r>
          <rPr>
            <sz val="9"/>
            <color indexed="81"/>
            <rFont val="Tahoma"/>
            <family val="2"/>
          </rPr>
          <t>Based on various factors, such as source of the investor lead from master customer table, PromoCodes need to be defined automatically. For now we can assign some default (or MMFChannel as the default) value for PromoCode, with a small snippet of code doing: IF SourceID=='Advisor' And AdvisorID == CurrentAdvisorID then AssignPromoCode('AdvChannel') for this relation. Going Ahead, we need to capture the refferal source of the investors during registration process to make this automatic.</t>
        </r>
      </text>
    </comment>
    <comment ref="I33" authorId="0" shapeId="0">
      <text>
        <r>
          <rPr>
            <b/>
            <sz val="9"/>
            <color indexed="81"/>
            <rFont val="Tahoma"/>
            <family val="2"/>
          </rPr>
          <t>rahul:</t>
        </r>
        <r>
          <rPr>
            <sz val="9"/>
            <color indexed="81"/>
            <rFont val="Tahoma"/>
            <family val="2"/>
          </rPr>
          <t xml:space="preserve">
Lets assume each of the relationship has advisor as per this mapping</t>
        </r>
      </text>
    </comment>
  </commentList>
</comments>
</file>

<file path=xl/sharedStrings.xml><?xml version="1.0" encoding="utf-8"?>
<sst xmlns="http://schemas.openxmlformats.org/spreadsheetml/2006/main" count="79" uniqueCount="53">
  <si>
    <t>RelationID</t>
  </si>
  <si>
    <t>PromoCode</t>
  </si>
  <si>
    <t>Default</t>
  </si>
  <si>
    <t>MMFChannel</t>
  </si>
  <si>
    <t>AdvChannel</t>
  </si>
  <si>
    <t>AdvLoyalty</t>
  </si>
  <si>
    <t>MonthPromo</t>
  </si>
  <si>
    <t>AdvChMthPromo</t>
  </si>
  <si>
    <t>AdvChMthPro</t>
  </si>
  <si>
    <t>MMFCHMthPromo</t>
  </si>
  <si>
    <t>MMFCHMthPro</t>
  </si>
  <si>
    <t>PromoAssignment</t>
  </si>
  <si>
    <t>PromoDefinitions</t>
  </si>
  <si>
    <t>RelID</t>
  </si>
  <si>
    <t>AdvID</t>
  </si>
  <si>
    <t>PromoID</t>
  </si>
  <si>
    <t>AdvisorBucketwisePayouts</t>
  </si>
  <si>
    <t>Tier1</t>
  </si>
  <si>
    <t>Tier2</t>
  </si>
  <si>
    <t>Tier3</t>
  </si>
  <si>
    <t>TierID</t>
  </si>
  <si>
    <t>TierName</t>
  </si>
  <si>
    <t>RangeStart</t>
  </si>
  <si>
    <t>RangeEnd</t>
  </si>
  <si>
    <t>NA</t>
  </si>
  <si>
    <t>Tiers</t>
  </si>
  <si>
    <r>
      <t>From RelationTable (</t>
    </r>
    <r>
      <rPr>
        <b/>
        <sz val="11"/>
        <color theme="1"/>
        <rFont val="Calibri"/>
        <family val="2"/>
        <scheme val="minor"/>
      </rPr>
      <t>customer_advisor_mapping_tb</t>
    </r>
    <r>
      <rPr>
        <sz val="11"/>
        <color theme="1"/>
        <rFont val="Calibri"/>
        <family val="2"/>
        <scheme val="minor"/>
      </rPr>
      <t>)</t>
    </r>
  </si>
  <si>
    <t>PromoName</t>
  </si>
  <si>
    <t>TieredPromoCommissionMatrix</t>
  </si>
  <si>
    <t>CustID</t>
  </si>
  <si>
    <t>MgnmntFeeCommission</t>
  </si>
  <si>
    <t>PerfFeeCommission</t>
  </si>
  <si>
    <t>ManagementFee</t>
  </si>
  <si>
    <t>PerfFee</t>
  </si>
  <si>
    <t>BaseAdvisoryFees</t>
  </si>
  <si>
    <t>Total=</t>
  </si>
  <si>
    <t>AdvisorID</t>
  </si>
  <si>
    <t>Mfee</t>
  </si>
  <si>
    <t>Pfee</t>
  </si>
  <si>
    <t>Promo</t>
  </si>
  <si>
    <t>Tier ApplicableForMF</t>
  </si>
  <si>
    <t>TierApplicable forPF</t>
  </si>
  <si>
    <t>MFCommission</t>
  </si>
  <si>
    <t>PFCommission</t>
  </si>
  <si>
    <t>MFShare</t>
  </si>
  <si>
    <t>PFShare</t>
  </si>
  <si>
    <t>MFPayout</t>
  </si>
  <si>
    <t>PFPayout</t>
  </si>
  <si>
    <t>For Reference</t>
  </si>
  <si>
    <t>For reference</t>
  </si>
  <si>
    <t>TotalAdvisorPayout</t>
  </si>
  <si>
    <t>Payout</t>
  </si>
  <si>
    <t>Date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</si>
</sst>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5">
    <fill>
      <patternFill patternType="none"/>
    </fill>
    <fill>
      <patternFill patternType="gray125"/>
    </fill>
    <fill>
      <patternFill patternType="solid">
        <fgColor theme="0" tint="-0.14999847407452621"/>
        <bgColor theme="0" tint="-0.14999847407452621"/>
      </patternFill>
    </fill>
    <fill>
      <patternFill patternType="solid">
        <fgColor rgb="FFFFFF00"/>
        <bgColor indexed="64"/>
      </patternFill>
    </fill>
    <fill>
      <patternFill patternType="solid">
        <fgColor theme="0" tint="-4.9989318521683403E-2"/>
        <bgColor indexed="64"/>
      </patternFill>
    </fill>
  </fills>
  <borders count="10">
    <border>
      <left/>
      <right/>
      <top/>
      <bottom/>
      <diagonal/>
    </border>
    <border>
      <left/>
      <right/>
      <top/>
      <bottom style="thin">
        <color theme="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9">
    <xf numFmtId="0" fontId="0" fillId="0" borderId="0" xfId="0"/>
    <xf numFmtId="0" fontId="0" fillId="0" borderId="0" xfId="0" applyFont="1" applyBorder="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9" fontId="0" fillId="0" borderId="0" xfId="0" applyNumberFormat="1" applyBorder="1"/>
    <xf numFmtId="0" fontId="0" fillId="2" borderId="0" xfId="0" applyFont="1" applyFill="1" applyBorder="1"/>
    <xf numFmtId="0" fontId="1" fillId="0" borderId="1" xfId="0" applyFont="1" applyBorder="1"/>
    <xf numFmtId="0" fontId="1" fillId="0" borderId="0" xfId="0" applyFont="1" applyAlignment="1">
      <alignment horizontal="center"/>
    </xf>
    <xf numFmtId="0" fontId="0" fillId="0" borderId="0" xfId="0"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1" fillId="0" borderId="0" xfId="0" applyFont="1" applyAlignment="1"/>
    <xf numFmtId="0" fontId="0" fillId="0" borderId="0" xfId="0" applyFill="1" applyBorder="1"/>
    <xf numFmtId="0" fontId="0" fillId="3" borderId="0" xfId="0" applyFill="1"/>
    <xf numFmtId="0" fontId="0" fillId="0" borderId="3" xfId="0" applyFont="1" applyBorder="1" applyAlignment="1">
      <alignment horizontal="center"/>
    </xf>
    <xf numFmtId="0" fontId="0" fillId="0" borderId="2" xfId="0" applyFont="1" applyBorder="1" applyAlignment="1">
      <alignment horizontal="center"/>
    </xf>
    <xf numFmtId="0" fontId="0" fillId="0" borderId="4" xfId="0" applyFont="1" applyBorder="1" applyAlignment="1">
      <alignment horizontal="center"/>
    </xf>
    <xf numFmtId="0" fontId="0" fillId="4" borderId="0" xfId="0" applyFill="1"/>
    <xf numFmtId="0" fontId="1" fillId="0" borderId="0" xfId="0" applyFont="1" applyBorder="1" applyAlignment="1">
      <alignment horizontal="center"/>
    </xf>
    <xf numFmtId="14" fontId="0" fillId="0" borderId="0" xfId="0" applyNumberFormat="1" applyBorder="1"/>
    <xf numFmtId="0" fontId="1" fillId="0" borderId="0" xfId="0" applyFont="1"/>
    <xf numFmtId="0" fontId="0" fillId="0" borderId="0" xfId="0" applyBorder="1" applyAlignment="1">
      <alignment horizontal="center"/>
    </xf>
  </cellXfs>
  <cellStyles count="1">
    <cellStyle name="Normal" xfId="0" builtinId="0"/>
  </cellStyles>
  <dxfs count="20">
    <dxf>
      <numFmt numFmtId="19" formatCode="m/d/yyyy"/>
    </dxf>
    <dxf>
      <numFmt numFmtId="19" formatCode="m/d/yyyy"/>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
      <numFmt numFmtId="13" formatCode="0%"/>
    </dxf>
    <dxf>
      <numFmt numFmtId="13" formatCode="0%"/>
    </dxf>
    <dxf>
      <font>
        <b val="0"/>
        <i val="0"/>
        <strike val="0"/>
        <condense val="0"/>
        <extend val="0"/>
        <outline val="0"/>
        <shadow val="0"/>
        <u val="none"/>
        <vertAlign val="baseline"/>
        <sz val="11"/>
        <color theme="1"/>
        <name val="Calibri"/>
        <scheme val="minor"/>
      </font>
    </dxf>
    <dxf>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dxf>
    <dxf>
      <border diagonalUp="0" diagonalDown="0">
        <left/>
        <right style="thin">
          <color indexed="64"/>
        </right>
        <top/>
        <bottom/>
        <vertical/>
        <horizontal/>
      </border>
    </dxf>
    <dxf>
      <border diagonalUp="0" diagonalDown="0">
        <left style="thin">
          <color indexed="64"/>
        </left>
        <right/>
        <top/>
        <bottom/>
        <vertical/>
        <horizontal/>
      </border>
    </dxf>
    <dxf>
      <border diagonalUp="0" diagonalDown="0">
        <left style="thin">
          <color indexed="64"/>
        </left>
        <right style="thin">
          <color indexed="64"/>
        </right>
        <top/>
        <bottom/>
        <vertical style="thin">
          <color indexed="64"/>
        </vertical>
        <horizontal style="thin">
          <color indexed="64"/>
        </horizontal>
      </border>
    </dxf>
    <dxf>
      <numFmt numFmtId="13" formatCode="0%"/>
    </dxf>
    <dxf>
      <numFmt numFmtId="13" formatCode="0%"/>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border diagonalUp="0" diagonalDown="0">
        <left/>
        <right/>
        <top/>
        <bottom style="thin">
          <color theme="1"/>
        </bottom>
        <vertical/>
        <horizontal/>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9"/>
      <tableStyleElement type="headerRow"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357187</xdr:colOff>
      <xdr:row>71</xdr:row>
      <xdr:rowOff>0</xdr:rowOff>
    </xdr:from>
    <xdr:to>
      <xdr:col>7</xdr:col>
      <xdr:colOff>814387</xdr:colOff>
      <xdr:row>72</xdr:row>
      <xdr:rowOff>171450</xdr:rowOff>
    </xdr:to>
    <xdr:sp macro="" textlink="">
      <xdr:nvSpPr>
        <xdr:cNvPr id="4" name="Left Brace 3"/>
        <xdr:cNvSpPr/>
      </xdr:nvSpPr>
      <xdr:spPr>
        <a:xfrm rot="5400000" flipH="1">
          <a:off x="6557962" y="13087350"/>
          <a:ext cx="361950" cy="1238250"/>
        </a:xfrm>
        <a:prstGeom prst="lef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oneCellAnchor>
    <xdr:from>
      <xdr:col>6</xdr:col>
      <xdr:colOff>228600</xdr:colOff>
      <xdr:row>72</xdr:row>
      <xdr:rowOff>176213</xdr:rowOff>
    </xdr:from>
    <xdr:ext cx="1504771" cy="264560"/>
    <xdr:sp macro="" textlink="">
      <xdr:nvSpPr>
        <xdr:cNvPr id="5" name="TextBox 4"/>
        <xdr:cNvSpPr txBox="1"/>
      </xdr:nvSpPr>
      <xdr:spPr>
        <a:xfrm>
          <a:off x="5991225" y="13892213"/>
          <a:ext cx="15047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Compound PrimaryKey</a:t>
          </a:r>
        </a:p>
      </xdr:txBody>
    </xdr:sp>
    <xdr:clientData/>
  </xdr:oneCellAnchor>
  <xdr:twoCellAnchor>
    <xdr:from>
      <xdr:col>11</xdr:col>
      <xdr:colOff>666755</xdr:colOff>
      <xdr:row>39</xdr:row>
      <xdr:rowOff>180974</xdr:rowOff>
    </xdr:from>
    <xdr:to>
      <xdr:col>15</xdr:col>
      <xdr:colOff>981076</xdr:colOff>
      <xdr:row>46</xdr:row>
      <xdr:rowOff>185737</xdr:rowOff>
    </xdr:to>
    <xdr:sp macro="" textlink="">
      <xdr:nvSpPr>
        <xdr:cNvPr id="7" name="Right Brace 6"/>
        <xdr:cNvSpPr/>
      </xdr:nvSpPr>
      <xdr:spPr>
        <a:xfrm rot="16200000">
          <a:off x="11379996" y="4326733"/>
          <a:ext cx="766763" cy="5048246"/>
        </a:xfrm>
        <a:prstGeom prst="rightBrace">
          <a:avLst>
            <a:gd name="adj1" fmla="val 8333"/>
            <a:gd name="adj2" fmla="val 50188"/>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oneCellAnchor>
    <xdr:from>
      <xdr:col>12</xdr:col>
      <xdr:colOff>762000</xdr:colOff>
      <xdr:row>36</xdr:row>
      <xdr:rowOff>152400</xdr:rowOff>
    </xdr:from>
    <xdr:ext cx="3009899" cy="609013"/>
    <xdr:sp macro="" textlink="">
      <xdr:nvSpPr>
        <xdr:cNvPr id="8" name="TextBox 7"/>
        <xdr:cNvSpPr txBox="1"/>
      </xdr:nvSpPr>
      <xdr:spPr>
        <a:xfrm>
          <a:off x="11420475" y="7010400"/>
          <a:ext cx="3009899"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To be deduced by</a:t>
          </a:r>
          <a:r>
            <a:rPr lang="en-US" sz="1100" baseline="0"/>
            <a:t> looking up other tables such as the Tiers, TieredPromoCommissionMatrix etc. Not required in actual DB tables</a:t>
          </a:r>
        </a:p>
      </xdr:txBody>
    </xdr:sp>
    <xdr:clientData/>
  </xdr:oneCellAnchor>
</xdr:wsDr>
</file>

<file path=xl/tables/table1.xml><?xml version="1.0" encoding="utf-8"?>
<table xmlns="http://schemas.openxmlformats.org/spreadsheetml/2006/main" id="13" name="Table114" displayName="Table114" ref="C8:D15" totalsRowShown="0" tableBorderDxfId="17">
  <autoFilter ref="C8:D15"/>
  <tableColumns count="2">
    <tableColumn id="2" name="PromoID"/>
    <tableColumn id="1" name="PromoName"/>
  </tableColumns>
  <tableStyleInfo name="TableStyleLight1" showFirstColumn="0" showLastColumn="0" showRowStripes="1" showColumnStripes="0"/>
</table>
</file>

<file path=xl/tables/table2.xml><?xml version="1.0" encoding="utf-8"?>
<table xmlns="http://schemas.openxmlformats.org/spreadsheetml/2006/main" id="14" name="Table515" displayName="Table515" ref="H33:J44" totalsRowShown="0">
  <autoFilter ref="H33:J44"/>
  <tableColumns count="3">
    <tableColumn id="1" name="RelID"/>
    <tableColumn id="2" name="AdvID"/>
    <tableColumn id="3" name="CustID"/>
  </tableColumns>
  <tableStyleInfo name="TableStyleLight2" showFirstColumn="0" showLastColumn="0" showRowStripes="1" showColumnStripes="0"/>
</table>
</file>

<file path=xl/tables/table3.xml><?xml version="1.0" encoding="utf-8"?>
<table xmlns="http://schemas.openxmlformats.org/spreadsheetml/2006/main" id="15" name="Table916" displayName="Table916" ref="B21:E24" totalsRowShown="0" tableBorderDxfId="16">
  <autoFilter ref="B21:E24"/>
  <tableColumns count="4">
    <tableColumn id="1" name="TierID"/>
    <tableColumn id="2" name="TierName"/>
    <tableColumn id="3" name="RangeStart"/>
    <tableColumn id="4" name="RangeEnd"/>
  </tableColumns>
  <tableStyleInfo name="TableStyleLight1" showFirstColumn="0" showLastColumn="0" showRowStripes="1" showColumnStripes="0"/>
</table>
</file>

<file path=xl/tables/table4.xml><?xml version="1.0" encoding="utf-8"?>
<table xmlns="http://schemas.openxmlformats.org/spreadsheetml/2006/main" id="16" name="Table817" displayName="Table817" ref="H8:K29" totalsRowShown="0" tableBorderDxfId="15">
  <autoFilter ref="H8:K29"/>
  <tableColumns count="4">
    <tableColumn id="1" name="PromoID" dataDxfId="14"/>
    <tableColumn id="2" name="TierID"/>
    <tableColumn id="6" name="MgnmntFeeCommission" dataDxfId="13"/>
    <tableColumn id="3" name="PerfFeeCommission" dataDxfId="12"/>
  </tableColumns>
  <tableStyleInfo name="TableStyleLight1" showFirstColumn="0" showLastColumn="0" showRowStripes="1" showColumnStripes="0"/>
</table>
</file>

<file path=xl/tables/table5.xml><?xml version="1.0" encoding="utf-8"?>
<table xmlns="http://schemas.openxmlformats.org/spreadsheetml/2006/main" id="20" name="Table31821" displayName="Table31821" ref="B48:F61" totalsRowCount="1" headerRowDxfId="11">
  <autoFilter ref="B48:F59"/>
  <tableColumns count="5">
    <tableColumn id="1" name="RelationID" dataDxfId="10"/>
    <tableColumn id="2" name="ManagementFee" totalsRowFunction="custom">
      <totalsRowFormula>SUM(Table31821[ManagementFee])</totalsRowFormula>
    </tableColumn>
    <tableColumn id="3" name="PerfFee" totalsRowFunction="custom" dataDxfId="9">
      <totalsRowFormula>SUM(Table31821[PerfFee])</totalsRowFormula>
    </tableColumn>
    <tableColumn id="4" name="AdvID"/>
    <tableColumn id="5" name="Promo"/>
  </tableColumns>
  <tableStyleInfo name="TableStyleLight2" showFirstColumn="0" showLastColumn="0" showRowStripes="1" showColumnStripes="0"/>
</table>
</file>

<file path=xl/tables/table6.xml><?xml version="1.0" encoding="utf-8"?>
<table xmlns="http://schemas.openxmlformats.org/spreadsheetml/2006/main" id="21" name="Table21" displayName="Table21" ref="I48:T58" totalsRowShown="0" headerRowDxfId="8" tableBorderDxfId="7">
  <autoFilter ref="I48:T58"/>
  <tableColumns count="12">
    <tableColumn id="1" name="AdvID"/>
    <tableColumn id="2" name="PromoID" dataDxfId="6"/>
    <tableColumn id="3" name="Mfee"/>
    <tableColumn id="4" name="Pfee"/>
    <tableColumn id="5" name="Tier ApplicableForMF">
      <calculatedColumnFormula>IF(K49&lt;1000, 1, IF(K49&lt;10000, 2, 3))</calculatedColumnFormula>
    </tableColumn>
    <tableColumn id="6" name="TierApplicable forPF">
      <calculatedColumnFormula>IF(L49&lt;1000, 1, IF(L49&lt;10000, 2, 3))</calculatedColumnFormula>
    </tableColumn>
    <tableColumn id="7" name="MFShare" dataDxfId="5"/>
    <tableColumn id="8" name="PFShare" dataDxfId="4"/>
    <tableColumn id="9" name="MFCommission">
      <calculatedColumnFormula>K49*O49</calculatedColumnFormula>
    </tableColumn>
    <tableColumn id="10" name="PFCommission">
      <calculatedColumnFormula>L49*P49</calculatedColumnFormula>
    </tableColumn>
    <tableColumn id="11" name="MFPayout">
      <calculatedColumnFormula>K49-Q49</calculatedColumnFormula>
    </tableColumn>
    <tableColumn id="12" name="PFPayout">
      <calculatedColumnFormula>L49-R49</calculatedColumnFormula>
    </tableColumn>
  </tableColumns>
  <tableStyleInfo name="TableStyleLight1" showFirstColumn="0" showLastColumn="0" showRowStripes="1" showColumnStripes="0"/>
</table>
</file>

<file path=xl/tables/table7.xml><?xml version="1.0" encoding="utf-8"?>
<table xmlns="http://schemas.openxmlformats.org/spreadsheetml/2006/main" id="22" name="Table22" displayName="Table22" ref="G67:I71" totalsRowShown="0" tableBorderDxfId="3">
  <autoFilter ref="G67:I71"/>
  <tableColumns count="3">
    <tableColumn id="1" name="AdvisorID"/>
    <tableColumn id="3" name="Date" dataDxfId="1"/>
    <tableColumn id="4" name="Payout" dataDxfId="0"/>
  </tableColumns>
  <tableStyleInfo name="TableStyleLight1" showFirstColumn="0" showLastColumn="0" showRowStripes="1" showColumnStripes="0"/>
</table>
</file>

<file path=xl/tables/table8.xml><?xml version="1.0" encoding="utf-8"?>
<table xmlns="http://schemas.openxmlformats.org/spreadsheetml/2006/main" id="23" name="Table23" displayName="Table23" ref="C33:D44" totalsRowShown="0" tableBorderDxfId="2">
  <autoFilter ref="C33:D44"/>
  <tableColumns count="2">
    <tableColumn id="1" name="RelationID"/>
    <tableColumn id="2" name="PromoCode"/>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vmlDrawing" Target="../drawings/vmlDrawing1.vml"/><Relationship Id="rId7" Type="http://schemas.openxmlformats.org/officeDocument/2006/relationships/table" Target="../tables/table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3.xml"/><Relationship Id="rId11" Type="http://schemas.openxmlformats.org/officeDocument/2006/relationships/table" Target="../tables/table8.xml"/><Relationship Id="rId5" Type="http://schemas.openxmlformats.org/officeDocument/2006/relationships/table" Target="../tables/table2.xml"/><Relationship Id="rId10" Type="http://schemas.openxmlformats.org/officeDocument/2006/relationships/table" Target="../tables/table7.xml"/><Relationship Id="rId4" Type="http://schemas.openxmlformats.org/officeDocument/2006/relationships/table" Target="../tables/table1.xm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U73"/>
  <sheetViews>
    <sheetView tabSelected="1" topLeftCell="C40" workbookViewId="0">
      <selection activeCell="J75" sqref="J75"/>
    </sheetView>
  </sheetViews>
  <sheetFormatPr defaultRowHeight="15" x14ac:dyDescent="0.25"/>
  <cols>
    <col min="1" max="1" width="12.42578125" customWidth="1"/>
    <col min="2" max="2" width="15.5703125" customWidth="1"/>
    <col min="3" max="3" width="14.5703125" customWidth="1"/>
    <col min="4" max="4" width="17.85546875" customWidth="1"/>
    <col min="6" max="6" width="16.85546875" customWidth="1"/>
    <col min="7" max="7" width="11.7109375" customWidth="1"/>
    <col min="8" max="8" width="15.140625" customWidth="1"/>
    <col min="9" max="9" width="13.42578125" customWidth="1"/>
    <col min="10" max="10" width="10.85546875" customWidth="1"/>
    <col min="12" max="12" width="16" customWidth="1"/>
    <col min="13" max="13" width="22.140625" customWidth="1"/>
    <col min="14" max="14" width="21.140625" customWidth="1"/>
    <col min="15" max="15" width="11.7109375" customWidth="1"/>
    <col min="16" max="16" width="18.140625" customWidth="1"/>
    <col min="17" max="17" width="16.7109375" customWidth="1"/>
    <col min="18" max="18" width="16.140625" customWidth="1"/>
    <col min="19" max="19" width="12" customWidth="1"/>
    <col min="20" max="20" width="11.42578125" customWidth="1"/>
  </cols>
  <sheetData>
    <row r="1" spans="3:17" x14ac:dyDescent="0.25"/>
    <row r="7" spans="3:17" x14ac:dyDescent="0.25">
      <c r="C7" s="14" t="s">
        <v>12</v>
      </c>
      <c r="D7" s="14"/>
      <c r="H7" s="14" t="s">
        <v>28</v>
      </c>
      <c r="I7" s="14"/>
      <c r="J7" s="14"/>
      <c r="K7" s="14"/>
      <c r="N7" s="18"/>
      <c r="O7" s="14"/>
      <c r="P7" s="14"/>
    </row>
    <row r="8" spans="3:17" x14ac:dyDescent="0.25">
      <c r="C8" s="2" t="s">
        <v>15</v>
      </c>
      <c r="D8" s="2" t="s">
        <v>27</v>
      </c>
      <c r="H8" s="2" t="s">
        <v>15</v>
      </c>
      <c r="I8" s="2" t="s">
        <v>20</v>
      </c>
      <c r="J8" s="2" t="s">
        <v>30</v>
      </c>
      <c r="K8" t="s">
        <v>31</v>
      </c>
      <c r="Q8" s="2"/>
    </row>
    <row r="9" spans="3:17" x14ac:dyDescent="0.25">
      <c r="C9" s="2">
        <v>0</v>
      </c>
      <c r="D9" s="2" t="s">
        <v>2</v>
      </c>
      <c r="H9" s="12">
        <v>0</v>
      </c>
      <c r="I9" s="2">
        <v>1</v>
      </c>
      <c r="J9" s="11">
        <v>0.5</v>
      </c>
      <c r="K9" s="11">
        <v>0.5</v>
      </c>
      <c r="Q9" s="2"/>
    </row>
    <row r="10" spans="3:17" x14ac:dyDescent="0.25">
      <c r="C10" s="2">
        <v>1</v>
      </c>
      <c r="D10" s="2" t="s">
        <v>3</v>
      </c>
      <c r="H10" s="2">
        <v>0</v>
      </c>
      <c r="I10" s="2">
        <v>2</v>
      </c>
      <c r="J10" s="11">
        <v>0.4</v>
      </c>
      <c r="K10" s="11">
        <v>0.4</v>
      </c>
      <c r="Q10" s="2"/>
    </row>
    <row r="11" spans="3:17" x14ac:dyDescent="0.25">
      <c r="C11" s="2">
        <v>2</v>
      </c>
      <c r="D11" s="2" t="s">
        <v>4</v>
      </c>
      <c r="H11" s="12">
        <v>0</v>
      </c>
      <c r="I11" s="2">
        <v>3</v>
      </c>
      <c r="J11" s="11">
        <v>0.35</v>
      </c>
      <c r="K11" s="11">
        <v>0.35</v>
      </c>
      <c r="Q11" s="2"/>
    </row>
    <row r="12" spans="3:17" x14ac:dyDescent="0.25">
      <c r="C12" s="2">
        <v>3</v>
      </c>
      <c r="D12" s="2" t="s">
        <v>5</v>
      </c>
      <c r="H12" s="1">
        <v>1</v>
      </c>
      <c r="I12" s="2">
        <v>1</v>
      </c>
      <c r="J12" s="11">
        <v>0.5</v>
      </c>
      <c r="K12" s="11">
        <v>0.5</v>
      </c>
      <c r="Q12" s="2"/>
    </row>
    <row r="13" spans="3:17" x14ac:dyDescent="0.25">
      <c r="C13" s="2">
        <v>4</v>
      </c>
      <c r="D13" s="2" t="s">
        <v>6</v>
      </c>
      <c r="H13" s="1">
        <v>1</v>
      </c>
      <c r="I13" s="2">
        <v>2</v>
      </c>
      <c r="J13" s="11">
        <v>0.4</v>
      </c>
      <c r="K13" s="11">
        <v>0.4</v>
      </c>
      <c r="Q13" s="2"/>
    </row>
    <row r="14" spans="3:17" x14ac:dyDescent="0.25">
      <c r="C14" s="2">
        <v>5</v>
      </c>
      <c r="D14" s="2" t="s">
        <v>7</v>
      </c>
      <c r="H14" s="1">
        <v>1</v>
      </c>
      <c r="I14" s="2">
        <v>3</v>
      </c>
      <c r="J14" s="11">
        <v>0.35</v>
      </c>
      <c r="K14" s="11">
        <v>0.35</v>
      </c>
      <c r="Q14" s="2"/>
    </row>
    <row r="15" spans="3:17" x14ac:dyDescent="0.25">
      <c r="C15" s="2">
        <v>6</v>
      </c>
      <c r="D15" s="2" t="s">
        <v>9</v>
      </c>
      <c r="H15" s="12">
        <v>2</v>
      </c>
      <c r="I15" s="2">
        <v>1</v>
      </c>
      <c r="J15" s="11">
        <v>0.15</v>
      </c>
      <c r="K15" s="11">
        <v>0.15</v>
      </c>
      <c r="Q15" s="2"/>
    </row>
    <row r="16" spans="3:17" x14ac:dyDescent="0.25">
      <c r="H16" s="2">
        <v>2</v>
      </c>
      <c r="I16" s="2">
        <v>2</v>
      </c>
      <c r="J16" s="11">
        <v>0.12</v>
      </c>
      <c r="K16" s="11">
        <v>0.12</v>
      </c>
      <c r="Q16" s="2"/>
    </row>
    <row r="17" spans="2:17" x14ac:dyDescent="0.25">
      <c r="H17" s="12">
        <v>2</v>
      </c>
      <c r="I17" s="2">
        <v>3</v>
      </c>
      <c r="J17" s="11">
        <v>0.1</v>
      </c>
      <c r="K17" s="11">
        <v>0.1</v>
      </c>
      <c r="Q17" s="2"/>
    </row>
    <row r="18" spans="2:17" x14ac:dyDescent="0.25">
      <c r="H18" s="1">
        <v>3</v>
      </c>
      <c r="I18" s="2">
        <v>1</v>
      </c>
      <c r="J18" s="11">
        <v>0.4</v>
      </c>
      <c r="K18" s="11">
        <v>0.4</v>
      </c>
      <c r="Q18" s="2"/>
    </row>
    <row r="19" spans="2:17" x14ac:dyDescent="0.25">
      <c r="H19" s="1">
        <v>3</v>
      </c>
      <c r="I19" s="2">
        <v>2</v>
      </c>
      <c r="J19" s="11">
        <v>0.35</v>
      </c>
      <c r="K19" s="11">
        <v>0.35</v>
      </c>
      <c r="Q19" s="2"/>
    </row>
    <row r="20" spans="2:17" x14ac:dyDescent="0.25">
      <c r="B20" s="14" t="s">
        <v>25</v>
      </c>
      <c r="C20" s="14"/>
      <c r="D20" s="14"/>
      <c r="E20" s="14"/>
      <c r="H20" s="1">
        <v>3</v>
      </c>
      <c r="I20" s="2">
        <v>3</v>
      </c>
      <c r="J20" s="11">
        <v>0.3</v>
      </c>
      <c r="K20" s="11">
        <v>0.3</v>
      </c>
    </row>
    <row r="21" spans="2:17" x14ac:dyDescent="0.25">
      <c r="B21" s="2" t="s">
        <v>20</v>
      </c>
      <c r="C21" s="2" t="s">
        <v>21</v>
      </c>
      <c r="D21" t="s">
        <v>22</v>
      </c>
      <c r="E21" t="s">
        <v>23</v>
      </c>
      <c r="H21" s="12">
        <v>4</v>
      </c>
      <c r="I21" s="2">
        <v>1</v>
      </c>
      <c r="J21" s="11">
        <v>0.4</v>
      </c>
      <c r="K21" s="11">
        <v>0.4</v>
      </c>
    </row>
    <row r="22" spans="2:17" x14ac:dyDescent="0.25">
      <c r="B22" s="2">
        <v>1</v>
      </c>
      <c r="C22" s="2" t="s">
        <v>17</v>
      </c>
      <c r="D22">
        <v>0</v>
      </c>
      <c r="E22">
        <v>1000</v>
      </c>
      <c r="H22" s="2">
        <v>4</v>
      </c>
      <c r="I22" s="2">
        <v>2</v>
      </c>
      <c r="J22" s="11">
        <v>0.35</v>
      </c>
      <c r="K22" s="11">
        <v>0.35</v>
      </c>
    </row>
    <row r="23" spans="2:17" x14ac:dyDescent="0.25">
      <c r="B23" s="2">
        <v>2</v>
      </c>
      <c r="C23" s="2" t="s">
        <v>18</v>
      </c>
      <c r="D23">
        <v>1000</v>
      </c>
      <c r="E23">
        <v>10000</v>
      </c>
      <c r="H23" s="12">
        <v>4</v>
      </c>
      <c r="I23" s="2">
        <v>3</v>
      </c>
      <c r="J23" s="11">
        <v>0.3</v>
      </c>
      <c r="K23" s="11">
        <v>0.3</v>
      </c>
    </row>
    <row r="24" spans="2:17" x14ac:dyDescent="0.25">
      <c r="B24" s="2">
        <v>3</v>
      </c>
      <c r="C24" s="2" t="s">
        <v>19</v>
      </c>
      <c r="D24">
        <v>10000</v>
      </c>
      <c r="E24" t="s">
        <v>24</v>
      </c>
      <c r="H24" s="1">
        <v>5</v>
      </c>
      <c r="I24" s="2">
        <v>1</v>
      </c>
      <c r="J24" s="11">
        <v>0.12</v>
      </c>
      <c r="K24" s="11">
        <v>0.12</v>
      </c>
      <c r="O24" s="25"/>
      <c r="P24" s="25"/>
      <c r="Q24" s="25"/>
    </row>
    <row r="25" spans="2:17" x14ac:dyDescent="0.25">
      <c r="H25" s="1">
        <v>5</v>
      </c>
      <c r="I25" s="2">
        <v>2</v>
      </c>
      <c r="J25" s="11">
        <v>0.1</v>
      </c>
      <c r="K25" s="11">
        <v>0.1</v>
      </c>
      <c r="O25" s="2"/>
      <c r="P25" s="2"/>
      <c r="Q25" s="2"/>
    </row>
    <row r="26" spans="2:17" x14ac:dyDescent="0.25">
      <c r="H26" s="1">
        <v>5</v>
      </c>
      <c r="I26" s="2">
        <v>3</v>
      </c>
      <c r="J26" s="11">
        <v>7.0000000000000007E-2</v>
      </c>
      <c r="K26" s="11">
        <v>7.0000000000000007E-2</v>
      </c>
      <c r="O26" s="2"/>
      <c r="P26" s="2"/>
      <c r="Q26" s="2"/>
    </row>
    <row r="27" spans="2:17" x14ac:dyDescent="0.25">
      <c r="H27" s="2">
        <v>6</v>
      </c>
      <c r="I27" s="2">
        <v>1</v>
      </c>
      <c r="J27" s="11">
        <v>0.4</v>
      </c>
      <c r="K27" s="11">
        <v>0.4</v>
      </c>
      <c r="O27" s="2"/>
      <c r="P27" s="2"/>
      <c r="Q27" s="2"/>
    </row>
    <row r="28" spans="2:17" x14ac:dyDescent="0.25">
      <c r="H28" s="2">
        <v>6</v>
      </c>
      <c r="I28" s="2">
        <v>2</v>
      </c>
      <c r="J28" s="11">
        <v>0.35</v>
      </c>
      <c r="K28" s="11">
        <v>0.35</v>
      </c>
      <c r="O28" s="2"/>
      <c r="P28" s="2"/>
      <c r="Q28" s="2"/>
    </row>
    <row r="29" spans="2:17" x14ac:dyDescent="0.25">
      <c r="H29" s="12">
        <v>6</v>
      </c>
      <c r="I29" s="2">
        <v>3</v>
      </c>
      <c r="J29" s="11">
        <v>0.3</v>
      </c>
      <c r="K29" s="11">
        <v>0.3</v>
      </c>
      <c r="O29" s="2"/>
      <c r="P29" s="2"/>
      <c r="Q29" s="2"/>
    </row>
    <row r="32" spans="2:17" ht="15" customHeight="1" x14ac:dyDescent="0.25">
      <c r="C32" s="16" t="s">
        <v>11</v>
      </c>
      <c r="D32" s="17"/>
      <c r="G32" s="28" t="s">
        <v>26</v>
      </c>
      <c r="H32" s="28"/>
      <c r="I32" s="28"/>
      <c r="J32" s="28"/>
      <c r="K32" s="28"/>
    </row>
    <row r="33" spans="2:20" x14ac:dyDescent="0.25">
      <c r="C33" s="2" t="s">
        <v>0</v>
      </c>
      <c r="D33" s="2" t="s">
        <v>1</v>
      </c>
      <c r="H33" s="6" t="s">
        <v>13</v>
      </c>
      <c r="I33" s="2" t="s">
        <v>14</v>
      </c>
      <c r="J33" s="7" t="s">
        <v>29</v>
      </c>
    </row>
    <row r="34" spans="2:20" x14ac:dyDescent="0.25">
      <c r="C34" s="2">
        <v>1</v>
      </c>
      <c r="D34" s="2" t="s">
        <v>2</v>
      </c>
      <c r="H34" s="6">
        <v>1</v>
      </c>
      <c r="I34" s="2">
        <v>1</v>
      </c>
      <c r="J34" s="7">
        <v>1</v>
      </c>
    </row>
    <row r="35" spans="2:20" x14ac:dyDescent="0.25">
      <c r="C35" s="2">
        <v>2</v>
      </c>
      <c r="D35" s="2" t="s">
        <v>2</v>
      </c>
      <c r="H35" s="6">
        <v>2</v>
      </c>
      <c r="I35" s="2">
        <v>1</v>
      </c>
      <c r="J35" s="7">
        <v>2</v>
      </c>
    </row>
    <row r="36" spans="2:20" x14ac:dyDescent="0.25">
      <c r="C36" s="2">
        <v>3</v>
      </c>
      <c r="D36" s="2" t="s">
        <v>3</v>
      </c>
      <c r="H36" s="6">
        <v>3</v>
      </c>
      <c r="I36" s="2">
        <v>2</v>
      </c>
      <c r="J36" s="7">
        <v>3</v>
      </c>
    </row>
    <row r="37" spans="2:20" x14ac:dyDescent="0.25">
      <c r="C37" s="2">
        <v>4</v>
      </c>
      <c r="D37" s="2" t="s">
        <v>4</v>
      </c>
      <c r="H37" s="6">
        <v>4</v>
      </c>
      <c r="I37" s="2">
        <v>2</v>
      </c>
      <c r="J37" s="7">
        <v>4</v>
      </c>
    </row>
    <row r="38" spans="2:20" x14ac:dyDescent="0.25">
      <c r="C38" s="2">
        <v>5</v>
      </c>
      <c r="D38" s="2" t="s">
        <v>5</v>
      </c>
      <c r="H38" s="6">
        <v>5</v>
      </c>
      <c r="I38" s="2">
        <v>1</v>
      </c>
      <c r="J38" s="7">
        <v>5</v>
      </c>
    </row>
    <row r="39" spans="2:20" x14ac:dyDescent="0.25">
      <c r="C39" s="2">
        <v>6</v>
      </c>
      <c r="D39" s="2" t="s">
        <v>6</v>
      </c>
      <c r="H39" s="6">
        <v>6</v>
      </c>
      <c r="I39" s="2">
        <v>4</v>
      </c>
      <c r="J39" s="7">
        <v>6</v>
      </c>
    </row>
    <row r="40" spans="2:20" x14ac:dyDescent="0.25">
      <c r="C40" s="2">
        <v>7</v>
      </c>
      <c r="D40" s="2" t="s">
        <v>6</v>
      </c>
      <c r="H40" s="6">
        <v>7</v>
      </c>
      <c r="I40" s="2">
        <v>3</v>
      </c>
      <c r="J40" s="7">
        <v>7</v>
      </c>
    </row>
    <row r="41" spans="2:20" x14ac:dyDescent="0.25">
      <c r="C41" s="2">
        <v>8</v>
      </c>
      <c r="D41" s="2" t="s">
        <v>4</v>
      </c>
      <c r="H41" s="6">
        <v>8</v>
      </c>
      <c r="I41" s="2">
        <v>3</v>
      </c>
      <c r="J41" s="7">
        <v>8</v>
      </c>
    </row>
    <row r="42" spans="2:20" x14ac:dyDescent="0.25">
      <c r="C42" s="2">
        <v>9</v>
      </c>
      <c r="D42" s="2" t="s">
        <v>3</v>
      </c>
      <c r="H42" s="6">
        <v>9</v>
      </c>
      <c r="I42" s="2">
        <v>4</v>
      </c>
      <c r="J42" s="7">
        <v>9</v>
      </c>
    </row>
    <row r="43" spans="2:20" x14ac:dyDescent="0.25">
      <c r="C43" s="2">
        <v>10</v>
      </c>
      <c r="D43" s="2" t="s">
        <v>8</v>
      </c>
      <c r="H43" s="6">
        <v>10</v>
      </c>
      <c r="I43" s="2">
        <v>2</v>
      </c>
      <c r="J43" s="7">
        <v>10</v>
      </c>
    </row>
    <row r="44" spans="2:20" x14ac:dyDescent="0.25">
      <c r="C44" s="2">
        <v>11</v>
      </c>
      <c r="D44" s="2" t="s">
        <v>10</v>
      </c>
      <c r="H44" s="8">
        <v>11</v>
      </c>
      <c r="I44" s="9">
        <v>4</v>
      </c>
      <c r="J44" s="10">
        <v>11</v>
      </c>
    </row>
    <row r="47" spans="2:20" x14ac:dyDescent="0.25">
      <c r="B47" s="14" t="s">
        <v>34</v>
      </c>
      <c r="C47" s="14"/>
      <c r="E47" s="15" t="s">
        <v>48</v>
      </c>
      <c r="F47" s="15"/>
      <c r="I47" s="18" t="s">
        <v>16</v>
      </c>
      <c r="J47" s="18"/>
      <c r="K47" s="18"/>
      <c r="L47" s="18"/>
      <c r="M47" s="22" t="s">
        <v>49</v>
      </c>
      <c r="N47" s="21"/>
      <c r="O47" s="21"/>
      <c r="P47" s="23"/>
      <c r="Q47" s="18"/>
      <c r="R47" s="18"/>
      <c r="S47" s="18"/>
      <c r="T47" s="18"/>
    </row>
    <row r="48" spans="2:20" x14ac:dyDescent="0.25">
      <c r="B48" s="3" t="s">
        <v>0</v>
      </c>
      <c r="C48" s="4" t="s">
        <v>32</v>
      </c>
      <c r="D48" s="5" t="s">
        <v>33</v>
      </c>
      <c r="E48" s="2" t="s">
        <v>14</v>
      </c>
      <c r="F48" s="2" t="s">
        <v>39</v>
      </c>
      <c r="I48" s="2" t="s">
        <v>14</v>
      </c>
      <c r="J48" s="2" t="s">
        <v>15</v>
      </c>
      <c r="K48" s="2" t="s">
        <v>37</v>
      </c>
      <c r="L48" s="13" t="s">
        <v>38</v>
      </c>
      <c r="M48" s="13" t="s">
        <v>40</v>
      </c>
      <c r="N48" s="19" t="s">
        <v>41</v>
      </c>
      <c r="O48" s="19" t="s">
        <v>44</v>
      </c>
      <c r="P48" s="19" t="s">
        <v>45</v>
      </c>
      <c r="Q48" s="19" t="s">
        <v>42</v>
      </c>
      <c r="R48" s="19" t="s">
        <v>43</v>
      </c>
      <c r="S48" s="19" t="s">
        <v>46</v>
      </c>
      <c r="T48" s="19" t="s">
        <v>47</v>
      </c>
    </row>
    <row r="49" spans="2:21" x14ac:dyDescent="0.25">
      <c r="B49" s="6">
        <v>1</v>
      </c>
      <c r="C49" s="2">
        <v>1000</v>
      </c>
      <c r="D49" s="7">
        <v>10000</v>
      </c>
      <c r="E49" s="2">
        <v>1</v>
      </c>
      <c r="F49" s="2" t="s">
        <v>2</v>
      </c>
      <c r="I49" s="2">
        <v>1</v>
      </c>
      <c r="J49" s="2">
        <v>0</v>
      </c>
      <c r="K49" s="2">
        <f>C49+C50</f>
        <v>1800</v>
      </c>
      <c r="L49" s="2">
        <f>D49+D50</f>
        <v>19000</v>
      </c>
      <c r="M49" s="2">
        <f>IF(K49&lt;1000, 1, IF(K49&lt;10000, 2, 3))</f>
        <v>2</v>
      </c>
      <c r="N49" s="2">
        <f>IF(L49&lt;1000, 1, IF(L49&lt;10000, 2, 3))</f>
        <v>3</v>
      </c>
      <c r="O49" s="11">
        <v>0.4</v>
      </c>
      <c r="P49" s="11">
        <v>0.35</v>
      </c>
      <c r="Q49" s="2">
        <f>K49*O49</f>
        <v>720</v>
      </c>
      <c r="R49" s="2">
        <f>L49*P49</f>
        <v>6650</v>
      </c>
      <c r="S49" s="2">
        <f>K49-Q49</f>
        <v>1080</v>
      </c>
      <c r="T49" s="2">
        <f>L49-R49</f>
        <v>12350</v>
      </c>
    </row>
    <row r="50" spans="2:21" x14ac:dyDescent="0.25">
      <c r="B50" s="6">
        <v>2</v>
      </c>
      <c r="C50" s="2">
        <v>800</v>
      </c>
      <c r="D50" s="7">
        <v>9000</v>
      </c>
      <c r="E50" s="2">
        <v>1</v>
      </c>
      <c r="F50" s="2" t="s">
        <v>2</v>
      </c>
      <c r="I50" s="2">
        <v>1</v>
      </c>
      <c r="J50" s="1">
        <v>3</v>
      </c>
      <c r="K50" s="2">
        <f>C53</f>
        <v>800</v>
      </c>
      <c r="L50" s="2">
        <f>D53</f>
        <v>6000</v>
      </c>
      <c r="M50" s="2">
        <f t="shared" ref="M50:M58" si="0">IF(K50&lt;1000, 1, IF(K50&lt;10000, 2, 3))</f>
        <v>1</v>
      </c>
      <c r="N50" s="2">
        <f t="shared" ref="N50:N58" si="1">IF(L50&lt;1000, 1, IF(L50&lt;10000, 2, 3))</f>
        <v>2</v>
      </c>
      <c r="O50" s="11">
        <v>0.4</v>
      </c>
      <c r="P50" s="11">
        <v>0.35</v>
      </c>
      <c r="Q50" s="2">
        <f t="shared" ref="Q50:Q58" si="2">K50*O50</f>
        <v>320</v>
      </c>
      <c r="R50" s="2">
        <f t="shared" ref="R50:R58" si="3">L50*P50</f>
        <v>2100</v>
      </c>
      <c r="S50" s="2">
        <f t="shared" ref="S50:S58" si="4">K50-Q50</f>
        <v>480</v>
      </c>
      <c r="T50" s="2">
        <f t="shared" ref="T50:T58" si="5">L50-R50</f>
        <v>3900</v>
      </c>
    </row>
    <row r="51" spans="2:21" x14ac:dyDescent="0.25">
      <c r="B51" s="6">
        <v>3</v>
      </c>
      <c r="C51" s="2">
        <v>150</v>
      </c>
      <c r="D51" s="7">
        <v>2000</v>
      </c>
      <c r="E51" s="2">
        <v>2</v>
      </c>
      <c r="F51" s="2" t="s">
        <v>3</v>
      </c>
      <c r="I51" s="2">
        <v>2</v>
      </c>
      <c r="J51" s="2">
        <v>1</v>
      </c>
      <c r="K51" s="2">
        <f>C51</f>
        <v>150</v>
      </c>
      <c r="L51" s="2">
        <f>D51</f>
        <v>2000</v>
      </c>
      <c r="M51" s="2">
        <f t="shared" si="0"/>
        <v>1</v>
      </c>
      <c r="N51" s="2">
        <f t="shared" si="1"/>
        <v>2</v>
      </c>
      <c r="O51" s="11">
        <v>0.5</v>
      </c>
      <c r="P51" s="11">
        <v>0.4</v>
      </c>
      <c r="Q51" s="2">
        <f t="shared" si="2"/>
        <v>75</v>
      </c>
      <c r="R51" s="2">
        <f t="shared" si="3"/>
        <v>800</v>
      </c>
      <c r="S51" s="2">
        <f t="shared" si="4"/>
        <v>75</v>
      </c>
      <c r="T51" s="2">
        <f t="shared" si="5"/>
        <v>1200</v>
      </c>
    </row>
    <row r="52" spans="2:21" x14ac:dyDescent="0.25">
      <c r="B52" s="6">
        <v>4</v>
      </c>
      <c r="C52" s="2">
        <v>300</v>
      </c>
      <c r="D52" s="7">
        <v>5000</v>
      </c>
      <c r="E52" s="2">
        <v>2</v>
      </c>
      <c r="F52" s="2" t="s">
        <v>4</v>
      </c>
      <c r="I52" s="2">
        <v>2</v>
      </c>
      <c r="J52" s="1">
        <v>2</v>
      </c>
      <c r="K52" s="2">
        <f>C52</f>
        <v>300</v>
      </c>
      <c r="L52" s="2">
        <f>D52</f>
        <v>5000</v>
      </c>
      <c r="M52" s="2">
        <f t="shared" si="0"/>
        <v>1</v>
      </c>
      <c r="N52" s="2">
        <f t="shared" si="1"/>
        <v>2</v>
      </c>
      <c r="O52" s="11">
        <v>0.15</v>
      </c>
      <c r="P52" s="11">
        <v>0.12</v>
      </c>
      <c r="Q52" s="2">
        <f t="shared" si="2"/>
        <v>45</v>
      </c>
      <c r="R52" s="2">
        <f t="shared" si="3"/>
        <v>600</v>
      </c>
      <c r="S52" s="2">
        <f t="shared" si="4"/>
        <v>255</v>
      </c>
      <c r="T52" s="2">
        <f t="shared" si="5"/>
        <v>4400</v>
      </c>
    </row>
    <row r="53" spans="2:21" x14ac:dyDescent="0.25">
      <c r="B53" s="6">
        <v>5</v>
      </c>
      <c r="C53" s="2">
        <v>800</v>
      </c>
      <c r="D53" s="7">
        <v>6000</v>
      </c>
      <c r="E53" s="2">
        <v>1</v>
      </c>
      <c r="F53" s="2" t="s">
        <v>5</v>
      </c>
      <c r="I53" s="2">
        <v>2</v>
      </c>
      <c r="J53" s="2">
        <v>5</v>
      </c>
      <c r="K53" s="2">
        <f>C58</f>
        <v>10100</v>
      </c>
      <c r="L53" s="2">
        <f>D58</f>
        <v>12000</v>
      </c>
      <c r="M53" s="2">
        <f t="shared" si="0"/>
        <v>3</v>
      </c>
      <c r="N53" s="2">
        <f t="shared" si="1"/>
        <v>3</v>
      </c>
      <c r="O53" s="11">
        <v>7.0000000000000007E-2</v>
      </c>
      <c r="P53" s="11">
        <v>7.0000000000000007E-2</v>
      </c>
      <c r="Q53" s="2">
        <f t="shared" si="2"/>
        <v>707.00000000000011</v>
      </c>
      <c r="R53" s="2">
        <f t="shared" si="3"/>
        <v>840.00000000000011</v>
      </c>
      <c r="S53" s="2">
        <f t="shared" si="4"/>
        <v>9393</v>
      </c>
      <c r="T53" s="2">
        <f t="shared" si="5"/>
        <v>11160</v>
      </c>
    </row>
    <row r="54" spans="2:21" x14ac:dyDescent="0.25">
      <c r="B54" s="6">
        <v>6</v>
      </c>
      <c r="C54" s="2">
        <v>1000</v>
      </c>
      <c r="D54" s="7">
        <v>8000</v>
      </c>
      <c r="E54" s="2">
        <v>4</v>
      </c>
      <c r="F54" s="2" t="s">
        <v>6</v>
      </c>
      <c r="I54" s="2">
        <v>3</v>
      </c>
      <c r="J54" s="1">
        <v>4</v>
      </c>
      <c r="K54" s="2">
        <f>C55</f>
        <v>500</v>
      </c>
      <c r="L54" s="2">
        <f>D55</f>
        <v>3000</v>
      </c>
      <c r="M54" s="2">
        <f t="shared" si="0"/>
        <v>1</v>
      </c>
      <c r="N54" s="2">
        <f t="shared" si="1"/>
        <v>2</v>
      </c>
      <c r="O54" s="11">
        <v>0.4</v>
      </c>
      <c r="P54" s="11">
        <v>0.35</v>
      </c>
      <c r="Q54" s="2">
        <f t="shared" si="2"/>
        <v>200</v>
      </c>
      <c r="R54" s="2">
        <f t="shared" si="3"/>
        <v>1050</v>
      </c>
      <c r="S54" s="2">
        <f t="shared" si="4"/>
        <v>300</v>
      </c>
      <c r="T54" s="2">
        <f t="shared" si="5"/>
        <v>1950</v>
      </c>
    </row>
    <row r="55" spans="2:21" x14ac:dyDescent="0.25">
      <c r="B55" s="6">
        <v>7</v>
      </c>
      <c r="C55" s="2">
        <v>500</v>
      </c>
      <c r="D55" s="7">
        <v>3000</v>
      </c>
      <c r="E55" s="2">
        <v>3</v>
      </c>
      <c r="F55" s="2" t="s">
        <v>6</v>
      </c>
      <c r="I55" s="2">
        <v>3</v>
      </c>
      <c r="J55" s="2">
        <v>2</v>
      </c>
      <c r="K55" s="2">
        <f>C56</f>
        <v>400</v>
      </c>
      <c r="L55" s="2">
        <f>D56</f>
        <v>4000</v>
      </c>
      <c r="M55" s="2">
        <f t="shared" si="0"/>
        <v>1</v>
      </c>
      <c r="N55" s="2">
        <f t="shared" si="1"/>
        <v>2</v>
      </c>
      <c r="O55" s="11">
        <v>0.15</v>
      </c>
      <c r="P55" s="11">
        <v>0.12</v>
      </c>
      <c r="Q55" s="2">
        <f t="shared" si="2"/>
        <v>60</v>
      </c>
      <c r="R55" s="2">
        <f t="shared" si="3"/>
        <v>480</v>
      </c>
      <c r="S55" s="2">
        <f t="shared" si="4"/>
        <v>340</v>
      </c>
      <c r="T55" s="2">
        <f t="shared" si="5"/>
        <v>3520</v>
      </c>
    </row>
    <row r="56" spans="2:21" x14ac:dyDescent="0.25">
      <c r="B56" s="6">
        <v>8</v>
      </c>
      <c r="C56" s="2">
        <v>400</v>
      </c>
      <c r="D56" s="7">
        <v>4000</v>
      </c>
      <c r="E56" s="2">
        <v>3</v>
      </c>
      <c r="F56" s="2" t="s">
        <v>4</v>
      </c>
      <c r="I56" s="2">
        <v>4</v>
      </c>
      <c r="J56" s="1">
        <v>4</v>
      </c>
      <c r="K56" s="2">
        <f>C54</f>
        <v>1000</v>
      </c>
      <c r="L56" s="2">
        <f>D54</f>
        <v>8000</v>
      </c>
      <c r="M56" s="2">
        <f t="shared" si="0"/>
        <v>2</v>
      </c>
      <c r="N56" s="2">
        <f t="shared" si="1"/>
        <v>2</v>
      </c>
      <c r="O56" s="11">
        <v>0.35</v>
      </c>
      <c r="P56" s="11">
        <v>0.35</v>
      </c>
      <c r="Q56" s="2">
        <f t="shared" si="2"/>
        <v>350</v>
      </c>
      <c r="R56" s="2">
        <f t="shared" si="3"/>
        <v>2800</v>
      </c>
      <c r="S56" s="2">
        <f t="shared" si="4"/>
        <v>650</v>
      </c>
      <c r="T56" s="2">
        <f t="shared" si="5"/>
        <v>5200</v>
      </c>
    </row>
    <row r="57" spans="2:21" x14ac:dyDescent="0.25">
      <c r="B57" s="6">
        <v>9</v>
      </c>
      <c r="C57" s="2">
        <v>300</v>
      </c>
      <c r="D57" s="7">
        <v>2500</v>
      </c>
      <c r="E57" s="2">
        <v>4</v>
      </c>
      <c r="F57" s="2" t="s">
        <v>3</v>
      </c>
      <c r="I57" s="2">
        <v>4</v>
      </c>
      <c r="J57" s="2">
        <v>1</v>
      </c>
      <c r="K57" s="2">
        <f>C57</f>
        <v>300</v>
      </c>
      <c r="L57" s="2">
        <f>D57</f>
        <v>2500</v>
      </c>
      <c r="M57" s="2">
        <f t="shared" si="0"/>
        <v>1</v>
      </c>
      <c r="N57" s="2">
        <f t="shared" si="1"/>
        <v>2</v>
      </c>
      <c r="O57" s="11">
        <v>0.5</v>
      </c>
      <c r="P57" s="11">
        <v>0.4</v>
      </c>
      <c r="Q57" s="2">
        <f t="shared" si="2"/>
        <v>150</v>
      </c>
      <c r="R57" s="2">
        <f t="shared" si="3"/>
        <v>1000</v>
      </c>
      <c r="S57" s="2">
        <f t="shared" si="4"/>
        <v>150</v>
      </c>
      <c r="T57" s="2">
        <f t="shared" si="5"/>
        <v>1500</v>
      </c>
    </row>
    <row r="58" spans="2:21" x14ac:dyDescent="0.25">
      <c r="B58" s="6">
        <v>10</v>
      </c>
      <c r="C58" s="2">
        <v>10100</v>
      </c>
      <c r="D58" s="7">
        <v>12000</v>
      </c>
      <c r="E58" s="2">
        <v>2</v>
      </c>
      <c r="F58" s="2" t="s">
        <v>8</v>
      </c>
      <c r="I58" s="2">
        <v>4</v>
      </c>
      <c r="J58" s="1">
        <v>6</v>
      </c>
      <c r="K58" s="2">
        <f>C59</f>
        <v>350</v>
      </c>
      <c r="L58" s="2">
        <f>D59</f>
        <v>4500</v>
      </c>
      <c r="M58" s="2">
        <f t="shared" si="0"/>
        <v>1</v>
      </c>
      <c r="N58" s="2">
        <f t="shared" si="1"/>
        <v>2</v>
      </c>
      <c r="O58" s="11">
        <v>0.4</v>
      </c>
      <c r="P58" s="11">
        <v>0.35</v>
      </c>
      <c r="Q58" s="2">
        <f t="shared" si="2"/>
        <v>140</v>
      </c>
      <c r="R58" s="2">
        <f t="shared" si="3"/>
        <v>1575</v>
      </c>
      <c r="S58" s="2">
        <f t="shared" si="4"/>
        <v>210</v>
      </c>
      <c r="T58" s="2">
        <f t="shared" si="5"/>
        <v>2925</v>
      </c>
    </row>
    <row r="59" spans="2:21" x14ac:dyDescent="0.25">
      <c r="B59" s="8">
        <v>11</v>
      </c>
      <c r="C59" s="9">
        <v>350</v>
      </c>
      <c r="D59" s="10">
        <v>4500</v>
      </c>
      <c r="E59" s="2">
        <v>4</v>
      </c>
      <c r="F59" s="2" t="s">
        <v>10</v>
      </c>
    </row>
    <row r="60" spans="2:21" x14ac:dyDescent="0.25">
      <c r="B60" s="2"/>
      <c r="D60" s="2"/>
      <c r="E60" s="2"/>
      <c r="F60" s="2"/>
      <c r="K60">
        <f>SUM(K49:K58)</f>
        <v>15700</v>
      </c>
      <c r="L60">
        <f>SUM(L49:L58)</f>
        <v>66000</v>
      </c>
      <c r="M60" s="20">
        <f>K60+L60</f>
        <v>81700</v>
      </c>
      <c r="Q60">
        <f>SUM(Q49:Q58)</f>
        <v>2767</v>
      </c>
      <c r="R60">
        <f t="shared" ref="R60:T60" si="6">SUM(R49:R58)</f>
        <v>17895</v>
      </c>
      <c r="S60">
        <f t="shared" si="6"/>
        <v>12933</v>
      </c>
      <c r="T60">
        <f t="shared" si="6"/>
        <v>48105</v>
      </c>
      <c r="U60" s="20">
        <f>SUM(Q60:T60)</f>
        <v>81700</v>
      </c>
    </row>
    <row r="61" spans="2:21" x14ac:dyDescent="0.25">
      <c r="C61">
        <f>SUM(Table31821[ManagementFee])</f>
        <v>15700</v>
      </c>
      <c r="D61">
        <f>SUM(Table31821[PerfFee])</f>
        <v>66000</v>
      </c>
      <c r="E61" s="2"/>
      <c r="F61" s="2"/>
    </row>
    <row r="62" spans="2:21" x14ac:dyDescent="0.25">
      <c r="C62" t="s">
        <v>35</v>
      </c>
      <c r="D62">
        <f>Table31821[[#Totals],[ManagementFee]]+Table31821[[#Totals],[PerfFee]]</f>
        <v>81700</v>
      </c>
      <c r="T62" s="24">
        <f>S60+T60</f>
        <v>61038</v>
      </c>
    </row>
    <row r="66" spans="7:9" x14ac:dyDescent="0.25">
      <c r="G66" s="27" t="s">
        <v>50</v>
      </c>
    </row>
    <row r="67" spans="7:9" x14ac:dyDescent="0.25">
      <c r="G67" s="2" t="s">
        <v>36</v>
      </c>
      <c r="H67" s="2" t="s">
        <v>52</v>
      </c>
      <c r="I67" s="2" t="s">
        <v>51</v>
      </c>
    </row>
    <row r="68" spans="7:9" x14ac:dyDescent="0.25">
      <c r="G68" s="2">
        <v>1</v>
      </c>
      <c r="H68" s="26">
        <v>36892</v>
      </c>
      <c r="I68" s="2">
        <f>SUM(S49:T50)</f>
        <v>17810</v>
      </c>
    </row>
    <row r="69" spans="7:9" x14ac:dyDescent="0.25">
      <c r="G69" s="2">
        <v>2</v>
      </c>
      <c r="H69" s="26">
        <v>36892</v>
      </c>
      <c r="I69" s="2">
        <f>SUM(S51:T53)</f>
        <v>26483</v>
      </c>
    </row>
    <row r="70" spans="7:9" x14ac:dyDescent="0.25">
      <c r="G70" s="2">
        <v>3</v>
      </c>
      <c r="H70" s="26">
        <v>36892</v>
      </c>
      <c r="I70" s="2">
        <f>SUM(S54:T55)</f>
        <v>6110</v>
      </c>
    </row>
    <row r="71" spans="7:9" x14ac:dyDescent="0.25">
      <c r="G71" s="2">
        <v>4</v>
      </c>
      <c r="H71" s="26">
        <v>36892</v>
      </c>
      <c r="I71" s="2">
        <f>SUM(S56:T58)</f>
        <v>10635</v>
      </c>
    </row>
    <row r="73" spans="7:9" x14ac:dyDescent="0.25">
      <c r="H73" s="24"/>
    </row>
  </sheetData>
  <mergeCells count="10">
    <mergeCell ref="O24:Q24"/>
    <mergeCell ref="B47:C47"/>
    <mergeCell ref="E47:F47"/>
    <mergeCell ref="M47:P47"/>
    <mergeCell ref="C32:D32"/>
    <mergeCell ref="G32:K32"/>
    <mergeCell ref="C7:D7"/>
    <mergeCell ref="B20:E20"/>
    <mergeCell ref="O7:P7"/>
    <mergeCell ref="H7:K7"/>
  </mergeCells>
  <pageMargins left="0.7" right="0.7" top="0.75" bottom="0.75" header="0.3" footer="0.3"/>
  <pageSetup orientation="portrait" horizontalDpi="4294967293" verticalDpi="0" r:id="rId1"/>
  <drawing r:id="rId2"/>
  <legacyDrawing r:id="rId3"/>
  <tableParts count="8">
    <tablePart r:id="rId4"/>
    <tablePart r:id="rId5"/>
    <tablePart r:id="rId6"/>
    <tablePart r:id="rId7"/>
    <tablePart r:id="rId8"/>
    <tablePart r:id="rId9"/>
    <tablePart r:id="rId10"/>
    <tablePart r:id="rId1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dc:creator>
  <cp:lastModifiedBy>rahul</cp:lastModifiedBy>
  <dcterms:created xsi:type="dcterms:W3CDTF">2015-06-24T07:07:47Z</dcterms:created>
  <dcterms:modified xsi:type="dcterms:W3CDTF">2015-07-06T14:03:53Z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a1afc334-d58c-4a72-9802-2ddedd3042f9</vt:lpwstr>
  </property>
</Properties>
</file>