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D\ELEC_5840_IND_STUDY_PCB_DESIGN\Object_Detection\OBJ_DET_BOM_2018-FEB-03\"/>
    </mc:Choice>
  </mc:AlternateContent>
  <bookViews>
    <workbookView xWindow="0" yWindow="0" windowWidth="19200" windowHeight="8010" activeTab="1"/>
  </bookViews>
  <sheets>
    <sheet name="Single PCB BOM" sheetId="1" r:id="rId1"/>
    <sheet name="5x &amp; 10x PCB BOM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3" l="1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K8" i="3"/>
  <c r="K7" i="3"/>
  <c r="K6" i="3"/>
  <c r="J24" i="3"/>
  <c r="K24" i="3" l="1"/>
  <c r="H7" i="3"/>
  <c r="H8" i="3"/>
  <c r="H9" i="3"/>
  <c r="H10" i="3"/>
  <c r="H11" i="3"/>
  <c r="H12" i="3"/>
  <c r="H13" i="3"/>
  <c r="H14" i="3"/>
  <c r="H15" i="3"/>
  <c r="H16" i="3"/>
  <c r="H17" i="3"/>
  <c r="H18" i="3"/>
  <c r="H20" i="3"/>
  <c r="H21" i="3"/>
  <c r="H22" i="3"/>
  <c r="H6" i="3"/>
  <c r="G9" i="3"/>
  <c r="G16" i="3"/>
  <c r="G19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6" i="3"/>
  <c r="F7" i="3"/>
  <c r="G7" i="3" s="1"/>
  <c r="F8" i="3"/>
  <c r="G8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F17" i="3"/>
  <c r="G17" i="3" s="1"/>
  <c r="F18" i="3"/>
  <c r="G18" i="3" s="1"/>
  <c r="F20" i="3"/>
  <c r="G20" i="3" s="1"/>
  <c r="F21" i="3"/>
  <c r="G21" i="3" s="1"/>
  <c r="F22" i="3"/>
  <c r="G22" i="3" s="1"/>
  <c r="F6" i="3"/>
  <c r="G6" i="3" s="1"/>
  <c r="H27" i="1"/>
  <c r="I21" i="3" l="1"/>
  <c r="I17" i="3"/>
  <c r="I13" i="3"/>
  <c r="I9" i="3"/>
  <c r="I20" i="3"/>
  <c r="I16" i="3"/>
  <c r="I12" i="3"/>
  <c r="I6" i="3"/>
  <c r="I19" i="3"/>
  <c r="I15" i="3"/>
  <c r="I11" i="3"/>
  <c r="I8" i="3"/>
  <c r="E24" i="3"/>
  <c r="I22" i="3"/>
  <c r="I18" i="3"/>
  <c r="I14" i="3"/>
  <c r="I24" i="3" s="1"/>
  <c r="I10" i="3"/>
  <c r="I7" i="3"/>
  <c r="G24" i="3"/>
</calcChain>
</file>

<file path=xl/sharedStrings.xml><?xml version="1.0" encoding="utf-8"?>
<sst xmlns="http://schemas.openxmlformats.org/spreadsheetml/2006/main" count="222" uniqueCount="111">
  <si>
    <t>Designator</t>
  </si>
  <si>
    <t>Description</t>
  </si>
  <si>
    <t xml:space="preserve">MFG </t>
  </si>
  <si>
    <t>MFG PN</t>
  </si>
  <si>
    <t>Supplier</t>
  </si>
  <si>
    <t>Supplier PN</t>
  </si>
  <si>
    <t>C4, C5</t>
  </si>
  <si>
    <t>D1</t>
  </si>
  <si>
    <t>HEX_NUT1</t>
  </si>
  <si>
    <t>PC_TP_GND1</t>
  </si>
  <si>
    <t>PC_TP_VCC1</t>
  </si>
  <si>
    <t>Q1</t>
  </si>
  <si>
    <t>R*</t>
  </si>
  <si>
    <t>R1</t>
  </si>
  <si>
    <t>R2</t>
  </si>
  <si>
    <t>R3</t>
  </si>
  <si>
    <t>R4</t>
  </si>
  <si>
    <t>R5</t>
  </si>
  <si>
    <t>Screw1</t>
  </si>
  <si>
    <t>StandOff1, StandOff2, StandOff3, StandOff4</t>
  </si>
  <si>
    <t>TERM1, TERM2, TERM3</t>
  </si>
  <si>
    <t>Washer1, Washer2, Washer3, Washer4, Washer5, Washer6, Washer7, Washer8</t>
  </si>
  <si>
    <t>C1, C3</t>
  </si>
  <si>
    <t>Price</t>
  </si>
  <si>
    <t>FID1, FID2, FID3</t>
  </si>
  <si>
    <t>MH1, MH2, MH3, MH4</t>
  </si>
  <si>
    <t>TP1, TP2, TP_B, TP_C, TP_E</t>
  </si>
  <si>
    <t>CAP CER 100UF 16V X5R 1210</t>
  </si>
  <si>
    <t>CAP CER 1UF 16V X7R 0805</t>
  </si>
  <si>
    <t>Fiducial</t>
  </si>
  <si>
    <t>HEX NUT 0.245" STEEL 6-32</t>
  </si>
  <si>
    <t>#6 Mounting Hole</t>
  </si>
  <si>
    <t>TEST POINT PC MINI .040"D BLACK</t>
  </si>
  <si>
    <t>TEST POINT PC MINI .040"D RED</t>
  </si>
  <si>
    <t>TRANS NPN 40V 0.2A SOT89-3</t>
  </si>
  <si>
    <t>RES SMD 0 OHM JUMPER 1/8W 0805</t>
  </si>
  <si>
    <t>RES SMD 39K OHM 0.5% 1/4W 0805</t>
  </si>
  <si>
    <t>RES SMD 2.2K OHM 0.5% 1/4w 0805</t>
  </si>
  <si>
    <t>RES SMD 10K OHM 1% 1/4 0805</t>
  </si>
  <si>
    <t>RES SMD 470 OHM 0.5% 1/4W 0805</t>
  </si>
  <si>
    <t>RES SMD 1K OHM 1% 1/4W 0805</t>
  </si>
  <si>
    <t>MACHINE SCREW PAN PHILLIPS 6-32</t>
  </si>
  <si>
    <t>HEX STANDOFF 6-32 ALUMINUM 3/4"</t>
  </si>
  <si>
    <t>TERM BLOCK 2POS SIDE ENT 2.54MM</t>
  </si>
  <si>
    <t>Test Point</t>
  </si>
  <si>
    <t>Yageo</t>
  </si>
  <si>
    <t>KEMET</t>
  </si>
  <si>
    <t>Vishay Lite-On</t>
  </si>
  <si>
    <t>Keystone Electronics</t>
  </si>
  <si>
    <t>Diodes</t>
  </si>
  <si>
    <t>Panasonic</t>
  </si>
  <si>
    <t>TE Connectivity</t>
  </si>
  <si>
    <t>B&amp;F Fasteners</t>
  </si>
  <si>
    <t>Stackpole Electronics</t>
  </si>
  <si>
    <t>Panasonic ECG</t>
  </si>
  <si>
    <t>N/A</t>
  </si>
  <si>
    <t>CC1210MKX5R7BB107</t>
  </si>
  <si>
    <t>C0805C105J4RACTU</t>
  </si>
  <si>
    <t>LTST-C171GKT</t>
  </si>
  <si>
    <t>DXT3904-13</t>
  </si>
  <si>
    <t>ERJ-6GEY0R00V</t>
  </si>
  <si>
    <t>ERJ-PB6D3902V</t>
  </si>
  <si>
    <t>ERJ-PB6D2201V</t>
  </si>
  <si>
    <t>RNCP0805FTD1K00</t>
  </si>
  <si>
    <t>PMSSS6320050PH</t>
  </si>
  <si>
    <t>282834-2</t>
  </si>
  <si>
    <t>ERJ-PB6D4700V</t>
  </si>
  <si>
    <t>RNCP0805FTD10K0</t>
  </si>
  <si>
    <t>Digikey</t>
  </si>
  <si>
    <t>311-2052-1-ND</t>
  </si>
  <si>
    <t>399-8001-1-ND</t>
  </si>
  <si>
    <t>36-4701-ND</t>
  </si>
  <si>
    <t>36-5001-ND</t>
  </si>
  <si>
    <t>36-5000-ND</t>
  </si>
  <si>
    <t>36-8416-ND</t>
  </si>
  <si>
    <t>DXT3904-13DICT-ND</t>
  </si>
  <si>
    <t>P0.0ACT-ND</t>
  </si>
  <si>
    <t>P21199CT-ND</t>
  </si>
  <si>
    <t>3349K-ND</t>
  </si>
  <si>
    <t>A98333-ND</t>
  </si>
  <si>
    <t>H711-ND</t>
  </si>
  <si>
    <t>P20981CT-ND</t>
  </si>
  <si>
    <t>P21055CT-ND</t>
  </si>
  <si>
    <t>Quantity</t>
  </si>
  <si>
    <t>160-1423-1-ND</t>
  </si>
  <si>
    <t>RNCP0805FTD10K0CT-ND</t>
  </si>
  <si>
    <t>RNCP0805FTD1K00CT-ND</t>
  </si>
  <si>
    <t>Object Detection PCB</t>
  </si>
  <si>
    <t xml:space="preserve">Bill of Materials </t>
  </si>
  <si>
    <t>Notes</t>
  </si>
  <si>
    <t>Pack of 100 pieces</t>
  </si>
  <si>
    <t>Total</t>
  </si>
  <si>
    <t>Single PCB Assembly - This bom includes the extra screws, nuts and washers</t>
  </si>
  <si>
    <t>LED GREEN CLEAR 0805 SMD</t>
  </si>
  <si>
    <t>LEGEND</t>
  </si>
  <si>
    <t>DNI/DNP</t>
  </si>
  <si>
    <t>Quantity (Single PCB)</t>
  </si>
  <si>
    <t>Quantity (5x PCBs)</t>
  </si>
  <si>
    <t>Expense (Single PCB)</t>
  </si>
  <si>
    <t>Expense (5x PCBs)</t>
  </si>
  <si>
    <t xml:space="preserve">Multi PCB Assembly </t>
  </si>
  <si>
    <t>Quantity (10x PCBs)</t>
  </si>
  <si>
    <t>Expense (10x PCBs)</t>
  </si>
  <si>
    <t>[Need to re-price the 10x quantities]</t>
  </si>
  <si>
    <t>Higher Quantity Pricing (10 Pieces)</t>
  </si>
  <si>
    <t>Higher Quantity Pricing (25 Pieces)</t>
  </si>
  <si>
    <t>Price for 10 boards</t>
  </si>
  <si>
    <t>Cost @ 10 Pieces</t>
  </si>
  <si>
    <t xml:space="preserve">Total </t>
  </si>
  <si>
    <t>100 Pieces</t>
  </si>
  <si>
    <t>BOM for 10 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</si>
</sst>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0" fontId="2" fillId="0" borderId="0" xfId="0" applyFont="1"/>
    <xf numFmtId="164" fontId="0" fillId="0" borderId="12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11" xfId="0" applyBorder="1"/>
    <xf numFmtId="0" fontId="0" fillId="2" borderId="12" xfId="0" applyFill="1" applyBorder="1"/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1" fillId="3" borderId="20" xfId="0" applyFont="1" applyFill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1" fillId="3" borderId="23" xfId="0" applyFont="1" applyFill="1" applyBorder="1" applyAlignment="1">
      <alignment horizontal="center"/>
    </xf>
    <xf numFmtId="0" fontId="0" fillId="2" borderId="0" xfId="0" applyFill="1"/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I27" sqref="I27"/>
    </sheetView>
  </sheetViews>
  <sheetFormatPr defaultRowHeight="15" x14ac:dyDescent="0.25"/>
  <cols>
    <col min="1" max="1" width="22.28515625" customWidth="1"/>
    <col min="2" max="2" width="38.28515625" customWidth="1"/>
    <col min="3" max="3" width="21.7109375" customWidth="1"/>
    <col min="4" max="4" width="23.85546875" customWidth="1"/>
    <col min="6" max="6" width="26.85546875" customWidth="1"/>
    <col min="7" max="7" width="10.140625" customWidth="1"/>
    <col min="9" max="9" width="18" bestFit="1" customWidth="1"/>
  </cols>
  <sheetData>
    <row r="1" spans="1:9" ht="15.75" thickBot="1" x14ac:dyDescent="0.3">
      <c r="A1" t="s">
        <v>87</v>
      </c>
      <c r="G1" s="22" t="s">
        <v>94</v>
      </c>
      <c r="H1" s="23" t="s">
        <v>95</v>
      </c>
    </row>
    <row r="2" spans="1:9" x14ac:dyDescent="0.25">
      <c r="A2" t="s">
        <v>88</v>
      </c>
    </row>
    <row r="3" spans="1:9" x14ac:dyDescent="0.25">
      <c r="A3" t="s">
        <v>92</v>
      </c>
    </row>
    <row r="4" spans="1:9" ht="15.75" thickBot="1" x14ac:dyDescent="0.3"/>
    <row r="5" spans="1:9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83</v>
      </c>
      <c r="H5" s="13" t="s">
        <v>23</v>
      </c>
      <c r="I5" s="14" t="s">
        <v>89</v>
      </c>
    </row>
    <row r="6" spans="1:9" x14ac:dyDescent="0.25">
      <c r="A6" s="3" t="s">
        <v>22</v>
      </c>
      <c r="B6" s="4" t="s">
        <v>27</v>
      </c>
      <c r="C6" s="4" t="s">
        <v>45</v>
      </c>
      <c r="D6" s="4" t="s">
        <v>56</v>
      </c>
      <c r="E6" s="4" t="s">
        <v>68</v>
      </c>
      <c r="F6" s="4" t="s">
        <v>69</v>
      </c>
      <c r="G6" s="4">
        <v>2</v>
      </c>
      <c r="H6" s="21">
        <v>1.82</v>
      </c>
      <c r="I6" s="5"/>
    </row>
    <row r="7" spans="1:9" x14ac:dyDescent="0.25">
      <c r="A7" s="3" t="s">
        <v>6</v>
      </c>
      <c r="B7" s="4" t="s">
        <v>28</v>
      </c>
      <c r="C7" s="4" t="s">
        <v>46</v>
      </c>
      <c r="D7" s="4" t="s">
        <v>57</v>
      </c>
      <c r="E7" s="4" t="s">
        <v>68</v>
      </c>
      <c r="F7" s="4" t="s">
        <v>70</v>
      </c>
      <c r="G7" s="4">
        <v>2</v>
      </c>
      <c r="H7" s="21">
        <v>0.35</v>
      </c>
      <c r="I7" s="5"/>
    </row>
    <row r="8" spans="1:9" x14ac:dyDescent="0.25">
      <c r="A8" s="3" t="s">
        <v>7</v>
      </c>
      <c r="B8" s="18" t="s">
        <v>93</v>
      </c>
      <c r="C8" s="4" t="s">
        <v>47</v>
      </c>
      <c r="D8" s="4" t="s">
        <v>58</v>
      </c>
      <c r="E8" s="4" t="s">
        <v>68</v>
      </c>
      <c r="F8" s="4" t="s">
        <v>84</v>
      </c>
      <c r="G8" s="4">
        <v>1</v>
      </c>
      <c r="H8" s="21">
        <v>0.28999999999999998</v>
      </c>
      <c r="I8" s="5"/>
    </row>
    <row r="9" spans="1:9" x14ac:dyDescent="0.25">
      <c r="A9" s="6" t="s">
        <v>24</v>
      </c>
      <c r="B9" s="7" t="s">
        <v>29</v>
      </c>
      <c r="C9" s="7" t="s">
        <v>55</v>
      </c>
      <c r="D9" s="7"/>
      <c r="E9" s="7"/>
      <c r="F9" s="7"/>
      <c r="G9" s="7">
        <v>3</v>
      </c>
      <c r="H9" s="7" t="s">
        <v>55</v>
      </c>
      <c r="I9" s="8"/>
    </row>
    <row r="10" spans="1:9" x14ac:dyDescent="0.25">
      <c r="A10" s="3" t="s">
        <v>8</v>
      </c>
      <c r="B10" s="4" t="s">
        <v>30</v>
      </c>
      <c r="C10" s="4" t="s">
        <v>48</v>
      </c>
      <c r="D10" s="4">
        <v>4701</v>
      </c>
      <c r="E10" s="4" t="s">
        <v>68</v>
      </c>
      <c r="F10" s="4" t="s">
        <v>71</v>
      </c>
      <c r="G10" s="4">
        <v>1</v>
      </c>
      <c r="H10" s="21">
        <v>2.93</v>
      </c>
      <c r="I10" s="5" t="s">
        <v>90</v>
      </c>
    </row>
    <row r="11" spans="1:9" x14ac:dyDescent="0.25">
      <c r="A11" s="6" t="s">
        <v>25</v>
      </c>
      <c r="B11" s="7" t="s">
        <v>31</v>
      </c>
      <c r="C11" s="7" t="s">
        <v>55</v>
      </c>
      <c r="D11" s="7"/>
      <c r="E11" s="7"/>
      <c r="F11" s="7"/>
      <c r="G11" s="7">
        <v>4</v>
      </c>
      <c r="H11" s="7" t="s">
        <v>55</v>
      </c>
      <c r="I11" s="8"/>
    </row>
    <row r="12" spans="1:9" x14ac:dyDescent="0.25">
      <c r="A12" s="3" t="s">
        <v>9</v>
      </c>
      <c r="B12" s="4" t="s">
        <v>32</v>
      </c>
      <c r="C12" s="4" t="s">
        <v>48</v>
      </c>
      <c r="D12" s="4">
        <v>5001</v>
      </c>
      <c r="E12" s="4" t="s">
        <v>68</v>
      </c>
      <c r="F12" s="4" t="s">
        <v>72</v>
      </c>
      <c r="G12" s="4">
        <v>1</v>
      </c>
      <c r="H12" s="21">
        <v>0.37</v>
      </c>
      <c r="I12" s="5"/>
    </row>
    <row r="13" spans="1:9" x14ac:dyDescent="0.25">
      <c r="A13" s="3" t="s">
        <v>10</v>
      </c>
      <c r="B13" s="4" t="s">
        <v>33</v>
      </c>
      <c r="C13" s="4" t="s">
        <v>48</v>
      </c>
      <c r="D13" s="4">
        <v>5000</v>
      </c>
      <c r="E13" s="4" t="s">
        <v>68</v>
      </c>
      <c r="F13" s="4" t="s">
        <v>73</v>
      </c>
      <c r="G13" s="4">
        <v>1</v>
      </c>
      <c r="H13" s="21">
        <v>0.37</v>
      </c>
      <c r="I13" s="5"/>
    </row>
    <row r="14" spans="1:9" x14ac:dyDescent="0.25">
      <c r="A14" s="3" t="s">
        <v>11</v>
      </c>
      <c r="B14" s="4" t="s">
        <v>34</v>
      </c>
      <c r="C14" s="4" t="s">
        <v>49</v>
      </c>
      <c r="D14" s="4" t="s">
        <v>59</v>
      </c>
      <c r="E14" s="4" t="s">
        <v>68</v>
      </c>
      <c r="F14" s="4" t="s">
        <v>75</v>
      </c>
      <c r="G14" s="4">
        <v>1</v>
      </c>
      <c r="H14" s="21">
        <v>0.53</v>
      </c>
      <c r="I14" s="5"/>
    </row>
    <row r="15" spans="1:9" x14ac:dyDescent="0.25">
      <c r="A15" s="3" t="s">
        <v>12</v>
      </c>
      <c r="B15" s="4" t="s">
        <v>35</v>
      </c>
      <c r="C15" s="4" t="s">
        <v>54</v>
      </c>
      <c r="D15" s="4" t="s">
        <v>60</v>
      </c>
      <c r="E15" s="4" t="s">
        <v>68</v>
      </c>
      <c r="F15" s="4" t="s">
        <v>76</v>
      </c>
      <c r="G15" s="4">
        <v>1</v>
      </c>
      <c r="H15" s="21">
        <v>0.1</v>
      </c>
      <c r="I15" s="5"/>
    </row>
    <row r="16" spans="1:9" x14ac:dyDescent="0.25">
      <c r="A16" s="3" t="s">
        <v>13</v>
      </c>
      <c r="B16" s="4" t="s">
        <v>36</v>
      </c>
      <c r="C16" s="4" t="s">
        <v>50</v>
      </c>
      <c r="D16" s="4" t="s">
        <v>61</v>
      </c>
      <c r="E16" s="4" t="s">
        <v>68</v>
      </c>
      <c r="F16" s="4" t="s">
        <v>77</v>
      </c>
      <c r="G16" s="4">
        <v>1</v>
      </c>
      <c r="H16" s="21">
        <v>0.24</v>
      </c>
      <c r="I16" s="5"/>
    </row>
    <row r="17" spans="1:9" x14ac:dyDescent="0.25">
      <c r="A17" s="3" t="s">
        <v>14</v>
      </c>
      <c r="B17" s="4" t="s">
        <v>37</v>
      </c>
      <c r="C17" s="4" t="s">
        <v>50</v>
      </c>
      <c r="D17" s="4" t="s">
        <v>62</v>
      </c>
      <c r="E17" s="4" t="s">
        <v>68</v>
      </c>
      <c r="F17" s="4" t="s">
        <v>82</v>
      </c>
      <c r="G17" s="4">
        <v>1</v>
      </c>
      <c r="H17" s="21">
        <v>0.24</v>
      </c>
      <c r="I17" s="5"/>
    </row>
    <row r="18" spans="1:9" x14ac:dyDescent="0.25">
      <c r="A18" s="3" t="s">
        <v>15</v>
      </c>
      <c r="B18" s="4" t="s">
        <v>38</v>
      </c>
      <c r="C18" s="4" t="s">
        <v>53</v>
      </c>
      <c r="D18" s="4" t="s">
        <v>67</v>
      </c>
      <c r="E18" s="4" t="s">
        <v>68</v>
      </c>
      <c r="F18" s="4" t="s">
        <v>85</v>
      </c>
      <c r="G18" s="4">
        <v>1</v>
      </c>
      <c r="H18" s="21">
        <v>0.1</v>
      </c>
      <c r="I18" s="5"/>
    </row>
    <row r="19" spans="1:9" x14ac:dyDescent="0.25">
      <c r="A19" s="3" t="s">
        <v>16</v>
      </c>
      <c r="B19" s="4" t="s">
        <v>39</v>
      </c>
      <c r="C19" s="4" t="s">
        <v>50</v>
      </c>
      <c r="D19" s="4" t="s">
        <v>66</v>
      </c>
      <c r="E19" s="4" t="s">
        <v>68</v>
      </c>
      <c r="F19" s="4" t="s">
        <v>81</v>
      </c>
      <c r="G19" s="4">
        <v>1</v>
      </c>
      <c r="H19" s="21">
        <v>0.24</v>
      </c>
      <c r="I19" s="5"/>
    </row>
    <row r="20" spans="1:9" x14ac:dyDescent="0.25">
      <c r="A20" s="3" t="s">
        <v>17</v>
      </c>
      <c r="B20" s="4" t="s">
        <v>40</v>
      </c>
      <c r="C20" s="4" t="s">
        <v>53</v>
      </c>
      <c r="D20" s="4" t="s">
        <v>63</v>
      </c>
      <c r="E20" s="4" t="s">
        <v>68</v>
      </c>
      <c r="F20" s="4" t="s">
        <v>86</v>
      </c>
      <c r="G20" s="4">
        <v>1</v>
      </c>
      <c r="H20" s="21">
        <v>0.1</v>
      </c>
      <c r="I20" s="5"/>
    </row>
    <row r="21" spans="1:9" x14ac:dyDescent="0.25">
      <c r="A21" s="3" t="s">
        <v>18</v>
      </c>
      <c r="B21" s="4" t="s">
        <v>41</v>
      </c>
      <c r="C21" s="4" t="s">
        <v>52</v>
      </c>
      <c r="D21" s="4" t="s">
        <v>64</v>
      </c>
      <c r="E21" s="4" t="s">
        <v>68</v>
      </c>
      <c r="F21" s="4" t="s">
        <v>80</v>
      </c>
      <c r="G21" s="4">
        <v>1</v>
      </c>
      <c r="H21" s="21">
        <v>7.73</v>
      </c>
      <c r="I21" s="5" t="s">
        <v>90</v>
      </c>
    </row>
    <row r="22" spans="1:9" x14ac:dyDescent="0.25">
      <c r="A22" s="3" t="s">
        <v>19</v>
      </c>
      <c r="B22" s="4" t="s">
        <v>42</v>
      </c>
      <c r="C22" s="4" t="s">
        <v>48</v>
      </c>
      <c r="D22" s="4">
        <v>8416</v>
      </c>
      <c r="E22" s="4" t="s">
        <v>68</v>
      </c>
      <c r="F22" s="4" t="s">
        <v>74</v>
      </c>
      <c r="G22" s="4">
        <v>4</v>
      </c>
      <c r="H22" s="21">
        <v>0.74</v>
      </c>
      <c r="I22" s="5"/>
    </row>
    <row r="23" spans="1:9" x14ac:dyDescent="0.25">
      <c r="A23" s="3" t="s">
        <v>20</v>
      </c>
      <c r="B23" s="4" t="s">
        <v>43</v>
      </c>
      <c r="C23" s="4" t="s">
        <v>51</v>
      </c>
      <c r="D23" s="4" t="s">
        <v>65</v>
      </c>
      <c r="E23" s="4" t="s">
        <v>68</v>
      </c>
      <c r="F23" s="4" t="s">
        <v>79</v>
      </c>
      <c r="G23" s="4">
        <v>3</v>
      </c>
      <c r="H23" s="21">
        <v>0.96</v>
      </c>
      <c r="I23" s="5"/>
    </row>
    <row r="24" spans="1:9" x14ac:dyDescent="0.25">
      <c r="A24" s="6" t="s">
        <v>26</v>
      </c>
      <c r="B24" s="7" t="s">
        <v>44</v>
      </c>
      <c r="C24" s="7" t="s">
        <v>55</v>
      </c>
      <c r="D24" s="7"/>
      <c r="E24" s="7"/>
      <c r="F24" s="7"/>
      <c r="G24" s="7">
        <v>5</v>
      </c>
      <c r="H24" s="7" t="s">
        <v>55</v>
      </c>
      <c r="I24" s="8"/>
    </row>
    <row r="25" spans="1:9" ht="15.75" thickBot="1" x14ac:dyDescent="0.3">
      <c r="A25" s="9" t="s">
        <v>21</v>
      </c>
      <c r="B25" s="10" t="s">
        <v>41</v>
      </c>
      <c r="C25" s="10" t="s">
        <v>48</v>
      </c>
      <c r="D25" s="10">
        <v>3349</v>
      </c>
      <c r="E25" s="10" t="s">
        <v>68</v>
      </c>
      <c r="F25" s="10" t="s">
        <v>78</v>
      </c>
      <c r="G25" s="10">
        <v>1</v>
      </c>
      <c r="H25" s="20">
        <v>4.1900000000000004</v>
      </c>
      <c r="I25" s="11" t="s">
        <v>90</v>
      </c>
    </row>
    <row r="26" spans="1:9" ht="15.75" thickBot="1" x14ac:dyDescent="0.3"/>
    <row r="27" spans="1:9" ht="15.75" thickBot="1" x14ac:dyDescent="0.3">
      <c r="G27" s="17" t="s">
        <v>91</v>
      </c>
      <c r="H27" s="19">
        <f>SUM(H6:H25)</f>
        <v>21.3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5" zoomScale="85" zoomScaleNormal="85" workbookViewId="0">
      <selection activeCell="B47" sqref="B47"/>
    </sheetView>
  </sheetViews>
  <sheetFormatPr defaultRowHeight="15" x14ac:dyDescent="0.25"/>
  <cols>
    <col min="2" max="2" width="23.28515625" bestFit="1" customWidth="1"/>
    <col min="3" max="3" width="18.5703125" bestFit="1" customWidth="1"/>
    <col min="4" max="4" width="20.140625" bestFit="1" customWidth="1"/>
    <col min="5" max="5" width="20.140625" customWidth="1"/>
    <col min="6" max="6" width="17.5703125" bestFit="1" customWidth="1"/>
    <col min="7" max="7" width="17.28515625" bestFit="1" customWidth="1"/>
    <col min="8" max="8" width="17.5703125" bestFit="1" customWidth="1"/>
    <col min="9" max="9" width="17.28515625" bestFit="1" customWidth="1"/>
    <col min="10" max="10" width="33.140625" bestFit="1" customWidth="1"/>
    <col min="11" max="11" width="33.140625" customWidth="1"/>
    <col min="12" max="12" width="32.140625" bestFit="1" customWidth="1"/>
  </cols>
  <sheetData>
    <row r="1" spans="1:13" x14ac:dyDescent="0.25">
      <c r="A1" t="s">
        <v>87</v>
      </c>
      <c r="G1" s="2"/>
      <c r="H1" s="24"/>
      <c r="I1" s="34"/>
      <c r="J1" s="2"/>
      <c r="K1" s="2"/>
    </row>
    <row r="2" spans="1:13" ht="15.75" thickBot="1" x14ac:dyDescent="0.3">
      <c r="A2" t="s">
        <v>88</v>
      </c>
    </row>
    <row r="3" spans="1:13" ht="15.75" thickBot="1" x14ac:dyDescent="0.3">
      <c r="A3" t="s">
        <v>100</v>
      </c>
      <c r="H3" s="37" t="s">
        <v>103</v>
      </c>
      <c r="I3" s="38"/>
    </row>
    <row r="4" spans="1:13" ht="15.75" thickBot="1" x14ac:dyDescent="0.3"/>
    <row r="5" spans="1:13" ht="15.75" thickBot="1" x14ac:dyDescent="0.3">
      <c r="A5" s="12" t="s">
        <v>4</v>
      </c>
      <c r="B5" s="13" t="s">
        <v>5</v>
      </c>
      <c r="C5" s="29" t="s">
        <v>23</v>
      </c>
      <c r="D5" s="12" t="s">
        <v>96</v>
      </c>
      <c r="E5" s="14" t="s">
        <v>98</v>
      </c>
      <c r="F5" s="12" t="s">
        <v>97</v>
      </c>
      <c r="G5" s="14" t="s">
        <v>99</v>
      </c>
      <c r="H5" s="32" t="s">
        <v>101</v>
      </c>
      <c r="I5" s="39" t="s">
        <v>102</v>
      </c>
      <c r="J5" s="44" t="s">
        <v>104</v>
      </c>
      <c r="K5" s="44" t="s">
        <v>106</v>
      </c>
      <c r="L5" s="41" t="s">
        <v>105</v>
      </c>
    </row>
    <row r="6" spans="1:13" x14ac:dyDescent="0.25">
      <c r="A6" s="3" t="s">
        <v>68</v>
      </c>
      <c r="B6" s="4" t="s">
        <v>69</v>
      </c>
      <c r="C6" s="30">
        <v>1.82</v>
      </c>
      <c r="D6" s="15">
        <v>2</v>
      </c>
      <c r="E6" s="27">
        <f>C6*D6</f>
        <v>3.64</v>
      </c>
      <c r="F6" s="15">
        <f>5*D6</f>
        <v>10</v>
      </c>
      <c r="G6" s="30">
        <f>F6*C6</f>
        <v>18.2</v>
      </c>
      <c r="H6" s="33">
        <f>10*D6</f>
        <v>20</v>
      </c>
      <c r="I6" s="40">
        <f>H6*E6</f>
        <v>72.8</v>
      </c>
      <c r="J6" s="46">
        <v>14.37</v>
      </c>
      <c r="K6" s="46">
        <f>2*J6</f>
        <v>28.74</v>
      </c>
      <c r="L6" s="42"/>
    </row>
    <row r="7" spans="1:13" x14ac:dyDescent="0.25">
      <c r="A7" s="3" t="s">
        <v>68</v>
      </c>
      <c r="B7" s="4" t="s">
        <v>70</v>
      </c>
      <c r="C7" s="30">
        <v>0.35</v>
      </c>
      <c r="D7" s="15">
        <v>2</v>
      </c>
      <c r="E7" s="27">
        <f t="shared" ref="E7:E22" si="0">C7*D7</f>
        <v>0.7</v>
      </c>
      <c r="F7" s="15">
        <f>5*D7</f>
        <v>10</v>
      </c>
      <c r="G7" s="30">
        <f t="shared" ref="G7:G22" si="1">F7*C7</f>
        <v>3.5</v>
      </c>
      <c r="H7" s="15">
        <f t="shared" ref="H7:H22" si="2">10*D7</f>
        <v>20</v>
      </c>
      <c r="I7" s="30">
        <f t="shared" ref="I7:I22" si="3">H7*E7</f>
        <v>14</v>
      </c>
      <c r="J7" s="46">
        <v>2.41</v>
      </c>
      <c r="K7" s="46">
        <f>2*J7</f>
        <v>4.82</v>
      </c>
      <c r="L7" s="42"/>
    </row>
    <row r="8" spans="1:13" x14ac:dyDescent="0.25">
      <c r="A8" s="3" t="s">
        <v>68</v>
      </c>
      <c r="B8" s="4" t="s">
        <v>84</v>
      </c>
      <c r="C8" s="30">
        <v>0.28999999999999998</v>
      </c>
      <c r="D8" s="15">
        <v>1</v>
      </c>
      <c r="E8" s="27">
        <f t="shared" si="0"/>
        <v>0.28999999999999998</v>
      </c>
      <c r="F8" s="15">
        <f>5*D8</f>
        <v>5</v>
      </c>
      <c r="G8" s="30">
        <f t="shared" si="1"/>
        <v>1.45</v>
      </c>
      <c r="H8" s="15">
        <f t="shared" si="2"/>
        <v>10</v>
      </c>
      <c r="I8" s="30">
        <f t="shared" si="3"/>
        <v>2.9</v>
      </c>
      <c r="J8" s="46">
        <v>2.11</v>
      </c>
      <c r="K8" s="51">
        <f>I8</f>
        <v>2.9</v>
      </c>
      <c r="L8" s="42"/>
    </row>
    <row r="9" spans="1:13" x14ac:dyDescent="0.25">
      <c r="A9" s="3" t="s">
        <v>68</v>
      </c>
      <c r="B9" s="4" t="s">
        <v>71</v>
      </c>
      <c r="C9" s="30">
        <v>2.93</v>
      </c>
      <c r="D9" s="15">
        <v>1</v>
      </c>
      <c r="E9" s="27">
        <f t="shared" si="0"/>
        <v>2.93</v>
      </c>
      <c r="F9" s="15">
        <v>1</v>
      </c>
      <c r="G9" s="30">
        <f t="shared" si="1"/>
        <v>2.93</v>
      </c>
      <c r="H9" s="15">
        <f t="shared" si="2"/>
        <v>10</v>
      </c>
      <c r="I9" s="30">
        <f t="shared" si="3"/>
        <v>29.3</v>
      </c>
      <c r="J9" s="47">
        <v>2.93</v>
      </c>
      <c r="K9" s="50"/>
      <c r="L9" s="42"/>
      <c r="M9" s="45">
        <v>100</v>
      </c>
    </row>
    <row r="10" spans="1:13" x14ac:dyDescent="0.25">
      <c r="A10" s="3" t="s">
        <v>68</v>
      </c>
      <c r="B10" s="4" t="s">
        <v>72</v>
      </c>
      <c r="C10" s="30">
        <v>0.37</v>
      </c>
      <c r="D10" s="15">
        <v>1</v>
      </c>
      <c r="E10" s="27">
        <f t="shared" si="0"/>
        <v>0.37</v>
      </c>
      <c r="F10" s="15">
        <f t="shared" ref="F10:F18" si="4">5*D10</f>
        <v>5</v>
      </c>
      <c r="G10" s="30">
        <f t="shared" si="1"/>
        <v>1.85</v>
      </c>
      <c r="H10" s="15">
        <f t="shared" si="2"/>
        <v>10</v>
      </c>
      <c r="I10" s="30">
        <f t="shared" si="3"/>
        <v>3.7</v>
      </c>
      <c r="J10" s="46">
        <v>3.16</v>
      </c>
      <c r="K10" s="46"/>
      <c r="L10" s="42"/>
    </row>
    <row r="11" spans="1:13" x14ac:dyDescent="0.25">
      <c r="A11" s="3" t="s">
        <v>68</v>
      </c>
      <c r="B11" s="4" t="s">
        <v>73</v>
      </c>
      <c r="C11" s="30">
        <v>0.37</v>
      </c>
      <c r="D11" s="15">
        <v>1</v>
      </c>
      <c r="E11" s="27">
        <f t="shared" si="0"/>
        <v>0.37</v>
      </c>
      <c r="F11" s="15">
        <f t="shared" si="4"/>
        <v>5</v>
      </c>
      <c r="G11" s="30">
        <f t="shared" si="1"/>
        <v>1.85</v>
      </c>
      <c r="H11" s="15">
        <f t="shared" si="2"/>
        <v>10</v>
      </c>
      <c r="I11" s="30">
        <f t="shared" si="3"/>
        <v>3.7</v>
      </c>
      <c r="J11" s="46">
        <v>3.16</v>
      </c>
      <c r="K11" s="46"/>
      <c r="L11" s="42"/>
    </row>
    <row r="12" spans="1:13" x14ac:dyDescent="0.25">
      <c r="A12" s="3" t="s">
        <v>68</v>
      </c>
      <c r="B12" s="4" t="s">
        <v>75</v>
      </c>
      <c r="C12" s="30">
        <v>0.53</v>
      </c>
      <c r="D12" s="15">
        <v>1</v>
      </c>
      <c r="E12" s="27">
        <f t="shared" si="0"/>
        <v>0.53</v>
      </c>
      <c r="F12" s="15">
        <f t="shared" si="4"/>
        <v>5</v>
      </c>
      <c r="G12" s="30">
        <f t="shared" si="1"/>
        <v>2.6500000000000004</v>
      </c>
      <c r="H12" s="15">
        <f t="shared" si="2"/>
        <v>10</v>
      </c>
      <c r="I12" s="30">
        <f t="shared" si="3"/>
        <v>5.3000000000000007</v>
      </c>
      <c r="J12" s="46">
        <v>4.26</v>
      </c>
      <c r="K12" s="46"/>
      <c r="L12" s="42"/>
    </row>
    <row r="13" spans="1:13" x14ac:dyDescent="0.25">
      <c r="A13" s="3" t="s">
        <v>68</v>
      </c>
      <c r="B13" s="4" t="s">
        <v>76</v>
      </c>
      <c r="C13" s="30">
        <v>0.1</v>
      </c>
      <c r="D13" s="15">
        <v>1</v>
      </c>
      <c r="E13" s="27">
        <f t="shared" si="0"/>
        <v>0.1</v>
      </c>
      <c r="F13" s="15">
        <f t="shared" si="4"/>
        <v>5</v>
      </c>
      <c r="G13" s="30">
        <f t="shared" si="1"/>
        <v>0.5</v>
      </c>
      <c r="H13" s="15">
        <f t="shared" si="2"/>
        <v>10</v>
      </c>
      <c r="I13" s="30">
        <f t="shared" si="3"/>
        <v>1</v>
      </c>
      <c r="J13" s="46">
        <v>0.53</v>
      </c>
      <c r="K13" s="46"/>
      <c r="L13" s="42"/>
    </row>
    <row r="14" spans="1:13" x14ac:dyDescent="0.25">
      <c r="A14" s="3" t="s">
        <v>68</v>
      </c>
      <c r="B14" s="4" t="s">
        <v>77</v>
      </c>
      <c r="C14" s="30">
        <v>0.24</v>
      </c>
      <c r="D14" s="15">
        <v>1</v>
      </c>
      <c r="E14" s="27">
        <f t="shared" si="0"/>
        <v>0.24</v>
      </c>
      <c r="F14" s="15">
        <f t="shared" si="4"/>
        <v>5</v>
      </c>
      <c r="G14" s="30">
        <f t="shared" si="1"/>
        <v>1.2</v>
      </c>
      <c r="H14" s="15">
        <f t="shared" si="2"/>
        <v>10</v>
      </c>
      <c r="I14" s="30">
        <f t="shared" si="3"/>
        <v>2.4</v>
      </c>
      <c r="J14" s="46">
        <v>2.04</v>
      </c>
      <c r="K14" s="46"/>
      <c r="L14" s="42"/>
    </row>
    <row r="15" spans="1:13" x14ac:dyDescent="0.25">
      <c r="A15" s="3" t="s">
        <v>68</v>
      </c>
      <c r="B15" s="4" t="s">
        <v>82</v>
      </c>
      <c r="C15" s="30">
        <v>0.24</v>
      </c>
      <c r="D15" s="15">
        <v>1</v>
      </c>
      <c r="E15" s="27">
        <f t="shared" si="0"/>
        <v>0.24</v>
      </c>
      <c r="F15" s="15">
        <f t="shared" si="4"/>
        <v>5</v>
      </c>
      <c r="G15" s="30">
        <f t="shared" si="1"/>
        <v>1.2</v>
      </c>
      <c r="H15" s="15">
        <f t="shared" si="2"/>
        <v>10</v>
      </c>
      <c r="I15" s="30">
        <f t="shared" si="3"/>
        <v>2.4</v>
      </c>
      <c r="J15" s="46">
        <v>2.04</v>
      </c>
      <c r="K15" s="46"/>
      <c r="L15" s="42"/>
    </row>
    <row r="16" spans="1:13" x14ac:dyDescent="0.25">
      <c r="A16" s="3" t="s">
        <v>68</v>
      </c>
      <c r="B16" s="4" t="s">
        <v>85</v>
      </c>
      <c r="C16" s="30">
        <v>0.1</v>
      </c>
      <c r="D16" s="15">
        <v>1</v>
      </c>
      <c r="E16" s="27">
        <f t="shared" si="0"/>
        <v>0.1</v>
      </c>
      <c r="F16" s="15">
        <f t="shared" si="4"/>
        <v>5</v>
      </c>
      <c r="G16" s="30">
        <f t="shared" si="1"/>
        <v>0.5</v>
      </c>
      <c r="H16" s="15">
        <f t="shared" si="2"/>
        <v>10</v>
      </c>
      <c r="I16" s="30">
        <f t="shared" si="3"/>
        <v>1</v>
      </c>
      <c r="J16" s="46">
        <v>0.37</v>
      </c>
      <c r="K16" s="46"/>
      <c r="L16" s="42"/>
    </row>
    <row r="17" spans="1:13" x14ac:dyDescent="0.25">
      <c r="A17" s="3" t="s">
        <v>68</v>
      </c>
      <c r="B17" s="4" t="s">
        <v>81</v>
      </c>
      <c r="C17" s="30">
        <v>0.24</v>
      </c>
      <c r="D17" s="15">
        <v>1</v>
      </c>
      <c r="E17" s="27">
        <f t="shared" si="0"/>
        <v>0.24</v>
      </c>
      <c r="F17" s="15">
        <f t="shared" si="4"/>
        <v>5</v>
      </c>
      <c r="G17" s="30">
        <f t="shared" si="1"/>
        <v>1.2</v>
      </c>
      <c r="H17" s="15">
        <f t="shared" si="2"/>
        <v>10</v>
      </c>
      <c r="I17" s="30">
        <f t="shared" si="3"/>
        <v>2.4</v>
      </c>
      <c r="J17" s="46">
        <v>2.04</v>
      </c>
      <c r="K17" s="46"/>
      <c r="L17" s="42"/>
    </row>
    <row r="18" spans="1:13" x14ac:dyDescent="0.25">
      <c r="A18" s="3" t="s">
        <v>68</v>
      </c>
      <c r="B18" s="4" t="s">
        <v>86</v>
      </c>
      <c r="C18" s="30">
        <v>0.1</v>
      </c>
      <c r="D18" s="15">
        <v>1</v>
      </c>
      <c r="E18" s="27">
        <f t="shared" si="0"/>
        <v>0.1</v>
      </c>
      <c r="F18" s="15">
        <f t="shared" si="4"/>
        <v>5</v>
      </c>
      <c r="G18" s="30">
        <f t="shared" si="1"/>
        <v>0.5</v>
      </c>
      <c r="H18" s="15">
        <f t="shared" si="2"/>
        <v>10</v>
      </c>
      <c r="I18" s="30">
        <f t="shared" si="3"/>
        <v>1</v>
      </c>
      <c r="J18" s="46">
        <v>0.37</v>
      </c>
      <c r="K18" s="46"/>
      <c r="L18" s="42"/>
    </row>
    <row r="19" spans="1:13" x14ac:dyDescent="0.25">
      <c r="A19" s="3" t="s">
        <v>68</v>
      </c>
      <c r="B19" s="4" t="s">
        <v>80</v>
      </c>
      <c r="C19" s="30">
        <v>7.73</v>
      </c>
      <c r="D19" s="15">
        <v>1</v>
      </c>
      <c r="E19" s="27">
        <f t="shared" si="0"/>
        <v>7.73</v>
      </c>
      <c r="F19" s="15">
        <v>1</v>
      </c>
      <c r="G19" s="30">
        <f t="shared" si="1"/>
        <v>7.73</v>
      </c>
      <c r="H19" s="15">
        <v>1</v>
      </c>
      <c r="I19" s="30">
        <f t="shared" si="3"/>
        <v>7.73</v>
      </c>
      <c r="J19" s="47">
        <v>7.73</v>
      </c>
      <c r="K19" s="50"/>
      <c r="L19" s="42"/>
      <c r="M19" s="45">
        <v>100</v>
      </c>
    </row>
    <row r="20" spans="1:13" x14ac:dyDescent="0.25">
      <c r="A20" s="3" t="s">
        <v>68</v>
      </c>
      <c r="B20" s="4" t="s">
        <v>74</v>
      </c>
      <c r="C20" s="30">
        <v>0.74</v>
      </c>
      <c r="D20" s="15">
        <v>4</v>
      </c>
      <c r="E20" s="27">
        <f t="shared" si="0"/>
        <v>2.96</v>
      </c>
      <c r="F20" s="15">
        <f>5*D20</f>
        <v>20</v>
      </c>
      <c r="G20" s="30">
        <f t="shared" si="1"/>
        <v>14.8</v>
      </c>
      <c r="H20" s="15">
        <f t="shared" si="2"/>
        <v>40</v>
      </c>
      <c r="I20" s="30">
        <f t="shared" si="3"/>
        <v>118.4</v>
      </c>
      <c r="J20" s="46">
        <v>5.5</v>
      </c>
      <c r="K20" s="46"/>
      <c r="L20" s="42"/>
    </row>
    <row r="21" spans="1:13" x14ac:dyDescent="0.25">
      <c r="A21" s="3" t="s">
        <v>68</v>
      </c>
      <c r="B21" s="4" t="s">
        <v>79</v>
      </c>
      <c r="C21" s="30">
        <v>0.96</v>
      </c>
      <c r="D21" s="15">
        <v>3</v>
      </c>
      <c r="E21" s="27">
        <f t="shared" si="0"/>
        <v>2.88</v>
      </c>
      <c r="F21" s="15">
        <f>5*D21</f>
        <v>15</v>
      </c>
      <c r="G21" s="30">
        <f t="shared" si="1"/>
        <v>14.399999999999999</v>
      </c>
      <c r="H21" s="15">
        <f t="shared" si="2"/>
        <v>30</v>
      </c>
      <c r="I21" s="30">
        <f t="shared" si="3"/>
        <v>86.399999999999991</v>
      </c>
      <c r="J21" s="46">
        <v>6.74</v>
      </c>
      <c r="K21" s="46"/>
      <c r="L21" s="42"/>
    </row>
    <row r="22" spans="1:13" ht="15.75" thickBot="1" x14ac:dyDescent="0.3">
      <c r="A22" s="9" t="s">
        <v>68</v>
      </c>
      <c r="B22" s="10" t="s">
        <v>78</v>
      </c>
      <c r="C22" s="31">
        <v>4.1900000000000004</v>
      </c>
      <c r="D22" s="16">
        <v>1</v>
      </c>
      <c r="E22" s="28">
        <f t="shared" si="0"/>
        <v>4.1900000000000004</v>
      </c>
      <c r="F22" s="16">
        <f>5*D22</f>
        <v>5</v>
      </c>
      <c r="G22" s="31">
        <f t="shared" si="1"/>
        <v>20.950000000000003</v>
      </c>
      <c r="H22" s="16">
        <f t="shared" si="2"/>
        <v>10</v>
      </c>
      <c r="I22" s="31">
        <f t="shared" si="3"/>
        <v>41.900000000000006</v>
      </c>
      <c r="J22" s="48">
        <v>4.1900000000000004</v>
      </c>
      <c r="K22" s="48"/>
      <c r="L22" s="43"/>
    </row>
    <row r="23" spans="1:13" ht="15.75" thickBot="1" x14ac:dyDescent="0.3">
      <c r="J23" s="36"/>
      <c r="K23" s="36"/>
    </row>
    <row r="24" spans="1:13" ht="15.75" thickBot="1" x14ac:dyDescent="0.3">
      <c r="C24" s="25"/>
      <c r="D24" s="26"/>
      <c r="E24" s="35">
        <f>SUM(E6:E22)</f>
        <v>27.61</v>
      </c>
      <c r="F24" s="26"/>
      <c r="G24" s="35">
        <f>SUM(G6:G22)</f>
        <v>95.410000000000011</v>
      </c>
      <c r="I24" s="35">
        <f>SUM(I6:I22)</f>
        <v>396.33000000000004</v>
      </c>
      <c r="J24" s="49">
        <f>SUM(J6:J22)</f>
        <v>63.949999999999996</v>
      </c>
      <c r="K24" s="49">
        <f>SUM(K6:K22)</f>
        <v>36.46</v>
      </c>
    </row>
    <row r="29" spans="1:13" ht="15.75" thickBot="1" x14ac:dyDescent="0.3">
      <c r="A29" s="1" t="s">
        <v>110</v>
      </c>
    </row>
    <row r="30" spans="1:13" x14ac:dyDescent="0.25">
      <c r="A30" s="53" t="s">
        <v>4</v>
      </c>
      <c r="B30" s="54" t="s">
        <v>5</v>
      </c>
      <c r="C30" s="54" t="s">
        <v>101</v>
      </c>
      <c r="D30" s="54" t="s">
        <v>107</v>
      </c>
      <c r="E30" s="54" t="s">
        <v>23</v>
      </c>
      <c r="F30" s="55" t="s">
        <v>89</v>
      </c>
    </row>
    <row r="31" spans="1:13" x14ac:dyDescent="0.25">
      <c r="A31" s="15" t="s">
        <v>68</v>
      </c>
      <c r="B31" s="52" t="s">
        <v>69</v>
      </c>
      <c r="C31" s="52">
        <v>20</v>
      </c>
      <c r="D31" s="52">
        <f>J6</f>
        <v>14.37</v>
      </c>
      <c r="E31" s="52">
        <f>D31*2</f>
        <v>28.74</v>
      </c>
      <c r="F31" s="56"/>
    </row>
    <row r="32" spans="1:13" x14ac:dyDescent="0.25">
      <c r="A32" s="15" t="s">
        <v>68</v>
      </c>
      <c r="B32" s="52" t="s">
        <v>70</v>
      </c>
      <c r="C32" s="52">
        <v>20</v>
      </c>
      <c r="D32" s="52">
        <f>J7</f>
        <v>2.41</v>
      </c>
      <c r="E32" s="52">
        <f>D32*2</f>
        <v>4.82</v>
      </c>
      <c r="F32" s="56"/>
    </row>
    <row r="33" spans="1:6" x14ac:dyDescent="0.25">
      <c r="A33" s="15" t="s">
        <v>68</v>
      </c>
      <c r="B33" s="52" t="s">
        <v>84</v>
      </c>
      <c r="C33" s="52">
        <v>10</v>
      </c>
      <c r="D33" s="52">
        <f>J8</f>
        <v>2.11</v>
      </c>
      <c r="E33" s="52">
        <f>D33</f>
        <v>2.11</v>
      </c>
      <c r="F33" s="56"/>
    </row>
    <row r="34" spans="1:6" x14ac:dyDescent="0.25">
      <c r="A34" s="15" t="s">
        <v>68</v>
      </c>
      <c r="B34" s="52" t="s">
        <v>71</v>
      </c>
      <c r="C34" s="52">
        <v>1</v>
      </c>
      <c r="D34" s="52">
        <f>J9</f>
        <v>2.93</v>
      </c>
      <c r="E34" s="52">
        <f>D34</f>
        <v>2.93</v>
      </c>
      <c r="F34" s="56" t="s">
        <v>109</v>
      </c>
    </row>
    <row r="35" spans="1:6" x14ac:dyDescent="0.25">
      <c r="A35" s="15" t="s">
        <v>68</v>
      </c>
      <c r="B35" s="52" t="s">
        <v>72</v>
      </c>
      <c r="C35" s="52">
        <v>10</v>
      </c>
      <c r="D35" s="52">
        <f>J10</f>
        <v>3.16</v>
      </c>
      <c r="E35" s="52">
        <f>D35</f>
        <v>3.16</v>
      </c>
      <c r="F35" s="56"/>
    </row>
    <row r="36" spans="1:6" x14ac:dyDescent="0.25">
      <c r="A36" s="15" t="s">
        <v>68</v>
      </c>
      <c r="B36" s="52" t="s">
        <v>73</v>
      </c>
      <c r="C36" s="52">
        <v>10</v>
      </c>
      <c r="D36" s="52">
        <f>J11</f>
        <v>3.16</v>
      </c>
      <c r="E36" s="52">
        <f>D36</f>
        <v>3.16</v>
      </c>
      <c r="F36" s="56"/>
    </row>
    <row r="37" spans="1:6" x14ac:dyDescent="0.25">
      <c r="A37" s="15" t="s">
        <v>68</v>
      </c>
      <c r="B37" s="52" t="s">
        <v>75</v>
      </c>
      <c r="C37" s="52">
        <v>10</v>
      </c>
      <c r="D37" s="52">
        <f>J12</f>
        <v>4.26</v>
      </c>
      <c r="E37" s="52">
        <f>D37</f>
        <v>4.26</v>
      </c>
      <c r="F37" s="56"/>
    </row>
    <row r="38" spans="1:6" x14ac:dyDescent="0.25">
      <c r="A38" s="15" t="s">
        <v>68</v>
      </c>
      <c r="B38" s="52" t="s">
        <v>76</v>
      </c>
      <c r="C38" s="52">
        <v>10</v>
      </c>
      <c r="D38" s="52">
        <f>J13</f>
        <v>0.53</v>
      </c>
      <c r="E38" s="52">
        <f>D38</f>
        <v>0.53</v>
      </c>
      <c r="F38" s="56"/>
    </row>
    <row r="39" spans="1:6" x14ac:dyDescent="0.25">
      <c r="A39" s="15" t="s">
        <v>68</v>
      </c>
      <c r="B39" s="52" t="s">
        <v>77</v>
      </c>
      <c r="C39" s="52">
        <v>10</v>
      </c>
      <c r="D39" s="52">
        <f>J14</f>
        <v>2.04</v>
      </c>
      <c r="E39" s="52">
        <f>D39</f>
        <v>2.04</v>
      </c>
      <c r="F39" s="56"/>
    </row>
    <row r="40" spans="1:6" x14ac:dyDescent="0.25">
      <c r="A40" s="15" t="s">
        <v>68</v>
      </c>
      <c r="B40" s="52" t="s">
        <v>82</v>
      </c>
      <c r="C40" s="52">
        <v>10</v>
      </c>
      <c r="D40" s="52">
        <f>J15</f>
        <v>2.04</v>
      </c>
      <c r="E40" s="52">
        <f>D40</f>
        <v>2.04</v>
      </c>
      <c r="F40" s="56"/>
    </row>
    <row r="41" spans="1:6" x14ac:dyDescent="0.25">
      <c r="A41" s="15" t="s">
        <v>68</v>
      </c>
      <c r="B41" s="52" t="s">
        <v>85</v>
      </c>
      <c r="C41" s="52">
        <v>10</v>
      </c>
      <c r="D41" s="52">
        <f>J16</f>
        <v>0.37</v>
      </c>
      <c r="E41" s="52">
        <f>D41</f>
        <v>0.37</v>
      </c>
      <c r="F41" s="56"/>
    </row>
    <row r="42" spans="1:6" x14ac:dyDescent="0.25">
      <c r="A42" s="15" t="s">
        <v>68</v>
      </c>
      <c r="B42" s="52" t="s">
        <v>81</v>
      </c>
      <c r="C42" s="52">
        <v>10</v>
      </c>
      <c r="D42" s="52">
        <f>J17</f>
        <v>2.04</v>
      </c>
      <c r="E42" s="52">
        <f>D42</f>
        <v>2.04</v>
      </c>
      <c r="F42" s="56"/>
    </row>
    <row r="43" spans="1:6" x14ac:dyDescent="0.25">
      <c r="A43" s="15" t="s">
        <v>68</v>
      </c>
      <c r="B43" s="52" t="s">
        <v>86</v>
      </c>
      <c r="C43" s="52">
        <v>10</v>
      </c>
      <c r="D43" s="52">
        <f>J18</f>
        <v>0.37</v>
      </c>
      <c r="E43" s="52">
        <f>D43</f>
        <v>0.37</v>
      </c>
      <c r="F43" s="56"/>
    </row>
    <row r="44" spans="1:6" x14ac:dyDescent="0.25">
      <c r="A44" s="15" t="s">
        <v>68</v>
      </c>
      <c r="B44" s="52" t="s">
        <v>80</v>
      </c>
      <c r="C44" s="52">
        <v>1</v>
      </c>
      <c r="D44" s="52">
        <f>J19</f>
        <v>7.73</v>
      </c>
      <c r="E44" s="52">
        <f>D44</f>
        <v>7.73</v>
      </c>
      <c r="F44" s="56" t="s">
        <v>109</v>
      </c>
    </row>
    <row r="45" spans="1:6" x14ac:dyDescent="0.25">
      <c r="A45" s="15" t="s">
        <v>68</v>
      </c>
      <c r="B45" s="52" t="s">
        <v>74</v>
      </c>
      <c r="C45" s="52">
        <v>30</v>
      </c>
      <c r="D45" s="52">
        <f>J20</f>
        <v>5.5</v>
      </c>
      <c r="E45" s="52">
        <f>D45*3</f>
        <v>16.5</v>
      </c>
      <c r="F45" s="56"/>
    </row>
    <row r="46" spans="1:6" x14ac:dyDescent="0.25">
      <c r="A46" s="15" t="s">
        <v>68</v>
      </c>
      <c r="B46" s="52" t="s">
        <v>79</v>
      </c>
      <c r="C46" s="52">
        <v>40</v>
      </c>
      <c r="D46" s="52">
        <f>J21</f>
        <v>6.74</v>
      </c>
      <c r="E46" s="52">
        <f>D46*4</f>
        <v>26.96</v>
      </c>
      <c r="F46" s="56"/>
    </row>
    <row r="47" spans="1:6" ht="15.75" thickBot="1" x14ac:dyDescent="0.3">
      <c r="A47" s="16" t="s">
        <v>68</v>
      </c>
      <c r="B47" s="57" t="s">
        <v>78</v>
      </c>
      <c r="C47" s="57">
        <v>1</v>
      </c>
      <c r="D47" s="57">
        <f>J22</f>
        <v>4.1900000000000004</v>
      </c>
      <c r="E47" s="57">
        <f>D47</f>
        <v>4.1900000000000004</v>
      </c>
      <c r="F47" s="58" t="s">
        <v>109</v>
      </c>
    </row>
    <row r="48" spans="1:6" ht="15.75" thickBot="1" x14ac:dyDescent="0.3"/>
    <row r="49" spans="4:5" ht="15.75" thickBot="1" x14ac:dyDescent="0.3">
      <c r="D49" s="59" t="s">
        <v>108</v>
      </c>
      <c r="E49" s="60">
        <f>SUM(E31:E47)</f>
        <v>111.94999999999999</v>
      </c>
    </row>
  </sheetData>
  <mergeCells count="1"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PCB BOM</vt:lpstr>
      <vt:lpstr>5x &amp; 10x PCB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2018-02-04T21:25:25Z</dcterms:created>
  <dcterms:modified xsi:type="dcterms:W3CDTF">2018-02-05T00:24:58Z</dcterms:modified>
</cp:coreProperties>
</file>