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crgiorgio\github.com\nsdf-fabric\nsdf-fuse\excel\"/>
    </mc:Choice>
  </mc:AlternateContent>
  <xr:revisionPtr revIDLastSave="0" documentId="13_ncr:1_{0976AF8E-DC87-4EAD-88FC-3F8FF2F6A29F}" xr6:coauthVersionLast="47" xr6:coauthVersionMax="47" xr10:uidLastSave="{00000000-0000-0000-0000-000000000000}"/>
  <bookViews>
    <workbookView xWindow="28680" yWindow="-120" windowWidth="29040" windowHeight="15840" xr2:uid="{774EAB12-7833-4CF6-9C5A-DA04C6571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F15" i="1"/>
  <c r="G15" i="1"/>
  <c r="E15" i="1"/>
  <c r="D15" i="1"/>
  <c r="C15" i="1"/>
  <c r="B15" i="1"/>
  <c r="G16" i="1"/>
  <c r="F16" i="1"/>
  <c r="E16" i="1"/>
  <c r="D16" i="1"/>
  <c r="C16" i="1"/>
  <c r="B16" i="1"/>
  <c r="E18" i="1"/>
  <c r="D19" i="1"/>
  <c r="C18" i="1"/>
  <c r="B18" i="1"/>
  <c r="D18" i="1"/>
  <c r="G21" i="1"/>
  <c r="F21" i="1"/>
  <c r="E21" i="1"/>
  <c r="D21" i="1"/>
  <c r="C21" i="1"/>
  <c r="B21" i="1"/>
  <c r="G20" i="1"/>
  <c r="E20" i="1"/>
  <c r="D20" i="1"/>
  <c r="C20" i="1"/>
  <c r="B20" i="1"/>
  <c r="F20" i="1"/>
  <c r="G19" i="1"/>
  <c r="F19" i="1"/>
  <c r="E19" i="1"/>
  <c r="C19" i="1"/>
  <c r="B19" i="1"/>
  <c r="G17" i="1"/>
  <c r="F17" i="1"/>
  <c r="E17" i="1"/>
  <c r="D17" i="1"/>
  <c r="C17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tc={47DB9020-2648-4F93-B641-903143D7C944}</author>
  </authors>
  <commentList>
    <comment ref="A19" authorId="0" shapeId="0" xr:uid="{47DB9020-2648-4F93-B641-903143D7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it takes a lot for sync to happen</t>
      </text>
    </comment>
  </commentList>
</comments>
</file>

<file path=xl/sharedStrings.xml><?xml version="1.0" encoding="utf-8"?>
<sst xmlns="http://schemas.openxmlformats.org/spreadsheetml/2006/main" count="88" uniqueCount="60">
  <si>
    <t>geesefs</t>
  </si>
  <si>
    <t>goofys</t>
  </si>
  <si>
    <t>objectivefs</t>
  </si>
  <si>
    <t>rclone</t>
  </si>
  <si>
    <t>ERROR</t>
  </si>
  <si>
    <t>s3backer</t>
  </si>
  <si>
    <t>s3fs</t>
  </si>
  <si>
    <t>s3ql</t>
  </si>
  <si>
    <t xml:space="preserve">s3backer </t>
  </si>
  <si>
    <t xml:space="preserve">no     </t>
  </si>
  <si>
    <t xml:space="preserve">yes </t>
  </si>
  <si>
    <t xml:space="preserve">                                    </t>
  </si>
  <si>
    <t xml:space="preserve">s3fs     </t>
  </si>
  <si>
    <t xml:space="preserve">no  </t>
  </si>
  <si>
    <t xml:space="preserve">should work with multiple reads                      </t>
  </si>
  <si>
    <t xml:space="preserve">s3ql     </t>
  </si>
  <si>
    <t xml:space="preserve">rclone   </t>
  </si>
  <si>
    <t xml:space="preserve">geesefs  </t>
  </si>
  <si>
    <t xml:space="preserve">goofys   </t>
  </si>
  <si>
    <t xml:space="preserve">juicefs  </t>
  </si>
  <si>
    <t xml:space="preserve">yes    </t>
  </si>
  <si>
    <t>https://github.com/juicedata/juicefs/discussions/1054</t>
  </si>
  <si>
    <t>NAME</t>
  </si>
  <si>
    <t>NEED SERVER</t>
  </si>
  <si>
    <t>CHUNKED</t>
  </si>
  <si>
    <t>MULTI USERS</t>
  </si>
  <si>
    <t>LIMITATIONS</t>
  </si>
  <si>
    <t xml:space="preserve">https://github.com/archiecobbs/s3backer </t>
  </si>
  <si>
    <t xml:space="preserve">https://github.com/yandex-cloud/geesefs </t>
  </si>
  <si>
    <t xml:space="preserve">https://github.com/kahing/goofys/issues/174          </t>
  </si>
  <si>
    <t xml:space="preserve">yes   </t>
  </si>
  <si>
    <t xml:space="preserve"> no</t>
  </si>
  <si>
    <t>https://objectivefs.com/features</t>
  </si>
  <si>
    <t>juicefs</t>
  </si>
  <si>
    <t>SIMPLE (MiB/sec)</t>
  </si>
  <si>
    <t>FIO (MiB/sec)</t>
  </si>
  <si>
    <t>seq-1-read</t>
  </si>
  <si>
    <t>seq-1-write</t>
  </si>
  <si>
    <t>seq-n-read</t>
  </si>
  <si>
    <t>seq-n-write</t>
  </si>
  <si>
    <t>rand-1-read</t>
  </si>
  <si>
    <t>rand-1-write</t>
  </si>
  <si>
    <t>seq-16-write</t>
  </si>
  <si>
    <t>seq-16-read</t>
  </si>
  <si>
    <t>rand-16-write</t>
  </si>
  <si>
    <t>rand-16-read</t>
  </si>
  <si>
    <t xml:space="preserve">objectivefs </t>
  </si>
  <si>
    <t>must know the dimension in adv</t>
  </si>
  <si>
    <t xml:space="preserve">not chunking data, performance will be very dependent on filesize distribution     </t>
  </si>
  <si>
    <t>no rand-write (do we need it?)</t>
  </si>
  <si>
    <t>commercial pay-per-use</t>
  </si>
  <si>
    <t>second place</t>
  </si>
  <si>
    <t>first place</t>
  </si>
  <si>
    <t>error</t>
  </si>
  <si>
    <t>Legend</t>
  </si>
  <si>
    <t>below average performance</t>
  </si>
  <si>
    <t>not chunking data, performance will be very dependent on filesize distribution   - lot of random IO errors with concurrent writers/readers</t>
  </si>
  <si>
    <t>server-full - changes of metadata are delayed to the bucket</t>
  </si>
  <si>
    <t>PLATFORMS</t>
  </si>
  <si>
    <t>linux,osx, windows?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</si>
</sst>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1" applyFont="1" applyAlignment="1">
      <alignment horizontal="left"/>
    </xf>
    <xf numFmtId="2" fontId="1" fillId="0" borderId="0" xfId="0" applyNumberFormat="1" applyFont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2" fontId="1" fillId="5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" fontId="1" fillId="3" borderId="0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1" fontId="1" fillId="5" borderId="0" xfId="0" applyNumberFormat="1" applyFont="1" applyFill="1" applyBorder="1" applyAlignment="1">
      <alignment horizontal="right"/>
    </xf>
    <xf numFmtId="0" fontId="0" fillId="5" borderId="0" xfId="0" applyFill="1"/>
    <xf numFmtId="0" fontId="2" fillId="0" borderId="0" xfId="0" applyFont="1"/>
    <xf numFmtId="0" fontId="4" fillId="0" borderId="0" xfId="0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rgio Scorzelli" id="{5EC8A470-C301-4A71-9A42-1111A98962B4}" userId="S::u0705839@umail.utah.edu::a5f3c859-6921-4ed5-bd0b-3a6bc8f253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9" dT="2022-03-21T18:59:43.10" personId="{5EC8A470-C301-4A71-9A42-1111A98962B4}" id="{47DB9020-2648-4F93-B641-903143D7C944}">
    <text>it takes a lot for sync to happen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ithub.com/juicedata/juicefs/discussions/105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ithub.com/yandex-cloud/geesefs" TargetMode="External"/><Relationship Id="rId1" Type="http://schemas.openxmlformats.org/officeDocument/2006/relationships/hyperlink" Target="https://github.com/archiecobbs/s3back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bjectivefs.com/features" TargetMode="External"/><Relationship Id="rId4" Type="http://schemas.openxmlformats.org/officeDocument/2006/relationships/hyperlink" Target="https://github.com/kahing/goofys/issues/174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BB70-0D11-4C55-9D2F-0D5B93F860B0}">
  <dimension ref="A1:J35"/>
  <sheetViews>
    <sheetView tabSelected="1" topLeftCell="A4" workbookViewId="0">
      <selection activeCell="P14" sqref="P14"/>
    </sheetView>
  </sheetViews>
  <sheetFormatPr defaultRowHeight="15" x14ac:dyDescent="0.25"/>
  <cols>
    <col min="1" max="1" width="14.85546875" customWidth="1"/>
    <col min="2" max="8" width="14.5703125" customWidth="1"/>
    <col min="9" max="9" width="6.28515625" customWidth="1"/>
    <col min="10" max="10" width="10.85546875" customWidth="1"/>
  </cols>
  <sheetData>
    <row r="1" spans="1:10" x14ac:dyDescent="0.25">
      <c r="A1" s="1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2"/>
    </row>
    <row r="2" spans="1:10" x14ac:dyDescent="0.25">
      <c r="A2" s="15" t="s">
        <v>0</v>
      </c>
      <c r="B2" s="9">
        <v>515</v>
      </c>
      <c r="C2" s="9">
        <v>377</v>
      </c>
      <c r="D2" s="9">
        <v>527</v>
      </c>
      <c r="E2" s="14">
        <v>2017</v>
      </c>
      <c r="F2" s="9">
        <v>203</v>
      </c>
      <c r="G2" s="9">
        <v>51</v>
      </c>
      <c r="H2" s="1"/>
    </row>
    <row r="3" spans="1:10" x14ac:dyDescent="0.25">
      <c r="A3" s="15" t="s">
        <v>1</v>
      </c>
      <c r="B3" s="9">
        <v>752</v>
      </c>
      <c r="C3" s="9">
        <v>636</v>
      </c>
      <c r="D3" s="10">
        <v>4100</v>
      </c>
      <c r="E3" s="10">
        <v>2528</v>
      </c>
      <c r="F3" s="9">
        <v>20</v>
      </c>
      <c r="G3" s="9">
        <v>5.2</v>
      </c>
    </row>
    <row r="4" spans="1:10" x14ac:dyDescent="0.25">
      <c r="A4" s="15" t="s">
        <v>33</v>
      </c>
      <c r="B4" s="14">
        <v>1324</v>
      </c>
      <c r="C4" s="14">
        <v>1095</v>
      </c>
      <c r="D4" s="9">
        <v>446</v>
      </c>
      <c r="E4" s="9">
        <v>1363</v>
      </c>
      <c r="F4" s="9">
        <v>119</v>
      </c>
      <c r="G4" s="9">
        <v>29.8</v>
      </c>
    </row>
    <row r="5" spans="1:10" x14ac:dyDescent="0.25">
      <c r="A5" s="15" t="s">
        <v>2</v>
      </c>
      <c r="B5" s="9">
        <v>1254</v>
      </c>
      <c r="C5" s="9">
        <v>268</v>
      </c>
      <c r="D5" s="9">
        <v>250</v>
      </c>
      <c r="E5" s="9">
        <v>143</v>
      </c>
      <c r="F5" s="14">
        <v>1332</v>
      </c>
      <c r="G5" s="9">
        <v>333</v>
      </c>
    </row>
    <row r="6" spans="1:10" x14ac:dyDescent="0.25">
      <c r="A6" s="15" t="s">
        <v>3</v>
      </c>
      <c r="B6" s="9">
        <v>1094</v>
      </c>
      <c r="C6" s="9">
        <v>113</v>
      </c>
      <c r="D6" s="11" t="s">
        <v>4</v>
      </c>
      <c r="E6" s="11" t="s">
        <v>4</v>
      </c>
      <c r="F6" s="11" t="s">
        <v>4</v>
      </c>
      <c r="G6" s="14">
        <v>382</v>
      </c>
    </row>
    <row r="7" spans="1:10" x14ac:dyDescent="0.25">
      <c r="A7" s="15" t="s">
        <v>5</v>
      </c>
      <c r="B7" s="10">
        <v>1969</v>
      </c>
      <c r="C7" s="10">
        <v>1611</v>
      </c>
      <c r="D7" s="14">
        <v>2680</v>
      </c>
      <c r="E7" s="9">
        <v>55.7</v>
      </c>
      <c r="F7" s="10">
        <v>3355</v>
      </c>
      <c r="G7" s="10">
        <v>839</v>
      </c>
    </row>
    <row r="8" spans="1:10" x14ac:dyDescent="0.25">
      <c r="A8" s="15" t="s">
        <v>6</v>
      </c>
      <c r="B8" s="9">
        <v>146</v>
      </c>
      <c r="C8" s="9">
        <v>49.1</v>
      </c>
      <c r="D8" s="11" t="s">
        <v>4</v>
      </c>
      <c r="E8" s="11" t="s">
        <v>4</v>
      </c>
      <c r="F8" s="11" t="s">
        <v>4</v>
      </c>
      <c r="G8" s="11" t="s">
        <v>4</v>
      </c>
    </row>
    <row r="9" spans="1:10" x14ac:dyDescent="0.25">
      <c r="A9" s="15" t="s">
        <v>7</v>
      </c>
      <c r="B9" s="9">
        <v>28.8</v>
      </c>
      <c r="C9" s="9">
        <v>78</v>
      </c>
      <c r="D9" s="9">
        <v>105</v>
      </c>
      <c r="E9" s="9">
        <v>25.7</v>
      </c>
      <c r="F9" s="9">
        <v>26</v>
      </c>
      <c r="G9" s="9">
        <v>6.7530000000000001</v>
      </c>
    </row>
    <row r="10" spans="1:10" x14ac:dyDescent="0.25">
      <c r="A10" s="15"/>
      <c r="B10" s="9"/>
      <c r="C10" s="9"/>
      <c r="D10" s="9"/>
      <c r="E10" s="9"/>
      <c r="F10" s="9"/>
      <c r="G10" s="9"/>
    </row>
    <row r="11" spans="1:10" x14ac:dyDescent="0.25">
      <c r="A11" s="24"/>
      <c r="B11" s="12"/>
      <c r="C11" s="12"/>
      <c r="D11" s="12"/>
      <c r="E11" s="12"/>
      <c r="F11" s="12"/>
      <c r="G11" s="12"/>
    </row>
    <row r="12" spans="1:10" x14ac:dyDescent="0.25">
      <c r="A12" s="12"/>
      <c r="B12" s="12"/>
      <c r="C12" s="12"/>
      <c r="D12" s="12"/>
      <c r="E12" s="12"/>
      <c r="F12" s="12"/>
      <c r="G12" s="12"/>
    </row>
    <row r="13" spans="1:10" x14ac:dyDescent="0.25">
      <c r="A13" s="15" t="s">
        <v>34</v>
      </c>
      <c r="B13" s="15" t="s">
        <v>37</v>
      </c>
      <c r="C13" s="15" t="s">
        <v>36</v>
      </c>
      <c r="D13" s="15" t="s">
        <v>42</v>
      </c>
      <c r="E13" s="15" t="s">
        <v>43</v>
      </c>
      <c r="F13" s="15" t="s">
        <v>44</v>
      </c>
      <c r="G13" s="15" t="s">
        <v>45</v>
      </c>
      <c r="I13" s="23" t="s">
        <v>54</v>
      </c>
    </row>
    <row r="14" spans="1:10" x14ac:dyDescent="0.25">
      <c r="A14" s="15" t="s">
        <v>0</v>
      </c>
      <c r="B14" s="21">
        <f>AVERAGE(227,240,234,248)</f>
        <v>237.25</v>
      </c>
      <c r="C14" s="13">
        <f>AVERAGE(431,390,455,409)</f>
        <v>421.25</v>
      </c>
      <c r="D14" s="16">
        <f>AVERAGE(819,819,910,819)</f>
        <v>841.75</v>
      </c>
      <c r="E14" s="21">
        <f>AVERAGE(585,282,195,585)</f>
        <v>411.75</v>
      </c>
      <c r="F14" s="13">
        <f>AVERAGE(17,18,19,17)</f>
        <v>17.75</v>
      </c>
      <c r="G14" s="13">
        <f>AVERAGE(26,34,28,29)</f>
        <v>29.25</v>
      </c>
      <c r="I14" s="10"/>
      <c r="J14" s="6" t="s">
        <v>52</v>
      </c>
    </row>
    <row r="15" spans="1:10" ht="14.25" customHeight="1" x14ac:dyDescent="0.25">
      <c r="A15" s="15" t="s">
        <v>1</v>
      </c>
      <c r="B15" s="13">
        <f>AVERAGE(227,215,240,234)</f>
        <v>229</v>
      </c>
      <c r="C15" s="16">
        <f>AVERAGE(512,546,455,546)</f>
        <v>514.75</v>
      </c>
      <c r="D15" s="13">
        <f>AVERAGE(431,409,409,481)</f>
        <v>432.5</v>
      </c>
      <c r="E15" s="16">
        <f>AVERAGE(1638,1365,1638,1170)</f>
        <v>1452.75</v>
      </c>
      <c r="F15" s="25">
        <f>AVERAGE(88,8,8,8)</f>
        <v>28</v>
      </c>
      <c r="G15" s="13">
        <f>AVERAGE(28,28,28,23)</f>
        <v>26.75</v>
      </c>
      <c r="I15" s="22"/>
      <c r="J15" s="6" t="s">
        <v>51</v>
      </c>
    </row>
    <row r="16" spans="1:10" x14ac:dyDescent="0.25">
      <c r="A16" s="15" t="s">
        <v>33</v>
      </c>
      <c r="B16" s="16">
        <f>AVERAGE(303,303,455,315)</f>
        <v>344</v>
      </c>
      <c r="C16" s="13">
        <f>AVERAGE(315,292,273,264)</f>
        <v>286</v>
      </c>
      <c r="D16" s="21">
        <f>AVERAGE(630,744,455,628)</f>
        <v>614.25</v>
      </c>
      <c r="E16" s="13">
        <f>AVERAGE(390,390,210,431)</f>
        <v>355.25</v>
      </c>
      <c r="F16" s="13">
        <f>AVERAGE(13,13,12,12)</f>
        <v>12.5</v>
      </c>
      <c r="G16" s="13">
        <f>AVERAGE(23,24,23,21)</f>
        <v>22.75</v>
      </c>
      <c r="I16" s="17"/>
      <c r="J16" s="6" t="s">
        <v>53</v>
      </c>
    </row>
    <row r="17" spans="1:8" x14ac:dyDescent="0.25">
      <c r="A17" s="15" t="s">
        <v>2</v>
      </c>
      <c r="B17" s="13">
        <f>AVERAGE(170,186,195)</f>
        <v>183.66666666666666</v>
      </c>
      <c r="C17" s="13">
        <f>AVERAGE(292,227,204)</f>
        <v>241</v>
      </c>
      <c r="D17" s="13">
        <f>AVERAGE(248,248,273)</f>
        <v>256.33333333333331</v>
      </c>
      <c r="E17" s="13">
        <f>AVERAGE(327,273,315)</f>
        <v>305</v>
      </c>
      <c r="F17" s="21">
        <f>AVERAGE(35,24,40)</f>
        <v>33</v>
      </c>
      <c r="G17" s="21">
        <f>AVERAGE(29,23,39)</f>
        <v>30.333333333333332</v>
      </c>
    </row>
    <row r="18" spans="1:8" x14ac:dyDescent="0.25">
      <c r="A18" s="15" t="s">
        <v>3</v>
      </c>
      <c r="B18" s="13">
        <f>AVERAGE(56,64,64)</f>
        <v>61.333333333333336</v>
      </c>
      <c r="C18" s="13">
        <f>AVERAGE(85,85,85)</f>
        <v>85</v>
      </c>
      <c r="D18" s="13">
        <f>AVERAGE(102,102)</f>
        <v>102</v>
      </c>
      <c r="E18" s="13">
        <f>AVERAGE(85,85,85)</f>
        <v>85</v>
      </c>
      <c r="F18" s="17"/>
      <c r="G18" s="17"/>
    </row>
    <row r="19" spans="1:8" x14ac:dyDescent="0.25">
      <c r="A19" s="15" t="s">
        <v>5</v>
      </c>
      <c r="B19" s="13">
        <f>AVERAGE(51,84,84)</f>
        <v>73</v>
      </c>
      <c r="C19" s="13">
        <f>AVERAGE(81,62,72)</f>
        <v>71.666666666666671</v>
      </c>
      <c r="D19" s="13">
        <f>AVERAGE(46,81,84,102)</f>
        <v>78.25</v>
      </c>
      <c r="E19" s="13">
        <f>AVERAGE(91,84,88)</f>
        <v>87.666666666666671</v>
      </c>
      <c r="F19" s="16">
        <f>AVERAGE(36,62,62)</f>
        <v>53.333333333333336</v>
      </c>
      <c r="G19" s="16">
        <f>AVERAGE(34,46,45)</f>
        <v>41.666666666666664</v>
      </c>
    </row>
    <row r="20" spans="1:8" x14ac:dyDescent="0.25">
      <c r="A20" s="15" t="s">
        <v>6</v>
      </c>
      <c r="B20" s="13">
        <f>AVERAGE(56,58)</f>
        <v>57</v>
      </c>
      <c r="C20" s="21">
        <f>AVERAGE(512,512)</f>
        <v>512</v>
      </c>
      <c r="D20" s="13">
        <f>AVERAGE(78,81)</f>
        <v>79.5</v>
      </c>
      <c r="E20" s="13">
        <f>AVERAGE(136,136)</f>
        <v>136</v>
      </c>
      <c r="F20" s="13">
        <f>AVERAGE(1)</f>
        <v>1</v>
      </c>
      <c r="G20" s="13">
        <f>AVERAGE(2,2)</f>
        <v>2</v>
      </c>
    </row>
    <row r="21" spans="1:8" x14ac:dyDescent="0.25">
      <c r="A21" s="15" t="s">
        <v>7</v>
      </c>
      <c r="B21" s="13">
        <f>AVERAGE(24,44,10)</f>
        <v>26</v>
      </c>
      <c r="C21" s="13">
        <f>AVERAGE(64,60,51)</f>
        <v>58.333333333333336</v>
      </c>
      <c r="D21" s="13">
        <f>AVERAGE(32,56,8)</f>
        <v>32</v>
      </c>
      <c r="E21" s="13">
        <f>AVERAGE(102,117,117)</f>
        <v>112</v>
      </c>
      <c r="F21" s="13">
        <f>AVERAGE(32,30,7)</f>
        <v>23</v>
      </c>
      <c r="G21" s="13">
        <f>AVERAGE(9,9,8)</f>
        <v>8.6666666666666661</v>
      </c>
    </row>
    <row r="22" spans="1:8" x14ac:dyDescent="0.25">
      <c r="A22" s="13"/>
      <c r="B22" s="13"/>
      <c r="C22" s="13"/>
      <c r="D22" s="13"/>
      <c r="E22" s="13"/>
      <c r="F22" s="13"/>
      <c r="G22" s="13"/>
    </row>
    <row r="23" spans="1:8" x14ac:dyDescent="0.25">
      <c r="A23" s="1"/>
      <c r="B23" s="1"/>
      <c r="C23" s="1"/>
      <c r="D23" s="1"/>
      <c r="E23" s="1"/>
      <c r="F23" s="1"/>
      <c r="G23" s="1"/>
    </row>
    <row r="24" spans="1:8" x14ac:dyDescent="0.25">
      <c r="A24" s="19" t="s">
        <v>22</v>
      </c>
      <c r="B24" s="19" t="s">
        <v>23</v>
      </c>
      <c r="C24" s="19" t="s">
        <v>24</v>
      </c>
      <c r="D24" s="19" t="s">
        <v>26</v>
      </c>
      <c r="E24" s="19" t="s">
        <v>58</v>
      </c>
      <c r="F24" s="19" t="s">
        <v>25</v>
      </c>
      <c r="G24" s="19"/>
      <c r="H24" s="7"/>
    </row>
    <row r="25" spans="1:8" ht="24.75" x14ac:dyDescent="0.25">
      <c r="A25" s="20" t="s">
        <v>8</v>
      </c>
      <c r="B25" s="3" t="s">
        <v>9</v>
      </c>
      <c r="C25" s="3" t="s">
        <v>10</v>
      </c>
      <c r="D25" s="18" t="s">
        <v>47</v>
      </c>
      <c r="E25" s="6" t="s">
        <v>59</v>
      </c>
      <c r="F25" s="8" t="s">
        <v>27</v>
      </c>
      <c r="G25" s="6"/>
      <c r="H25" s="7"/>
    </row>
    <row r="26" spans="1:8" ht="48.75" x14ac:dyDescent="0.25">
      <c r="A26" s="20" t="s">
        <v>12</v>
      </c>
      <c r="B26" s="3" t="s">
        <v>9</v>
      </c>
      <c r="C26" s="3" t="s">
        <v>13</v>
      </c>
      <c r="D26" s="18" t="s">
        <v>48</v>
      </c>
      <c r="E26" s="6"/>
      <c r="F26" s="3" t="s">
        <v>14</v>
      </c>
      <c r="G26" s="6"/>
      <c r="H26" s="6"/>
    </row>
    <row r="27" spans="1:8" ht="24.75" x14ac:dyDescent="0.25">
      <c r="A27" s="20" t="s">
        <v>15</v>
      </c>
      <c r="B27" s="3" t="s">
        <v>9</v>
      </c>
      <c r="C27" s="3" t="s">
        <v>10</v>
      </c>
      <c r="D27" s="18" t="s">
        <v>55</v>
      </c>
      <c r="E27" s="6"/>
      <c r="F27" s="3" t="s">
        <v>14</v>
      </c>
      <c r="G27" s="6"/>
      <c r="H27" s="6"/>
    </row>
    <row r="28" spans="1:8" ht="72.75" x14ac:dyDescent="0.25">
      <c r="A28" s="20" t="s">
        <v>16</v>
      </c>
      <c r="B28" s="3" t="s">
        <v>9</v>
      </c>
      <c r="C28" s="3" t="s">
        <v>13</v>
      </c>
      <c r="D28" s="18" t="s">
        <v>56</v>
      </c>
      <c r="E28" s="6"/>
      <c r="F28" s="3" t="s">
        <v>14</v>
      </c>
      <c r="G28" s="6"/>
      <c r="H28" s="6"/>
    </row>
    <row r="29" spans="1:8" x14ac:dyDescent="0.25">
      <c r="A29" s="20" t="s">
        <v>17</v>
      </c>
      <c r="B29" s="3" t="s">
        <v>9</v>
      </c>
      <c r="C29" s="3" t="s">
        <v>10</v>
      </c>
      <c r="D29" s="18" t="s">
        <v>11</v>
      </c>
      <c r="E29" s="6"/>
      <c r="F29" s="8" t="s">
        <v>28</v>
      </c>
      <c r="G29" s="6"/>
      <c r="H29" s="6"/>
    </row>
    <row r="30" spans="1:8" ht="24.75" x14ac:dyDescent="0.25">
      <c r="A30" s="20" t="s">
        <v>18</v>
      </c>
      <c r="B30" s="3" t="s">
        <v>9</v>
      </c>
      <c r="C30" s="3" t="s">
        <v>10</v>
      </c>
      <c r="D30" s="18" t="s">
        <v>49</v>
      </c>
      <c r="E30" s="6"/>
      <c r="F30" s="8" t="s">
        <v>29</v>
      </c>
      <c r="G30" s="6"/>
      <c r="H30" s="6"/>
    </row>
    <row r="31" spans="1:8" ht="36.75" x14ac:dyDescent="0.25">
      <c r="A31" s="20" t="s">
        <v>19</v>
      </c>
      <c r="B31" s="4" t="s">
        <v>20</v>
      </c>
      <c r="C31" s="3" t="s">
        <v>10</v>
      </c>
      <c r="D31" s="18" t="s">
        <v>57</v>
      </c>
      <c r="E31" s="6"/>
      <c r="F31" s="8" t="s">
        <v>21</v>
      </c>
      <c r="G31" s="6"/>
      <c r="H31" s="6"/>
    </row>
    <row r="32" spans="1:8" x14ac:dyDescent="0.25">
      <c r="A32" s="20" t="s">
        <v>46</v>
      </c>
      <c r="B32" s="3" t="s">
        <v>31</v>
      </c>
      <c r="C32" s="3" t="s">
        <v>30</v>
      </c>
      <c r="D32" s="18" t="s">
        <v>50</v>
      </c>
      <c r="E32" s="6"/>
      <c r="F32" s="8" t="s">
        <v>32</v>
      </c>
      <c r="G32" s="6"/>
      <c r="H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</sheetData>
  <hyperlinks>
    <hyperlink ref="F25" r:id="rId1" xr:uid="{677F441F-B98A-4376-9B05-BE3978B0ACD3}"/>
    <hyperlink ref="F29" r:id="rId2" xr:uid="{7325994F-2F13-442E-9066-6B8C87E275BB}"/>
    <hyperlink ref="F31" r:id="rId3" xr:uid="{BA859AA7-DE10-433F-8540-C310815B7944}"/>
    <hyperlink ref="F30" r:id="rId4" xr:uid="{D074D387-0020-4840-8CA8-ACDE979F75B8}"/>
    <hyperlink ref="F32" r:id="rId5" xr:uid="{D3B66B2B-0BA5-46E5-B15C-4FE0CA37E1D0}"/>
  </hyperlinks>
  <pageMargins left="0.7" right="0.7" top="0.75" bottom="0.75" header="0.3" footer="0.3"/>
  <pageSetup orientation="portrait" horizontalDpi="1200" verticalDpi="1200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2022-03-15T16:45:44Z</dcterms:created>
  <dcterms:modified xsi:type="dcterms:W3CDTF">2022-03-22T16:06:27Z</dcterms:modified>
</cp:coreProperties>
</file>